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ocuments\Downloads\PL 667 -Q161-659-898_printing_1643889477\uploads\VIS(2021-22)-PL667-Q161-659-898\other_document\"/>
    </mc:Choice>
  </mc:AlternateContent>
  <bookViews>
    <workbookView showHorizontalScroll="0" showVerticalScroll="0" showSheetTabs="0" xWindow="0" yWindow="0" windowWidth="21600" windowHeight="9735"/>
  </bookViews>
  <sheets>
    <sheet name="Sheet1" sheetId="1" r:id="rId1"/>
  </sheets>
  <definedNames>
    <definedName name="_xlnm._FilterDatabase" localSheetId="0" hidden="1">Sheet1!$B$3:$T$141</definedName>
    <definedName name="_xlnm.Print_Area" localSheetId="0">Sheet1!$B$1:$T$140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6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4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N43" i="1" l="1"/>
  <c r="P43" i="1"/>
  <c r="N44" i="1"/>
  <c r="P44" i="1"/>
  <c r="N45" i="1"/>
  <c r="P45" i="1"/>
  <c r="N46" i="1"/>
  <c r="P46" i="1"/>
  <c r="N47" i="1"/>
  <c r="P47" i="1"/>
  <c r="N48" i="1"/>
  <c r="P48" i="1"/>
  <c r="N49" i="1"/>
  <c r="P49" i="1"/>
  <c r="N50" i="1"/>
  <c r="P50" i="1"/>
  <c r="N51" i="1"/>
  <c r="P51" i="1"/>
  <c r="N52" i="1"/>
  <c r="P52" i="1"/>
  <c r="N53" i="1"/>
  <c r="P53" i="1"/>
  <c r="N54" i="1"/>
  <c r="P54" i="1"/>
  <c r="N55" i="1"/>
  <c r="P55" i="1"/>
  <c r="N56" i="1"/>
  <c r="P56" i="1"/>
  <c r="N57" i="1"/>
  <c r="P57" i="1"/>
  <c r="N58" i="1"/>
  <c r="P58" i="1"/>
  <c r="N59" i="1"/>
  <c r="P59" i="1"/>
  <c r="N60" i="1"/>
  <c r="P60" i="1"/>
  <c r="N61" i="1"/>
  <c r="P61" i="1"/>
  <c r="N62" i="1"/>
  <c r="P62" i="1"/>
  <c r="N63" i="1"/>
  <c r="P63" i="1"/>
  <c r="N64" i="1"/>
  <c r="P64" i="1"/>
  <c r="N65" i="1"/>
  <c r="P65" i="1"/>
  <c r="N66" i="1"/>
  <c r="P66" i="1"/>
  <c r="N67" i="1"/>
  <c r="P67" i="1"/>
  <c r="N68" i="1"/>
  <c r="P68" i="1"/>
  <c r="N69" i="1"/>
  <c r="P69" i="1"/>
  <c r="N70" i="1"/>
  <c r="P70" i="1"/>
  <c r="N71" i="1"/>
  <c r="P71" i="1"/>
  <c r="N72" i="1"/>
  <c r="P72" i="1"/>
  <c r="N73" i="1"/>
  <c r="P73" i="1"/>
  <c r="N74" i="1"/>
  <c r="P74" i="1"/>
  <c r="N75" i="1"/>
  <c r="P75" i="1"/>
  <c r="N76" i="1"/>
  <c r="P76" i="1"/>
  <c r="N77" i="1"/>
  <c r="P77" i="1"/>
  <c r="N78" i="1"/>
  <c r="P78" i="1"/>
  <c r="N79" i="1"/>
  <c r="P79" i="1"/>
  <c r="N80" i="1"/>
  <c r="P80" i="1"/>
  <c r="N81" i="1"/>
  <c r="P81" i="1"/>
  <c r="N82" i="1"/>
  <c r="P82" i="1"/>
  <c r="N83" i="1"/>
  <c r="P83" i="1"/>
  <c r="N84" i="1"/>
  <c r="P84" i="1"/>
  <c r="N85" i="1"/>
  <c r="P85" i="1"/>
  <c r="N86" i="1"/>
  <c r="P86" i="1"/>
  <c r="N87" i="1"/>
  <c r="P87" i="1"/>
  <c r="N88" i="1"/>
  <c r="P88" i="1"/>
  <c r="Q88" i="1" s="1"/>
  <c r="N89" i="1"/>
  <c r="P89" i="1"/>
  <c r="N90" i="1"/>
  <c r="P90" i="1"/>
  <c r="N91" i="1"/>
  <c r="P91" i="1"/>
  <c r="N92" i="1"/>
  <c r="P92" i="1"/>
  <c r="N93" i="1"/>
  <c r="P93" i="1"/>
  <c r="N94" i="1"/>
  <c r="P94" i="1"/>
  <c r="N95" i="1"/>
  <c r="P95" i="1"/>
  <c r="N96" i="1"/>
  <c r="P96" i="1"/>
  <c r="N97" i="1"/>
  <c r="P97" i="1"/>
  <c r="N98" i="1"/>
  <c r="P98" i="1"/>
  <c r="N99" i="1"/>
  <c r="P99" i="1"/>
  <c r="N100" i="1"/>
  <c r="P100" i="1"/>
  <c r="N101" i="1"/>
  <c r="P101" i="1"/>
  <c r="N102" i="1"/>
  <c r="P102" i="1"/>
  <c r="N103" i="1"/>
  <c r="P103" i="1"/>
  <c r="N104" i="1"/>
  <c r="P104" i="1"/>
  <c r="N105" i="1"/>
  <c r="P105" i="1"/>
  <c r="N106" i="1"/>
  <c r="P106" i="1"/>
  <c r="N107" i="1"/>
  <c r="P107" i="1"/>
  <c r="N108" i="1"/>
  <c r="P108" i="1"/>
  <c r="N109" i="1"/>
  <c r="P109" i="1"/>
  <c r="N110" i="1"/>
  <c r="P110" i="1"/>
  <c r="N111" i="1"/>
  <c r="P111" i="1"/>
  <c r="N112" i="1"/>
  <c r="P112" i="1"/>
  <c r="N113" i="1"/>
  <c r="P113" i="1"/>
  <c r="N114" i="1"/>
  <c r="P114" i="1"/>
  <c r="N115" i="1"/>
  <c r="P115" i="1"/>
  <c r="N116" i="1"/>
  <c r="P116" i="1"/>
  <c r="N117" i="1"/>
  <c r="P117" i="1"/>
  <c r="N118" i="1"/>
  <c r="P118" i="1"/>
  <c r="N119" i="1"/>
  <c r="P119" i="1"/>
  <c r="N120" i="1"/>
  <c r="P120" i="1"/>
  <c r="N121" i="1"/>
  <c r="P121" i="1"/>
  <c r="N122" i="1"/>
  <c r="P122" i="1"/>
  <c r="N123" i="1"/>
  <c r="P123" i="1"/>
  <c r="N124" i="1"/>
  <c r="P124" i="1"/>
  <c r="N125" i="1"/>
  <c r="P125" i="1"/>
  <c r="N126" i="1"/>
  <c r="P126" i="1"/>
  <c r="N127" i="1"/>
  <c r="P127" i="1"/>
  <c r="N128" i="1"/>
  <c r="P128" i="1"/>
  <c r="N129" i="1"/>
  <c r="P129" i="1"/>
  <c r="N130" i="1"/>
  <c r="P130" i="1"/>
  <c r="N131" i="1"/>
  <c r="P131" i="1"/>
  <c r="N132" i="1"/>
  <c r="P132" i="1"/>
  <c r="Q132" i="1" s="1"/>
  <c r="N133" i="1"/>
  <c r="P133" i="1"/>
  <c r="N134" i="1"/>
  <c r="P134" i="1"/>
  <c r="N135" i="1"/>
  <c r="P135" i="1"/>
  <c r="N42" i="1"/>
  <c r="P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4" i="1"/>
  <c r="N4" i="1"/>
  <c r="P4" i="1"/>
  <c r="K5" i="1"/>
  <c r="N5" i="1"/>
  <c r="P5" i="1"/>
  <c r="K6" i="1"/>
  <c r="N6" i="1"/>
  <c r="P6" i="1"/>
  <c r="K7" i="1"/>
  <c r="N7" i="1"/>
  <c r="P7" i="1"/>
  <c r="K8" i="1"/>
  <c r="N8" i="1"/>
  <c r="P8" i="1"/>
  <c r="K9" i="1"/>
  <c r="N9" i="1"/>
  <c r="P9" i="1"/>
  <c r="K10" i="1"/>
  <c r="N10" i="1"/>
  <c r="P10" i="1"/>
  <c r="K11" i="1"/>
  <c r="N11" i="1"/>
  <c r="P11" i="1"/>
  <c r="K12" i="1"/>
  <c r="N12" i="1"/>
  <c r="P12" i="1"/>
  <c r="K13" i="1"/>
  <c r="N13" i="1"/>
  <c r="P13" i="1"/>
  <c r="K14" i="1"/>
  <c r="N14" i="1"/>
  <c r="P14" i="1"/>
  <c r="K15" i="1"/>
  <c r="N15" i="1"/>
  <c r="P15" i="1"/>
  <c r="K16" i="1"/>
  <c r="N16" i="1"/>
  <c r="P16" i="1"/>
  <c r="K17" i="1"/>
  <c r="N17" i="1"/>
  <c r="P17" i="1"/>
  <c r="K18" i="1"/>
  <c r="N18" i="1"/>
  <c r="P18" i="1"/>
  <c r="K19" i="1"/>
  <c r="N19" i="1"/>
  <c r="P19" i="1"/>
  <c r="K20" i="1"/>
  <c r="N20" i="1"/>
  <c r="P20" i="1"/>
  <c r="K21" i="1"/>
  <c r="N21" i="1"/>
  <c r="P21" i="1"/>
  <c r="K22" i="1"/>
  <c r="N22" i="1"/>
  <c r="P22" i="1"/>
  <c r="K23" i="1"/>
  <c r="N23" i="1"/>
  <c r="P23" i="1"/>
  <c r="K24" i="1"/>
  <c r="N24" i="1"/>
  <c r="P24" i="1"/>
  <c r="K25" i="1"/>
  <c r="N25" i="1"/>
  <c r="P25" i="1"/>
  <c r="K26" i="1"/>
  <c r="N26" i="1"/>
  <c r="P26" i="1"/>
  <c r="K27" i="1"/>
  <c r="N27" i="1"/>
  <c r="P27" i="1"/>
  <c r="K28" i="1"/>
  <c r="N28" i="1"/>
  <c r="P28" i="1"/>
  <c r="K29" i="1"/>
  <c r="N29" i="1"/>
  <c r="P29" i="1"/>
  <c r="K30" i="1"/>
  <c r="N30" i="1"/>
  <c r="P30" i="1"/>
  <c r="K31" i="1"/>
  <c r="N31" i="1"/>
  <c r="P31" i="1"/>
  <c r="K32" i="1"/>
  <c r="N32" i="1"/>
  <c r="P32" i="1"/>
  <c r="K33" i="1"/>
  <c r="N33" i="1"/>
  <c r="P33" i="1"/>
  <c r="K34" i="1"/>
  <c r="N34" i="1"/>
  <c r="P34" i="1"/>
  <c r="K35" i="1"/>
  <c r="N35" i="1"/>
  <c r="P35" i="1"/>
  <c r="K36" i="1"/>
  <c r="N36" i="1"/>
  <c r="P36" i="1"/>
  <c r="K37" i="1"/>
  <c r="N37" i="1"/>
  <c r="P37" i="1"/>
  <c r="K38" i="1"/>
  <c r="N38" i="1"/>
  <c r="P38" i="1"/>
  <c r="K39" i="1"/>
  <c r="N39" i="1"/>
  <c r="P39" i="1"/>
  <c r="K40" i="1"/>
  <c r="N40" i="1"/>
  <c r="P40" i="1"/>
  <c r="K41" i="1"/>
  <c r="N41" i="1"/>
  <c r="P41" i="1"/>
  <c r="K42" i="1"/>
  <c r="Q99" i="1" l="1"/>
  <c r="R99" i="1" s="1"/>
  <c r="T99" i="1" s="1"/>
  <c r="Q80" i="1"/>
  <c r="Q68" i="1"/>
  <c r="R68" i="1" s="1"/>
  <c r="T68" i="1" s="1"/>
  <c r="Q84" i="1"/>
  <c r="Q72" i="1"/>
  <c r="Q60" i="1"/>
  <c r="Q56" i="1"/>
  <c r="Q52" i="1"/>
  <c r="R52" i="1" s="1"/>
  <c r="T52" i="1" s="1"/>
  <c r="Q123" i="1"/>
  <c r="R123" i="1" s="1"/>
  <c r="T123" i="1" s="1"/>
  <c r="Q119" i="1"/>
  <c r="R119" i="1" s="1"/>
  <c r="T119" i="1" s="1"/>
  <c r="Q115" i="1"/>
  <c r="R115" i="1" s="1"/>
  <c r="T115" i="1" s="1"/>
  <c r="Q107" i="1"/>
  <c r="R107" i="1" s="1"/>
  <c r="T107" i="1" s="1"/>
  <c r="Q75" i="1"/>
  <c r="R75" i="1" s="1"/>
  <c r="T75" i="1" s="1"/>
  <c r="Q63" i="1"/>
  <c r="R63" i="1" s="1"/>
  <c r="T63" i="1" s="1"/>
  <c r="Q55" i="1"/>
  <c r="R55" i="1" s="1"/>
  <c r="T55" i="1" s="1"/>
  <c r="Q51" i="1"/>
  <c r="R51" i="1" s="1"/>
  <c r="T51" i="1" s="1"/>
  <c r="Q47" i="1"/>
  <c r="R47" i="1" s="1"/>
  <c r="T47" i="1" s="1"/>
  <c r="Q43" i="1"/>
  <c r="R43" i="1" s="1"/>
  <c r="T43" i="1" s="1"/>
  <c r="Q131" i="1"/>
  <c r="R131" i="1" s="1"/>
  <c r="T131" i="1" s="1"/>
  <c r="Q87" i="1"/>
  <c r="R87" i="1" s="1"/>
  <c r="T87" i="1" s="1"/>
  <c r="Q79" i="1"/>
  <c r="R79" i="1" s="1"/>
  <c r="T79" i="1" s="1"/>
  <c r="Q67" i="1"/>
  <c r="R67" i="1" s="1"/>
  <c r="T67" i="1" s="1"/>
  <c r="Q5" i="1"/>
  <c r="R5" i="1" s="1"/>
  <c r="T5" i="1" s="1"/>
  <c r="Q104" i="1"/>
  <c r="R104" i="1" s="1"/>
  <c r="T104" i="1" s="1"/>
  <c r="Q95" i="1"/>
  <c r="R95" i="1" s="1"/>
  <c r="T95" i="1" s="1"/>
  <c r="Q91" i="1"/>
  <c r="R91" i="1" s="1"/>
  <c r="T91" i="1" s="1"/>
  <c r="Q83" i="1"/>
  <c r="R83" i="1" s="1"/>
  <c r="T83" i="1" s="1"/>
  <c r="Q71" i="1"/>
  <c r="R71" i="1" s="1"/>
  <c r="T71" i="1" s="1"/>
  <c r="Q59" i="1"/>
  <c r="R59" i="1" s="1"/>
  <c r="T59" i="1" s="1"/>
  <c r="Q48" i="1"/>
  <c r="Q49" i="1"/>
  <c r="R49" i="1" s="1"/>
  <c r="T49" i="1" s="1"/>
  <c r="P136" i="1"/>
  <c r="Q85" i="1"/>
  <c r="Q77" i="1"/>
  <c r="Q73" i="1"/>
  <c r="Q45" i="1"/>
  <c r="R45" i="1" s="1"/>
  <c r="T45" i="1" s="1"/>
  <c r="Q135" i="1"/>
  <c r="R135" i="1" s="1"/>
  <c r="T135" i="1" s="1"/>
  <c r="Q128" i="1"/>
  <c r="R128" i="1" s="1"/>
  <c r="T128" i="1" s="1"/>
  <c r="Q114" i="1"/>
  <c r="R114" i="1" s="1"/>
  <c r="T114" i="1" s="1"/>
  <c r="Q112" i="1"/>
  <c r="R112" i="1" s="1"/>
  <c r="T112" i="1" s="1"/>
  <c r="Q27" i="1"/>
  <c r="R27" i="1" s="1"/>
  <c r="T27" i="1" s="1"/>
  <c r="Q11" i="1"/>
  <c r="R11" i="1" s="1"/>
  <c r="T11" i="1" s="1"/>
  <c r="Q102" i="1"/>
  <c r="R102" i="1" s="1"/>
  <c r="T102" i="1" s="1"/>
  <c r="Q86" i="1"/>
  <c r="R86" i="1" s="1"/>
  <c r="T86" i="1" s="1"/>
  <c r="Q78" i="1"/>
  <c r="R78" i="1" s="1"/>
  <c r="T78" i="1" s="1"/>
  <c r="Q76" i="1"/>
  <c r="Q74" i="1"/>
  <c r="R74" i="1" s="1"/>
  <c r="T74" i="1" s="1"/>
  <c r="Q66" i="1"/>
  <c r="R66" i="1" s="1"/>
  <c r="T66" i="1" s="1"/>
  <c r="Q64" i="1"/>
  <c r="Q44" i="1"/>
  <c r="Q20" i="1"/>
  <c r="R20" i="1" s="1"/>
  <c r="T20" i="1" s="1"/>
  <c r="Q127" i="1"/>
  <c r="R127" i="1" s="1"/>
  <c r="T127" i="1" s="1"/>
  <c r="Q111" i="1"/>
  <c r="R111" i="1" s="1"/>
  <c r="T111" i="1" s="1"/>
  <c r="Q98" i="1"/>
  <c r="R98" i="1" s="1"/>
  <c r="T98" i="1" s="1"/>
  <c r="Q96" i="1"/>
  <c r="R96" i="1" s="1"/>
  <c r="T96" i="1" s="1"/>
  <c r="Q94" i="1"/>
  <c r="R94" i="1" s="1"/>
  <c r="T94" i="1" s="1"/>
  <c r="Q92" i="1"/>
  <c r="R92" i="1" s="1"/>
  <c r="T92" i="1" s="1"/>
  <c r="Q90" i="1"/>
  <c r="R90" i="1" s="1"/>
  <c r="T90" i="1" s="1"/>
  <c r="Q82" i="1"/>
  <c r="R82" i="1" s="1"/>
  <c r="T82" i="1" s="1"/>
  <c r="Q70" i="1"/>
  <c r="R70" i="1" s="1"/>
  <c r="T70" i="1" s="1"/>
  <c r="Q41" i="1"/>
  <c r="R41" i="1" s="1"/>
  <c r="T41" i="1" s="1"/>
  <c r="Q25" i="1"/>
  <c r="R25" i="1" s="1"/>
  <c r="T25" i="1" s="1"/>
  <c r="Q100" i="1"/>
  <c r="Q103" i="1"/>
  <c r="R103" i="1" s="1"/>
  <c r="T103" i="1" s="1"/>
  <c r="Q38" i="1"/>
  <c r="Q22" i="1"/>
  <c r="R22" i="1" s="1"/>
  <c r="T22" i="1" s="1"/>
  <c r="Q134" i="1"/>
  <c r="R134" i="1" s="1"/>
  <c r="T134" i="1" s="1"/>
  <c r="Q129" i="1"/>
  <c r="R129" i="1" s="1"/>
  <c r="T129" i="1" s="1"/>
  <c r="Q97" i="1"/>
  <c r="R88" i="1"/>
  <c r="T88" i="1" s="1"/>
  <c r="Q24" i="1"/>
  <c r="R24" i="1" s="1"/>
  <c r="T24" i="1" s="1"/>
  <c r="Q124" i="1"/>
  <c r="R124" i="1" s="1"/>
  <c r="T124" i="1" s="1"/>
  <c r="Q120" i="1"/>
  <c r="Q116" i="1"/>
  <c r="Q108" i="1"/>
  <c r="R108" i="1" s="1"/>
  <c r="T108" i="1" s="1"/>
  <c r="Q125" i="1"/>
  <c r="R125" i="1" s="1"/>
  <c r="T125" i="1" s="1"/>
  <c r="Q117" i="1"/>
  <c r="Q93" i="1"/>
  <c r="R93" i="1" s="1"/>
  <c r="T93" i="1" s="1"/>
  <c r="Q4" i="1"/>
  <c r="R4" i="1" s="1"/>
  <c r="Q101" i="1"/>
  <c r="R101" i="1" s="1"/>
  <c r="T101" i="1" s="1"/>
  <c r="Q122" i="1"/>
  <c r="R122" i="1" s="1"/>
  <c r="T122" i="1" s="1"/>
  <c r="R132" i="1"/>
  <c r="T132" i="1" s="1"/>
  <c r="Q133" i="1"/>
  <c r="R133" i="1" s="1"/>
  <c r="T133" i="1" s="1"/>
  <c r="Q126" i="1"/>
  <c r="R126" i="1" s="1"/>
  <c r="T126" i="1" s="1"/>
  <c r="Q130" i="1"/>
  <c r="R130" i="1" s="1"/>
  <c r="T130" i="1" s="1"/>
  <c r="Q89" i="1"/>
  <c r="R89" i="1" s="1"/>
  <c r="T89" i="1" s="1"/>
  <c r="R84" i="1"/>
  <c r="T84" i="1" s="1"/>
  <c r="Q81" i="1"/>
  <c r="R81" i="1" s="1"/>
  <c r="T81" i="1" s="1"/>
  <c r="R80" i="1"/>
  <c r="T80" i="1" s="1"/>
  <c r="R76" i="1"/>
  <c r="T76" i="1" s="1"/>
  <c r="R72" i="1"/>
  <c r="T72" i="1" s="1"/>
  <c r="Q69" i="1"/>
  <c r="R69" i="1" s="1"/>
  <c r="T69" i="1" s="1"/>
  <c r="Q65" i="1"/>
  <c r="R65" i="1" s="1"/>
  <c r="T65" i="1" s="1"/>
  <c r="R64" i="1"/>
  <c r="T64" i="1" s="1"/>
  <c r="Q53" i="1"/>
  <c r="R44" i="1"/>
  <c r="T44" i="1" s="1"/>
  <c r="Q40" i="1"/>
  <c r="Q36" i="1"/>
  <c r="R36" i="1" s="1"/>
  <c r="T36" i="1" s="1"/>
  <c r="Q32" i="1"/>
  <c r="R32" i="1" s="1"/>
  <c r="T32" i="1" s="1"/>
  <c r="Q30" i="1"/>
  <c r="R30" i="1" s="1"/>
  <c r="T30" i="1" s="1"/>
  <c r="Q26" i="1"/>
  <c r="R26" i="1" s="1"/>
  <c r="T26" i="1" s="1"/>
  <c r="Q34" i="1"/>
  <c r="R34" i="1" s="1"/>
  <c r="T34" i="1" s="1"/>
  <c r="Q28" i="1"/>
  <c r="R28" i="1" s="1"/>
  <c r="T28" i="1" s="1"/>
  <c r="Q18" i="1"/>
  <c r="R18" i="1" s="1"/>
  <c r="T18" i="1" s="1"/>
  <c r="Q16" i="1"/>
  <c r="Q14" i="1"/>
  <c r="R14" i="1" s="1"/>
  <c r="T14" i="1" s="1"/>
  <c r="Q10" i="1"/>
  <c r="R10" i="1" s="1"/>
  <c r="T10" i="1" s="1"/>
  <c r="Q12" i="1"/>
  <c r="R12" i="1" s="1"/>
  <c r="T12" i="1" s="1"/>
  <c r="Q8" i="1"/>
  <c r="R8" i="1" s="1"/>
  <c r="T8" i="1" s="1"/>
  <c r="Q6" i="1"/>
  <c r="R6" i="1" s="1"/>
  <c r="T6" i="1" s="1"/>
  <c r="Q121" i="1"/>
  <c r="R121" i="1" s="1"/>
  <c r="T121" i="1" s="1"/>
  <c r="R120" i="1"/>
  <c r="T120" i="1" s="1"/>
  <c r="Q118" i="1"/>
  <c r="R118" i="1" s="1"/>
  <c r="T118" i="1" s="1"/>
  <c r="R116" i="1"/>
  <c r="T116" i="1" s="1"/>
  <c r="Q113" i="1"/>
  <c r="R113" i="1" s="1"/>
  <c r="T113" i="1" s="1"/>
  <c r="Q106" i="1"/>
  <c r="R106" i="1" s="1"/>
  <c r="T106" i="1" s="1"/>
  <c r="Q110" i="1"/>
  <c r="R110" i="1" s="1"/>
  <c r="T110" i="1" s="1"/>
  <c r="Q105" i="1"/>
  <c r="Q109" i="1"/>
  <c r="R109" i="1" s="1"/>
  <c r="T109" i="1" s="1"/>
  <c r="R100" i="1"/>
  <c r="T100" i="1" s="1"/>
  <c r="R56" i="1"/>
  <c r="T56" i="1" s="1"/>
  <c r="Q62" i="1"/>
  <c r="R62" i="1" s="1"/>
  <c r="T62" i="1" s="1"/>
  <c r="R60" i="1"/>
  <c r="T60" i="1" s="1"/>
  <c r="Q57" i="1"/>
  <c r="R57" i="1" s="1"/>
  <c r="T57" i="1" s="1"/>
  <c r="Q61" i="1"/>
  <c r="R61" i="1" s="1"/>
  <c r="T61" i="1" s="1"/>
  <c r="Q54" i="1"/>
  <c r="R54" i="1" s="1"/>
  <c r="T54" i="1" s="1"/>
  <c r="Q58" i="1"/>
  <c r="R58" i="1" s="1"/>
  <c r="T58" i="1" s="1"/>
  <c r="Q50" i="1"/>
  <c r="R50" i="1" s="1"/>
  <c r="T50" i="1" s="1"/>
  <c r="R48" i="1"/>
  <c r="T48" i="1" s="1"/>
  <c r="Q46" i="1"/>
  <c r="R46" i="1" s="1"/>
  <c r="T46" i="1" s="1"/>
  <c r="Q37" i="1"/>
  <c r="R37" i="1" s="1"/>
  <c r="T37" i="1" s="1"/>
  <c r="Q42" i="1"/>
  <c r="R42" i="1" s="1"/>
  <c r="T42" i="1" s="1"/>
  <c r="Q21" i="1"/>
  <c r="R21" i="1" s="1"/>
  <c r="T21" i="1" s="1"/>
  <c r="Q9" i="1"/>
  <c r="R9" i="1" s="1"/>
  <c r="T9" i="1" s="1"/>
  <c r="R117" i="1"/>
  <c r="T117" i="1" s="1"/>
  <c r="R105" i="1"/>
  <c r="T105" i="1" s="1"/>
  <c r="R97" i="1"/>
  <c r="T97" i="1" s="1"/>
  <c r="R85" i="1"/>
  <c r="T85" i="1" s="1"/>
  <c r="R77" i="1"/>
  <c r="T77" i="1" s="1"/>
  <c r="R73" i="1"/>
  <c r="T73" i="1" s="1"/>
  <c r="R53" i="1"/>
  <c r="T53" i="1" s="1"/>
  <c r="Q35" i="1"/>
  <c r="R35" i="1" s="1"/>
  <c r="T35" i="1" s="1"/>
  <c r="Q17" i="1"/>
  <c r="R17" i="1" s="1"/>
  <c r="T17" i="1" s="1"/>
  <c r="Q13" i="1"/>
  <c r="R13" i="1" s="1"/>
  <c r="T13" i="1" s="1"/>
  <c r="Q33" i="1"/>
  <c r="R33" i="1" s="1"/>
  <c r="T33" i="1" s="1"/>
  <c r="Q29" i="1"/>
  <c r="R29" i="1" s="1"/>
  <c r="T29" i="1" s="1"/>
  <c r="Q19" i="1"/>
  <c r="R19" i="1" s="1"/>
  <c r="T19" i="1" s="1"/>
  <c r="R38" i="1"/>
  <c r="T38" i="1" s="1"/>
  <c r="R40" i="1"/>
  <c r="T40" i="1" s="1"/>
  <c r="Q39" i="1"/>
  <c r="R39" i="1" s="1"/>
  <c r="T39" i="1" s="1"/>
  <c r="Q31" i="1"/>
  <c r="R31" i="1" s="1"/>
  <c r="T31" i="1" s="1"/>
  <c r="Q23" i="1"/>
  <c r="R23" i="1" s="1"/>
  <c r="T23" i="1" s="1"/>
  <c r="R16" i="1"/>
  <c r="T16" i="1" s="1"/>
  <c r="Q15" i="1"/>
  <c r="R15" i="1" s="1"/>
  <c r="T15" i="1" s="1"/>
  <c r="Q7" i="1"/>
  <c r="R7" i="1" s="1"/>
  <c r="T7" i="1" s="1"/>
  <c r="T4" i="1" l="1"/>
  <c r="T136" i="1" s="1"/>
  <c r="R136" i="1"/>
</calcChain>
</file>

<file path=xl/sharedStrings.xml><?xml version="1.0" encoding="utf-8"?>
<sst xmlns="http://schemas.openxmlformats.org/spreadsheetml/2006/main" count="551" uniqueCount="151">
  <si>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</si>
  <si>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</si>
  <si>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</si>
  <si>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</si>
  <si>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</si>
  <si>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</si>
  <si>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</si>
  <si>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</si>
  <si>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</si>
  <si>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</si>
  <si>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</si>
  <si>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</si>
  <si>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Store</t>
  </si>
  <si>
    <t>Gross Replacement Value
(INR)</t>
  </si>
  <si>
    <t>1. All the details pertaing to the building area statement such as area, floor, etc has been taken from the site survey.</t>
  </si>
  <si>
    <t>First Floor</t>
  </si>
  <si>
    <t>Second Floor</t>
  </si>
  <si>
    <r>
      <t xml:space="preserve">Total Life Consumed 
</t>
    </r>
    <r>
      <rPr>
        <b/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</si>
  <si>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</si>
  <si>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 ft)</t>
    </r>
  </si>
  <si>
    <t>3. The valuation is done by considering the depreciation method.</t>
  </si>
  <si>
    <t>BUILDING VALUATION OF M/S. SHYAM STEEL MANUFACTURING LIMITED | SITUATED AT MOUZA JEMUA, MEJIA BLOCK, DISTRICT- BANKURA, W.B.</t>
  </si>
  <si>
    <t>2. All the structure that has been taken in the area statemnet belonging to M/s. Shyam Steel Manufacturing Limited, Mouza- Jemua, Mejia Block, District- Bankura, W.B.</t>
  </si>
  <si>
    <t>DRI COAL SHED 1</t>
  </si>
  <si>
    <t xml:space="preserve">Toilet </t>
  </si>
  <si>
    <t xml:space="preserve">goushala Shed old </t>
  </si>
  <si>
    <t xml:space="preserve">Labour Hutment Toilet </t>
  </si>
  <si>
    <t xml:space="preserve">Labour Hutment shed </t>
  </si>
  <si>
    <t xml:space="preserve">Boom Barrier Shed </t>
  </si>
  <si>
    <t xml:space="preserve">Boom Barrier control room </t>
  </si>
  <si>
    <t>Diesel Pump Control Room</t>
  </si>
  <si>
    <t xml:space="preserve">Central Store Shed </t>
  </si>
  <si>
    <t>Labour Room &amp; canteen</t>
  </si>
  <si>
    <t xml:space="preserve">33 KVA Substation Room </t>
  </si>
  <si>
    <t>Cycle Stand</t>
  </si>
  <si>
    <t xml:space="preserve">Car Parking Shed </t>
  </si>
  <si>
    <t xml:space="preserve">Driver Rest Room </t>
  </si>
  <si>
    <t xml:space="preserve">OHC </t>
  </si>
  <si>
    <t>CWP MCC</t>
  </si>
  <si>
    <t>CWP STORE</t>
  </si>
  <si>
    <t>PUMP HOUSE 1</t>
  </si>
  <si>
    <t>PUMP HOUSE 2</t>
  </si>
  <si>
    <t>11 KV SUB STATION</t>
  </si>
  <si>
    <t xml:space="preserve">AUTOMOBILE </t>
  </si>
  <si>
    <t>LT ROOM TFR ZONE</t>
  </si>
  <si>
    <t>Quality Control Room</t>
  </si>
  <si>
    <t>DG room</t>
  </si>
  <si>
    <t>Cement Plant</t>
  </si>
  <si>
    <t>Toilet (Near contractor's Office)</t>
  </si>
  <si>
    <t>Private Canteen</t>
  </si>
  <si>
    <t>Old Admin Building Ground Floor</t>
  </si>
  <si>
    <t>Old Admin Building First Floor</t>
  </si>
  <si>
    <t>New Admin Building Ground Floor</t>
  </si>
  <si>
    <t>New Admin Building First Floor</t>
  </si>
  <si>
    <t>Time Office / Purchase office Building Ground Floor</t>
  </si>
  <si>
    <t>Time Office / Purchase office Building First Floor</t>
  </si>
  <si>
    <t>Raw Material &amp; Workshop Shed</t>
  </si>
  <si>
    <t>Ferro Pump House</t>
  </si>
  <si>
    <t>Sample Room</t>
  </si>
  <si>
    <t>Pannel &amp; Quality Control Room</t>
  </si>
  <si>
    <t>Ferro Main &amp; Linto Shed</t>
  </si>
  <si>
    <t>Ferro Office Room</t>
  </si>
  <si>
    <t>Ferro Mechanical Room</t>
  </si>
  <si>
    <t>Labour Room</t>
  </si>
  <si>
    <t>Toilet Room</t>
  </si>
  <si>
    <t>Weighbridge</t>
  </si>
  <si>
    <t>Ferro Coke Shed</t>
  </si>
  <si>
    <t>Labour Room Block A Ground Floor (Parbatipur)</t>
  </si>
  <si>
    <t>Labour Room Block A First Floor (Parbatipur)</t>
  </si>
  <si>
    <t>Labour Room Block A Second Floor (Parbatipur)</t>
  </si>
  <si>
    <t>Labour Room Block B Ground Floor (Parbatipur)</t>
  </si>
  <si>
    <t>Labour Room Block B  First Floor (Parbatipur)</t>
  </si>
  <si>
    <t>Labour Room Block B  Second Floor (Parbatipur)</t>
  </si>
  <si>
    <t>Labour Room Block C Ground Floor (Parbatipur)</t>
  </si>
  <si>
    <t>Labour Room Block C  First Floor (Parbatipur)</t>
  </si>
  <si>
    <t>Labour Room Block C  Second Floor  (Parbatipur)</t>
  </si>
  <si>
    <t>Toilet (Near Labor room)</t>
  </si>
  <si>
    <t>Labour hutment (Near Rolling Mill)</t>
  </si>
  <si>
    <t>Weigh Bridge (Old) Ground Floor</t>
  </si>
  <si>
    <t>Weigh Bridge (Old) First Floor</t>
  </si>
  <si>
    <t>Weigh Bridge (New)</t>
  </si>
  <si>
    <t>ECR building Ground Floor</t>
  </si>
  <si>
    <t>ECR building First Floor</t>
  </si>
  <si>
    <t>Laboratory Room</t>
  </si>
  <si>
    <t>CNC Room</t>
  </si>
  <si>
    <t>Labour Hutment (Project Side)</t>
  </si>
  <si>
    <t>New Canteen Building</t>
  </si>
  <si>
    <t>Toilet (Project Side)</t>
  </si>
  <si>
    <t>Toilet (SMS)</t>
  </si>
  <si>
    <t>Store Shed</t>
  </si>
  <si>
    <t>Brick Plant Shed</t>
  </si>
  <si>
    <t>SRP Shed</t>
  </si>
  <si>
    <t>Sox Nox Room</t>
  </si>
  <si>
    <t>LT HT Battery Room Ground Floor</t>
  </si>
  <si>
    <t>LT HT Battery Room First Floor</t>
  </si>
  <si>
    <t>New Central Store</t>
  </si>
  <si>
    <t>AFBC MCC Room Ground Floor</t>
  </si>
  <si>
    <t>AFBC MCC Room First Floor</t>
  </si>
  <si>
    <t>CPP Control Room</t>
  </si>
  <si>
    <t>TG Building Ground Floor</t>
  </si>
  <si>
    <t>TG Building First Floor</t>
  </si>
  <si>
    <t>Compressor Room</t>
  </si>
  <si>
    <t>DG Shed</t>
  </si>
  <si>
    <t>DG Synchronization Room</t>
  </si>
  <si>
    <t>MCC Room Ground Floor</t>
  </si>
  <si>
    <t>MCC Room First Floor</t>
  </si>
  <si>
    <t>MCC Room Second Floor</t>
  </si>
  <si>
    <t>DRI LAB Ground Floor</t>
  </si>
  <si>
    <t>DRI LAB First Floor</t>
  </si>
  <si>
    <t>DRI LAB Second Floor</t>
  </si>
  <si>
    <t>Toilet (Near 300 TPD)</t>
  </si>
  <si>
    <t>Pump House 3</t>
  </si>
  <si>
    <t>Pump House 4</t>
  </si>
  <si>
    <t>DRI Sponge Shed</t>
  </si>
  <si>
    <t>Batching Plant Office</t>
  </si>
  <si>
    <t>Batching Plant Lab</t>
  </si>
  <si>
    <t>SMS Shed</t>
  </si>
  <si>
    <t>Rolling Mill Shed</t>
  </si>
  <si>
    <t>Rolling Mill Store Shed</t>
  </si>
  <si>
    <t xml:space="preserve">CIVIL </t>
  </si>
  <si>
    <t>civil</t>
  </si>
  <si>
    <t>Civil</t>
  </si>
  <si>
    <t>CIVIL</t>
  </si>
  <si>
    <t>DRI</t>
  </si>
  <si>
    <t>Admin</t>
  </si>
  <si>
    <t>CPP</t>
  </si>
  <si>
    <t xml:space="preserve">CPP </t>
  </si>
  <si>
    <t>Logistic</t>
  </si>
  <si>
    <t>Ferro</t>
  </si>
  <si>
    <t>Rolling Mill</t>
  </si>
  <si>
    <t>SMS</t>
  </si>
  <si>
    <t>Brick Plant</t>
  </si>
  <si>
    <t>SRP</t>
  </si>
  <si>
    <t>Batching Plant</t>
  </si>
  <si>
    <t>Description of Building</t>
  </si>
  <si>
    <t>Unit</t>
  </si>
  <si>
    <r>
      <t xml:space="preserve">Height </t>
    </r>
    <r>
      <rPr>
        <b/>
        <i/>
        <sz val="10"/>
        <rFont val="Calibri"/>
        <family val="2"/>
        <scheme val="minor"/>
      </rPr>
      <t>(in mtr.)</t>
    </r>
  </si>
  <si>
    <r>
      <t xml:space="preserve">Area 
</t>
    </r>
    <r>
      <rPr>
        <b/>
        <i/>
        <sz val="10"/>
        <rFont val="Calibri"/>
        <family val="2"/>
        <scheme val="minor"/>
      </rPr>
      <t>(in sq ft)</t>
    </r>
  </si>
  <si>
    <t>Remarks:</t>
  </si>
  <si>
    <t>4. The construction year of some building/structure is not provided so we have considered 2011 for those structures as it is the most previous one.</t>
  </si>
  <si>
    <t>Contractor Office (Near Cycle Stand)</t>
  </si>
  <si>
    <t>Security Room (Gate No -1)</t>
  </si>
  <si>
    <t>Pump House (Reservour)</t>
  </si>
  <si>
    <t xml:space="preserve">Pump House (Reservour) </t>
  </si>
  <si>
    <t>Pump House Shed (Reservour)</t>
  </si>
  <si>
    <t>Contractor Office (Near cooling tower)</t>
  </si>
  <si>
    <t>Security Room (Gate No -2)</t>
  </si>
  <si>
    <t xml:space="preserve">33 KVA DVC meter Room </t>
  </si>
  <si>
    <t xml:space="preserve">CIVIL AND STRUCTURAL </t>
  </si>
  <si>
    <t>weighbridge (mondir side)</t>
  </si>
  <si>
    <t>Deterioration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</si>
</sst>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5" formatCode="_ * #,##0_ ;_ * \-#,##0_ ;_ * &quot;-&quot;??_ ;_ @_ "/>
    <numFmt numFmtId="166" formatCode="0.0000"/>
    <numFmt numFmtId="167" formatCode="_ &quot;₹&quot;\ * #,##0_ ;_ &quot;₹&quot;\ * \-#,##0_ ;_ &quot;₹&quot;\ * &quot;-&quot;??_ ;_ @_ "/>
    <numFmt numFmtId="168" formatCode="&quot;₹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166" fontId="0" fillId="0" borderId="1" xfId="0" applyNumberForma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167" fontId="0" fillId="0" borderId="0" xfId="0" applyNumberFormat="1"/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4" fontId="0" fillId="0" borderId="0" xfId="1" applyFont="1"/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3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41"/>
  <sheetViews>
    <sheetView tabSelected="1" zoomScale="85" zoomScaleNormal="85" zoomScaleSheetLayoutView="85" workbookViewId="0">
      <pane ySplit="3" topLeftCell="A73" activePane="bottomLeft" state="frozen"/>
      <selection pane="bottomLeft" activeCell="D19" sqref="D19"/>
    </sheetView>
  </sheetViews>
  <sheetFormatPr defaultRowHeight="15" x14ac:dyDescent="0.25"/>
  <cols>
    <col min="1" max="1" width="7.85546875" customWidth="1"/>
    <col min="2" max="2" width="6.85546875" customWidth="1"/>
    <col min="3" max="3" width="12.85546875" customWidth="1"/>
    <col min="4" max="4" width="49.5703125" style="18" bestFit="1" customWidth="1"/>
    <col min="5" max="5" width="14.42578125" style="18" hidden="1" customWidth="1"/>
    <col min="6" max="6" width="22.85546875" style="18" customWidth="1"/>
    <col min="7" max="7" width="8.7109375" bestFit="1" customWidth="1"/>
    <col min="8" max="8" width="6.85546875" customWidth="1"/>
    <col min="9" max="9" width="11.42578125" bestFit="1" customWidth="1"/>
    <col min="10" max="10" width="9" bestFit="1" customWidth="1"/>
    <col min="11" max="11" width="9.7109375" bestFit="1" customWidth="1"/>
    <col min="12" max="12" width="10.5703125" bestFit="1" customWidth="1"/>
    <col min="13" max="13" width="7.7109375" bestFit="1" customWidth="1"/>
    <col min="14" max="14" width="12.42578125" bestFit="1" customWidth="1"/>
    <col min="15" max="15" width="10.85546875" bestFit="1" customWidth="1"/>
    <col min="16" max="16" width="14.42578125" bestFit="1" customWidth="1"/>
    <col min="17" max="17" width="13" customWidth="1"/>
    <col min="18" max="18" width="14.42578125" bestFit="1" customWidth="1"/>
    <col min="19" max="19" width="12" customWidth="1"/>
    <col min="20" max="20" width="16.5703125" bestFit="1" customWidth="1"/>
    <col min="21" max="21" width="11.5703125" bestFit="1" customWidth="1"/>
    <col min="22" max="23" width="14.28515625" bestFit="1" customWidth="1"/>
  </cols>
  <sheetData>
    <row r="2" spans="2:23" ht="15.75" x14ac:dyDescent="0.25">
      <c r="B2" s="25" t="s">
        <v>21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7"/>
    </row>
    <row r="3" spans="2:23" s="15" customFormat="1" ht="60" x14ac:dyDescent="0.25">
      <c r="B3" s="13" t="s">
        <v>0</v>
      </c>
      <c r="C3" s="13" t="s">
        <v>1</v>
      </c>
      <c r="D3" s="14" t="s">
        <v>134</v>
      </c>
      <c r="E3" s="14" t="s">
        <v>135</v>
      </c>
      <c r="F3" s="14" t="s">
        <v>5</v>
      </c>
      <c r="G3" s="14" t="s">
        <v>137</v>
      </c>
      <c r="H3" s="14" t="s">
        <v>136</v>
      </c>
      <c r="I3" s="14" t="s">
        <v>3</v>
      </c>
      <c r="J3" s="14" t="s">
        <v>4</v>
      </c>
      <c r="K3" s="14" t="s">
        <v>17</v>
      </c>
      <c r="L3" s="14" t="s">
        <v>18</v>
      </c>
      <c r="M3" s="14" t="s">
        <v>6</v>
      </c>
      <c r="N3" s="14" t="s">
        <v>8</v>
      </c>
      <c r="O3" s="14" t="s">
        <v>19</v>
      </c>
      <c r="P3" s="14" t="s">
        <v>13</v>
      </c>
      <c r="Q3" s="14" t="s">
        <v>9</v>
      </c>
      <c r="R3" s="14" t="s">
        <v>10</v>
      </c>
      <c r="S3" s="14" t="s">
        <v>150</v>
      </c>
      <c r="T3" s="14" t="s">
        <v>11</v>
      </c>
    </row>
    <row r="4" spans="2:23" x14ac:dyDescent="0.25">
      <c r="B4" s="12">
        <v>1</v>
      </c>
      <c r="C4" s="2" t="s">
        <v>2</v>
      </c>
      <c r="D4" s="2" t="s">
        <v>23</v>
      </c>
      <c r="E4" s="2" t="s">
        <v>123</v>
      </c>
      <c r="F4" s="2" t="s">
        <v>148</v>
      </c>
      <c r="G4" s="9">
        <v>19378.329600000001</v>
      </c>
      <c r="H4" s="2">
        <v>14.5</v>
      </c>
      <c r="I4" s="2">
        <v>2011</v>
      </c>
      <c r="J4" s="2">
        <v>2022</v>
      </c>
      <c r="K4" s="2">
        <f>J4-I4</f>
        <v>11</v>
      </c>
      <c r="L4" s="2">
        <v>40</v>
      </c>
      <c r="M4" s="3">
        <f>IF(L4=40,5%,10%)</f>
        <v>0.05</v>
      </c>
      <c r="N4" s="5">
        <f>(1-M4)/L4</f>
        <v>2.375E-2</v>
      </c>
      <c r="O4" s="22">
        <f>IF(L4=40,1000,1400)</f>
        <v>1000</v>
      </c>
      <c r="P4" s="6">
        <f>O4*G4</f>
        <v>19378329.600000001</v>
      </c>
      <c r="Q4" s="6">
        <f t="shared" ref="Q4:Q42" si="0">P4*N4*K4</f>
        <v>5062588.608</v>
      </c>
      <c r="R4" s="6">
        <f t="shared" ref="R4:R41" si="1">MAX(P4-Q4,0)</f>
        <v>14315740.992000002</v>
      </c>
      <c r="S4" s="10">
        <v>0.05</v>
      </c>
      <c r="T4" s="6">
        <f t="shared" ref="T4:T42" si="2">IF(R4&gt;M4*P4,R4*(1-S4),P4*M4)</f>
        <v>13599953.942400001</v>
      </c>
      <c r="U4" s="11"/>
      <c r="V4" s="1"/>
      <c r="W4" s="1"/>
    </row>
    <row r="5" spans="2:23" x14ac:dyDescent="0.25">
      <c r="B5" s="12">
        <v>2</v>
      </c>
      <c r="C5" s="2" t="s">
        <v>2</v>
      </c>
      <c r="D5" s="2" t="s">
        <v>149</v>
      </c>
      <c r="E5" s="2" t="s">
        <v>124</v>
      </c>
      <c r="F5" s="2" t="s">
        <v>119</v>
      </c>
      <c r="G5" s="9">
        <v>357.77</v>
      </c>
      <c r="H5" s="2">
        <v>3.95</v>
      </c>
      <c r="I5" s="2">
        <v>2012</v>
      </c>
      <c r="J5" s="2">
        <v>2022</v>
      </c>
      <c r="K5" s="2">
        <f t="shared" ref="K5:K11" si="3">J5-I5</f>
        <v>10</v>
      </c>
      <c r="L5" s="2">
        <v>60</v>
      </c>
      <c r="M5" s="3">
        <f t="shared" ref="M5:M68" si="4">IF(L5=40,5%,10%)</f>
        <v>0.1</v>
      </c>
      <c r="N5" s="5">
        <f t="shared" ref="N5" si="5">(1-M5)/L5</f>
        <v>1.5000000000000001E-2</v>
      </c>
      <c r="O5" s="22">
        <f t="shared" ref="O5:O68" si="6">IF(L5=40,1000,1400)</f>
        <v>1400</v>
      </c>
      <c r="P5" s="6">
        <f t="shared" ref="P5:P42" si="7">O5*G5</f>
        <v>500878</v>
      </c>
      <c r="Q5" s="6">
        <f t="shared" si="0"/>
        <v>75131.700000000012</v>
      </c>
      <c r="R5" s="6">
        <f t="shared" si="1"/>
        <v>425746.3</v>
      </c>
      <c r="S5" s="10">
        <v>0.05</v>
      </c>
      <c r="T5" s="6">
        <f t="shared" si="2"/>
        <v>404458.98499999999</v>
      </c>
      <c r="U5" s="28"/>
    </row>
    <row r="6" spans="2:23" x14ac:dyDescent="0.25">
      <c r="B6" s="12">
        <v>3</v>
      </c>
      <c r="C6" s="2" t="s">
        <v>2</v>
      </c>
      <c r="D6" s="2" t="s">
        <v>24</v>
      </c>
      <c r="E6" s="2"/>
      <c r="F6" s="2" t="s">
        <v>120</v>
      </c>
      <c r="G6" s="9">
        <v>67.788000000000011</v>
      </c>
      <c r="H6" s="2">
        <v>2.75</v>
      </c>
      <c r="I6" s="2">
        <v>2019</v>
      </c>
      <c r="J6" s="2">
        <v>2022</v>
      </c>
      <c r="K6" s="2">
        <f t="shared" si="3"/>
        <v>3</v>
      </c>
      <c r="L6" s="2">
        <v>60</v>
      </c>
      <c r="M6" s="3">
        <f t="shared" si="4"/>
        <v>0.1</v>
      </c>
      <c r="N6" s="5">
        <f t="shared" ref="N6:N11" si="8">(1-M6)/L6</f>
        <v>1.5000000000000001E-2</v>
      </c>
      <c r="O6" s="22">
        <f t="shared" si="6"/>
        <v>1400</v>
      </c>
      <c r="P6" s="6">
        <f t="shared" si="7"/>
        <v>94903.200000000012</v>
      </c>
      <c r="Q6" s="6">
        <f t="shared" si="0"/>
        <v>4270.6440000000002</v>
      </c>
      <c r="R6" s="6">
        <f t="shared" si="1"/>
        <v>90632.556000000011</v>
      </c>
      <c r="S6" s="10">
        <v>0.05</v>
      </c>
      <c r="T6" s="6">
        <f t="shared" si="2"/>
        <v>86100.928200000009</v>
      </c>
    </row>
    <row r="7" spans="2:23" x14ac:dyDescent="0.25">
      <c r="B7" s="12">
        <v>4</v>
      </c>
      <c r="C7" s="2" t="s">
        <v>2</v>
      </c>
      <c r="D7" s="2" t="s">
        <v>25</v>
      </c>
      <c r="E7" s="2" t="s">
        <v>124</v>
      </c>
      <c r="F7" s="2" t="s">
        <v>148</v>
      </c>
      <c r="G7" s="9">
        <v>862.52159999999992</v>
      </c>
      <c r="H7" s="2">
        <v>3.25</v>
      </c>
      <c r="I7" s="2">
        <v>2017</v>
      </c>
      <c r="J7" s="2">
        <v>2022</v>
      </c>
      <c r="K7" s="2">
        <f t="shared" si="3"/>
        <v>5</v>
      </c>
      <c r="L7" s="2">
        <v>40</v>
      </c>
      <c r="M7" s="3">
        <f t="shared" si="4"/>
        <v>0.05</v>
      </c>
      <c r="N7" s="5">
        <f t="shared" si="8"/>
        <v>2.375E-2</v>
      </c>
      <c r="O7" s="22">
        <f t="shared" si="6"/>
        <v>1000</v>
      </c>
      <c r="P7" s="6">
        <f t="shared" si="7"/>
        <v>862521.6</v>
      </c>
      <c r="Q7" s="6">
        <f t="shared" si="0"/>
        <v>102424.44</v>
      </c>
      <c r="R7" s="6">
        <f t="shared" si="1"/>
        <v>760097.15999999992</v>
      </c>
      <c r="S7" s="10">
        <v>0.05</v>
      </c>
      <c r="T7" s="6">
        <f t="shared" si="2"/>
        <v>722092.30199999991</v>
      </c>
    </row>
    <row r="8" spans="2:23" x14ac:dyDescent="0.25">
      <c r="B8" s="12">
        <v>5</v>
      </c>
      <c r="C8" s="2" t="s">
        <v>2</v>
      </c>
      <c r="D8" s="2" t="s">
        <v>25</v>
      </c>
      <c r="E8" s="2" t="s">
        <v>124</v>
      </c>
      <c r="F8" s="2" t="s">
        <v>148</v>
      </c>
      <c r="G8" s="9">
        <v>559.52</v>
      </c>
      <c r="H8" s="2">
        <v>2.75</v>
      </c>
      <c r="I8" s="2">
        <v>2017</v>
      </c>
      <c r="J8" s="2">
        <v>2022</v>
      </c>
      <c r="K8" s="2">
        <f t="shared" si="3"/>
        <v>5</v>
      </c>
      <c r="L8" s="2">
        <v>40</v>
      </c>
      <c r="M8" s="3">
        <f t="shared" si="4"/>
        <v>0.05</v>
      </c>
      <c r="N8" s="5">
        <f t="shared" si="8"/>
        <v>2.375E-2</v>
      </c>
      <c r="O8" s="22">
        <f t="shared" si="6"/>
        <v>1000</v>
      </c>
      <c r="P8" s="6">
        <f t="shared" si="7"/>
        <v>559520</v>
      </c>
      <c r="Q8" s="6">
        <f t="shared" si="0"/>
        <v>66443</v>
      </c>
      <c r="R8" s="6">
        <f t="shared" si="1"/>
        <v>493077</v>
      </c>
      <c r="S8" s="10">
        <v>0.05</v>
      </c>
      <c r="T8" s="6">
        <f t="shared" si="2"/>
        <v>468423.14999999997</v>
      </c>
    </row>
    <row r="9" spans="2:23" x14ac:dyDescent="0.25">
      <c r="B9" s="12">
        <v>6</v>
      </c>
      <c r="C9" s="2" t="s">
        <v>2</v>
      </c>
      <c r="D9" s="2" t="s">
        <v>26</v>
      </c>
      <c r="E9" s="2" t="s">
        <v>124</v>
      </c>
      <c r="F9" s="2" t="s">
        <v>120</v>
      </c>
      <c r="G9" s="9">
        <v>112.98</v>
      </c>
      <c r="H9" s="2">
        <v>2.8</v>
      </c>
      <c r="I9" s="2">
        <v>2011</v>
      </c>
      <c r="J9" s="2">
        <v>2022</v>
      </c>
      <c r="K9" s="2">
        <f t="shared" si="3"/>
        <v>11</v>
      </c>
      <c r="L9" s="2">
        <v>60</v>
      </c>
      <c r="M9" s="3">
        <f t="shared" si="4"/>
        <v>0.1</v>
      </c>
      <c r="N9" s="5">
        <f t="shared" si="8"/>
        <v>1.5000000000000001E-2</v>
      </c>
      <c r="O9" s="22">
        <f t="shared" si="6"/>
        <v>1400</v>
      </c>
      <c r="P9" s="6">
        <f t="shared" si="7"/>
        <v>158172</v>
      </c>
      <c r="Q9" s="6">
        <f t="shared" si="0"/>
        <v>26098.380000000005</v>
      </c>
      <c r="R9" s="6">
        <f t="shared" si="1"/>
        <v>132073.62</v>
      </c>
      <c r="S9" s="10">
        <v>0.05</v>
      </c>
      <c r="T9" s="6">
        <f t="shared" si="2"/>
        <v>125469.93899999998</v>
      </c>
    </row>
    <row r="10" spans="2:23" x14ac:dyDescent="0.25">
      <c r="B10" s="12">
        <v>7</v>
      </c>
      <c r="C10" s="2" t="s">
        <v>2</v>
      </c>
      <c r="D10" s="2" t="s">
        <v>27</v>
      </c>
      <c r="E10" s="2" t="s">
        <v>124</v>
      </c>
      <c r="F10" s="2" t="s">
        <v>148</v>
      </c>
      <c r="G10" s="9">
        <v>1819.0855999999999</v>
      </c>
      <c r="H10" s="2">
        <v>3.1</v>
      </c>
      <c r="I10" s="2">
        <v>2011</v>
      </c>
      <c r="J10" s="2">
        <v>2022</v>
      </c>
      <c r="K10" s="2">
        <f t="shared" si="3"/>
        <v>11</v>
      </c>
      <c r="L10" s="2">
        <v>40</v>
      </c>
      <c r="M10" s="3">
        <f t="shared" si="4"/>
        <v>0.05</v>
      </c>
      <c r="N10" s="5">
        <f t="shared" si="8"/>
        <v>2.375E-2</v>
      </c>
      <c r="O10" s="22">
        <f t="shared" si="6"/>
        <v>1000</v>
      </c>
      <c r="P10" s="6">
        <f t="shared" si="7"/>
        <v>1819085.5999999999</v>
      </c>
      <c r="Q10" s="6">
        <f t="shared" si="0"/>
        <v>475236.11299999995</v>
      </c>
      <c r="R10" s="6">
        <f t="shared" si="1"/>
        <v>1343849.487</v>
      </c>
      <c r="S10" s="10">
        <v>0.05</v>
      </c>
      <c r="T10" s="6">
        <f t="shared" si="2"/>
        <v>1276657.0126499999</v>
      </c>
    </row>
    <row r="11" spans="2:23" x14ac:dyDescent="0.25">
      <c r="B11" s="12">
        <v>8</v>
      </c>
      <c r="C11" s="2" t="s">
        <v>2</v>
      </c>
      <c r="D11" s="2" t="s">
        <v>27</v>
      </c>
      <c r="E11" s="2" t="s">
        <v>124</v>
      </c>
      <c r="F11" s="2" t="s">
        <v>148</v>
      </c>
      <c r="G11" s="9">
        <v>1267.528</v>
      </c>
      <c r="H11" s="2">
        <v>3.1</v>
      </c>
      <c r="I11" s="2">
        <v>2011</v>
      </c>
      <c r="J11" s="2">
        <v>2022</v>
      </c>
      <c r="K11" s="2">
        <f t="shared" si="3"/>
        <v>11</v>
      </c>
      <c r="L11" s="2">
        <v>40</v>
      </c>
      <c r="M11" s="3">
        <f t="shared" si="4"/>
        <v>0.05</v>
      </c>
      <c r="N11" s="5">
        <f t="shared" si="8"/>
        <v>2.375E-2</v>
      </c>
      <c r="O11" s="22">
        <f t="shared" si="6"/>
        <v>1000</v>
      </c>
      <c r="P11" s="6">
        <f t="shared" si="7"/>
        <v>1267528</v>
      </c>
      <c r="Q11" s="6">
        <f t="shared" si="0"/>
        <v>331141.69</v>
      </c>
      <c r="R11" s="6">
        <f t="shared" si="1"/>
        <v>936386.31</v>
      </c>
      <c r="S11" s="10">
        <v>0.05</v>
      </c>
      <c r="T11" s="6">
        <f t="shared" si="2"/>
        <v>889566.99450000003</v>
      </c>
    </row>
    <row r="12" spans="2:23" x14ac:dyDescent="0.25">
      <c r="B12" s="12">
        <v>9</v>
      </c>
      <c r="C12" s="2" t="s">
        <v>15</v>
      </c>
      <c r="D12" s="2" t="s">
        <v>27</v>
      </c>
      <c r="E12" s="2" t="s">
        <v>124</v>
      </c>
      <c r="F12" s="2" t="s">
        <v>148</v>
      </c>
      <c r="G12" s="9">
        <v>1942.18</v>
      </c>
      <c r="H12" s="2">
        <v>3.1</v>
      </c>
      <c r="I12" s="2">
        <v>2011</v>
      </c>
      <c r="J12" s="2">
        <v>2022</v>
      </c>
      <c r="K12" s="2">
        <f t="shared" ref="K12:K14" si="9">J12-I12</f>
        <v>11</v>
      </c>
      <c r="L12" s="2">
        <v>40</v>
      </c>
      <c r="M12" s="3">
        <f t="shared" si="4"/>
        <v>0.05</v>
      </c>
      <c r="N12" s="5">
        <f t="shared" ref="N12:N14" si="10">(1-M12)/L12</f>
        <v>2.375E-2</v>
      </c>
      <c r="O12" s="22">
        <f t="shared" si="6"/>
        <v>1000</v>
      </c>
      <c r="P12" s="6">
        <f t="shared" si="7"/>
        <v>1942180</v>
      </c>
      <c r="Q12" s="6">
        <f t="shared" si="0"/>
        <v>507394.52500000002</v>
      </c>
      <c r="R12" s="6">
        <f t="shared" si="1"/>
        <v>1434785.4750000001</v>
      </c>
      <c r="S12" s="10">
        <v>0.05</v>
      </c>
      <c r="T12" s="6">
        <f t="shared" si="2"/>
        <v>1363046.2012499999</v>
      </c>
    </row>
    <row r="13" spans="2:23" x14ac:dyDescent="0.25">
      <c r="B13" s="12">
        <v>10</v>
      </c>
      <c r="C13" s="2" t="s">
        <v>2</v>
      </c>
      <c r="D13" s="2" t="s">
        <v>28</v>
      </c>
      <c r="E13" s="2" t="s">
        <v>124</v>
      </c>
      <c r="F13" s="2" t="s">
        <v>148</v>
      </c>
      <c r="G13" s="9">
        <v>1560.2</v>
      </c>
      <c r="H13" s="2">
        <v>7.5</v>
      </c>
      <c r="I13" s="2">
        <v>2020</v>
      </c>
      <c r="J13" s="2">
        <v>2022</v>
      </c>
      <c r="K13" s="2">
        <f t="shared" si="9"/>
        <v>2</v>
      </c>
      <c r="L13" s="2">
        <v>40</v>
      </c>
      <c r="M13" s="3">
        <f t="shared" si="4"/>
        <v>0.05</v>
      </c>
      <c r="N13" s="5">
        <f t="shared" si="10"/>
        <v>2.375E-2</v>
      </c>
      <c r="O13" s="22">
        <f t="shared" si="6"/>
        <v>1000</v>
      </c>
      <c r="P13" s="6">
        <f t="shared" si="7"/>
        <v>1560200</v>
      </c>
      <c r="Q13" s="6">
        <f t="shared" si="0"/>
        <v>74109.5</v>
      </c>
      <c r="R13" s="6">
        <f t="shared" si="1"/>
        <v>1486090.5</v>
      </c>
      <c r="S13" s="10">
        <v>0.05</v>
      </c>
      <c r="T13" s="6">
        <f t="shared" si="2"/>
        <v>1411785.9749999999</v>
      </c>
    </row>
    <row r="14" spans="2:23" x14ac:dyDescent="0.25">
      <c r="B14" s="12">
        <v>11</v>
      </c>
      <c r="C14" s="2" t="s">
        <v>2</v>
      </c>
      <c r="D14" s="2" t="s">
        <v>29</v>
      </c>
      <c r="E14" s="2" t="s">
        <v>124</v>
      </c>
      <c r="F14" s="2" t="s">
        <v>148</v>
      </c>
      <c r="G14" s="9">
        <v>48.366199999999999</v>
      </c>
      <c r="H14" s="2">
        <v>2.65</v>
      </c>
      <c r="I14" s="2">
        <v>2020</v>
      </c>
      <c r="J14" s="2">
        <v>2022</v>
      </c>
      <c r="K14" s="2">
        <f t="shared" si="9"/>
        <v>2</v>
      </c>
      <c r="L14" s="2">
        <v>40</v>
      </c>
      <c r="M14" s="3">
        <f t="shared" si="4"/>
        <v>0.05</v>
      </c>
      <c r="N14" s="5">
        <f t="shared" si="10"/>
        <v>2.375E-2</v>
      </c>
      <c r="O14" s="22">
        <f t="shared" si="6"/>
        <v>1000</v>
      </c>
      <c r="P14" s="6">
        <f t="shared" si="7"/>
        <v>48366.2</v>
      </c>
      <c r="Q14" s="6">
        <f t="shared" si="0"/>
        <v>2297.3944999999999</v>
      </c>
      <c r="R14" s="6">
        <f t="shared" si="1"/>
        <v>46068.805499999995</v>
      </c>
      <c r="S14" s="10">
        <v>0.05</v>
      </c>
      <c r="T14" s="6">
        <f t="shared" si="2"/>
        <v>43765.365224999994</v>
      </c>
    </row>
    <row r="15" spans="2:23" x14ac:dyDescent="0.25">
      <c r="B15" s="12">
        <v>12</v>
      </c>
      <c r="C15" s="2" t="s">
        <v>2</v>
      </c>
      <c r="D15" s="2" t="s">
        <v>30</v>
      </c>
      <c r="E15" s="2" t="s">
        <v>124</v>
      </c>
      <c r="F15" s="2" t="s">
        <v>148</v>
      </c>
      <c r="G15" s="9">
        <v>133.63920000000002</v>
      </c>
      <c r="H15" s="2">
        <v>3</v>
      </c>
      <c r="I15" s="2">
        <v>2011</v>
      </c>
      <c r="J15" s="2">
        <v>2022</v>
      </c>
      <c r="K15" s="2">
        <f t="shared" ref="K15:K23" si="11">J15-I15</f>
        <v>11</v>
      </c>
      <c r="L15" s="2">
        <v>40</v>
      </c>
      <c r="M15" s="3">
        <f t="shared" si="4"/>
        <v>0.05</v>
      </c>
      <c r="N15" s="5">
        <f t="shared" ref="N15:N23" si="12">(1-M15)/L15</f>
        <v>2.375E-2</v>
      </c>
      <c r="O15" s="22">
        <f t="shared" si="6"/>
        <v>1000</v>
      </c>
      <c r="P15" s="6">
        <f t="shared" si="7"/>
        <v>133639.20000000001</v>
      </c>
      <c r="Q15" s="6">
        <f t="shared" si="0"/>
        <v>34913.241000000009</v>
      </c>
      <c r="R15" s="6">
        <f t="shared" si="1"/>
        <v>98725.959000000003</v>
      </c>
      <c r="S15" s="10">
        <v>0.05</v>
      </c>
      <c r="T15" s="6">
        <f t="shared" si="2"/>
        <v>93789.661049999995</v>
      </c>
    </row>
    <row r="16" spans="2:23" x14ac:dyDescent="0.25">
      <c r="B16" s="12">
        <v>13</v>
      </c>
      <c r="C16" s="2" t="s">
        <v>2</v>
      </c>
      <c r="D16" s="2" t="s">
        <v>31</v>
      </c>
      <c r="E16" s="2" t="s">
        <v>124</v>
      </c>
      <c r="F16" s="2" t="s">
        <v>148</v>
      </c>
      <c r="G16" s="9">
        <v>2754.56</v>
      </c>
      <c r="H16" s="2">
        <v>3.5</v>
      </c>
      <c r="I16" s="2">
        <v>2011</v>
      </c>
      <c r="J16" s="2">
        <v>2022</v>
      </c>
      <c r="K16" s="2">
        <f t="shared" si="11"/>
        <v>11</v>
      </c>
      <c r="L16" s="2">
        <v>40</v>
      </c>
      <c r="M16" s="3">
        <f t="shared" si="4"/>
        <v>0.05</v>
      </c>
      <c r="N16" s="5">
        <f t="shared" si="12"/>
        <v>2.375E-2</v>
      </c>
      <c r="O16" s="22">
        <f t="shared" si="6"/>
        <v>1000</v>
      </c>
      <c r="P16" s="6">
        <f t="shared" si="7"/>
        <v>2754560</v>
      </c>
      <c r="Q16" s="6">
        <f t="shared" si="0"/>
        <v>719628.80000000005</v>
      </c>
      <c r="R16" s="6">
        <f t="shared" si="1"/>
        <v>2034931.2</v>
      </c>
      <c r="S16" s="10">
        <v>0.05</v>
      </c>
      <c r="T16" s="6">
        <f t="shared" si="2"/>
        <v>1933184.64</v>
      </c>
    </row>
    <row r="17" spans="2:20" x14ac:dyDescent="0.25">
      <c r="B17" s="12">
        <v>14</v>
      </c>
      <c r="C17" s="2" t="s">
        <v>2</v>
      </c>
      <c r="D17" s="2" t="s">
        <v>31</v>
      </c>
      <c r="E17" s="2" t="s">
        <v>124</v>
      </c>
      <c r="F17" s="2" t="s">
        <v>148</v>
      </c>
      <c r="G17" s="9">
        <v>936.12</v>
      </c>
      <c r="H17" s="2">
        <v>3.5</v>
      </c>
      <c r="I17" s="2">
        <v>2011</v>
      </c>
      <c r="J17" s="2">
        <v>2022</v>
      </c>
      <c r="K17" s="2">
        <f t="shared" si="11"/>
        <v>11</v>
      </c>
      <c r="L17" s="2">
        <v>40</v>
      </c>
      <c r="M17" s="3">
        <f t="shared" si="4"/>
        <v>0.05</v>
      </c>
      <c r="N17" s="5">
        <f t="shared" si="12"/>
        <v>2.375E-2</v>
      </c>
      <c r="O17" s="22">
        <f t="shared" si="6"/>
        <v>1000</v>
      </c>
      <c r="P17" s="6">
        <f t="shared" si="7"/>
        <v>936120</v>
      </c>
      <c r="Q17" s="6">
        <f t="shared" si="0"/>
        <v>244561.34999999998</v>
      </c>
      <c r="R17" s="6">
        <f t="shared" si="1"/>
        <v>691558.65</v>
      </c>
      <c r="S17" s="10">
        <v>0.05</v>
      </c>
      <c r="T17" s="6">
        <f t="shared" si="2"/>
        <v>656980.71750000003</v>
      </c>
    </row>
    <row r="18" spans="2:20" x14ac:dyDescent="0.25">
      <c r="B18" s="12">
        <v>15</v>
      </c>
      <c r="C18" s="2" t="s">
        <v>2</v>
      </c>
      <c r="D18" s="2" t="s">
        <v>146</v>
      </c>
      <c r="E18" s="2" t="s">
        <v>124</v>
      </c>
      <c r="F18" s="2" t="s">
        <v>121</v>
      </c>
      <c r="G18" s="9">
        <v>272.76599999999996</v>
      </c>
      <c r="H18" s="2">
        <v>3.6</v>
      </c>
      <c r="I18" s="2">
        <v>2011</v>
      </c>
      <c r="J18" s="2">
        <v>2022</v>
      </c>
      <c r="K18" s="2">
        <f t="shared" si="11"/>
        <v>11</v>
      </c>
      <c r="L18" s="2">
        <v>60</v>
      </c>
      <c r="M18" s="3">
        <f t="shared" si="4"/>
        <v>0.1</v>
      </c>
      <c r="N18" s="5">
        <f t="shared" si="12"/>
        <v>1.5000000000000001E-2</v>
      </c>
      <c r="O18" s="22">
        <f t="shared" si="6"/>
        <v>1400</v>
      </c>
      <c r="P18" s="6">
        <f t="shared" si="7"/>
        <v>381872.39999999997</v>
      </c>
      <c r="Q18" s="6">
        <f t="shared" si="0"/>
        <v>63008.946000000004</v>
      </c>
      <c r="R18" s="6">
        <f t="shared" si="1"/>
        <v>318863.45399999997</v>
      </c>
      <c r="S18" s="10">
        <v>0.05</v>
      </c>
      <c r="T18" s="6">
        <f t="shared" si="2"/>
        <v>302920.28129999997</v>
      </c>
    </row>
    <row r="19" spans="2:20" x14ac:dyDescent="0.25">
      <c r="B19" s="12">
        <v>16</v>
      </c>
      <c r="C19" s="2" t="s">
        <v>2</v>
      </c>
      <c r="D19" s="2" t="s">
        <v>32</v>
      </c>
      <c r="E19" s="2" t="s">
        <v>124</v>
      </c>
      <c r="F19" s="2" t="s">
        <v>148</v>
      </c>
      <c r="G19" s="9">
        <v>2286.5</v>
      </c>
      <c r="H19" s="2">
        <v>3</v>
      </c>
      <c r="I19" s="2">
        <v>2011</v>
      </c>
      <c r="J19" s="2">
        <v>2022</v>
      </c>
      <c r="K19" s="2">
        <f t="shared" si="11"/>
        <v>11</v>
      </c>
      <c r="L19" s="2">
        <v>40</v>
      </c>
      <c r="M19" s="3">
        <f t="shared" si="4"/>
        <v>0.05</v>
      </c>
      <c r="N19" s="5">
        <f t="shared" si="12"/>
        <v>2.375E-2</v>
      </c>
      <c r="O19" s="22">
        <f t="shared" si="6"/>
        <v>1000</v>
      </c>
      <c r="P19" s="6">
        <f t="shared" si="7"/>
        <v>2286500</v>
      </c>
      <c r="Q19" s="6">
        <f t="shared" si="0"/>
        <v>597348.125</v>
      </c>
      <c r="R19" s="6">
        <f t="shared" si="1"/>
        <v>1689151.875</v>
      </c>
      <c r="S19" s="10">
        <v>0.05</v>
      </c>
      <c r="T19" s="6">
        <f t="shared" si="2"/>
        <v>1604694.28125</v>
      </c>
    </row>
    <row r="20" spans="2:20" x14ac:dyDescent="0.25">
      <c r="B20" s="12">
        <v>17</v>
      </c>
      <c r="C20" s="2" t="s">
        <v>2</v>
      </c>
      <c r="D20" s="2" t="s">
        <v>32</v>
      </c>
      <c r="E20" s="2" t="s">
        <v>124</v>
      </c>
      <c r="F20" s="2" t="s">
        <v>148</v>
      </c>
      <c r="G20" s="9">
        <v>1385.35</v>
      </c>
      <c r="H20" s="2">
        <v>3.6</v>
      </c>
      <c r="I20" s="2">
        <v>2011</v>
      </c>
      <c r="J20" s="2">
        <v>2022</v>
      </c>
      <c r="K20" s="2">
        <f t="shared" si="11"/>
        <v>11</v>
      </c>
      <c r="L20" s="2">
        <v>40</v>
      </c>
      <c r="M20" s="3">
        <f t="shared" si="4"/>
        <v>0.05</v>
      </c>
      <c r="N20" s="5">
        <f t="shared" si="12"/>
        <v>2.375E-2</v>
      </c>
      <c r="O20" s="22">
        <f t="shared" si="6"/>
        <v>1000</v>
      </c>
      <c r="P20" s="6">
        <f t="shared" si="7"/>
        <v>1385350</v>
      </c>
      <c r="Q20" s="6">
        <f t="shared" si="0"/>
        <v>361922.6875</v>
      </c>
      <c r="R20" s="6">
        <f t="shared" si="1"/>
        <v>1023427.3125</v>
      </c>
      <c r="S20" s="10">
        <v>0.05</v>
      </c>
      <c r="T20" s="6">
        <f t="shared" si="2"/>
        <v>972255.94687499991</v>
      </c>
    </row>
    <row r="21" spans="2:20" x14ac:dyDescent="0.25">
      <c r="B21" s="12">
        <v>18</v>
      </c>
      <c r="C21" s="2" t="s">
        <v>2</v>
      </c>
      <c r="D21" s="2" t="s">
        <v>147</v>
      </c>
      <c r="E21" s="2" t="s">
        <v>125</v>
      </c>
      <c r="F21" s="2" t="s">
        <v>122</v>
      </c>
      <c r="G21" s="9">
        <v>222.732</v>
      </c>
      <c r="H21" s="2">
        <v>4.5</v>
      </c>
      <c r="I21" s="2">
        <v>2011</v>
      </c>
      <c r="J21" s="2">
        <v>2022</v>
      </c>
      <c r="K21" s="2">
        <f t="shared" si="11"/>
        <v>11</v>
      </c>
      <c r="L21" s="2">
        <v>60</v>
      </c>
      <c r="M21" s="3">
        <f t="shared" si="4"/>
        <v>0.1</v>
      </c>
      <c r="N21" s="5">
        <f t="shared" si="12"/>
        <v>1.5000000000000001E-2</v>
      </c>
      <c r="O21" s="22">
        <f t="shared" si="6"/>
        <v>1400</v>
      </c>
      <c r="P21" s="6">
        <f t="shared" si="7"/>
        <v>311824.8</v>
      </c>
      <c r="Q21" s="6">
        <f t="shared" si="0"/>
        <v>51451.092000000004</v>
      </c>
      <c r="R21" s="6">
        <f t="shared" si="1"/>
        <v>260373.70799999998</v>
      </c>
      <c r="S21" s="10">
        <v>0.05</v>
      </c>
      <c r="T21" s="6">
        <f t="shared" si="2"/>
        <v>247355.02259999997</v>
      </c>
    </row>
    <row r="22" spans="2:20" x14ac:dyDescent="0.25">
      <c r="B22" s="12">
        <v>19</v>
      </c>
      <c r="C22" s="2" t="s">
        <v>2</v>
      </c>
      <c r="D22" s="2" t="s">
        <v>140</v>
      </c>
      <c r="E22" s="2" t="s">
        <v>124</v>
      </c>
      <c r="F22" s="2" t="s">
        <v>148</v>
      </c>
      <c r="G22" s="9">
        <v>683.26</v>
      </c>
      <c r="H22" s="2">
        <v>3</v>
      </c>
      <c r="I22" s="2">
        <v>2011</v>
      </c>
      <c r="J22" s="2">
        <v>2022</v>
      </c>
      <c r="K22" s="2">
        <f t="shared" si="11"/>
        <v>11</v>
      </c>
      <c r="L22" s="2">
        <v>40</v>
      </c>
      <c r="M22" s="3">
        <f t="shared" si="4"/>
        <v>0.05</v>
      </c>
      <c r="N22" s="5">
        <f t="shared" si="12"/>
        <v>2.375E-2</v>
      </c>
      <c r="O22" s="22">
        <f t="shared" si="6"/>
        <v>1000</v>
      </c>
      <c r="P22" s="6">
        <f t="shared" si="7"/>
        <v>683260</v>
      </c>
      <c r="Q22" s="6">
        <f t="shared" si="0"/>
        <v>178501.67500000002</v>
      </c>
      <c r="R22" s="6">
        <f t="shared" si="1"/>
        <v>504758.32499999995</v>
      </c>
      <c r="S22" s="10">
        <v>0.05</v>
      </c>
      <c r="T22" s="6">
        <f t="shared" si="2"/>
        <v>479520.40874999994</v>
      </c>
    </row>
    <row r="23" spans="2:20" x14ac:dyDescent="0.25">
      <c r="B23" s="12">
        <v>20</v>
      </c>
      <c r="C23" s="2" t="s">
        <v>2</v>
      </c>
      <c r="D23" s="2" t="s">
        <v>33</v>
      </c>
      <c r="E23" s="2" t="s">
        <v>126</v>
      </c>
      <c r="F23" s="2" t="s">
        <v>122</v>
      </c>
      <c r="G23" s="9">
        <v>1183.5999999999999</v>
      </c>
      <c r="H23" s="2">
        <v>4.5</v>
      </c>
      <c r="I23" s="2">
        <v>2011</v>
      </c>
      <c r="J23" s="2">
        <v>2022</v>
      </c>
      <c r="K23" s="2">
        <f t="shared" si="11"/>
        <v>11</v>
      </c>
      <c r="L23" s="2">
        <v>60</v>
      </c>
      <c r="M23" s="3">
        <f t="shared" si="4"/>
        <v>0.1</v>
      </c>
      <c r="N23" s="5">
        <f t="shared" si="12"/>
        <v>1.5000000000000001E-2</v>
      </c>
      <c r="O23" s="22">
        <f t="shared" si="6"/>
        <v>1400</v>
      </c>
      <c r="P23" s="6">
        <f t="shared" si="7"/>
        <v>1657039.9999999998</v>
      </c>
      <c r="Q23" s="6">
        <f t="shared" si="0"/>
        <v>273411.59999999998</v>
      </c>
      <c r="R23" s="6">
        <f t="shared" si="1"/>
        <v>1383628.4</v>
      </c>
      <c r="S23" s="10">
        <v>0.05</v>
      </c>
      <c r="T23" s="6">
        <f t="shared" si="2"/>
        <v>1314446.9799999997</v>
      </c>
    </row>
    <row r="24" spans="2:20" x14ac:dyDescent="0.25">
      <c r="B24" s="12">
        <v>21</v>
      </c>
      <c r="C24" s="2" t="s">
        <v>2</v>
      </c>
      <c r="D24" s="2" t="s">
        <v>34</v>
      </c>
      <c r="E24" s="2" t="s">
        <v>124</v>
      </c>
      <c r="F24" s="2" t="s">
        <v>148</v>
      </c>
      <c r="G24" s="9">
        <v>4088.7999999999997</v>
      </c>
      <c r="H24" s="2">
        <v>3.1</v>
      </c>
      <c r="I24" s="2">
        <v>2014</v>
      </c>
      <c r="J24" s="2">
        <v>2022</v>
      </c>
      <c r="K24" s="2">
        <f t="shared" ref="K24:K29" si="13">J24-I24</f>
        <v>8</v>
      </c>
      <c r="L24" s="2">
        <v>40</v>
      </c>
      <c r="M24" s="3">
        <f t="shared" si="4"/>
        <v>0.05</v>
      </c>
      <c r="N24" s="5">
        <f t="shared" ref="N24:N29" si="14">(1-M24)/L24</f>
        <v>2.375E-2</v>
      </c>
      <c r="O24" s="22">
        <f t="shared" si="6"/>
        <v>1000</v>
      </c>
      <c r="P24" s="6">
        <f t="shared" si="7"/>
        <v>4088799.9999999995</v>
      </c>
      <c r="Q24" s="6">
        <f t="shared" si="0"/>
        <v>776871.99999999988</v>
      </c>
      <c r="R24" s="6">
        <f t="shared" si="1"/>
        <v>3311927.9999999995</v>
      </c>
      <c r="S24" s="10">
        <v>0.05</v>
      </c>
      <c r="T24" s="6">
        <f t="shared" si="2"/>
        <v>3146331.5999999996</v>
      </c>
    </row>
    <row r="25" spans="2:20" x14ac:dyDescent="0.25">
      <c r="B25" s="12">
        <v>22</v>
      </c>
      <c r="C25" s="2" t="s">
        <v>2</v>
      </c>
      <c r="D25" s="2" t="s">
        <v>35</v>
      </c>
      <c r="E25" s="2" t="s">
        <v>124</v>
      </c>
      <c r="F25" s="2" t="s">
        <v>148</v>
      </c>
      <c r="G25" s="9">
        <v>2125.1</v>
      </c>
      <c r="H25" s="2">
        <v>3</v>
      </c>
      <c r="I25" s="2">
        <v>2016</v>
      </c>
      <c r="J25" s="2">
        <v>2022</v>
      </c>
      <c r="K25" s="2">
        <f t="shared" si="13"/>
        <v>6</v>
      </c>
      <c r="L25" s="2">
        <v>40</v>
      </c>
      <c r="M25" s="3">
        <f t="shared" si="4"/>
        <v>0.05</v>
      </c>
      <c r="N25" s="5">
        <f t="shared" si="14"/>
        <v>2.375E-2</v>
      </c>
      <c r="O25" s="22">
        <f t="shared" si="6"/>
        <v>1000</v>
      </c>
      <c r="P25" s="6">
        <f t="shared" si="7"/>
        <v>2125100</v>
      </c>
      <c r="Q25" s="6">
        <f t="shared" si="0"/>
        <v>302826.75</v>
      </c>
      <c r="R25" s="6">
        <f t="shared" si="1"/>
        <v>1822273.25</v>
      </c>
      <c r="S25" s="10">
        <v>0.05</v>
      </c>
      <c r="T25" s="6">
        <f t="shared" si="2"/>
        <v>1731159.5874999999</v>
      </c>
    </row>
    <row r="26" spans="2:20" x14ac:dyDescent="0.25">
      <c r="B26" s="12">
        <v>23</v>
      </c>
      <c r="C26" s="2" t="s">
        <v>2</v>
      </c>
      <c r="D26" s="2" t="s">
        <v>36</v>
      </c>
      <c r="E26" s="2" t="s">
        <v>124</v>
      </c>
      <c r="F26" s="2" t="s">
        <v>148</v>
      </c>
      <c r="G26" s="9">
        <v>430.4</v>
      </c>
      <c r="H26" s="2">
        <v>3</v>
      </c>
      <c r="I26" s="2">
        <v>2016</v>
      </c>
      <c r="J26" s="2">
        <v>2022</v>
      </c>
      <c r="K26" s="2">
        <f t="shared" si="13"/>
        <v>6</v>
      </c>
      <c r="L26" s="2">
        <v>40</v>
      </c>
      <c r="M26" s="3">
        <f t="shared" si="4"/>
        <v>0.05</v>
      </c>
      <c r="N26" s="5">
        <f t="shared" si="14"/>
        <v>2.375E-2</v>
      </c>
      <c r="O26" s="22">
        <f t="shared" si="6"/>
        <v>1000</v>
      </c>
      <c r="P26" s="6">
        <f t="shared" si="7"/>
        <v>430400</v>
      </c>
      <c r="Q26" s="6">
        <f t="shared" si="0"/>
        <v>61332</v>
      </c>
      <c r="R26" s="6">
        <f t="shared" si="1"/>
        <v>369068</v>
      </c>
      <c r="S26" s="10">
        <v>0.05</v>
      </c>
      <c r="T26" s="6">
        <f t="shared" si="2"/>
        <v>350614.6</v>
      </c>
    </row>
    <row r="27" spans="2:20" x14ac:dyDescent="0.25">
      <c r="B27" s="12">
        <v>24</v>
      </c>
      <c r="C27" s="2" t="s">
        <v>16</v>
      </c>
      <c r="D27" s="2" t="s">
        <v>37</v>
      </c>
      <c r="E27" s="2" t="s">
        <v>124</v>
      </c>
      <c r="F27" s="2" t="s">
        <v>122</v>
      </c>
      <c r="G27" s="9">
        <v>484.2</v>
      </c>
      <c r="H27" s="2">
        <v>3.75</v>
      </c>
      <c r="I27" s="2">
        <v>2011</v>
      </c>
      <c r="J27" s="2">
        <v>2022</v>
      </c>
      <c r="K27" s="2">
        <f t="shared" si="13"/>
        <v>11</v>
      </c>
      <c r="L27" s="2">
        <v>60</v>
      </c>
      <c r="M27" s="3">
        <f t="shared" si="4"/>
        <v>0.1</v>
      </c>
      <c r="N27" s="5">
        <f t="shared" si="14"/>
        <v>1.5000000000000001E-2</v>
      </c>
      <c r="O27" s="22">
        <f t="shared" si="6"/>
        <v>1400</v>
      </c>
      <c r="P27" s="6">
        <f t="shared" si="7"/>
        <v>677880</v>
      </c>
      <c r="Q27" s="6">
        <f t="shared" si="0"/>
        <v>111850.20000000001</v>
      </c>
      <c r="R27" s="6">
        <f t="shared" si="1"/>
        <v>566029.80000000005</v>
      </c>
      <c r="S27" s="10">
        <v>0.05</v>
      </c>
      <c r="T27" s="6">
        <f t="shared" si="2"/>
        <v>537728.31000000006</v>
      </c>
    </row>
    <row r="28" spans="2:20" x14ac:dyDescent="0.25">
      <c r="B28" s="12">
        <v>25</v>
      </c>
      <c r="C28" s="2" t="s">
        <v>2</v>
      </c>
      <c r="D28" s="2" t="s">
        <v>141</v>
      </c>
      <c r="E28" s="2" t="s">
        <v>124</v>
      </c>
      <c r="F28" s="2" t="s">
        <v>148</v>
      </c>
      <c r="G28" s="9">
        <v>254.20499999999998</v>
      </c>
      <c r="H28" s="2">
        <v>3.5</v>
      </c>
      <c r="I28" s="2">
        <v>2017</v>
      </c>
      <c r="J28" s="2">
        <v>2022</v>
      </c>
      <c r="K28" s="2">
        <f t="shared" si="13"/>
        <v>5</v>
      </c>
      <c r="L28" s="2">
        <v>40</v>
      </c>
      <c r="M28" s="3">
        <f t="shared" si="4"/>
        <v>0.05</v>
      </c>
      <c r="N28" s="5">
        <f t="shared" si="14"/>
        <v>2.375E-2</v>
      </c>
      <c r="O28" s="22">
        <f t="shared" si="6"/>
        <v>1000</v>
      </c>
      <c r="P28" s="6">
        <f t="shared" si="7"/>
        <v>254204.99999999997</v>
      </c>
      <c r="Q28" s="6">
        <f t="shared" si="0"/>
        <v>30186.84375</v>
      </c>
      <c r="R28" s="6">
        <f t="shared" si="1"/>
        <v>224018.15624999997</v>
      </c>
      <c r="S28" s="10">
        <v>0.05</v>
      </c>
      <c r="T28" s="6">
        <f t="shared" si="2"/>
        <v>212817.24843749998</v>
      </c>
    </row>
    <row r="29" spans="2:20" x14ac:dyDescent="0.25">
      <c r="B29" s="12">
        <v>26</v>
      </c>
      <c r="C29" s="2" t="s">
        <v>2</v>
      </c>
      <c r="D29" s="2" t="s">
        <v>142</v>
      </c>
      <c r="E29" s="2" t="s">
        <v>125</v>
      </c>
      <c r="F29" s="2" t="s">
        <v>122</v>
      </c>
      <c r="G29" s="9">
        <v>137.5128</v>
      </c>
      <c r="H29" s="2">
        <v>3.9</v>
      </c>
      <c r="I29" s="2">
        <v>2011</v>
      </c>
      <c r="J29" s="2">
        <v>2022</v>
      </c>
      <c r="K29" s="2">
        <f t="shared" si="13"/>
        <v>11</v>
      </c>
      <c r="L29" s="2">
        <v>60</v>
      </c>
      <c r="M29" s="3">
        <f t="shared" si="4"/>
        <v>0.1</v>
      </c>
      <c r="N29" s="5">
        <f t="shared" si="14"/>
        <v>1.5000000000000001E-2</v>
      </c>
      <c r="O29" s="22">
        <f t="shared" si="6"/>
        <v>1400</v>
      </c>
      <c r="P29" s="6">
        <f t="shared" si="7"/>
        <v>192517.91999999998</v>
      </c>
      <c r="Q29" s="6">
        <f t="shared" si="0"/>
        <v>31765.4568</v>
      </c>
      <c r="R29" s="6">
        <f t="shared" si="1"/>
        <v>160752.4632</v>
      </c>
      <c r="S29" s="10">
        <v>0.05</v>
      </c>
      <c r="T29" s="6">
        <f t="shared" si="2"/>
        <v>152714.84003999998</v>
      </c>
    </row>
    <row r="30" spans="2:20" x14ac:dyDescent="0.25">
      <c r="B30" s="12">
        <v>27</v>
      </c>
      <c r="C30" s="2" t="s">
        <v>2</v>
      </c>
      <c r="D30" s="2" t="s">
        <v>143</v>
      </c>
      <c r="E30" s="2" t="s">
        <v>125</v>
      </c>
      <c r="F30" s="2" t="s">
        <v>122</v>
      </c>
      <c r="G30" s="9">
        <v>137.72800000000001</v>
      </c>
      <c r="H30" s="2">
        <v>3.9</v>
      </c>
      <c r="I30" s="2">
        <v>2011</v>
      </c>
      <c r="J30" s="2">
        <v>2022</v>
      </c>
      <c r="K30" s="2">
        <f t="shared" ref="K30:K41" si="15">J30-I30</f>
        <v>11</v>
      </c>
      <c r="L30" s="2">
        <v>60</v>
      </c>
      <c r="M30" s="3">
        <f t="shared" si="4"/>
        <v>0.1</v>
      </c>
      <c r="N30" s="5">
        <f t="shared" ref="N30:N41" si="16">(1-M30)/L30</f>
        <v>1.5000000000000001E-2</v>
      </c>
      <c r="O30" s="22">
        <f t="shared" si="6"/>
        <v>1400</v>
      </c>
      <c r="P30" s="6">
        <f t="shared" si="7"/>
        <v>192819.20000000001</v>
      </c>
      <c r="Q30" s="6">
        <f t="shared" si="0"/>
        <v>31815.168000000005</v>
      </c>
      <c r="R30" s="6">
        <f t="shared" si="1"/>
        <v>161004.03200000001</v>
      </c>
      <c r="S30" s="10">
        <v>0.05</v>
      </c>
      <c r="T30" s="6">
        <f t="shared" si="2"/>
        <v>152953.83040000001</v>
      </c>
    </row>
    <row r="31" spans="2:20" x14ac:dyDescent="0.25">
      <c r="B31" s="12">
        <v>28</v>
      </c>
      <c r="C31" s="2" t="s">
        <v>2</v>
      </c>
      <c r="D31" s="2" t="s">
        <v>144</v>
      </c>
      <c r="E31" s="2" t="s">
        <v>125</v>
      </c>
      <c r="F31" s="2" t="s">
        <v>148</v>
      </c>
      <c r="G31" s="9">
        <v>839.28</v>
      </c>
      <c r="H31" s="2">
        <v>7</v>
      </c>
      <c r="I31" s="2">
        <v>2011</v>
      </c>
      <c r="J31" s="2">
        <v>2022</v>
      </c>
      <c r="K31" s="2">
        <f t="shared" si="15"/>
        <v>11</v>
      </c>
      <c r="L31" s="2">
        <v>40</v>
      </c>
      <c r="M31" s="3">
        <f t="shared" si="4"/>
        <v>0.05</v>
      </c>
      <c r="N31" s="5">
        <f t="shared" si="16"/>
        <v>2.375E-2</v>
      </c>
      <c r="O31" s="22">
        <f t="shared" si="6"/>
        <v>1000</v>
      </c>
      <c r="P31" s="6">
        <f t="shared" si="7"/>
        <v>839280</v>
      </c>
      <c r="Q31" s="6">
        <f t="shared" si="0"/>
        <v>219261.90000000002</v>
      </c>
      <c r="R31" s="6">
        <f t="shared" si="1"/>
        <v>620018.1</v>
      </c>
      <c r="S31" s="10">
        <v>0.05</v>
      </c>
      <c r="T31" s="6">
        <f t="shared" si="2"/>
        <v>589017.19499999995</v>
      </c>
    </row>
    <row r="32" spans="2:20" x14ac:dyDescent="0.25">
      <c r="B32" s="12">
        <v>29</v>
      </c>
      <c r="C32" s="2" t="s">
        <v>2</v>
      </c>
      <c r="D32" s="2" t="s">
        <v>38</v>
      </c>
      <c r="E32" s="2" t="s">
        <v>125</v>
      </c>
      <c r="F32" s="2" t="s">
        <v>122</v>
      </c>
      <c r="G32" s="9">
        <v>662.11767599999996</v>
      </c>
      <c r="H32" s="2">
        <v>4.2</v>
      </c>
      <c r="I32" s="2">
        <v>2011</v>
      </c>
      <c r="J32" s="2">
        <v>2022</v>
      </c>
      <c r="K32" s="2">
        <f t="shared" si="15"/>
        <v>11</v>
      </c>
      <c r="L32" s="2">
        <v>60</v>
      </c>
      <c r="M32" s="3">
        <f t="shared" si="4"/>
        <v>0.1</v>
      </c>
      <c r="N32" s="5">
        <f t="shared" si="16"/>
        <v>1.5000000000000001E-2</v>
      </c>
      <c r="O32" s="22">
        <f t="shared" si="6"/>
        <v>1400</v>
      </c>
      <c r="P32" s="6">
        <f t="shared" si="7"/>
        <v>926964.74639999995</v>
      </c>
      <c r="Q32" s="6">
        <f t="shared" si="0"/>
        <v>152949.18315600001</v>
      </c>
      <c r="R32" s="6">
        <f t="shared" si="1"/>
        <v>774015.56324399996</v>
      </c>
      <c r="S32" s="10">
        <v>0.05</v>
      </c>
      <c r="T32" s="6">
        <f t="shared" si="2"/>
        <v>735314.78508179996</v>
      </c>
    </row>
    <row r="33" spans="2:20" x14ac:dyDescent="0.25">
      <c r="B33" s="12">
        <v>30</v>
      </c>
      <c r="C33" s="2" t="s">
        <v>2</v>
      </c>
      <c r="D33" s="2" t="s">
        <v>39</v>
      </c>
      <c r="E33" s="2" t="s">
        <v>125</v>
      </c>
      <c r="F33" s="2" t="s">
        <v>148</v>
      </c>
      <c r="G33" s="9">
        <v>722.9375</v>
      </c>
      <c r="H33" s="2">
        <v>3.1</v>
      </c>
      <c r="I33" s="2">
        <v>2016</v>
      </c>
      <c r="J33" s="2">
        <v>2022</v>
      </c>
      <c r="K33" s="2">
        <f t="shared" si="15"/>
        <v>6</v>
      </c>
      <c r="L33" s="2">
        <v>40</v>
      </c>
      <c r="M33" s="3">
        <f t="shared" si="4"/>
        <v>0.05</v>
      </c>
      <c r="N33" s="5">
        <f t="shared" si="16"/>
        <v>2.375E-2</v>
      </c>
      <c r="O33" s="22">
        <f t="shared" si="6"/>
        <v>1000</v>
      </c>
      <c r="P33" s="6">
        <f t="shared" si="7"/>
        <v>722937.5</v>
      </c>
      <c r="Q33" s="6">
        <f t="shared" si="0"/>
        <v>103018.59375</v>
      </c>
      <c r="R33" s="6">
        <f t="shared" si="1"/>
        <v>619918.90625</v>
      </c>
      <c r="S33" s="10">
        <v>0.05</v>
      </c>
      <c r="T33" s="6">
        <f t="shared" si="2"/>
        <v>588922.9609375</v>
      </c>
    </row>
    <row r="34" spans="2:20" x14ac:dyDescent="0.25">
      <c r="B34" s="12">
        <v>31</v>
      </c>
      <c r="C34" s="2" t="s">
        <v>2</v>
      </c>
      <c r="D34" s="2" t="s">
        <v>40</v>
      </c>
      <c r="E34" s="2" t="s">
        <v>125</v>
      </c>
      <c r="F34" s="2" t="s">
        <v>122</v>
      </c>
      <c r="G34" s="9">
        <v>331.43489999999997</v>
      </c>
      <c r="H34" s="2">
        <v>3.8</v>
      </c>
      <c r="I34" s="2">
        <v>2011</v>
      </c>
      <c r="J34" s="2">
        <v>2022</v>
      </c>
      <c r="K34" s="2">
        <f t="shared" si="15"/>
        <v>11</v>
      </c>
      <c r="L34" s="2">
        <v>60</v>
      </c>
      <c r="M34" s="3">
        <f t="shared" si="4"/>
        <v>0.1</v>
      </c>
      <c r="N34" s="5">
        <f t="shared" si="16"/>
        <v>1.5000000000000001E-2</v>
      </c>
      <c r="O34" s="22">
        <f t="shared" si="6"/>
        <v>1400</v>
      </c>
      <c r="P34" s="6">
        <f t="shared" si="7"/>
        <v>464008.86</v>
      </c>
      <c r="Q34" s="6">
        <f t="shared" si="0"/>
        <v>76561.461900000009</v>
      </c>
      <c r="R34" s="6">
        <f t="shared" si="1"/>
        <v>387447.39809999999</v>
      </c>
      <c r="S34" s="10">
        <v>0.05</v>
      </c>
      <c r="T34" s="6">
        <f t="shared" si="2"/>
        <v>368075.02819499996</v>
      </c>
    </row>
    <row r="35" spans="2:20" x14ac:dyDescent="0.25">
      <c r="B35" s="12">
        <v>32</v>
      </c>
      <c r="C35" s="2" t="s">
        <v>2</v>
      </c>
      <c r="D35" s="2" t="s">
        <v>41</v>
      </c>
      <c r="E35" s="2" t="s">
        <v>125</v>
      </c>
      <c r="F35" s="2" t="s">
        <v>122</v>
      </c>
      <c r="G35" s="9">
        <v>391.15289999999999</v>
      </c>
      <c r="H35" s="2">
        <v>4.7</v>
      </c>
      <c r="I35" s="2">
        <v>2011</v>
      </c>
      <c r="J35" s="2">
        <v>2022</v>
      </c>
      <c r="K35" s="2">
        <f t="shared" si="15"/>
        <v>11</v>
      </c>
      <c r="L35" s="2">
        <v>60</v>
      </c>
      <c r="M35" s="3">
        <f t="shared" si="4"/>
        <v>0.1</v>
      </c>
      <c r="N35" s="5">
        <f t="shared" si="16"/>
        <v>1.5000000000000001E-2</v>
      </c>
      <c r="O35" s="22">
        <f t="shared" si="6"/>
        <v>1400</v>
      </c>
      <c r="P35" s="6">
        <f t="shared" si="7"/>
        <v>547614.05999999994</v>
      </c>
      <c r="Q35" s="6">
        <f t="shared" si="0"/>
        <v>90356.319900000002</v>
      </c>
      <c r="R35" s="6">
        <f t="shared" si="1"/>
        <v>457257.74009999994</v>
      </c>
      <c r="S35" s="10">
        <v>0.05</v>
      </c>
      <c r="T35" s="6">
        <f t="shared" si="2"/>
        <v>434394.85309499991</v>
      </c>
    </row>
    <row r="36" spans="2:20" x14ac:dyDescent="0.25">
      <c r="B36" s="12">
        <v>33</v>
      </c>
      <c r="C36" s="2" t="s">
        <v>2</v>
      </c>
      <c r="D36" s="2" t="s">
        <v>42</v>
      </c>
      <c r="E36" s="2" t="s">
        <v>125</v>
      </c>
      <c r="F36" s="2" t="s">
        <v>122</v>
      </c>
      <c r="G36" s="9">
        <v>2592.1646999999998</v>
      </c>
      <c r="H36" s="2">
        <v>4.25</v>
      </c>
      <c r="I36" s="2">
        <v>2011</v>
      </c>
      <c r="J36" s="2">
        <v>2022</v>
      </c>
      <c r="K36" s="2">
        <f t="shared" si="15"/>
        <v>11</v>
      </c>
      <c r="L36" s="2">
        <v>60</v>
      </c>
      <c r="M36" s="3">
        <f t="shared" si="4"/>
        <v>0.1</v>
      </c>
      <c r="N36" s="5">
        <f t="shared" si="16"/>
        <v>1.5000000000000001E-2</v>
      </c>
      <c r="O36" s="22">
        <f t="shared" si="6"/>
        <v>1400</v>
      </c>
      <c r="P36" s="6">
        <f t="shared" si="7"/>
        <v>3629030.5799999996</v>
      </c>
      <c r="Q36" s="6">
        <f t="shared" si="0"/>
        <v>598790.0456999999</v>
      </c>
      <c r="R36" s="6">
        <f t="shared" si="1"/>
        <v>3030240.5342999995</v>
      </c>
      <c r="S36" s="10">
        <v>0.05</v>
      </c>
      <c r="T36" s="6">
        <f t="shared" si="2"/>
        <v>2878728.5075849993</v>
      </c>
    </row>
    <row r="37" spans="2:20" x14ac:dyDescent="0.25">
      <c r="B37" s="12">
        <v>34</v>
      </c>
      <c r="C37" s="2" t="s">
        <v>2</v>
      </c>
      <c r="D37" s="2" t="s">
        <v>23</v>
      </c>
      <c r="E37" s="2" t="s">
        <v>123</v>
      </c>
      <c r="F37" s="2" t="s">
        <v>148</v>
      </c>
      <c r="G37" s="9">
        <v>13229.151000000002</v>
      </c>
      <c r="H37" s="2"/>
      <c r="I37" s="2">
        <v>2011</v>
      </c>
      <c r="J37" s="2">
        <v>2022</v>
      </c>
      <c r="K37" s="2">
        <f t="shared" si="15"/>
        <v>11</v>
      </c>
      <c r="L37" s="2">
        <v>40</v>
      </c>
      <c r="M37" s="3">
        <f t="shared" si="4"/>
        <v>0.05</v>
      </c>
      <c r="N37" s="5">
        <f t="shared" si="16"/>
        <v>2.375E-2</v>
      </c>
      <c r="O37" s="22">
        <f t="shared" si="6"/>
        <v>1000</v>
      </c>
      <c r="P37" s="6">
        <f t="shared" si="7"/>
        <v>13229151.000000002</v>
      </c>
      <c r="Q37" s="6">
        <f t="shared" si="0"/>
        <v>3456115.6987500004</v>
      </c>
      <c r="R37" s="6">
        <f t="shared" si="1"/>
        <v>9773035.3012500014</v>
      </c>
      <c r="S37" s="10">
        <v>0.05</v>
      </c>
      <c r="T37" s="6">
        <f t="shared" si="2"/>
        <v>9284383.5361875016</v>
      </c>
    </row>
    <row r="38" spans="2:20" x14ac:dyDescent="0.25">
      <c r="B38" s="12">
        <v>35</v>
      </c>
      <c r="C38" s="2" t="s">
        <v>2</v>
      </c>
      <c r="D38" s="2" t="s">
        <v>43</v>
      </c>
      <c r="E38" s="2" t="s">
        <v>127</v>
      </c>
      <c r="F38" s="2" t="s">
        <v>148</v>
      </c>
      <c r="G38" s="9">
        <v>2364.0257999999999</v>
      </c>
      <c r="H38" s="2"/>
      <c r="I38" s="2">
        <v>2011</v>
      </c>
      <c r="J38" s="2">
        <v>2022</v>
      </c>
      <c r="K38" s="2">
        <f t="shared" si="15"/>
        <v>11</v>
      </c>
      <c r="L38" s="2">
        <v>40</v>
      </c>
      <c r="M38" s="3">
        <f t="shared" si="4"/>
        <v>0.05</v>
      </c>
      <c r="N38" s="5">
        <f t="shared" si="16"/>
        <v>2.375E-2</v>
      </c>
      <c r="O38" s="22">
        <f t="shared" si="6"/>
        <v>1000</v>
      </c>
      <c r="P38" s="6">
        <f t="shared" si="7"/>
        <v>2364025.7999999998</v>
      </c>
      <c r="Q38" s="6">
        <f t="shared" si="0"/>
        <v>617601.74024999992</v>
      </c>
      <c r="R38" s="6">
        <f t="shared" si="1"/>
        <v>1746424.05975</v>
      </c>
      <c r="S38" s="10">
        <v>0.05</v>
      </c>
      <c r="T38" s="6">
        <f t="shared" si="2"/>
        <v>1659102.8567625</v>
      </c>
    </row>
    <row r="39" spans="2:20" x14ac:dyDescent="0.25">
      <c r="B39" s="12">
        <v>36</v>
      </c>
      <c r="C39" s="2" t="s">
        <v>2</v>
      </c>
      <c r="D39" s="2" t="s">
        <v>44</v>
      </c>
      <c r="E39" s="2" t="s">
        <v>47</v>
      </c>
      <c r="F39" s="2" t="s">
        <v>122</v>
      </c>
      <c r="G39" s="9">
        <v>1871.1505500000001</v>
      </c>
      <c r="H39" s="2">
        <v>4.25</v>
      </c>
      <c r="I39" s="2">
        <v>2011</v>
      </c>
      <c r="J39" s="2">
        <v>2022</v>
      </c>
      <c r="K39" s="2">
        <f t="shared" si="15"/>
        <v>11</v>
      </c>
      <c r="L39" s="2">
        <v>60</v>
      </c>
      <c r="M39" s="3">
        <f t="shared" si="4"/>
        <v>0.1</v>
      </c>
      <c r="N39" s="5">
        <f t="shared" si="16"/>
        <v>1.5000000000000001E-2</v>
      </c>
      <c r="O39" s="22">
        <f t="shared" si="6"/>
        <v>1400</v>
      </c>
      <c r="P39" s="6">
        <f t="shared" si="7"/>
        <v>2619610.77</v>
      </c>
      <c r="Q39" s="6">
        <f t="shared" si="0"/>
        <v>432235.77705000003</v>
      </c>
      <c r="R39" s="6">
        <f t="shared" si="1"/>
        <v>2187374.9929499999</v>
      </c>
      <c r="S39" s="10">
        <v>0.05</v>
      </c>
      <c r="T39" s="6">
        <f t="shared" si="2"/>
        <v>2078006.2433024999</v>
      </c>
    </row>
    <row r="40" spans="2:20" x14ac:dyDescent="0.25">
      <c r="B40" s="12">
        <v>37</v>
      </c>
      <c r="C40" s="2" t="s">
        <v>2</v>
      </c>
      <c r="D40" s="2" t="s">
        <v>45</v>
      </c>
      <c r="E40" s="2" t="s">
        <v>47</v>
      </c>
      <c r="F40" s="2" t="s">
        <v>122</v>
      </c>
      <c r="G40" s="9">
        <v>1306.0488</v>
      </c>
      <c r="H40" s="2">
        <v>3.6</v>
      </c>
      <c r="I40" s="2">
        <v>2011</v>
      </c>
      <c r="J40" s="2">
        <v>2022</v>
      </c>
      <c r="K40" s="2">
        <f t="shared" si="15"/>
        <v>11</v>
      </c>
      <c r="L40" s="2">
        <v>60</v>
      </c>
      <c r="M40" s="3">
        <f t="shared" si="4"/>
        <v>0.1</v>
      </c>
      <c r="N40" s="5">
        <f t="shared" si="16"/>
        <v>1.5000000000000001E-2</v>
      </c>
      <c r="O40" s="22">
        <f t="shared" si="6"/>
        <v>1400</v>
      </c>
      <c r="P40" s="6">
        <f t="shared" si="7"/>
        <v>1828468.32</v>
      </c>
      <c r="Q40" s="6">
        <f t="shared" si="0"/>
        <v>301697.27280000004</v>
      </c>
      <c r="R40" s="6">
        <f t="shared" si="1"/>
        <v>1526771.0471999999</v>
      </c>
      <c r="S40" s="10">
        <v>0.05</v>
      </c>
      <c r="T40" s="6">
        <f t="shared" si="2"/>
        <v>1450432.4948399998</v>
      </c>
    </row>
    <row r="41" spans="2:20" x14ac:dyDescent="0.25">
      <c r="B41" s="12">
        <v>38</v>
      </c>
      <c r="C41" s="2" t="s">
        <v>2</v>
      </c>
      <c r="D41" s="2" t="s">
        <v>46</v>
      </c>
      <c r="E41" s="2" t="s">
        <v>47</v>
      </c>
      <c r="F41" s="2" t="s">
        <v>148</v>
      </c>
      <c r="G41" s="9">
        <v>318.60359999999997</v>
      </c>
      <c r="H41" s="2">
        <v>3.4</v>
      </c>
      <c r="I41" s="2">
        <v>2011</v>
      </c>
      <c r="J41" s="2">
        <v>2022</v>
      </c>
      <c r="K41" s="2">
        <f t="shared" si="15"/>
        <v>11</v>
      </c>
      <c r="L41" s="2">
        <v>40</v>
      </c>
      <c r="M41" s="3">
        <f t="shared" si="4"/>
        <v>0.05</v>
      </c>
      <c r="N41" s="5">
        <f t="shared" si="16"/>
        <v>2.375E-2</v>
      </c>
      <c r="O41" s="22">
        <f t="shared" si="6"/>
        <v>1000</v>
      </c>
      <c r="P41" s="6">
        <f t="shared" si="7"/>
        <v>318603.59999999998</v>
      </c>
      <c r="Q41" s="6">
        <f t="shared" si="0"/>
        <v>83235.190499999997</v>
      </c>
      <c r="R41" s="6">
        <f t="shared" si="1"/>
        <v>235368.40949999998</v>
      </c>
      <c r="S41" s="10">
        <v>0.05</v>
      </c>
      <c r="T41" s="6">
        <f t="shared" si="2"/>
        <v>223599.98902499996</v>
      </c>
    </row>
    <row r="42" spans="2:20" x14ac:dyDescent="0.25">
      <c r="B42" s="12">
        <v>39</v>
      </c>
      <c r="C42" s="2" t="s">
        <v>2</v>
      </c>
      <c r="D42" s="2" t="s">
        <v>47</v>
      </c>
      <c r="E42" s="2" t="s">
        <v>47</v>
      </c>
      <c r="F42" s="2" t="s">
        <v>148</v>
      </c>
      <c r="G42" s="9">
        <v>2373.3869999999997</v>
      </c>
      <c r="H42" s="2"/>
      <c r="I42" s="2">
        <v>2011</v>
      </c>
      <c r="J42" s="2">
        <v>2022</v>
      </c>
      <c r="K42" s="2">
        <f t="shared" ref="K42:K105" si="17">J42-I42</f>
        <v>11</v>
      </c>
      <c r="L42" s="2">
        <v>40</v>
      </c>
      <c r="M42" s="3">
        <f t="shared" si="4"/>
        <v>0.05</v>
      </c>
      <c r="N42" s="5">
        <f t="shared" ref="N42" si="18">(1-M42)/L42</f>
        <v>2.375E-2</v>
      </c>
      <c r="O42" s="22">
        <f t="shared" si="6"/>
        <v>1000</v>
      </c>
      <c r="P42" s="6">
        <f t="shared" si="7"/>
        <v>2373386.9999999995</v>
      </c>
      <c r="Q42" s="6">
        <f t="shared" si="0"/>
        <v>620047.35374999989</v>
      </c>
      <c r="R42" s="6">
        <f>MAX(P42-Q42,0)</f>
        <v>1753339.6462499998</v>
      </c>
      <c r="S42" s="10">
        <v>0.05</v>
      </c>
      <c r="T42" s="6">
        <f t="shared" si="2"/>
        <v>1665672.6639374997</v>
      </c>
    </row>
    <row r="43" spans="2:20" x14ac:dyDescent="0.25">
      <c r="B43" s="12">
        <v>40</v>
      </c>
      <c r="C43" s="2" t="s">
        <v>2</v>
      </c>
      <c r="D43" s="2" t="s">
        <v>12</v>
      </c>
      <c r="E43" s="2" t="s">
        <v>47</v>
      </c>
      <c r="F43" s="2"/>
      <c r="G43" s="9">
        <v>506.63459999999998</v>
      </c>
      <c r="H43" s="2">
        <v>3.6</v>
      </c>
      <c r="I43" s="2">
        <v>2011</v>
      </c>
      <c r="J43" s="2">
        <v>2022</v>
      </c>
      <c r="K43" s="2">
        <f t="shared" si="17"/>
        <v>11</v>
      </c>
      <c r="L43" s="2">
        <v>40</v>
      </c>
      <c r="M43" s="3">
        <f t="shared" si="4"/>
        <v>0.05</v>
      </c>
      <c r="N43" s="5">
        <f t="shared" ref="N43:N106" si="19">(1-M43)/L43</f>
        <v>2.375E-2</v>
      </c>
      <c r="O43" s="22">
        <f t="shared" si="6"/>
        <v>1000</v>
      </c>
      <c r="P43" s="6">
        <f t="shared" ref="P43:P106" si="20">O43*G43</f>
        <v>506634.6</v>
      </c>
      <c r="Q43" s="6">
        <f t="shared" ref="Q43:Q106" si="21">P43*N43*K43</f>
        <v>132358.28925</v>
      </c>
      <c r="R43" s="6">
        <f t="shared" ref="R43:R106" si="22">MAX(P43-Q43,0)</f>
        <v>374276.31074999995</v>
      </c>
      <c r="S43" s="10">
        <v>0.05</v>
      </c>
      <c r="T43" s="6">
        <f t="shared" ref="T43:T106" si="23">IF(R43&gt;M43*P43,R43*(1-S43),P43*M43)</f>
        <v>355562.49521249993</v>
      </c>
    </row>
    <row r="44" spans="2:20" x14ac:dyDescent="0.25">
      <c r="B44" s="12">
        <v>41</v>
      </c>
      <c r="C44" s="2" t="s">
        <v>2</v>
      </c>
      <c r="D44" s="2" t="s">
        <v>145</v>
      </c>
      <c r="E44" s="2" t="s">
        <v>124</v>
      </c>
      <c r="F44" s="2" t="s">
        <v>148</v>
      </c>
      <c r="G44" s="9">
        <v>1021.1509</v>
      </c>
      <c r="H44" s="2">
        <v>3.1</v>
      </c>
      <c r="I44" s="2">
        <v>2016</v>
      </c>
      <c r="J44" s="2">
        <v>2022</v>
      </c>
      <c r="K44" s="2">
        <f t="shared" si="17"/>
        <v>6</v>
      </c>
      <c r="L44" s="2">
        <v>40</v>
      </c>
      <c r="M44" s="3">
        <f t="shared" si="4"/>
        <v>0.05</v>
      </c>
      <c r="N44" s="5">
        <f t="shared" si="19"/>
        <v>2.375E-2</v>
      </c>
      <c r="O44" s="22">
        <f t="shared" si="6"/>
        <v>1000</v>
      </c>
      <c r="P44" s="6">
        <f t="shared" si="20"/>
        <v>1021150.9</v>
      </c>
      <c r="Q44" s="6">
        <f t="shared" si="21"/>
        <v>145514.00325000001</v>
      </c>
      <c r="R44" s="6">
        <f t="shared" si="22"/>
        <v>875636.89675000007</v>
      </c>
      <c r="S44" s="10">
        <v>0.05</v>
      </c>
      <c r="T44" s="6">
        <f t="shared" si="23"/>
        <v>831855.05191250006</v>
      </c>
    </row>
    <row r="45" spans="2:20" x14ac:dyDescent="0.25">
      <c r="B45" s="12">
        <v>42</v>
      </c>
      <c r="C45" s="2" t="s">
        <v>2</v>
      </c>
      <c r="D45" s="2" t="s">
        <v>145</v>
      </c>
      <c r="E45" s="2" t="s">
        <v>124</v>
      </c>
      <c r="F45" s="2" t="s">
        <v>148</v>
      </c>
      <c r="G45" s="9">
        <v>2316.4128000000001</v>
      </c>
      <c r="H45" s="2">
        <v>3.1</v>
      </c>
      <c r="I45" s="2">
        <v>2016</v>
      </c>
      <c r="J45" s="2">
        <v>2022</v>
      </c>
      <c r="K45" s="2">
        <f t="shared" si="17"/>
        <v>6</v>
      </c>
      <c r="L45" s="2">
        <v>40</v>
      </c>
      <c r="M45" s="3">
        <f t="shared" si="4"/>
        <v>0.05</v>
      </c>
      <c r="N45" s="5">
        <f t="shared" si="19"/>
        <v>2.375E-2</v>
      </c>
      <c r="O45" s="22">
        <f t="shared" si="6"/>
        <v>1000</v>
      </c>
      <c r="P45" s="6">
        <f t="shared" si="20"/>
        <v>2316412.8000000003</v>
      </c>
      <c r="Q45" s="6">
        <f t="shared" si="21"/>
        <v>330088.82400000002</v>
      </c>
      <c r="R45" s="6">
        <f t="shared" si="22"/>
        <v>1986323.9760000003</v>
      </c>
      <c r="S45" s="10">
        <v>0.05</v>
      </c>
      <c r="T45" s="6">
        <f t="shared" si="23"/>
        <v>1887007.7772000001</v>
      </c>
    </row>
    <row r="46" spans="2:20" x14ac:dyDescent="0.25">
      <c r="B46" s="12">
        <v>43</v>
      </c>
      <c r="C46" s="2" t="s">
        <v>2</v>
      </c>
      <c r="D46" s="2" t="s">
        <v>48</v>
      </c>
      <c r="E46" s="2" t="s">
        <v>124</v>
      </c>
      <c r="F46" s="2" t="s">
        <v>148</v>
      </c>
      <c r="G46" s="9">
        <v>77.579599999999999</v>
      </c>
      <c r="H46" s="2">
        <v>2.8</v>
      </c>
      <c r="I46" s="2">
        <v>2011</v>
      </c>
      <c r="J46" s="2">
        <v>2022</v>
      </c>
      <c r="K46" s="2">
        <f t="shared" si="17"/>
        <v>11</v>
      </c>
      <c r="L46" s="2">
        <v>40</v>
      </c>
      <c r="M46" s="3">
        <f t="shared" si="4"/>
        <v>0.05</v>
      </c>
      <c r="N46" s="5">
        <f t="shared" si="19"/>
        <v>2.375E-2</v>
      </c>
      <c r="O46" s="22">
        <f t="shared" si="6"/>
        <v>1000</v>
      </c>
      <c r="P46" s="6">
        <f t="shared" si="20"/>
        <v>77579.600000000006</v>
      </c>
      <c r="Q46" s="6">
        <f t="shared" si="21"/>
        <v>20267.670500000004</v>
      </c>
      <c r="R46" s="6">
        <f t="shared" si="22"/>
        <v>57311.929499999998</v>
      </c>
      <c r="S46" s="10">
        <v>0.05</v>
      </c>
      <c r="T46" s="6">
        <f t="shared" si="23"/>
        <v>54446.333024999993</v>
      </c>
    </row>
    <row r="47" spans="2:20" x14ac:dyDescent="0.25">
      <c r="B47" s="12">
        <v>44</v>
      </c>
      <c r="C47" s="2" t="s">
        <v>2</v>
      </c>
      <c r="D47" s="2" t="s">
        <v>49</v>
      </c>
      <c r="E47" s="2" t="s">
        <v>124</v>
      </c>
      <c r="F47" s="2" t="s">
        <v>148</v>
      </c>
      <c r="G47" s="9">
        <v>1431.5642000000003</v>
      </c>
      <c r="H47" s="2">
        <v>3.15</v>
      </c>
      <c r="I47" s="2">
        <v>2011</v>
      </c>
      <c r="J47" s="2">
        <v>2022</v>
      </c>
      <c r="K47" s="2">
        <f t="shared" si="17"/>
        <v>11</v>
      </c>
      <c r="L47" s="2">
        <v>40</v>
      </c>
      <c r="M47" s="3">
        <f t="shared" si="4"/>
        <v>0.05</v>
      </c>
      <c r="N47" s="5">
        <f t="shared" si="19"/>
        <v>2.375E-2</v>
      </c>
      <c r="O47" s="22">
        <f t="shared" si="6"/>
        <v>1000</v>
      </c>
      <c r="P47" s="6">
        <f t="shared" si="20"/>
        <v>1431564.2000000002</v>
      </c>
      <c r="Q47" s="6">
        <f t="shared" si="21"/>
        <v>373996.14725000004</v>
      </c>
      <c r="R47" s="6">
        <f t="shared" si="22"/>
        <v>1057568.0527500003</v>
      </c>
      <c r="S47" s="10">
        <v>0.05</v>
      </c>
      <c r="T47" s="6">
        <f t="shared" si="23"/>
        <v>1004689.6501125002</v>
      </c>
    </row>
    <row r="48" spans="2:20" x14ac:dyDescent="0.25">
      <c r="B48" s="12">
        <v>45</v>
      </c>
      <c r="C48" s="2" t="s">
        <v>2</v>
      </c>
      <c r="D48" s="2" t="s">
        <v>50</v>
      </c>
      <c r="E48" s="2" t="s">
        <v>124</v>
      </c>
      <c r="F48" s="2" t="s">
        <v>122</v>
      </c>
      <c r="G48" s="9">
        <v>4414.9678800000002</v>
      </c>
      <c r="H48" s="2">
        <v>3.15</v>
      </c>
      <c r="I48" s="2">
        <v>2011</v>
      </c>
      <c r="J48" s="2">
        <v>2022</v>
      </c>
      <c r="K48" s="2">
        <f t="shared" si="17"/>
        <v>11</v>
      </c>
      <c r="L48" s="2">
        <v>60</v>
      </c>
      <c r="M48" s="3">
        <f t="shared" si="4"/>
        <v>0.1</v>
      </c>
      <c r="N48" s="5">
        <f t="shared" si="19"/>
        <v>1.5000000000000001E-2</v>
      </c>
      <c r="O48" s="22">
        <f t="shared" si="6"/>
        <v>1400</v>
      </c>
      <c r="P48" s="6">
        <f t="shared" si="20"/>
        <v>6180955.0320000006</v>
      </c>
      <c r="Q48" s="6">
        <f t="shared" si="21"/>
        <v>1019857.5802800001</v>
      </c>
      <c r="R48" s="6">
        <f t="shared" si="22"/>
        <v>5161097.4517200002</v>
      </c>
      <c r="S48" s="10">
        <v>0.05</v>
      </c>
      <c r="T48" s="6">
        <f t="shared" si="23"/>
        <v>4903042.5791340005</v>
      </c>
    </row>
    <row r="49" spans="2:20" x14ac:dyDescent="0.25">
      <c r="B49" s="12">
        <v>46</v>
      </c>
      <c r="C49" s="2" t="s">
        <v>15</v>
      </c>
      <c r="D49" s="2" t="s">
        <v>51</v>
      </c>
      <c r="E49" s="2" t="s">
        <v>124</v>
      </c>
      <c r="F49" s="2" t="s">
        <v>122</v>
      </c>
      <c r="G49" s="9">
        <v>4414.9678800000002</v>
      </c>
      <c r="H49" s="2">
        <v>3.15</v>
      </c>
      <c r="I49" s="2">
        <v>2016</v>
      </c>
      <c r="J49" s="2">
        <v>2022</v>
      </c>
      <c r="K49" s="2">
        <f t="shared" si="17"/>
        <v>6</v>
      </c>
      <c r="L49" s="2">
        <v>60</v>
      </c>
      <c r="M49" s="3">
        <f t="shared" si="4"/>
        <v>0.1</v>
      </c>
      <c r="N49" s="5">
        <f t="shared" si="19"/>
        <v>1.5000000000000001E-2</v>
      </c>
      <c r="O49" s="22">
        <f t="shared" si="6"/>
        <v>1400</v>
      </c>
      <c r="P49" s="6">
        <f t="shared" si="20"/>
        <v>6180955.0320000006</v>
      </c>
      <c r="Q49" s="6">
        <f t="shared" si="21"/>
        <v>556285.95288000011</v>
      </c>
      <c r="R49" s="6">
        <f t="shared" si="22"/>
        <v>5624669.0791200008</v>
      </c>
      <c r="S49" s="10">
        <v>0.05</v>
      </c>
      <c r="T49" s="6">
        <f t="shared" si="23"/>
        <v>5343435.6251640003</v>
      </c>
    </row>
    <row r="50" spans="2:20" x14ac:dyDescent="0.25">
      <c r="B50" s="12">
        <v>47</v>
      </c>
      <c r="C50" s="2" t="s">
        <v>2</v>
      </c>
      <c r="D50" s="2" t="s">
        <v>52</v>
      </c>
      <c r="E50" s="2" t="s">
        <v>124</v>
      </c>
      <c r="F50" s="2" t="s">
        <v>122</v>
      </c>
      <c r="G50" s="9">
        <v>5280.201</v>
      </c>
      <c r="H50" s="2">
        <v>3.15</v>
      </c>
      <c r="I50" s="2">
        <v>2011</v>
      </c>
      <c r="J50" s="2">
        <v>2022</v>
      </c>
      <c r="K50" s="2">
        <f t="shared" si="17"/>
        <v>11</v>
      </c>
      <c r="L50" s="2">
        <v>60</v>
      </c>
      <c r="M50" s="3">
        <f t="shared" si="4"/>
        <v>0.1</v>
      </c>
      <c r="N50" s="5">
        <f t="shared" si="19"/>
        <v>1.5000000000000001E-2</v>
      </c>
      <c r="O50" s="22">
        <f t="shared" si="6"/>
        <v>1400</v>
      </c>
      <c r="P50" s="6">
        <f t="shared" si="20"/>
        <v>7392281.4000000004</v>
      </c>
      <c r="Q50" s="6">
        <f t="shared" si="21"/>
        <v>1219726.4310000003</v>
      </c>
      <c r="R50" s="6">
        <f t="shared" si="22"/>
        <v>6172554.9690000005</v>
      </c>
      <c r="S50" s="10">
        <v>0.05</v>
      </c>
      <c r="T50" s="6">
        <f t="shared" si="23"/>
        <v>5863927.2205500007</v>
      </c>
    </row>
    <row r="51" spans="2:20" x14ac:dyDescent="0.25">
      <c r="B51" s="12">
        <v>48</v>
      </c>
      <c r="C51" s="2" t="s">
        <v>15</v>
      </c>
      <c r="D51" s="2" t="s">
        <v>53</v>
      </c>
      <c r="E51" s="2" t="s">
        <v>124</v>
      </c>
      <c r="F51" s="2" t="s">
        <v>122</v>
      </c>
      <c r="G51" s="9">
        <v>5280.201</v>
      </c>
      <c r="H51" s="2">
        <v>3.15</v>
      </c>
      <c r="I51" s="2">
        <v>2021</v>
      </c>
      <c r="J51" s="2">
        <v>2022</v>
      </c>
      <c r="K51" s="2">
        <f t="shared" si="17"/>
        <v>1</v>
      </c>
      <c r="L51" s="2">
        <v>60</v>
      </c>
      <c r="M51" s="3">
        <f t="shared" si="4"/>
        <v>0.1</v>
      </c>
      <c r="N51" s="5">
        <f t="shared" si="19"/>
        <v>1.5000000000000001E-2</v>
      </c>
      <c r="O51" s="22">
        <f t="shared" si="6"/>
        <v>1400</v>
      </c>
      <c r="P51" s="6">
        <f t="shared" si="20"/>
        <v>7392281.4000000004</v>
      </c>
      <c r="Q51" s="6">
        <f t="shared" si="21"/>
        <v>110884.22100000002</v>
      </c>
      <c r="R51" s="6">
        <f t="shared" si="22"/>
        <v>7281397.1790000005</v>
      </c>
      <c r="S51" s="10">
        <v>0.05</v>
      </c>
      <c r="T51" s="6">
        <f t="shared" si="23"/>
        <v>6917327.3200500002</v>
      </c>
    </row>
    <row r="52" spans="2:20" x14ac:dyDescent="0.25">
      <c r="B52" s="12">
        <v>49</v>
      </c>
      <c r="C52" s="2" t="s">
        <v>2</v>
      </c>
      <c r="D52" s="2" t="s">
        <v>54</v>
      </c>
      <c r="E52" s="2" t="s">
        <v>124</v>
      </c>
      <c r="F52" s="2" t="s">
        <v>122</v>
      </c>
      <c r="G52" s="9">
        <v>1295.8806</v>
      </c>
      <c r="H52" s="2">
        <v>3.15</v>
      </c>
      <c r="I52" s="2">
        <v>2016</v>
      </c>
      <c r="J52" s="2">
        <v>2022</v>
      </c>
      <c r="K52" s="2">
        <f t="shared" si="17"/>
        <v>6</v>
      </c>
      <c r="L52" s="2">
        <v>60</v>
      </c>
      <c r="M52" s="3">
        <f t="shared" si="4"/>
        <v>0.1</v>
      </c>
      <c r="N52" s="5">
        <f t="shared" si="19"/>
        <v>1.5000000000000001E-2</v>
      </c>
      <c r="O52" s="22">
        <f t="shared" si="6"/>
        <v>1400</v>
      </c>
      <c r="P52" s="6">
        <f t="shared" si="20"/>
        <v>1814232.8399999999</v>
      </c>
      <c r="Q52" s="6">
        <f t="shared" si="21"/>
        <v>163280.95560000002</v>
      </c>
      <c r="R52" s="6">
        <f t="shared" si="22"/>
        <v>1650951.8843999999</v>
      </c>
      <c r="S52" s="10">
        <v>0.05</v>
      </c>
      <c r="T52" s="6">
        <f t="shared" si="23"/>
        <v>1568404.2901799998</v>
      </c>
    </row>
    <row r="53" spans="2:20" ht="15" customHeight="1" x14ac:dyDescent="0.25">
      <c r="B53" s="12">
        <v>50</v>
      </c>
      <c r="C53" s="2" t="s">
        <v>15</v>
      </c>
      <c r="D53" s="2" t="s">
        <v>55</v>
      </c>
      <c r="E53" s="2" t="s">
        <v>124</v>
      </c>
      <c r="F53" s="2" t="s">
        <v>122</v>
      </c>
      <c r="G53" s="9">
        <v>1295.8806</v>
      </c>
      <c r="H53" s="2">
        <v>3.15</v>
      </c>
      <c r="I53" s="2">
        <v>2016</v>
      </c>
      <c r="J53" s="2">
        <v>2022</v>
      </c>
      <c r="K53" s="2">
        <f t="shared" si="17"/>
        <v>6</v>
      </c>
      <c r="L53" s="2">
        <v>60</v>
      </c>
      <c r="M53" s="3">
        <f t="shared" si="4"/>
        <v>0.1</v>
      </c>
      <c r="N53" s="5">
        <f t="shared" si="19"/>
        <v>1.5000000000000001E-2</v>
      </c>
      <c r="O53" s="22">
        <f t="shared" si="6"/>
        <v>1400</v>
      </c>
      <c r="P53" s="6">
        <f t="shared" si="20"/>
        <v>1814232.8399999999</v>
      </c>
      <c r="Q53" s="6">
        <f t="shared" si="21"/>
        <v>163280.95560000002</v>
      </c>
      <c r="R53" s="6">
        <f t="shared" si="22"/>
        <v>1650951.8843999999</v>
      </c>
      <c r="S53" s="10">
        <v>0.05</v>
      </c>
      <c r="T53" s="6">
        <f t="shared" si="23"/>
        <v>1568404.2901799998</v>
      </c>
    </row>
    <row r="54" spans="2:20" x14ac:dyDescent="0.25">
      <c r="B54" s="12">
        <v>51</v>
      </c>
      <c r="C54" s="2" t="s">
        <v>2</v>
      </c>
      <c r="D54" s="2" t="s">
        <v>56</v>
      </c>
      <c r="E54" s="2" t="s">
        <v>47</v>
      </c>
      <c r="F54" s="2" t="s">
        <v>148</v>
      </c>
      <c r="G54" s="9">
        <v>11890.2035</v>
      </c>
      <c r="H54" s="2"/>
      <c r="I54" s="2">
        <v>2011</v>
      </c>
      <c r="J54" s="2">
        <v>2022</v>
      </c>
      <c r="K54" s="2">
        <f t="shared" si="17"/>
        <v>11</v>
      </c>
      <c r="L54" s="2">
        <v>40</v>
      </c>
      <c r="M54" s="3">
        <f t="shared" si="4"/>
        <v>0.05</v>
      </c>
      <c r="N54" s="5">
        <f t="shared" si="19"/>
        <v>2.375E-2</v>
      </c>
      <c r="O54" s="22">
        <f t="shared" si="6"/>
        <v>1000</v>
      </c>
      <c r="P54" s="6">
        <f t="shared" si="20"/>
        <v>11890203.5</v>
      </c>
      <c r="Q54" s="6">
        <f t="shared" si="21"/>
        <v>3106315.6643750002</v>
      </c>
      <c r="R54" s="6">
        <f t="shared" si="22"/>
        <v>8783887.8356250003</v>
      </c>
      <c r="S54" s="10">
        <v>0.05</v>
      </c>
      <c r="T54" s="6">
        <f t="shared" si="23"/>
        <v>8344693.4438437503</v>
      </c>
    </row>
    <row r="55" spans="2:20" x14ac:dyDescent="0.25">
      <c r="B55" s="12">
        <v>52</v>
      </c>
      <c r="C55" s="2" t="s">
        <v>2</v>
      </c>
      <c r="D55" s="2" t="s">
        <v>56</v>
      </c>
      <c r="E55" s="2" t="s">
        <v>47</v>
      </c>
      <c r="F55" s="2" t="s">
        <v>148</v>
      </c>
      <c r="G55" s="9">
        <v>4914.3340999999991</v>
      </c>
      <c r="H55" s="2"/>
      <c r="I55" s="2">
        <v>2011</v>
      </c>
      <c r="J55" s="2">
        <v>2022</v>
      </c>
      <c r="K55" s="2">
        <f t="shared" si="17"/>
        <v>11</v>
      </c>
      <c r="L55" s="2">
        <v>40</v>
      </c>
      <c r="M55" s="3">
        <f t="shared" si="4"/>
        <v>0.05</v>
      </c>
      <c r="N55" s="5">
        <f t="shared" si="19"/>
        <v>2.375E-2</v>
      </c>
      <c r="O55" s="22">
        <f t="shared" si="6"/>
        <v>1000</v>
      </c>
      <c r="P55" s="6">
        <f t="shared" si="20"/>
        <v>4914334.0999999987</v>
      </c>
      <c r="Q55" s="6">
        <f t="shared" si="21"/>
        <v>1283869.7836249997</v>
      </c>
      <c r="R55" s="6">
        <f t="shared" si="22"/>
        <v>3630464.316374999</v>
      </c>
      <c r="S55" s="10">
        <v>0.05</v>
      </c>
      <c r="T55" s="6">
        <f t="shared" si="23"/>
        <v>3448941.1005562488</v>
      </c>
    </row>
    <row r="56" spans="2:20" x14ac:dyDescent="0.25">
      <c r="B56" s="12">
        <v>53</v>
      </c>
      <c r="C56" s="2" t="s">
        <v>2</v>
      </c>
      <c r="D56" s="2" t="s">
        <v>57</v>
      </c>
      <c r="E56" s="2" t="s">
        <v>128</v>
      </c>
      <c r="F56" s="2" t="s">
        <v>122</v>
      </c>
      <c r="G56" s="9">
        <v>915.29939999999999</v>
      </c>
      <c r="H56" s="2">
        <v>3.5</v>
      </c>
      <c r="I56" s="2">
        <v>2011</v>
      </c>
      <c r="J56" s="2">
        <v>2022</v>
      </c>
      <c r="K56" s="2">
        <f t="shared" si="17"/>
        <v>11</v>
      </c>
      <c r="L56" s="2">
        <v>60</v>
      </c>
      <c r="M56" s="3">
        <f t="shared" si="4"/>
        <v>0.1</v>
      </c>
      <c r="N56" s="5">
        <f t="shared" si="19"/>
        <v>1.5000000000000001E-2</v>
      </c>
      <c r="O56" s="22">
        <f t="shared" si="6"/>
        <v>1400</v>
      </c>
      <c r="P56" s="6">
        <f t="shared" si="20"/>
        <v>1281419.1599999999</v>
      </c>
      <c r="Q56" s="6">
        <f t="shared" si="21"/>
        <v>211434.16140000001</v>
      </c>
      <c r="R56" s="6">
        <f t="shared" si="22"/>
        <v>1069984.9985999998</v>
      </c>
      <c r="S56" s="10">
        <v>0.05</v>
      </c>
      <c r="T56" s="6">
        <f t="shared" si="23"/>
        <v>1016485.7486699998</v>
      </c>
    </row>
    <row r="57" spans="2:20" x14ac:dyDescent="0.25">
      <c r="B57" s="12">
        <v>54</v>
      </c>
      <c r="C57" s="2" t="s">
        <v>2</v>
      </c>
      <c r="D57" s="2" t="s">
        <v>58</v>
      </c>
      <c r="E57" s="2" t="s">
        <v>128</v>
      </c>
      <c r="F57" s="2" t="s">
        <v>148</v>
      </c>
      <c r="G57" s="9">
        <v>611.78670000000011</v>
      </c>
      <c r="H57" s="2">
        <v>3</v>
      </c>
      <c r="I57" s="2">
        <v>2011</v>
      </c>
      <c r="J57" s="2">
        <v>2022</v>
      </c>
      <c r="K57" s="2">
        <f t="shared" si="17"/>
        <v>11</v>
      </c>
      <c r="L57" s="2">
        <v>40</v>
      </c>
      <c r="M57" s="3">
        <f t="shared" si="4"/>
        <v>0.05</v>
      </c>
      <c r="N57" s="5">
        <f t="shared" si="19"/>
        <v>2.375E-2</v>
      </c>
      <c r="O57" s="22">
        <f t="shared" si="6"/>
        <v>1000</v>
      </c>
      <c r="P57" s="6">
        <f t="shared" si="20"/>
        <v>611786.70000000007</v>
      </c>
      <c r="Q57" s="6">
        <f t="shared" si="21"/>
        <v>159829.27537500003</v>
      </c>
      <c r="R57" s="6">
        <f t="shared" si="22"/>
        <v>451957.42462500004</v>
      </c>
      <c r="S57" s="10">
        <v>0.05</v>
      </c>
      <c r="T57" s="6">
        <f t="shared" si="23"/>
        <v>429359.55339375004</v>
      </c>
    </row>
    <row r="58" spans="2:20" x14ac:dyDescent="0.25">
      <c r="B58" s="12">
        <v>55</v>
      </c>
      <c r="C58" s="2" t="s">
        <v>2</v>
      </c>
      <c r="D58" s="2" t="s">
        <v>59</v>
      </c>
      <c r="E58" s="2" t="s">
        <v>128</v>
      </c>
      <c r="F58" s="2" t="s">
        <v>122</v>
      </c>
      <c r="G58" s="9">
        <v>2783.4506000000001</v>
      </c>
      <c r="H58" s="2">
        <v>4.5</v>
      </c>
      <c r="I58" s="2">
        <v>2011</v>
      </c>
      <c r="J58" s="2">
        <v>2022</v>
      </c>
      <c r="K58" s="2">
        <f t="shared" si="17"/>
        <v>11</v>
      </c>
      <c r="L58" s="2">
        <v>60</v>
      </c>
      <c r="M58" s="3">
        <f t="shared" si="4"/>
        <v>0.1</v>
      </c>
      <c r="N58" s="5">
        <f t="shared" si="19"/>
        <v>1.5000000000000001E-2</v>
      </c>
      <c r="O58" s="22">
        <f t="shared" si="6"/>
        <v>1400</v>
      </c>
      <c r="P58" s="6">
        <f t="shared" si="20"/>
        <v>3896830.8400000003</v>
      </c>
      <c r="Q58" s="6">
        <f t="shared" si="21"/>
        <v>642977.08860000002</v>
      </c>
      <c r="R58" s="6">
        <f t="shared" si="22"/>
        <v>3253853.7514000004</v>
      </c>
      <c r="S58" s="10">
        <v>0.05</v>
      </c>
      <c r="T58" s="6">
        <f t="shared" si="23"/>
        <v>3091161.0638300003</v>
      </c>
    </row>
    <row r="59" spans="2:20" x14ac:dyDescent="0.25">
      <c r="B59" s="12">
        <v>56</v>
      </c>
      <c r="C59" s="2" t="s">
        <v>2</v>
      </c>
      <c r="D59" s="21" t="s">
        <v>60</v>
      </c>
      <c r="E59" s="21" t="s">
        <v>128</v>
      </c>
      <c r="F59" s="2" t="s">
        <v>148</v>
      </c>
      <c r="G59" s="9">
        <v>34345.919999999998</v>
      </c>
      <c r="H59" s="21"/>
      <c r="I59" s="2">
        <v>2011</v>
      </c>
      <c r="J59" s="2">
        <v>2022</v>
      </c>
      <c r="K59" s="2">
        <f t="shared" si="17"/>
        <v>11</v>
      </c>
      <c r="L59" s="2">
        <v>40</v>
      </c>
      <c r="M59" s="3">
        <f t="shared" si="4"/>
        <v>0.05</v>
      </c>
      <c r="N59" s="5">
        <f t="shared" si="19"/>
        <v>2.375E-2</v>
      </c>
      <c r="O59" s="22">
        <f t="shared" si="6"/>
        <v>1000</v>
      </c>
      <c r="P59" s="6">
        <f t="shared" si="20"/>
        <v>34345920</v>
      </c>
      <c r="Q59" s="6">
        <f t="shared" si="21"/>
        <v>8972871.5999999996</v>
      </c>
      <c r="R59" s="6">
        <f t="shared" si="22"/>
        <v>25373048.399999999</v>
      </c>
      <c r="S59" s="10">
        <v>0.05</v>
      </c>
      <c r="T59" s="6">
        <f t="shared" si="23"/>
        <v>24104395.979999997</v>
      </c>
    </row>
    <row r="60" spans="2:20" x14ac:dyDescent="0.25">
      <c r="B60" s="12">
        <v>57</v>
      </c>
      <c r="C60" s="2" t="s">
        <v>2</v>
      </c>
      <c r="D60" s="21" t="s">
        <v>61</v>
      </c>
      <c r="E60" s="21" t="s">
        <v>128</v>
      </c>
      <c r="F60" s="21" t="s">
        <v>122</v>
      </c>
      <c r="G60" s="9">
        <v>691.43759999999986</v>
      </c>
      <c r="H60" s="21">
        <v>3.5</v>
      </c>
      <c r="I60" s="2">
        <v>2011</v>
      </c>
      <c r="J60" s="2">
        <v>2022</v>
      </c>
      <c r="K60" s="2">
        <f t="shared" si="17"/>
        <v>11</v>
      </c>
      <c r="L60" s="2">
        <v>60</v>
      </c>
      <c r="M60" s="3">
        <f t="shared" si="4"/>
        <v>0.1</v>
      </c>
      <c r="N60" s="5">
        <f t="shared" si="19"/>
        <v>1.5000000000000001E-2</v>
      </c>
      <c r="O60" s="22">
        <f t="shared" si="6"/>
        <v>1400</v>
      </c>
      <c r="P60" s="6">
        <f t="shared" si="20"/>
        <v>968012.63999999978</v>
      </c>
      <c r="Q60" s="6">
        <f t="shared" si="21"/>
        <v>159722.08559999999</v>
      </c>
      <c r="R60" s="6">
        <f t="shared" si="22"/>
        <v>808290.55439999979</v>
      </c>
      <c r="S60" s="10">
        <v>0.05</v>
      </c>
      <c r="T60" s="6">
        <f t="shared" si="23"/>
        <v>767876.02667999978</v>
      </c>
    </row>
    <row r="61" spans="2:20" x14ac:dyDescent="0.25">
      <c r="B61" s="12">
        <v>58</v>
      </c>
      <c r="C61" s="2" t="s">
        <v>2</v>
      </c>
      <c r="D61" s="2" t="s">
        <v>62</v>
      </c>
      <c r="E61" s="2" t="s">
        <v>128</v>
      </c>
      <c r="F61" s="2" t="s">
        <v>148</v>
      </c>
      <c r="G61" s="9">
        <v>107.65379999999999</v>
      </c>
      <c r="H61" s="2">
        <v>3</v>
      </c>
      <c r="I61" s="2">
        <v>2011</v>
      </c>
      <c r="J61" s="2">
        <v>2022</v>
      </c>
      <c r="K61" s="2">
        <f t="shared" si="17"/>
        <v>11</v>
      </c>
      <c r="L61" s="2">
        <v>40</v>
      </c>
      <c r="M61" s="3">
        <f t="shared" si="4"/>
        <v>0.05</v>
      </c>
      <c r="N61" s="5">
        <f t="shared" si="19"/>
        <v>2.375E-2</v>
      </c>
      <c r="O61" s="22">
        <f t="shared" si="6"/>
        <v>1000</v>
      </c>
      <c r="P61" s="6">
        <f t="shared" si="20"/>
        <v>107653.79999999999</v>
      </c>
      <c r="Q61" s="6">
        <f t="shared" si="21"/>
        <v>28124.555249999998</v>
      </c>
      <c r="R61" s="6">
        <f t="shared" si="22"/>
        <v>79529.244749999983</v>
      </c>
      <c r="S61" s="10">
        <v>0.05</v>
      </c>
      <c r="T61" s="6">
        <f t="shared" si="23"/>
        <v>75552.78251249998</v>
      </c>
    </row>
    <row r="62" spans="2:20" x14ac:dyDescent="0.25">
      <c r="B62" s="12">
        <v>59</v>
      </c>
      <c r="C62" s="2" t="s">
        <v>2</v>
      </c>
      <c r="D62" s="2" t="s">
        <v>63</v>
      </c>
      <c r="E62" s="2" t="s">
        <v>128</v>
      </c>
      <c r="F62" s="2" t="s">
        <v>148</v>
      </c>
      <c r="G62" s="9">
        <v>2340.0041000000001</v>
      </c>
      <c r="H62" s="2">
        <v>3</v>
      </c>
      <c r="I62" s="2">
        <v>2011</v>
      </c>
      <c r="J62" s="2">
        <v>2022</v>
      </c>
      <c r="K62" s="2">
        <f t="shared" si="17"/>
        <v>11</v>
      </c>
      <c r="L62" s="2">
        <v>40</v>
      </c>
      <c r="M62" s="3">
        <f t="shared" si="4"/>
        <v>0.05</v>
      </c>
      <c r="N62" s="5">
        <f t="shared" si="19"/>
        <v>2.375E-2</v>
      </c>
      <c r="O62" s="22">
        <f t="shared" si="6"/>
        <v>1000</v>
      </c>
      <c r="P62" s="6">
        <f t="shared" si="20"/>
        <v>2340004.1</v>
      </c>
      <c r="Q62" s="6">
        <f t="shared" si="21"/>
        <v>611326.07112500002</v>
      </c>
      <c r="R62" s="6">
        <f t="shared" si="22"/>
        <v>1728678.0288750001</v>
      </c>
      <c r="S62" s="10">
        <v>0.05</v>
      </c>
      <c r="T62" s="6">
        <f t="shared" si="23"/>
        <v>1642244.1274312499</v>
      </c>
    </row>
    <row r="63" spans="2:20" x14ac:dyDescent="0.25">
      <c r="B63" s="12">
        <v>60</v>
      </c>
      <c r="C63" s="2" t="s">
        <v>2</v>
      </c>
      <c r="D63" s="2" t="s">
        <v>64</v>
      </c>
      <c r="E63" s="2" t="s">
        <v>128</v>
      </c>
      <c r="F63" s="2" t="s">
        <v>148</v>
      </c>
      <c r="G63" s="9">
        <v>130.86849999999998</v>
      </c>
      <c r="H63" s="2">
        <v>2.85</v>
      </c>
      <c r="I63" s="2">
        <v>2011</v>
      </c>
      <c r="J63" s="2">
        <v>2022</v>
      </c>
      <c r="K63" s="2">
        <f t="shared" si="17"/>
        <v>11</v>
      </c>
      <c r="L63" s="2">
        <v>40</v>
      </c>
      <c r="M63" s="3">
        <f t="shared" si="4"/>
        <v>0.05</v>
      </c>
      <c r="N63" s="5">
        <f t="shared" si="19"/>
        <v>2.375E-2</v>
      </c>
      <c r="O63" s="22">
        <f t="shared" si="6"/>
        <v>1000</v>
      </c>
      <c r="P63" s="6">
        <f t="shared" si="20"/>
        <v>130868.49999999999</v>
      </c>
      <c r="Q63" s="6">
        <f t="shared" si="21"/>
        <v>34189.395624999997</v>
      </c>
      <c r="R63" s="6">
        <f t="shared" si="22"/>
        <v>96679.104374999995</v>
      </c>
      <c r="S63" s="10">
        <v>0.05</v>
      </c>
      <c r="T63" s="6">
        <f t="shared" si="23"/>
        <v>91845.149156249987</v>
      </c>
    </row>
    <row r="64" spans="2:20" x14ac:dyDescent="0.25">
      <c r="B64" s="12">
        <v>61</v>
      </c>
      <c r="C64" s="2" t="s">
        <v>2</v>
      </c>
      <c r="D64" s="2" t="s">
        <v>65</v>
      </c>
      <c r="E64" s="2" t="s">
        <v>128</v>
      </c>
      <c r="F64" s="2" t="s">
        <v>122</v>
      </c>
      <c r="G64" s="9">
        <v>261.65629999999999</v>
      </c>
      <c r="H64" s="2">
        <v>3</v>
      </c>
      <c r="I64" s="2">
        <v>2013</v>
      </c>
      <c r="J64" s="2">
        <v>2022</v>
      </c>
      <c r="K64" s="2">
        <f t="shared" si="17"/>
        <v>9</v>
      </c>
      <c r="L64" s="2">
        <v>60</v>
      </c>
      <c r="M64" s="3">
        <f t="shared" si="4"/>
        <v>0.1</v>
      </c>
      <c r="N64" s="5">
        <f t="shared" si="19"/>
        <v>1.5000000000000001E-2</v>
      </c>
      <c r="O64" s="22">
        <f t="shared" si="6"/>
        <v>1400</v>
      </c>
      <c r="P64" s="6">
        <f t="shared" si="20"/>
        <v>366318.82</v>
      </c>
      <c r="Q64" s="6">
        <f t="shared" si="21"/>
        <v>49453.040700000005</v>
      </c>
      <c r="R64" s="6">
        <f t="shared" si="22"/>
        <v>316865.77929999999</v>
      </c>
      <c r="S64" s="10">
        <v>0.05</v>
      </c>
      <c r="T64" s="6">
        <f t="shared" si="23"/>
        <v>301022.49033499998</v>
      </c>
    </row>
    <row r="65" spans="2:20" x14ac:dyDescent="0.25">
      <c r="B65" s="12">
        <v>62</v>
      </c>
      <c r="C65" s="2" t="s">
        <v>2</v>
      </c>
      <c r="D65" s="2" t="s">
        <v>66</v>
      </c>
      <c r="E65" s="2" t="s">
        <v>128</v>
      </c>
      <c r="F65" s="2" t="s">
        <v>148</v>
      </c>
      <c r="G65" s="9">
        <v>6094.1412</v>
      </c>
      <c r="H65" s="2"/>
      <c r="I65" s="2">
        <v>2021</v>
      </c>
      <c r="J65" s="2">
        <v>2022</v>
      </c>
      <c r="K65" s="2">
        <f t="shared" si="17"/>
        <v>1</v>
      </c>
      <c r="L65" s="2">
        <v>40</v>
      </c>
      <c r="M65" s="3">
        <f t="shared" si="4"/>
        <v>0.05</v>
      </c>
      <c r="N65" s="5">
        <f t="shared" si="19"/>
        <v>2.375E-2</v>
      </c>
      <c r="O65" s="22">
        <f t="shared" si="6"/>
        <v>1000</v>
      </c>
      <c r="P65" s="6">
        <f t="shared" si="20"/>
        <v>6094141.2000000002</v>
      </c>
      <c r="Q65" s="6">
        <f t="shared" si="21"/>
        <v>144735.8535</v>
      </c>
      <c r="R65" s="6">
        <f t="shared" si="22"/>
        <v>5949405.3465</v>
      </c>
      <c r="S65" s="10">
        <v>0.05</v>
      </c>
      <c r="T65" s="6">
        <f t="shared" si="23"/>
        <v>5651935.0791750001</v>
      </c>
    </row>
    <row r="66" spans="2:20" x14ac:dyDescent="0.25">
      <c r="B66" s="12">
        <v>63</v>
      </c>
      <c r="C66" s="2" t="s">
        <v>2</v>
      </c>
      <c r="D66" s="2" t="s">
        <v>67</v>
      </c>
      <c r="E66" s="2" t="s">
        <v>124</v>
      </c>
      <c r="F66" s="2" t="s">
        <v>122</v>
      </c>
      <c r="G66" s="9">
        <v>7136.0320000000002</v>
      </c>
      <c r="H66" s="2">
        <v>3</v>
      </c>
      <c r="I66" s="2">
        <v>2015</v>
      </c>
      <c r="J66" s="2">
        <v>2022</v>
      </c>
      <c r="K66" s="2">
        <f t="shared" si="17"/>
        <v>7</v>
      </c>
      <c r="L66" s="2">
        <v>60</v>
      </c>
      <c r="M66" s="3">
        <f t="shared" si="4"/>
        <v>0.1</v>
      </c>
      <c r="N66" s="5">
        <f t="shared" si="19"/>
        <v>1.5000000000000001E-2</v>
      </c>
      <c r="O66" s="22">
        <f t="shared" si="6"/>
        <v>1400</v>
      </c>
      <c r="P66" s="6">
        <f t="shared" si="20"/>
        <v>9990444.8000000007</v>
      </c>
      <c r="Q66" s="6">
        <f t="shared" si="21"/>
        <v>1048996.7040000001</v>
      </c>
      <c r="R66" s="6">
        <f t="shared" si="22"/>
        <v>8941448.0960000008</v>
      </c>
      <c r="S66" s="10">
        <v>0.05</v>
      </c>
      <c r="T66" s="6">
        <f t="shared" si="23"/>
        <v>8494375.6912000012</v>
      </c>
    </row>
    <row r="67" spans="2:20" x14ac:dyDescent="0.25">
      <c r="B67" s="12">
        <v>64</v>
      </c>
      <c r="C67" s="2" t="s">
        <v>15</v>
      </c>
      <c r="D67" s="2" t="s">
        <v>68</v>
      </c>
      <c r="E67" s="2" t="s">
        <v>124</v>
      </c>
      <c r="F67" s="2" t="s">
        <v>122</v>
      </c>
      <c r="G67" s="9">
        <v>7136.0320000000002</v>
      </c>
      <c r="H67" s="2">
        <v>3</v>
      </c>
      <c r="I67" s="2">
        <v>2015</v>
      </c>
      <c r="J67" s="2">
        <v>2022</v>
      </c>
      <c r="K67" s="2">
        <f t="shared" si="17"/>
        <v>7</v>
      </c>
      <c r="L67" s="2">
        <v>60</v>
      </c>
      <c r="M67" s="3">
        <f t="shared" si="4"/>
        <v>0.1</v>
      </c>
      <c r="N67" s="5">
        <f t="shared" si="19"/>
        <v>1.5000000000000001E-2</v>
      </c>
      <c r="O67" s="22">
        <f t="shared" si="6"/>
        <v>1400</v>
      </c>
      <c r="P67" s="6">
        <f t="shared" si="20"/>
        <v>9990444.8000000007</v>
      </c>
      <c r="Q67" s="6">
        <f t="shared" si="21"/>
        <v>1048996.7040000001</v>
      </c>
      <c r="R67" s="6">
        <f t="shared" si="22"/>
        <v>8941448.0960000008</v>
      </c>
      <c r="S67" s="10">
        <v>0.05</v>
      </c>
      <c r="T67" s="6">
        <f t="shared" si="23"/>
        <v>8494375.6912000012</v>
      </c>
    </row>
    <row r="68" spans="2:20" x14ac:dyDescent="0.25">
      <c r="B68" s="12">
        <v>65</v>
      </c>
      <c r="C68" s="12" t="s">
        <v>16</v>
      </c>
      <c r="D68" s="2" t="s">
        <v>69</v>
      </c>
      <c r="E68" s="2" t="s">
        <v>124</v>
      </c>
      <c r="F68" s="2" t="s">
        <v>122</v>
      </c>
      <c r="G68" s="9">
        <v>7136.0320000000002</v>
      </c>
      <c r="H68" s="2">
        <v>3</v>
      </c>
      <c r="I68" s="2">
        <v>2015</v>
      </c>
      <c r="J68" s="2">
        <v>2022</v>
      </c>
      <c r="K68" s="2">
        <f t="shared" si="17"/>
        <v>7</v>
      </c>
      <c r="L68" s="2">
        <v>60</v>
      </c>
      <c r="M68" s="3">
        <f t="shared" si="4"/>
        <v>0.1</v>
      </c>
      <c r="N68" s="5">
        <f t="shared" si="19"/>
        <v>1.5000000000000001E-2</v>
      </c>
      <c r="O68" s="22">
        <f t="shared" si="6"/>
        <v>1400</v>
      </c>
      <c r="P68" s="6">
        <f t="shared" si="20"/>
        <v>9990444.8000000007</v>
      </c>
      <c r="Q68" s="6">
        <f t="shared" si="21"/>
        <v>1048996.7040000001</v>
      </c>
      <c r="R68" s="6">
        <f t="shared" si="22"/>
        <v>8941448.0960000008</v>
      </c>
      <c r="S68" s="10">
        <v>0.05</v>
      </c>
      <c r="T68" s="6">
        <f t="shared" si="23"/>
        <v>8494375.6912000012</v>
      </c>
    </row>
    <row r="69" spans="2:20" x14ac:dyDescent="0.25">
      <c r="B69" s="12">
        <v>66</v>
      </c>
      <c r="C69" s="2" t="s">
        <v>2</v>
      </c>
      <c r="D69" s="2" t="s">
        <v>70</v>
      </c>
      <c r="E69" s="2" t="s">
        <v>124</v>
      </c>
      <c r="F69" s="2" t="s">
        <v>122</v>
      </c>
      <c r="G69" s="9">
        <v>7153.2479999999996</v>
      </c>
      <c r="H69" s="2">
        <v>3</v>
      </c>
      <c r="I69" s="2">
        <v>2017</v>
      </c>
      <c r="J69" s="2">
        <v>2022</v>
      </c>
      <c r="K69" s="2">
        <f t="shared" si="17"/>
        <v>5</v>
      </c>
      <c r="L69" s="2">
        <v>60</v>
      </c>
      <c r="M69" s="3">
        <f t="shared" ref="M69:M132" si="24">IF(L69=40,5%,10%)</f>
        <v>0.1</v>
      </c>
      <c r="N69" s="5">
        <f t="shared" si="19"/>
        <v>1.5000000000000001E-2</v>
      </c>
      <c r="O69" s="22">
        <f t="shared" ref="O69:O132" si="25">IF(L69=40,1000,1400)</f>
        <v>1400</v>
      </c>
      <c r="P69" s="6">
        <f t="shared" si="20"/>
        <v>10014547.199999999</v>
      </c>
      <c r="Q69" s="6">
        <f t="shared" si="21"/>
        <v>751091.04</v>
      </c>
      <c r="R69" s="6">
        <f t="shared" si="22"/>
        <v>9263456.1600000001</v>
      </c>
      <c r="S69" s="10">
        <v>0.05</v>
      </c>
      <c r="T69" s="6">
        <f t="shared" si="23"/>
        <v>8800283.352</v>
      </c>
    </row>
    <row r="70" spans="2:20" x14ac:dyDescent="0.25">
      <c r="B70" s="12">
        <v>67</v>
      </c>
      <c r="C70" s="2" t="s">
        <v>15</v>
      </c>
      <c r="D70" s="2" t="s">
        <v>71</v>
      </c>
      <c r="E70" s="2" t="s">
        <v>124</v>
      </c>
      <c r="F70" s="2" t="s">
        <v>122</v>
      </c>
      <c r="G70" s="9">
        <v>7153.2479999999996</v>
      </c>
      <c r="H70" s="2">
        <v>3</v>
      </c>
      <c r="I70" s="2">
        <v>2017</v>
      </c>
      <c r="J70" s="2">
        <v>2022</v>
      </c>
      <c r="K70" s="2">
        <f t="shared" si="17"/>
        <v>5</v>
      </c>
      <c r="L70" s="2">
        <v>60</v>
      </c>
      <c r="M70" s="3">
        <f t="shared" si="24"/>
        <v>0.1</v>
      </c>
      <c r="N70" s="5">
        <f t="shared" si="19"/>
        <v>1.5000000000000001E-2</v>
      </c>
      <c r="O70" s="22">
        <f t="shared" si="25"/>
        <v>1400</v>
      </c>
      <c r="P70" s="6">
        <f t="shared" si="20"/>
        <v>10014547.199999999</v>
      </c>
      <c r="Q70" s="6">
        <f t="shared" si="21"/>
        <v>751091.04</v>
      </c>
      <c r="R70" s="6">
        <f t="shared" si="22"/>
        <v>9263456.1600000001</v>
      </c>
      <c r="S70" s="10">
        <v>0.05</v>
      </c>
      <c r="T70" s="6">
        <f t="shared" si="23"/>
        <v>8800283.352</v>
      </c>
    </row>
    <row r="71" spans="2:20" x14ac:dyDescent="0.25">
      <c r="B71" s="12">
        <v>68</v>
      </c>
      <c r="C71" s="12" t="s">
        <v>16</v>
      </c>
      <c r="D71" s="2" t="s">
        <v>72</v>
      </c>
      <c r="E71" s="2" t="s">
        <v>124</v>
      </c>
      <c r="F71" s="2" t="s">
        <v>122</v>
      </c>
      <c r="G71" s="9">
        <v>7153.2479999999996</v>
      </c>
      <c r="H71" s="2">
        <v>3</v>
      </c>
      <c r="I71" s="2">
        <v>2017</v>
      </c>
      <c r="J71" s="2">
        <v>2022</v>
      </c>
      <c r="K71" s="2">
        <f t="shared" si="17"/>
        <v>5</v>
      </c>
      <c r="L71" s="2">
        <v>60</v>
      </c>
      <c r="M71" s="3">
        <f t="shared" si="24"/>
        <v>0.1</v>
      </c>
      <c r="N71" s="5">
        <f t="shared" si="19"/>
        <v>1.5000000000000001E-2</v>
      </c>
      <c r="O71" s="22">
        <f t="shared" si="25"/>
        <v>1400</v>
      </c>
      <c r="P71" s="6">
        <f t="shared" si="20"/>
        <v>10014547.199999999</v>
      </c>
      <c r="Q71" s="6">
        <f t="shared" si="21"/>
        <v>751091.04</v>
      </c>
      <c r="R71" s="6">
        <f t="shared" si="22"/>
        <v>9263456.1600000001</v>
      </c>
      <c r="S71" s="10">
        <v>0.05</v>
      </c>
      <c r="T71" s="6">
        <f t="shared" si="23"/>
        <v>8800283.352</v>
      </c>
    </row>
    <row r="72" spans="2:20" x14ac:dyDescent="0.25">
      <c r="B72" s="12">
        <v>69</v>
      </c>
      <c r="C72" s="2" t="s">
        <v>2</v>
      </c>
      <c r="D72" s="2" t="s">
        <v>73</v>
      </c>
      <c r="E72" s="2" t="s">
        <v>124</v>
      </c>
      <c r="F72" s="2" t="s">
        <v>122</v>
      </c>
      <c r="G72" s="9">
        <v>8725.6875</v>
      </c>
      <c r="H72" s="2">
        <v>3</v>
      </c>
      <c r="I72" s="2">
        <v>2021</v>
      </c>
      <c r="J72" s="2">
        <v>2022</v>
      </c>
      <c r="K72" s="2">
        <f t="shared" si="17"/>
        <v>1</v>
      </c>
      <c r="L72" s="2">
        <v>60</v>
      </c>
      <c r="M72" s="3">
        <f t="shared" si="24"/>
        <v>0.1</v>
      </c>
      <c r="N72" s="5">
        <f t="shared" si="19"/>
        <v>1.5000000000000001E-2</v>
      </c>
      <c r="O72" s="22">
        <f t="shared" si="25"/>
        <v>1400</v>
      </c>
      <c r="P72" s="6">
        <f t="shared" si="20"/>
        <v>12215962.5</v>
      </c>
      <c r="Q72" s="6">
        <f t="shared" si="21"/>
        <v>183239.4375</v>
      </c>
      <c r="R72" s="6">
        <f t="shared" si="22"/>
        <v>12032723.0625</v>
      </c>
      <c r="S72" s="10">
        <v>0.05</v>
      </c>
      <c r="T72" s="6">
        <f t="shared" si="23"/>
        <v>11431086.909374999</v>
      </c>
    </row>
    <row r="73" spans="2:20" x14ac:dyDescent="0.25">
      <c r="B73" s="12">
        <v>70</v>
      </c>
      <c r="C73" s="2" t="s">
        <v>15</v>
      </c>
      <c r="D73" s="2" t="s">
        <v>74</v>
      </c>
      <c r="E73" s="2" t="s">
        <v>124</v>
      </c>
      <c r="F73" s="2" t="s">
        <v>122</v>
      </c>
      <c r="G73" s="9">
        <v>8725.6875</v>
      </c>
      <c r="H73" s="2">
        <v>3</v>
      </c>
      <c r="I73" s="2">
        <v>2021</v>
      </c>
      <c r="J73" s="2">
        <v>2022</v>
      </c>
      <c r="K73" s="2">
        <f t="shared" si="17"/>
        <v>1</v>
      </c>
      <c r="L73" s="2">
        <v>60</v>
      </c>
      <c r="M73" s="3">
        <f t="shared" si="24"/>
        <v>0.1</v>
      </c>
      <c r="N73" s="5">
        <f t="shared" si="19"/>
        <v>1.5000000000000001E-2</v>
      </c>
      <c r="O73" s="22">
        <f t="shared" si="25"/>
        <v>1400</v>
      </c>
      <c r="P73" s="6">
        <f t="shared" si="20"/>
        <v>12215962.5</v>
      </c>
      <c r="Q73" s="6">
        <f t="shared" si="21"/>
        <v>183239.4375</v>
      </c>
      <c r="R73" s="6">
        <f t="shared" si="22"/>
        <v>12032723.0625</v>
      </c>
      <c r="S73" s="10">
        <v>0.05</v>
      </c>
      <c r="T73" s="6">
        <f t="shared" si="23"/>
        <v>11431086.909374999</v>
      </c>
    </row>
    <row r="74" spans="2:20" x14ac:dyDescent="0.25">
      <c r="B74" s="12">
        <v>71</v>
      </c>
      <c r="C74" s="12" t="s">
        <v>16</v>
      </c>
      <c r="D74" s="2" t="s">
        <v>75</v>
      </c>
      <c r="E74" s="2" t="s">
        <v>124</v>
      </c>
      <c r="F74" s="2" t="s">
        <v>122</v>
      </c>
      <c r="G74" s="9">
        <v>8725.6875</v>
      </c>
      <c r="H74" s="2">
        <v>3</v>
      </c>
      <c r="I74" s="2">
        <v>2021</v>
      </c>
      <c r="J74" s="2">
        <v>2022</v>
      </c>
      <c r="K74" s="2">
        <f t="shared" si="17"/>
        <v>1</v>
      </c>
      <c r="L74" s="2">
        <v>60</v>
      </c>
      <c r="M74" s="3">
        <f t="shared" si="24"/>
        <v>0.1</v>
      </c>
      <c r="N74" s="5">
        <f t="shared" si="19"/>
        <v>1.5000000000000001E-2</v>
      </c>
      <c r="O74" s="22">
        <f t="shared" si="25"/>
        <v>1400</v>
      </c>
      <c r="P74" s="6">
        <f t="shared" si="20"/>
        <v>12215962.5</v>
      </c>
      <c r="Q74" s="6">
        <f t="shared" si="21"/>
        <v>183239.4375</v>
      </c>
      <c r="R74" s="6">
        <f t="shared" si="22"/>
        <v>12032723.0625</v>
      </c>
      <c r="S74" s="10">
        <v>0.05</v>
      </c>
      <c r="T74" s="6">
        <f t="shared" si="23"/>
        <v>11431086.909374999</v>
      </c>
    </row>
    <row r="75" spans="2:20" x14ac:dyDescent="0.25">
      <c r="B75" s="12">
        <v>72</v>
      </c>
      <c r="C75" s="2" t="s">
        <v>2</v>
      </c>
      <c r="D75" s="2" t="s">
        <v>76</v>
      </c>
      <c r="E75" s="2" t="s">
        <v>124</v>
      </c>
      <c r="F75" s="2" t="s">
        <v>122</v>
      </c>
      <c r="G75" s="9">
        <v>827.04049999999995</v>
      </c>
      <c r="H75" s="2">
        <v>3.1</v>
      </c>
      <c r="I75" s="2">
        <v>2011</v>
      </c>
      <c r="J75" s="2">
        <v>2022</v>
      </c>
      <c r="K75" s="2">
        <f t="shared" si="17"/>
        <v>11</v>
      </c>
      <c r="L75" s="2">
        <v>60</v>
      </c>
      <c r="M75" s="3">
        <f t="shared" si="24"/>
        <v>0.1</v>
      </c>
      <c r="N75" s="5">
        <f t="shared" si="19"/>
        <v>1.5000000000000001E-2</v>
      </c>
      <c r="O75" s="22">
        <f t="shared" si="25"/>
        <v>1400</v>
      </c>
      <c r="P75" s="6">
        <f t="shared" si="20"/>
        <v>1157856.7</v>
      </c>
      <c r="Q75" s="6">
        <f t="shared" si="21"/>
        <v>191046.35550000001</v>
      </c>
      <c r="R75" s="6">
        <f t="shared" si="22"/>
        <v>966810.34449999989</v>
      </c>
      <c r="S75" s="10">
        <v>0.05</v>
      </c>
      <c r="T75" s="6">
        <f t="shared" si="23"/>
        <v>918469.82727499981</v>
      </c>
    </row>
    <row r="76" spans="2:20" x14ac:dyDescent="0.25">
      <c r="B76" s="12">
        <v>73</v>
      </c>
      <c r="C76" s="2" t="s">
        <v>2</v>
      </c>
      <c r="D76" s="2" t="s">
        <v>77</v>
      </c>
      <c r="E76" s="2" t="s">
        <v>129</v>
      </c>
      <c r="F76" s="2" t="s">
        <v>148</v>
      </c>
      <c r="G76" s="9">
        <v>1584.5445000000002</v>
      </c>
      <c r="H76" s="2">
        <v>3</v>
      </c>
      <c r="I76" s="2">
        <v>2020</v>
      </c>
      <c r="J76" s="2">
        <v>2022</v>
      </c>
      <c r="K76" s="2">
        <f t="shared" si="17"/>
        <v>2</v>
      </c>
      <c r="L76" s="2">
        <v>40</v>
      </c>
      <c r="M76" s="3">
        <f t="shared" si="24"/>
        <v>0.05</v>
      </c>
      <c r="N76" s="5">
        <f t="shared" si="19"/>
        <v>2.375E-2</v>
      </c>
      <c r="O76" s="22">
        <f t="shared" si="25"/>
        <v>1000</v>
      </c>
      <c r="P76" s="6">
        <f t="shared" si="20"/>
        <v>1584544.5000000002</v>
      </c>
      <c r="Q76" s="6">
        <f t="shared" si="21"/>
        <v>75265.863750000019</v>
      </c>
      <c r="R76" s="6">
        <f t="shared" si="22"/>
        <v>1509278.6362500002</v>
      </c>
      <c r="S76" s="10">
        <v>0.05</v>
      </c>
      <c r="T76" s="6">
        <f t="shared" si="23"/>
        <v>1433814.7044375001</v>
      </c>
    </row>
    <row r="77" spans="2:20" x14ac:dyDescent="0.25">
      <c r="B77" s="12">
        <v>74</v>
      </c>
      <c r="C77" s="2" t="s">
        <v>2</v>
      </c>
      <c r="D77" s="2" t="s">
        <v>77</v>
      </c>
      <c r="E77" s="2" t="s">
        <v>129</v>
      </c>
      <c r="F77" s="2" t="s">
        <v>148</v>
      </c>
      <c r="G77" s="9">
        <v>1912.6706999999999</v>
      </c>
      <c r="H77" s="2">
        <v>3</v>
      </c>
      <c r="I77" s="2">
        <v>2020</v>
      </c>
      <c r="J77" s="2">
        <v>2022</v>
      </c>
      <c r="K77" s="2">
        <f t="shared" si="17"/>
        <v>2</v>
      </c>
      <c r="L77" s="2">
        <v>40</v>
      </c>
      <c r="M77" s="3">
        <f t="shared" si="24"/>
        <v>0.05</v>
      </c>
      <c r="N77" s="5">
        <f t="shared" si="19"/>
        <v>2.375E-2</v>
      </c>
      <c r="O77" s="22">
        <f t="shared" si="25"/>
        <v>1000</v>
      </c>
      <c r="P77" s="6">
        <f t="shared" si="20"/>
        <v>1912670.7</v>
      </c>
      <c r="Q77" s="6">
        <f t="shared" si="21"/>
        <v>90851.858250000005</v>
      </c>
      <c r="R77" s="6">
        <f t="shared" si="22"/>
        <v>1821818.8417499999</v>
      </c>
      <c r="S77" s="10">
        <v>0.05</v>
      </c>
      <c r="T77" s="6">
        <f t="shared" si="23"/>
        <v>1730727.8996624998</v>
      </c>
    </row>
    <row r="78" spans="2:20" x14ac:dyDescent="0.25">
      <c r="B78" s="12">
        <v>75</v>
      </c>
      <c r="C78" s="2" t="s">
        <v>2</v>
      </c>
      <c r="D78" s="2" t="s">
        <v>77</v>
      </c>
      <c r="E78" s="2" t="s">
        <v>129</v>
      </c>
      <c r="F78" s="2" t="s">
        <v>148</v>
      </c>
      <c r="G78" s="9">
        <v>1065.3744999999999</v>
      </c>
      <c r="H78" s="2">
        <v>3</v>
      </c>
      <c r="I78" s="2">
        <v>2020</v>
      </c>
      <c r="J78" s="2">
        <v>2022</v>
      </c>
      <c r="K78" s="2">
        <f t="shared" si="17"/>
        <v>2</v>
      </c>
      <c r="L78" s="2">
        <v>40</v>
      </c>
      <c r="M78" s="3">
        <f t="shared" si="24"/>
        <v>0.05</v>
      </c>
      <c r="N78" s="5">
        <f t="shared" si="19"/>
        <v>2.375E-2</v>
      </c>
      <c r="O78" s="22">
        <f t="shared" si="25"/>
        <v>1000</v>
      </c>
      <c r="P78" s="6">
        <f t="shared" si="20"/>
        <v>1065374.5</v>
      </c>
      <c r="Q78" s="6">
        <f t="shared" si="21"/>
        <v>50605.28875</v>
      </c>
      <c r="R78" s="6">
        <f t="shared" si="22"/>
        <v>1014769.2112500001</v>
      </c>
      <c r="S78" s="10">
        <v>0.05</v>
      </c>
      <c r="T78" s="6">
        <f t="shared" si="23"/>
        <v>964030.7506875</v>
      </c>
    </row>
    <row r="79" spans="2:20" x14ac:dyDescent="0.25">
      <c r="B79" s="12">
        <v>76</v>
      </c>
      <c r="C79" s="2" t="s">
        <v>2</v>
      </c>
      <c r="D79" s="2" t="s">
        <v>77</v>
      </c>
      <c r="E79" s="2" t="s">
        <v>129</v>
      </c>
      <c r="F79" s="2" t="s">
        <v>148</v>
      </c>
      <c r="G79" s="9">
        <v>7189.8319999999994</v>
      </c>
      <c r="H79" s="2">
        <v>3</v>
      </c>
      <c r="I79" s="2">
        <v>2020</v>
      </c>
      <c r="J79" s="2">
        <v>2022</v>
      </c>
      <c r="K79" s="2">
        <f t="shared" si="17"/>
        <v>2</v>
      </c>
      <c r="L79" s="2">
        <v>40</v>
      </c>
      <c r="M79" s="3">
        <f t="shared" si="24"/>
        <v>0.05</v>
      </c>
      <c r="N79" s="5">
        <f t="shared" si="19"/>
        <v>2.375E-2</v>
      </c>
      <c r="O79" s="22">
        <f t="shared" si="25"/>
        <v>1000</v>
      </c>
      <c r="P79" s="6">
        <f t="shared" si="20"/>
        <v>7189831.9999999991</v>
      </c>
      <c r="Q79" s="6">
        <f t="shared" si="21"/>
        <v>341517.01999999996</v>
      </c>
      <c r="R79" s="6">
        <f t="shared" si="22"/>
        <v>6848314.9799999995</v>
      </c>
      <c r="S79" s="10">
        <v>0.05</v>
      </c>
      <c r="T79" s="6">
        <f t="shared" si="23"/>
        <v>6505899.2309999997</v>
      </c>
    </row>
    <row r="80" spans="2:20" x14ac:dyDescent="0.25">
      <c r="B80" s="12">
        <v>77</v>
      </c>
      <c r="C80" s="2" t="s">
        <v>2</v>
      </c>
      <c r="D80" s="2" t="s">
        <v>78</v>
      </c>
      <c r="E80" s="2" t="s">
        <v>129</v>
      </c>
      <c r="F80" s="2" t="s">
        <v>122</v>
      </c>
      <c r="G80" s="9">
        <v>1371.8999999999999</v>
      </c>
      <c r="H80" s="2">
        <v>3.15</v>
      </c>
      <c r="I80" s="2">
        <v>2017</v>
      </c>
      <c r="J80" s="2">
        <v>2022</v>
      </c>
      <c r="K80" s="2">
        <f t="shared" si="17"/>
        <v>5</v>
      </c>
      <c r="L80" s="2">
        <v>60</v>
      </c>
      <c r="M80" s="3">
        <f t="shared" si="24"/>
        <v>0.1</v>
      </c>
      <c r="N80" s="5">
        <f t="shared" si="19"/>
        <v>1.5000000000000001E-2</v>
      </c>
      <c r="O80" s="22">
        <f t="shared" si="25"/>
        <v>1400</v>
      </c>
      <c r="P80" s="6">
        <f t="shared" si="20"/>
        <v>1920659.9999999998</v>
      </c>
      <c r="Q80" s="6">
        <f t="shared" si="21"/>
        <v>144049.5</v>
      </c>
      <c r="R80" s="6">
        <f t="shared" si="22"/>
        <v>1776610.4999999998</v>
      </c>
      <c r="S80" s="10">
        <v>0.05</v>
      </c>
      <c r="T80" s="6">
        <f t="shared" si="23"/>
        <v>1687779.9749999996</v>
      </c>
    </row>
    <row r="81" spans="2:20" x14ac:dyDescent="0.25">
      <c r="B81" s="12">
        <v>78</v>
      </c>
      <c r="C81" s="2" t="s">
        <v>15</v>
      </c>
      <c r="D81" s="2" t="s">
        <v>79</v>
      </c>
      <c r="E81" s="2" t="s">
        <v>129</v>
      </c>
      <c r="F81" s="2" t="s">
        <v>122</v>
      </c>
      <c r="G81" s="9">
        <v>1371.8999999999999</v>
      </c>
      <c r="H81" s="2">
        <v>3.15</v>
      </c>
      <c r="I81" s="2">
        <v>2017</v>
      </c>
      <c r="J81" s="2">
        <v>2022</v>
      </c>
      <c r="K81" s="2">
        <f t="shared" si="17"/>
        <v>5</v>
      </c>
      <c r="L81" s="2">
        <v>60</v>
      </c>
      <c r="M81" s="3">
        <f t="shared" si="24"/>
        <v>0.1</v>
      </c>
      <c r="N81" s="5">
        <f t="shared" si="19"/>
        <v>1.5000000000000001E-2</v>
      </c>
      <c r="O81" s="22">
        <f t="shared" si="25"/>
        <v>1400</v>
      </c>
      <c r="P81" s="6">
        <f t="shared" si="20"/>
        <v>1920659.9999999998</v>
      </c>
      <c r="Q81" s="6">
        <f t="shared" si="21"/>
        <v>144049.5</v>
      </c>
      <c r="R81" s="6">
        <f t="shared" si="22"/>
        <v>1776610.4999999998</v>
      </c>
      <c r="S81" s="10">
        <v>0.05</v>
      </c>
      <c r="T81" s="6">
        <f t="shared" si="23"/>
        <v>1687779.9749999996</v>
      </c>
    </row>
    <row r="82" spans="2:20" x14ac:dyDescent="0.25">
      <c r="B82" s="12">
        <v>79</v>
      </c>
      <c r="C82" s="2" t="s">
        <v>2</v>
      </c>
      <c r="D82" s="2" t="s">
        <v>80</v>
      </c>
      <c r="E82" s="2" t="s">
        <v>129</v>
      </c>
      <c r="F82" s="2" t="s">
        <v>122</v>
      </c>
      <c r="G82" s="9">
        <v>1313.1504</v>
      </c>
      <c r="H82" s="2"/>
      <c r="I82" s="2">
        <v>2021</v>
      </c>
      <c r="J82" s="2">
        <v>2022</v>
      </c>
      <c r="K82" s="2">
        <f t="shared" si="17"/>
        <v>1</v>
      </c>
      <c r="L82" s="2">
        <v>60</v>
      </c>
      <c r="M82" s="3">
        <f t="shared" si="24"/>
        <v>0.1</v>
      </c>
      <c r="N82" s="5">
        <f t="shared" si="19"/>
        <v>1.5000000000000001E-2</v>
      </c>
      <c r="O82" s="22">
        <f t="shared" si="25"/>
        <v>1400</v>
      </c>
      <c r="P82" s="6">
        <f t="shared" si="20"/>
        <v>1838410.56</v>
      </c>
      <c r="Q82" s="6">
        <f t="shared" si="21"/>
        <v>27576.158400000004</v>
      </c>
      <c r="R82" s="6">
        <f t="shared" si="22"/>
        <v>1810834.4016</v>
      </c>
      <c r="S82" s="10">
        <v>0.05</v>
      </c>
      <c r="T82" s="6">
        <f t="shared" si="23"/>
        <v>1720292.6815199999</v>
      </c>
    </row>
    <row r="83" spans="2:20" x14ac:dyDescent="0.25">
      <c r="B83" s="12">
        <v>80</v>
      </c>
      <c r="C83" s="2" t="s">
        <v>2</v>
      </c>
      <c r="D83" s="2" t="s">
        <v>80</v>
      </c>
      <c r="E83" s="2" t="s">
        <v>129</v>
      </c>
      <c r="F83" s="2" t="s">
        <v>122</v>
      </c>
      <c r="G83" s="9">
        <v>624.94079999999997</v>
      </c>
      <c r="H83" s="2"/>
      <c r="I83" s="2">
        <v>2021</v>
      </c>
      <c r="J83" s="2">
        <v>2022</v>
      </c>
      <c r="K83" s="2">
        <f t="shared" si="17"/>
        <v>1</v>
      </c>
      <c r="L83" s="2">
        <v>60</v>
      </c>
      <c r="M83" s="3">
        <f t="shared" si="24"/>
        <v>0.1</v>
      </c>
      <c r="N83" s="5">
        <f t="shared" si="19"/>
        <v>1.5000000000000001E-2</v>
      </c>
      <c r="O83" s="22">
        <f t="shared" si="25"/>
        <v>1400</v>
      </c>
      <c r="P83" s="6">
        <f t="shared" si="20"/>
        <v>874917.12</v>
      </c>
      <c r="Q83" s="6">
        <f t="shared" si="21"/>
        <v>13123.756800000001</v>
      </c>
      <c r="R83" s="6">
        <f t="shared" si="22"/>
        <v>861793.36320000002</v>
      </c>
      <c r="S83" s="10">
        <v>0.05</v>
      </c>
      <c r="T83" s="6">
        <f t="shared" si="23"/>
        <v>818703.69504000002</v>
      </c>
    </row>
    <row r="84" spans="2:20" x14ac:dyDescent="0.25">
      <c r="B84" s="12">
        <v>81</v>
      </c>
      <c r="C84" s="2" t="s">
        <v>2</v>
      </c>
      <c r="D84" s="2" t="s">
        <v>81</v>
      </c>
      <c r="E84" s="2" t="s">
        <v>129</v>
      </c>
      <c r="F84" s="2" t="s">
        <v>122</v>
      </c>
      <c r="G84" s="9">
        <v>9949.5836999999992</v>
      </c>
      <c r="H84" s="2"/>
      <c r="I84" s="2">
        <v>2017</v>
      </c>
      <c r="J84" s="2">
        <v>2022</v>
      </c>
      <c r="K84" s="2">
        <f t="shared" si="17"/>
        <v>5</v>
      </c>
      <c r="L84" s="2">
        <v>60</v>
      </c>
      <c r="M84" s="3">
        <f t="shared" si="24"/>
        <v>0.1</v>
      </c>
      <c r="N84" s="5">
        <f t="shared" si="19"/>
        <v>1.5000000000000001E-2</v>
      </c>
      <c r="O84" s="22">
        <f t="shared" si="25"/>
        <v>1400</v>
      </c>
      <c r="P84" s="6">
        <f t="shared" si="20"/>
        <v>13929417.18</v>
      </c>
      <c r="Q84" s="6">
        <f t="shared" si="21"/>
        <v>1044706.2885</v>
      </c>
      <c r="R84" s="6">
        <f t="shared" si="22"/>
        <v>12884710.8915</v>
      </c>
      <c r="S84" s="10">
        <v>0.05</v>
      </c>
      <c r="T84" s="6">
        <f t="shared" si="23"/>
        <v>12240475.346925</v>
      </c>
    </row>
    <row r="85" spans="2:20" x14ac:dyDescent="0.25">
      <c r="B85" s="12">
        <v>82</v>
      </c>
      <c r="C85" s="2" t="s">
        <v>15</v>
      </c>
      <c r="D85" s="2" t="s">
        <v>82</v>
      </c>
      <c r="E85" s="2" t="s">
        <v>129</v>
      </c>
      <c r="F85" s="2" t="s">
        <v>122</v>
      </c>
      <c r="G85" s="9">
        <v>9949.5836999999992</v>
      </c>
      <c r="H85" s="2"/>
      <c r="I85" s="2">
        <v>2017</v>
      </c>
      <c r="J85" s="2">
        <v>2022</v>
      </c>
      <c r="K85" s="2">
        <f t="shared" si="17"/>
        <v>5</v>
      </c>
      <c r="L85" s="2">
        <v>60</v>
      </c>
      <c r="M85" s="3">
        <f t="shared" si="24"/>
        <v>0.1</v>
      </c>
      <c r="N85" s="5">
        <f t="shared" si="19"/>
        <v>1.5000000000000001E-2</v>
      </c>
      <c r="O85" s="22">
        <f t="shared" si="25"/>
        <v>1400</v>
      </c>
      <c r="P85" s="6">
        <f t="shared" si="20"/>
        <v>13929417.18</v>
      </c>
      <c r="Q85" s="6">
        <f t="shared" si="21"/>
        <v>1044706.2885</v>
      </c>
      <c r="R85" s="6">
        <f t="shared" si="22"/>
        <v>12884710.8915</v>
      </c>
      <c r="S85" s="10">
        <v>0.05</v>
      </c>
      <c r="T85" s="6">
        <f t="shared" si="23"/>
        <v>12240475.346925</v>
      </c>
    </row>
    <row r="86" spans="2:20" x14ac:dyDescent="0.25">
      <c r="B86" s="12">
        <v>83</v>
      </c>
      <c r="C86" s="2" t="s">
        <v>2</v>
      </c>
      <c r="D86" s="2" t="s">
        <v>83</v>
      </c>
      <c r="E86" s="2" t="s">
        <v>129</v>
      </c>
      <c r="F86" s="2" t="s">
        <v>148</v>
      </c>
      <c r="G86" s="9">
        <v>744.08090000000004</v>
      </c>
      <c r="H86" s="2">
        <v>4</v>
      </c>
      <c r="I86" s="2">
        <v>2017</v>
      </c>
      <c r="J86" s="2">
        <v>2022</v>
      </c>
      <c r="K86" s="2">
        <f t="shared" si="17"/>
        <v>5</v>
      </c>
      <c r="L86" s="2">
        <v>40</v>
      </c>
      <c r="M86" s="3">
        <f t="shared" si="24"/>
        <v>0.05</v>
      </c>
      <c r="N86" s="5">
        <f t="shared" si="19"/>
        <v>2.375E-2</v>
      </c>
      <c r="O86" s="22">
        <f t="shared" si="25"/>
        <v>1000</v>
      </c>
      <c r="P86" s="6">
        <f t="shared" si="20"/>
        <v>744080.9</v>
      </c>
      <c r="Q86" s="6">
        <f t="shared" si="21"/>
        <v>88359.606875000012</v>
      </c>
      <c r="R86" s="6">
        <f t="shared" si="22"/>
        <v>655721.29312499997</v>
      </c>
      <c r="S86" s="10">
        <v>0.05</v>
      </c>
      <c r="T86" s="6">
        <f t="shared" si="23"/>
        <v>622935.22846874991</v>
      </c>
    </row>
    <row r="87" spans="2:20" x14ac:dyDescent="0.25">
      <c r="B87" s="12">
        <v>84</v>
      </c>
      <c r="C87" s="2" t="s">
        <v>2</v>
      </c>
      <c r="D87" s="2" t="s">
        <v>84</v>
      </c>
      <c r="E87" s="2" t="s">
        <v>129</v>
      </c>
      <c r="F87" s="2" t="s">
        <v>148</v>
      </c>
      <c r="G87" s="9">
        <v>1058.2191</v>
      </c>
      <c r="H87" s="2">
        <v>4</v>
      </c>
      <c r="I87" s="2">
        <v>2017</v>
      </c>
      <c r="J87" s="2">
        <v>2022</v>
      </c>
      <c r="K87" s="2">
        <f t="shared" si="17"/>
        <v>5</v>
      </c>
      <c r="L87" s="2">
        <v>40</v>
      </c>
      <c r="M87" s="3">
        <f t="shared" si="24"/>
        <v>0.05</v>
      </c>
      <c r="N87" s="5">
        <f t="shared" si="19"/>
        <v>2.375E-2</v>
      </c>
      <c r="O87" s="22">
        <f t="shared" si="25"/>
        <v>1000</v>
      </c>
      <c r="P87" s="6">
        <f t="shared" si="20"/>
        <v>1058219.1000000001</v>
      </c>
      <c r="Q87" s="6">
        <f t="shared" si="21"/>
        <v>125663.518125</v>
      </c>
      <c r="R87" s="6">
        <f t="shared" si="22"/>
        <v>932555.58187500015</v>
      </c>
      <c r="S87" s="10">
        <v>0.05</v>
      </c>
      <c r="T87" s="6">
        <f t="shared" si="23"/>
        <v>885927.80278125009</v>
      </c>
    </row>
    <row r="88" spans="2:20" x14ac:dyDescent="0.25">
      <c r="B88" s="12">
        <v>85</v>
      </c>
      <c r="C88" s="2" t="s">
        <v>2</v>
      </c>
      <c r="D88" s="2" t="s">
        <v>85</v>
      </c>
      <c r="E88" s="2" t="s">
        <v>124</v>
      </c>
      <c r="F88" s="2" t="s">
        <v>148</v>
      </c>
      <c r="G88" s="9">
        <v>1398.8</v>
      </c>
      <c r="H88" s="2">
        <v>3.15</v>
      </c>
      <c r="I88" s="2">
        <v>2021</v>
      </c>
      <c r="J88" s="2">
        <v>2022</v>
      </c>
      <c r="K88" s="2">
        <f t="shared" si="17"/>
        <v>1</v>
      </c>
      <c r="L88" s="2">
        <v>40</v>
      </c>
      <c r="M88" s="3">
        <f t="shared" si="24"/>
        <v>0.05</v>
      </c>
      <c r="N88" s="5">
        <f t="shared" si="19"/>
        <v>2.375E-2</v>
      </c>
      <c r="O88" s="22">
        <f t="shared" si="25"/>
        <v>1000</v>
      </c>
      <c r="P88" s="6">
        <f t="shared" si="20"/>
        <v>1398800</v>
      </c>
      <c r="Q88" s="6">
        <f t="shared" si="21"/>
        <v>33221.5</v>
      </c>
      <c r="R88" s="6">
        <f t="shared" si="22"/>
        <v>1365578.5</v>
      </c>
      <c r="S88" s="10">
        <v>0.05</v>
      </c>
      <c r="T88" s="6">
        <f t="shared" si="23"/>
        <v>1297299.575</v>
      </c>
    </row>
    <row r="89" spans="2:20" x14ac:dyDescent="0.25">
      <c r="B89" s="12">
        <v>86</v>
      </c>
      <c r="C89" s="2" t="s">
        <v>2</v>
      </c>
      <c r="D89" s="2" t="s">
        <v>85</v>
      </c>
      <c r="E89" s="2" t="s">
        <v>124</v>
      </c>
      <c r="F89" s="2" t="s">
        <v>148</v>
      </c>
      <c r="G89" s="9">
        <v>1398.8</v>
      </c>
      <c r="H89" s="2">
        <v>3.15</v>
      </c>
      <c r="I89" s="2">
        <v>2021</v>
      </c>
      <c r="J89" s="2">
        <v>2022</v>
      </c>
      <c r="K89" s="2">
        <f t="shared" si="17"/>
        <v>1</v>
      </c>
      <c r="L89" s="2">
        <v>40</v>
      </c>
      <c r="M89" s="3">
        <f t="shared" si="24"/>
        <v>0.05</v>
      </c>
      <c r="N89" s="5">
        <f t="shared" si="19"/>
        <v>2.375E-2</v>
      </c>
      <c r="O89" s="22">
        <f t="shared" si="25"/>
        <v>1000</v>
      </c>
      <c r="P89" s="6">
        <f t="shared" si="20"/>
        <v>1398800</v>
      </c>
      <c r="Q89" s="6">
        <f t="shared" si="21"/>
        <v>33221.5</v>
      </c>
      <c r="R89" s="6">
        <f t="shared" si="22"/>
        <v>1365578.5</v>
      </c>
      <c r="S89" s="10">
        <v>0.05</v>
      </c>
      <c r="T89" s="6">
        <f t="shared" si="23"/>
        <v>1297299.575</v>
      </c>
    </row>
    <row r="90" spans="2:20" x14ac:dyDescent="0.25">
      <c r="B90" s="12">
        <v>87</v>
      </c>
      <c r="C90" s="2" t="s">
        <v>2</v>
      </c>
      <c r="D90" s="2" t="s">
        <v>85</v>
      </c>
      <c r="E90" s="2" t="s">
        <v>124</v>
      </c>
      <c r="F90" s="2" t="s">
        <v>148</v>
      </c>
      <c r="G90" s="9">
        <v>1398.8</v>
      </c>
      <c r="H90" s="2">
        <v>3.15</v>
      </c>
      <c r="I90" s="2">
        <v>2021</v>
      </c>
      <c r="J90" s="2">
        <v>2022</v>
      </c>
      <c r="K90" s="2">
        <f t="shared" si="17"/>
        <v>1</v>
      </c>
      <c r="L90" s="2">
        <v>40</v>
      </c>
      <c r="M90" s="3">
        <f t="shared" si="24"/>
        <v>0.05</v>
      </c>
      <c r="N90" s="5">
        <f t="shared" si="19"/>
        <v>2.375E-2</v>
      </c>
      <c r="O90" s="22">
        <f t="shared" si="25"/>
        <v>1000</v>
      </c>
      <c r="P90" s="6">
        <f t="shared" si="20"/>
        <v>1398800</v>
      </c>
      <c r="Q90" s="6">
        <f t="shared" si="21"/>
        <v>33221.5</v>
      </c>
      <c r="R90" s="6">
        <f t="shared" si="22"/>
        <v>1365578.5</v>
      </c>
      <c r="S90" s="10">
        <v>0.05</v>
      </c>
      <c r="T90" s="6">
        <f t="shared" si="23"/>
        <v>1297299.575</v>
      </c>
    </row>
    <row r="91" spans="2:20" x14ac:dyDescent="0.25">
      <c r="B91" s="12">
        <v>88</v>
      </c>
      <c r="C91" s="2" t="s">
        <v>2</v>
      </c>
      <c r="D91" s="2" t="s">
        <v>85</v>
      </c>
      <c r="E91" s="2" t="s">
        <v>124</v>
      </c>
      <c r="F91" s="2" t="s">
        <v>148</v>
      </c>
      <c r="G91" s="9">
        <v>1398.8</v>
      </c>
      <c r="H91" s="2">
        <v>3.15</v>
      </c>
      <c r="I91" s="2">
        <v>2021</v>
      </c>
      <c r="J91" s="2">
        <v>2022</v>
      </c>
      <c r="K91" s="2">
        <f t="shared" si="17"/>
        <v>1</v>
      </c>
      <c r="L91" s="2">
        <v>40</v>
      </c>
      <c r="M91" s="3">
        <f t="shared" si="24"/>
        <v>0.05</v>
      </c>
      <c r="N91" s="5">
        <f t="shared" si="19"/>
        <v>2.375E-2</v>
      </c>
      <c r="O91" s="22">
        <f t="shared" si="25"/>
        <v>1000</v>
      </c>
      <c r="P91" s="6">
        <f t="shared" si="20"/>
        <v>1398800</v>
      </c>
      <c r="Q91" s="6">
        <f t="shared" si="21"/>
        <v>33221.5</v>
      </c>
      <c r="R91" s="6">
        <f t="shared" si="22"/>
        <v>1365578.5</v>
      </c>
      <c r="S91" s="10">
        <v>0.05</v>
      </c>
      <c r="T91" s="6">
        <f t="shared" si="23"/>
        <v>1297299.575</v>
      </c>
    </row>
    <row r="92" spans="2:20" x14ac:dyDescent="0.25">
      <c r="B92" s="12">
        <v>89</v>
      </c>
      <c r="C92" s="2" t="s">
        <v>2</v>
      </c>
      <c r="D92" s="2" t="s">
        <v>85</v>
      </c>
      <c r="E92" s="2" t="s">
        <v>124</v>
      </c>
      <c r="F92" s="2" t="s">
        <v>148</v>
      </c>
      <c r="G92" s="9">
        <v>1398.8</v>
      </c>
      <c r="H92" s="2">
        <v>3.15</v>
      </c>
      <c r="I92" s="2">
        <v>2021</v>
      </c>
      <c r="J92" s="2">
        <v>2022</v>
      </c>
      <c r="K92" s="2">
        <f t="shared" si="17"/>
        <v>1</v>
      </c>
      <c r="L92" s="2">
        <v>40</v>
      </c>
      <c r="M92" s="3">
        <f t="shared" si="24"/>
        <v>0.05</v>
      </c>
      <c r="N92" s="5">
        <f t="shared" si="19"/>
        <v>2.375E-2</v>
      </c>
      <c r="O92" s="22">
        <f t="shared" si="25"/>
        <v>1000</v>
      </c>
      <c r="P92" s="6">
        <f t="shared" si="20"/>
        <v>1398800</v>
      </c>
      <c r="Q92" s="6">
        <f t="shared" si="21"/>
        <v>33221.5</v>
      </c>
      <c r="R92" s="6">
        <f t="shared" si="22"/>
        <v>1365578.5</v>
      </c>
      <c r="S92" s="10">
        <v>0.05</v>
      </c>
      <c r="T92" s="6">
        <f t="shared" si="23"/>
        <v>1297299.575</v>
      </c>
    </row>
    <row r="93" spans="2:20" x14ac:dyDescent="0.25">
      <c r="B93" s="12">
        <v>90</v>
      </c>
      <c r="C93" s="2" t="s">
        <v>2</v>
      </c>
      <c r="D93" s="2" t="s">
        <v>85</v>
      </c>
      <c r="E93" s="2" t="s">
        <v>124</v>
      </c>
      <c r="F93" s="2" t="s">
        <v>148</v>
      </c>
      <c r="G93" s="9">
        <v>1398.8</v>
      </c>
      <c r="H93" s="2">
        <v>3.15</v>
      </c>
      <c r="I93" s="2">
        <v>2021</v>
      </c>
      <c r="J93" s="2">
        <v>2022</v>
      </c>
      <c r="K93" s="2">
        <f t="shared" si="17"/>
        <v>1</v>
      </c>
      <c r="L93" s="2">
        <v>40</v>
      </c>
      <c r="M93" s="3">
        <f t="shared" si="24"/>
        <v>0.05</v>
      </c>
      <c r="N93" s="5">
        <f t="shared" si="19"/>
        <v>2.375E-2</v>
      </c>
      <c r="O93" s="22">
        <f t="shared" si="25"/>
        <v>1000</v>
      </c>
      <c r="P93" s="6">
        <f t="shared" si="20"/>
        <v>1398800</v>
      </c>
      <c r="Q93" s="6">
        <f t="shared" si="21"/>
        <v>33221.5</v>
      </c>
      <c r="R93" s="6">
        <f t="shared" si="22"/>
        <v>1365578.5</v>
      </c>
      <c r="S93" s="10">
        <v>0.05</v>
      </c>
      <c r="T93" s="6">
        <f t="shared" si="23"/>
        <v>1297299.575</v>
      </c>
    </row>
    <row r="94" spans="2:20" x14ac:dyDescent="0.25">
      <c r="B94" s="12">
        <v>91</v>
      </c>
      <c r="C94" s="2" t="s">
        <v>2</v>
      </c>
      <c r="D94" s="2" t="s">
        <v>86</v>
      </c>
      <c r="E94" s="2" t="s">
        <v>124</v>
      </c>
      <c r="F94" s="2" t="s">
        <v>148</v>
      </c>
      <c r="G94" s="9">
        <v>2713.672</v>
      </c>
      <c r="H94" s="20">
        <v>3.9</v>
      </c>
      <c r="I94" s="2">
        <v>2021</v>
      </c>
      <c r="J94" s="2">
        <v>2022</v>
      </c>
      <c r="K94" s="2">
        <f t="shared" si="17"/>
        <v>1</v>
      </c>
      <c r="L94" s="2">
        <v>40</v>
      </c>
      <c r="M94" s="3">
        <f t="shared" si="24"/>
        <v>0.05</v>
      </c>
      <c r="N94" s="5">
        <f t="shared" si="19"/>
        <v>2.375E-2</v>
      </c>
      <c r="O94" s="22">
        <f t="shared" si="25"/>
        <v>1000</v>
      </c>
      <c r="P94" s="6">
        <f t="shared" si="20"/>
        <v>2713672</v>
      </c>
      <c r="Q94" s="6">
        <f t="shared" si="21"/>
        <v>64449.71</v>
      </c>
      <c r="R94" s="6">
        <f t="shared" si="22"/>
        <v>2649222.29</v>
      </c>
      <c r="S94" s="10">
        <v>0.05</v>
      </c>
      <c r="T94" s="6">
        <f t="shared" si="23"/>
        <v>2516761.1754999999</v>
      </c>
    </row>
    <row r="95" spans="2:20" x14ac:dyDescent="0.25">
      <c r="B95" s="12">
        <v>92</v>
      </c>
      <c r="C95" s="2" t="s">
        <v>2</v>
      </c>
      <c r="D95" s="2" t="s">
        <v>87</v>
      </c>
      <c r="E95" s="2" t="s">
        <v>124</v>
      </c>
      <c r="F95" s="2" t="s">
        <v>148</v>
      </c>
      <c r="G95" s="9">
        <v>135.57599999999999</v>
      </c>
      <c r="H95" s="2">
        <v>3</v>
      </c>
      <c r="I95" s="2">
        <v>2021</v>
      </c>
      <c r="J95" s="2">
        <v>2022</v>
      </c>
      <c r="K95" s="2">
        <f t="shared" si="17"/>
        <v>1</v>
      </c>
      <c r="L95" s="2">
        <v>40</v>
      </c>
      <c r="M95" s="3">
        <f t="shared" si="24"/>
        <v>0.05</v>
      </c>
      <c r="N95" s="5">
        <f t="shared" si="19"/>
        <v>2.375E-2</v>
      </c>
      <c r="O95" s="22">
        <f t="shared" si="25"/>
        <v>1000</v>
      </c>
      <c r="P95" s="6">
        <f t="shared" si="20"/>
        <v>135576</v>
      </c>
      <c r="Q95" s="6">
        <f t="shared" si="21"/>
        <v>3219.93</v>
      </c>
      <c r="R95" s="6">
        <f t="shared" si="22"/>
        <v>132356.07</v>
      </c>
      <c r="S95" s="10">
        <v>0.05</v>
      </c>
      <c r="T95" s="6">
        <f t="shared" si="23"/>
        <v>125738.2665</v>
      </c>
    </row>
    <row r="96" spans="2:20" x14ac:dyDescent="0.25">
      <c r="B96" s="12">
        <v>93</v>
      </c>
      <c r="C96" s="2" t="s">
        <v>2</v>
      </c>
      <c r="D96" s="2" t="s">
        <v>88</v>
      </c>
      <c r="E96" s="2" t="s">
        <v>130</v>
      </c>
      <c r="F96" s="2"/>
      <c r="G96" s="9">
        <v>369.76740000000001</v>
      </c>
      <c r="H96" s="2">
        <v>3.15</v>
      </c>
      <c r="I96" s="2">
        <v>2016</v>
      </c>
      <c r="J96" s="2">
        <v>2022</v>
      </c>
      <c r="K96" s="2">
        <f t="shared" si="17"/>
        <v>6</v>
      </c>
      <c r="L96" s="2">
        <v>60</v>
      </c>
      <c r="M96" s="3">
        <f t="shared" si="24"/>
        <v>0.1</v>
      </c>
      <c r="N96" s="5">
        <f t="shared" si="19"/>
        <v>1.5000000000000001E-2</v>
      </c>
      <c r="O96" s="22">
        <f t="shared" si="25"/>
        <v>1400</v>
      </c>
      <c r="P96" s="6">
        <f t="shared" si="20"/>
        <v>517674.36</v>
      </c>
      <c r="Q96" s="6">
        <f t="shared" si="21"/>
        <v>46590.6924</v>
      </c>
      <c r="R96" s="6">
        <f t="shared" si="22"/>
        <v>471083.66759999999</v>
      </c>
      <c r="S96" s="10">
        <v>0.05</v>
      </c>
      <c r="T96" s="6">
        <f t="shared" si="23"/>
        <v>447529.48421999998</v>
      </c>
    </row>
    <row r="97" spans="2:20" x14ac:dyDescent="0.25">
      <c r="B97" s="12">
        <v>94</v>
      </c>
      <c r="C97" s="2" t="s">
        <v>2</v>
      </c>
      <c r="D97" s="2" t="s">
        <v>89</v>
      </c>
      <c r="E97" s="2" t="s">
        <v>130</v>
      </c>
      <c r="F97" s="2" t="s">
        <v>148</v>
      </c>
      <c r="G97" s="9">
        <v>3394.8606999999997</v>
      </c>
      <c r="H97" s="2"/>
      <c r="I97" s="2">
        <v>2021</v>
      </c>
      <c r="J97" s="2">
        <v>2022</v>
      </c>
      <c r="K97" s="2">
        <f t="shared" si="17"/>
        <v>1</v>
      </c>
      <c r="L97" s="2">
        <v>40</v>
      </c>
      <c r="M97" s="3">
        <f t="shared" si="24"/>
        <v>0.05</v>
      </c>
      <c r="N97" s="5">
        <f t="shared" si="19"/>
        <v>2.375E-2</v>
      </c>
      <c r="O97" s="22">
        <f t="shared" si="25"/>
        <v>1000</v>
      </c>
      <c r="P97" s="6">
        <f t="shared" si="20"/>
        <v>3394860.6999999997</v>
      </c>
      <c r="Q97" s="6">
        <f t="shared" si="21"/>
        <v>80627.941624999992</v>
      </c>
      <c r="R97" s="6">
        <f t="shared" si="22"/>
        <v>3314232.7583749997</v>
      </c>
      <c r="S97" s="10">
        <v>0.05</v>
      </c>
      <c r="T97" s="6">
        <f t="shared" si="23"/>
        <v>3148521.1204562495</v>
      </c>
    </row>
    <row r="98" spans="2:20" x14ac:dyDescent="0.25">
      <c r="B98" s="12">
        <v>95</v>
      </c>
      <c r="C98" s="2" t="s">
        <v>2</v>
      </c>
      <c r="D98" s="2" t="s">
        <v>90</v>
      </c>
      <c r="E98" s="2" t="s">
        <v>131</v>
      </c>
      <c r="F98" s="2" t="s">
        <v>148</v>
      </c>
      <c r="G98" s="9">
        <v>9296.64</v>
      </c>
      <c r="H98" s="2"/>
      <c r="I98" s="2">
        <v>2020</v>
      </c>
      <c r="J98" s="2">
        <v>2022</v>
      </c>
      <c r="K98" s="2">
        <f t="shared" si="17"/>
        <v>2</v>
      </c>
      <c r="L98" s="2">
        <v>40</v>
      </c>
      <c r="M98" s="3">
        <f t="shared" si="24"/>
        <v>0.05</v>
      </c>
      <c r="N98" s="5">
        <f t="shared" si="19"/>
        <v>2.375E-2</v>
      </c>
      <c r="O98" s="22">
        <f t="shared" si="25"/>
        <v>1000</v>
      </c>
      <c r="P98" s="6">
        <f t="shared" si="20"/>
        <v>9296640</v>
      </c>
      <c r="Q98" s="6">
        <f t="shared" si="21"/>
        <v>441590.4</v>
      </c>
      <c r="R98" s="6">
        <f t="shared" si="22"/>
        <v>8855049.5999999996</v>
      </c>
      <c r="S98" s="10">
        <v>0.05</v>
      </c>
      <c r="T98" s="6">
        <f t="shared" si="23"/>
        <v>8412297.1199999992</v>
      </c>
    </row>
    <row r="99" spans="2:20" x14ac:dyDescent="0.25">
      <c r="B99" s="12">
        <v>96</v>
      </c>
      <c r="C99" s="2" t="s">
        <v>2</v>
      </c>
      <c r="D99" s="2" t="s">
        <v>91</v>
      </c>
      <c r="E99" s="2" t="s">
        <v>132</v>
      </c>
      <c r="F99" s="2" t="s">
        <v>148</v>
      </c>
      <c r="G99" s="9">
        <v>7747.2</v>
      </c>
      <c r="H99" s="2"/>
      <c r="I99" s="2">
        <v>2020</v>
      </c>
      <c r="J99" s="2">
        <v>2022</v>
      </c>
      <c r="K99" s="2">
        <f t="shared" si="17"/>
        <v>2</v>
      </c>
      <c r="L99" s="2">
        <v>40</v>
      </c>
      <c r="M99" s="3">
        <f t="shared" si="24"/>
        <v>0.05</v>
      </c>
      <c r="N99" s="5">
        <f t="shared" si="19"/>
        <v>2.375E-2</v>
      </c>
      <c r="O99" s="22">
        <f t="shared" si="25"/>
        <v>1000</v>
      </c>
      <c r="P99" s="6">
        <f t="shared" si="20"/>
        <v>7747200</v>
      </c>
      <c r="Q99" s="6">
        <f t="shared" si="21"/>
        <v>367992</v>
      </c>
      <c r="R99" s="6">
        <f t="shared" si="22"/>
        <v>7379208</v>
      </c>
      <c r="S99" s="10">
        <v>0.05</v>
      </c>
      <c r="T99" s="6">
        <f t="shared" si="23"/>
        <v>7010247.5999999996</v>
      </c>
    </row>
    <row r="100" spans="2:20" x14ac:dyDescent="0.25">
      <c r="B100" s="12">
        <v>97</v>
      </c>
      <c r="C100" s="2" t="s">
        <v>2</v>
      </c>
      <c r="D100" s="2" t="s">
        <v>92</v>
      </c>
      <c r="E100" s="2" t="s">
        <v>125</v>
      </c>
      <c r="F100" s="2" t="s">
        <v>122</v>
      </c>
      <c r="G100" s="9">
        <v>135.60289999999998</v>
      </c>
      <c r="H100" s="2">
        <v>3.8</v>
      </c>
      <c r="I100" s="2">
        <v>2011</v>
      </c>
      <c r="J100" s="2">
        <v>2022</v>
      </c>
      <c r="K100" s="2">
        <f t="shared" si="17"/>
        <v>11</v>
      </c>
      <c r="L100" s="2">
        <v>60</v>
      </c>
      <c r="M100" s="3">
        <f t="shared" si="24"/>
        <v>0.1</v>
      </c>
      <c r="N100" s="5">
        <f t="shared" si="19"/>
        <v>1.5000000000000001E-2</v>
      </c>
      <c r="O100" s="22">
        <f t="shared" si="25"/>
        <v>1400</v>
      </c>
      <c r="P100" s="6">
        <f t="shared" si="20"/>
        <v>189844.05999999997</v>
      </c>
      <c r="Q100" s="6">
        <f t="shared" si="21"/>
        <v>31324.269899999999</v>
      </c>
      <c r="R100" s="6">
        <f t="shared" si="22"/>
        <v>158519.79009999998</v>
      </c>
      <c r="S100" s="10">
        <v>0.05</v>
      </c>
      <c r="T100" s="6">
        <f t="shared" si="23"/>
        <v>150593.80059499998</v>
      </c>
    </row>
    <row r="101" spans="2:20" x14ac:dyDescent="0.25">
      <c r="B101" s="12">
        <v>98</v>
      </c>
      <c r="C101" s="2" t="s">
        <v>2</v>
      </c>
      <c r="D101" s="2" t="s">
        <v>93</v>
      </c>
      <c r="E101" s="2" t="s">
        <v>130</v>
      </c>
      <c r="F101" s="2" t="s">
        <v>122</v>
      </c>
      <c r="G101" s="9">
        <v>3462.4065999999998</v>
      </c>
      <c r="H101" s="2">
        <v>4.5</v>
      </c>
      <c r="I101" s="2">
        <v>2015</v>
      </c>
      <c r="J101" s="2">
        <v>2022</v>
      </c>
      <c r="K101" s="2">
        <f t="shared" si="17"/>
        <v>7</v>
      </c>
      <c r="L101" s="2">
        <v>60</v>
      </c>
      <c r="M101" s="3">
        <f t="shared" si="24"/>
        <v>0.1</v>
      </c>
      <c r="N101" s="5">
        <f t="shared" si="19"/>
        <v>1.5000000000000001E-2</v>
      </c>
      <c r="O101" s="22">
        <f t="shared" si="25"/>
        <v>1400</v>
      </c>
      <c r="P101" s="6">
        <f t="shared" si="20"/>
        <v>4847369.2399999993</v>
      </c>
      <c r="Q101" s="6">
        <f t="shared" si="21"/>
        <v>508973.77020000003</v>
      </c>
      <c r="R101" s="6">
        <f t="shared" si="22"/>
        <v>4338395.4697999991</v>
      </c>
      <c r="S101" s="10">
        <v>0.05</v>
      </c>
      <c r="T101" s="6">
        <f t="shared" si="23"/>
        <v>4121475.6963099991</v>
      </c>
    </row>
    <row r="102" spans="2:20" x14ac:dyDescent="0.25">
      <c r="B102" s="12">
        <v>99</v>
      </c>
      <c r="C102" s="2" t="s">
        <v>15</v>
      </c>
      <c r="D102" s="2" t="s">
        <v>94</v>
      </c>
      <c r="E102" s="2" t="s">
        <v>130</v>
      </c>
      <c r="F102" s="2" t="s">
        <v>122</v>
      </c>
      <c r="G102" s="9">
        <v>3462.4065999999998</v>
      </c>
      <c r="H102" s="2">
        <v>3.2</v>
      </c>
      <c r="I102" s="2">
        <v>2015</v>
      </c>
      <c r="J102" s="2">
        <v>2022</v>
      </c>
      <c r="K102" s="2">
        <f t="shared" si="17"/>
        <v>7</v>
      </c>
      <c r="L102" s="2">
        <v>60</v>
      </c>
      <c r="M102" s="3">
        <f t="shared" si="24"/>
        <v>0.1</v>
      </c>
      <c r="N102" s="5">
        <f t="shared" si="19"/>
        <v>1.5000000000000001E-2</v>
      </c>
      <c r="O102" s="22">
        <f t="shared" si="25"/>
        <v>1400</v>
      </c>
      <c r="P102" s="6">
        <f t="shared" si="20"/>
        <v>4847369.2399999993</v>
      </c>
      <c r="Q102" s="6">
        <f t="shared" si="21"/>
        <v>508973.77020000003</v>
      </c>
      <c r="R102" s="6">
        <f t="shared" si="22"/>
        <v>4338395.4697999991</v>
      </c>
      <c r="S102" s="10">
        <v>0.05</v>
      </c>
      <c r="T102" s="6">
        <f t="shared" si="23"/>
        <v>4121475.6963099991</v>
      </c>
    </row>
    <row r="103" spans="2:20" x14ac:dyDescent="0.25">
      <c r="B103" s="12">
        <v>100</v>
      </c>
      <c r="C103" s="2" t="s">
        <v>2</v>
      </c>
      <c r="D103" s="2" t="s">
        <v>95</v>
      </c>
      <c r="E103" s="2" t="s">
        <v>124</v>
      </c>
      <c r="F103" s="2" t="s">
        <v>148</v>
      </c>
      <c r="G103" s="9">
        <v>25824</v>
      </c>
      <c r="H103" s="2"/>
      <c r="I103" s="2">
        <v>2021</v>
      </c>
      <c r="J103" s="2">
        <v>2022</v>
      </c>
      <c r="K103" s="2">
        <f t="shared" si="17"/>
        <v>1</v>
      </c>
      <c r="L103" s="2">
        <v>40</v>
      </c>
      <c r="M103" s="3">
        <f t="shared" si="24"/>
        <v>0.05</v>
      </c>
      <c r="N103" s="5">
        <f t="shared" si="19"/>
        <v>2.375E-2</v>
      </c>
      <c r="O103" s="22">
        <f t="shared" si="25"/>
        <v>1000</v>
      </c>
      <c r="P103" s="6">
        <f t="shared" si="20"/>
        <v>25824000</v>
      </c>
      <c r="Q103" s="6">
        <f t="shared" si="21"/>
        <v>613320</v>
      </c>
      <c r="R103" s="6">
        <f t="shared" si="22"/>
        <v>25210680</v>
      </c>
      <c r="S103" s="10">
        <v>0.05</v>
      </c>
      <c r="T103" s="6">
        <f t="shared" si="23"/>
        <v>23950146</v>
      </c>
    </row>
    <row r="104" spans="2:20" x14ac:dyDescent="0.25">
      <c r="B104" s="12">
        <v>101</v>
      </c>
      <c r="C104" s="2" t="s">
        <v>2</v>
      </c>
      <c r="D104" s="2" t="s">
        <v>96</v>
      </c>
      <c r="E104" s="2" t="s">
        <v>125</v>
      </c>
      <c r="F104" s="2" t="s">
        <v>122</v>
      </c>
      <c r="G104" s="9">
        <v>840.46359999999993</v>
      </c>
      <c r="H104" s="2">
        <v>5.0999999999999996</v>
      </c>
      <c r="I104" s="2">
        <v>2011</v>
      </c>
      <c r="J104" s="2">
        <v>2022</v>
      </c>
      <c r="K104" s="2">
        <f t="shared" si="17"/>
        <v>11</v>
      </c>
      <c r="L104" s="2">
        <v>60</v>
      </c>
      <c r="M104" s="3">
        <f t="shared" si="24"/>
        <v>0.1</v>
      </c>
      <c r="N104" s="5">
        <f t="shared" si="19"/>
        <v>1.5000000000000001E-2</v>
      </c>
      <c r="O104" s="22">
        <f t="shared" si="25"/>
        <v>1400</v>
      </c>
      <c r="P104" s="6">
        <f t="shared" si="20"/>
        <v>1176649.0399999998</v>
      </c>
      <c r="Q104" s="6">
        <f t="shared" si="21"/>
        <v>194147.09159999999</v>
      </c>
      <c r="R104" s="6">
        <f t="shared" si="22"/>
        <v>982501.94839999988</v>
      </c>
      <c r="S104" s="10">
        <v>0.05</v>
      </c>
      <c r="T104" s="6">
        <f t="shared" si="23"/>
        <v>933376.85097999987</v>
      </c>
    </row>
    <row r="105" spans="2:20" x14ac:dyDescent="0.25">
      <c r="B105" s="12">
        <v>102</v>
      </c>
      <c r="C105" s="2" t="s">
        <v>2</v>
      </c>
      <c r="D105" s="2" t="s">
        <v>96</v>
      </c>
      <c r="E105" s="2" t="s">
        <v>125</v>
      </c>
      <c r="F105" s="2" t="s">
        <v>122</v>
      </c>
      <c r="G105" s="9">
        <v>226.36350000000002</v>
      </c>
      <c r="H105" s="2">
        <v>5.0999999999999996</v>
      </c>
      <c r="I105" s="2">
        <v>2011</v>
      </c>
      <c r="J105" s="2">
        <v>2022</v>
      </c>
      <c r="K105" s="2">
        <f t="shared" si="17"/>
        <v>11</v>
      </c>
      <c r="L105" s="2">
        <v>60</v>
      </c>
      <c r="M105" s="3">
        <f t="shared" si="24"/>
        <v>0.1</v>
      </c>
      <c r="N105" s="5">
        <f t="shared" si="19"/>
        <v>1.5000000000000001E-2</v>
      </c>
      <c r="O105" s="22">
        <f t="shared" si="25"/>
        <v>1400</v>
      </c>
      <c r="P105" s="6">
        <f t="shared" si="20"/>
        <v>316908.90000000002</v>
      </c>
      <c r="Q105" s="6">
        <f t="shared" si="21"/>
        <v>52289.96850000001</v>
      </c>
      <c r="R105" s="6">
        <f t="shared" si="22"/>
        <v>264618.93150000001</v>
      </c>
      <c r="S105" s="10">
        <v>0.05</v>
      </c>
      <c r="T105" s="6">
        <f t="shared" si="23"/>
        <v>251387.984925</v>
      </c>
    </row>
    <row r="106" spans="2:20" x14ac:dyDescent="0.25">
      <c r="B106" s="12">
        <v>103</v>
      </c>
      <c r="C106" s="2" t="s">
        <v>15</v>
      </c>
      <c r="D106" s="2" t="s">
        <v>97</v>
      </c>
      <c r="E106" s="2" t="s">
        <v>125</v>
      </c>
      <c r="F106" s="2" t="s">
        <v>122</v>
      </c>
      <c r="G106" s="9">
        <v>840.46359999999993</v>
      </c>
      <c r="H106" s="2">
        <v>5.0999999999999996</v>
      </c>
      <c r="I106" s="2">
        <v>2011</v>
      </c>
      <c r="J106" s="2">
        <v>2022</v>
      </c>
      <c r="K106" s="2">
        <f t="shared" ref="K106:K135" si="26">J106-I106</f>
        <v>11</v>
      </c>
      <c r="L106" s="2">
        <v>60</v>
      </c>
      <c r="M106" s="3">
        <f t="shared" si="24"/>
        <v>0.1</v>
      </c>
      <c r="N106" s="5">
        <f t="shared" si="19"/>
        <v>1.5000000000000001E-2</v>
      </c>
      <c r="O106" s="22">
        <f t="shared" si="25"/>
        <v>1400</v>
      </c>
      <c r="P106" s="6">
        <f t="shared" si="20"/>
        <v>1176649.0399999998</v>
      </c>
      <c r="Q106" s="6">
        <f t="shared" si="21"/>
        <v>194147.09159999999</v>
      </c>
      <c r="R106" s="6">
        <f t="shared" si="22"/>
        <v>982501.94839999988</v>
      </c>
      <c r="S106" s="10">
        <v>0.05</v>
      </c>
      <c r="T106" s="6">
        <f t="shared" si="23"/>
        <v>933376.85097999987</v>
      </c>
    </row>
    <row r="107" spans="2:20" x14ac:dyDescent="0.25">
      <c r="B107" s="12">
        <v>104</v>
      </c>
      <c r="C107" s="2" t="s">
        <v>15</v>
      </c>
      <c r="D107" s="2" t="s">
        <v>97</v>
      </c>
      <c r="E107" s="2" t="s">
        <v>125</v>
      </c>
      <c r="F107" s="2" t="s">
        <v>122</v>
      </c>
      <c r="G107" s="9">
        <v>226.36350000000002</v>
      </c>
      <c r="H107" s="2">
        <v>5.0999999999999996</v>
      </c>
      <c r="I107" s="2">
        <v>2011</v>
      </c>
      <c r="J107" s="2">
        <v>2022</v>
      </c>
      <c r="K107" s="2">
        <f t="shared" si="26"/>
        <v>11</v>
      </c>
      <c r="L107" s="2">
        <v>60</v>
      </c>
      <c r="M107" s="3">
        <f t="shared" si="24"/>
        <v>0.1</v>
      </c>
      <c r="N107" s="5">
        <f t="shared" ref="N107:N135" si="27">(1-M107)/L107</f>
        <v>1.5000000000000001E-2</v>
      </c>
      <c r="O107" s="22">
        <f t="shared" si="25"/>
        <v>1400</v>
      </c>
      <c r="P107" s="6">
        <f t="shared" ref="P107:P135" si="28">O107*G107</f>
        <v>316908.90000000002</v>
      </c>
      <c r="Q107" s="6">
        <f t="shared" ref="Q107:Q135" si="29">P107*N107*K107</f>
        <v>52289.96850000001</v>
      </c>
      <c r="R107" s="6">
        <f t="shared" ref="R107:R135" si="30">MAX(P107-Q107,0)</f>
        <v>264618.93150000001</v>
      </c>
      <c r="S107" s="10">
        <v>0.05</v>
      </c>
      <c r="T107" s="6">
        <f t="shared" ref="T107:T135" si="31">IF(R107&gt;M107*P107,R107*(1-S107),P107*M107)</f>
        <v>251387.984925</v>
      </c>
    </row>
    <row r="108" spans="2:20" x14ac:dyDescent="0.25">
      <c r="B108" s="12">
        <v>105</v>
      </c>
      <c r="C108" s="2" t="s">
        <v>2</v>
      </c>
      <c r="D108" s="2" t="s">
        <v>98</v>
      </c>
      <c r="E108" s="2" t="s">
        <v>125</v>
      </c>
      <c r="F108" s="2" t="s">
        <v>122</v>
      </c>
      <c r="G108" s="9">
        <v>654.34249999999997</v>
      </c>
      <c r="H108" s="2">
        <v>4.4000000000000004</v>
      </c>
      <c r="I108" s="2">
        <v>2011</v>
      </c>
      <c r="J108" s="2">
        <v>2022</v>
      </c>
      <c r="K108" s="2">
        <f t="shared" si="26"/>
        <v>11</v>
      </c>
      <c r="L108" s="2">
        <v>60</v>
      </c>
      <c r="M108" s="3">
        <f t="shared" si="24"/>
        <v>0.1</v>
      </c>
      <c r="N108" s="5">
        <f t="shared" si="27"/>
        <v>1.5000000000000001E-2</v>
      </c>
      <c r="O108" s="22">
        <f t="shared" si="25"/>
        <v>1400</v>
      </c>
      <c r="P108" s="6">
        <f t="shared" si="28"/>
        <v>916079.5</v>
      </c>
      <c r="Q108" s="6">
        <f t="shared" si="29"/>
        <v>151153.11750000002</v>
      </c>
      <c r="R108" s="6">
        <f t="shared" si="30"/>
        <v>764926.38249999995</v>
      </c>
      <c r="S108" s="10">
        <v>0.05</v>
      </c>
      <c r="T108" s="6">
        <f t="shared" si="31"/>
        <v>726680.06337499991</v>
      </c>
    </row>
    <row r="109" spans="2:20" x14ac:dyDescent="0.25">
      <c r="B109" s="12">
        <v>106</v>
      </c>
      <c r="C109" s="2" t="s">
        <v>2</v>
      </c>
      <c r="D109" s="2" t="s">
        <v>99</v>
      </c>
      <c r="E109" s="2" t="s">
        <v>125</v>
      </c>
      <c r="F109" s="2" t="s">
        <v>122</v>
      </c>
      <c r="G109" s="9">
        <v>9554.8799999999992</v>
      </c>
      <c r="H109" s="2"/>
      <c r="I109" s="2">
        <v>2011</v>
      </c>
      <c r="J109" s="2">
        <v>2022</v>
      </c>
      <c r="K109" s="2">
        <f t="shared" si="26"/>
        <v>11</v>
      </c>
      <c r="L109" s="2">
        <v>60</v>
      </c>
      <c r="M109" s="3">
        <f t="shared" si="24"/>
        <v>0.1</v>
      </c>
      <c r="N109" s="5">
        <f t="shared" si="27"/>
        <v>1.5000000000000001E-2</v>
      </c>
      <c r="O109" s="22">
        <f t="shared" si="25"/>
        <v>1400</v>
      </c>
      <c r="P109" s="6">
        <f t="shared" si="28"/>
        <v>13376831.999999998</v>
      </c>
      <c r="Q109" s="6">
        <f t="shared" si="29"/>
        <v>2207177.2799999998</v>
      </c>
      <c r="R109" s="6">
        <f t="shared" si="30"/>
        <v>11169654.719999999</v>
      </c>
      <c r="S109" s="10">
        <v>0.05</v>
      </c>
      <c r="T109" s="6">
        <f t="shared" si="31"/>
        <v>10611171.983999999</v>
      </c>
    </row>
    <row r="110" spans="2:20" x14ac:dyDescent="0.25">
      <c r="B110" s="12">
        <v>107</v>
      </c>
      <c r="C110" s="2" t="s">
        <v>15</v>
      </c>
      <c r="D110" s="2" t="s">
        <v>100</v>
      </c>
      <c r="E110" s="2" t="s">
        <v>125</v>
      </c>
      <c r="F110" s="2" t="s">
        <v>122</v>
      </c>
      <c r="G110" s="9">
        <v>9554.8799999999992</v>
      </c>
      <c r="H110" s="2"/>
      <c r="I110" s="2">
        <v>2011</v>
      </c>
      <c r="J110" s="2">
        <v>2022</v>
      </c>
      <c r="K110" s="2">
        <f t="shared" si="26"/>
        <v>11</v>
      </c>
      <c r="L110" s="2">
        <v>60</v>
      </c>
      <c r="M110" s="3">
        <f t="shared" si="24"/>
        <v>0.1</v>
      </c>
      <c r="N110" s="5">
        <f t="shared" si="27"/>
        <v>1.5000000000000001E-2</v>
      </c>
      <c r="O110" s="22">
        <f t="shared" si="25"/>
        <v>1400</v>
      </c>
      <c r="P110" s="6">
        <f t="shared" si="28"/>
        <v>13376831.999999998</v>
      </c>
      <c r="Q110" s="6">
        <f t="shared" si="29"/>
        <v>2207177.2799999998</v>
      </c>
      <c r="R110" s="6">
        <f t="shared" si="30"/>
        <v>11169654.719999999</v>
      </c>
      <c r="S110" s="10">
        <v>0.05</v>
      </c>
      <c r="T110" s="6">
        <f t="shared" si="31"/>
        <v>10611171.983999999</v>
      </c>
    </row>
    <row r="111" spans="2:20" x14ac:dyDescent="0.25">
      <c r="B111" s="12">
        <v>108</v>
      </c>
      <c r="C111" s="2" t="s">
        <v>2</v>
      </c>
      <c r="D111" s="2" t="s">
        <v>101</v>
      </c>
      <c r="E111" s="2" t="s">
        <v>125</v>
      </c>
      <c r="F111" s="2" t="s">
        <v>122</v>
      </c>
      <c r="G111" s="9">
        <v>646.94499999999994</v>
      </c>
      <c r="H111" s="2">
        <v>4.4000000000000004</v>
      </c>
      <c r="I111" s="2">
        <v>2019</v>
      </c>
      <c r="J111" s="2">
        <v>2022</v>
      </c>
      <c r="K111" s="2">
        <f t="shared" si="26"/>
        <v>3</v>
      </c>
      <c r="L111" s="2">
        <v>60</v>
      </c>
      <c r="M111" s="3">
        <f t="shared" si="24"/>
        <v>0.1</v>
      </c>
      <c r="N111" s="5">
        <f t="shared" si="27"/>
        <v>1.5000000000000001E-2</v>
      </c>
      <c r="O111" s="22">
        <f t="shared" si="25"/>
        <v>1400</v>
      </c>
      <c r="P111" s="6">
        <f t="shared" si="28"/>
        <v>905722.99999999988</v>
      </c>
      <c r="Q111" s="6">
        <f t="shared" si="29"/>
        <v>40757.534999999996</v>
      </c>
      <c r="R111" s="6">
        <f t="shared" si="30"/>
        <v>864965.46499999985</v>
      </c>
      <c r="S111" s="10">
        <v>0.05</v>
      </c>
      <c r="T111" s="6">
        <f t="shared" si="31"/>
        <v>821717.19174999977</v>
      </c>
    </row>
    <row r="112" spans="2:20" x14ac:dyDescent="0.25">
      <c r="B112" s="12">
        <v>109</v>
      </c>
      <c r="C112" s="2" t="s">
        <v>2</v>
      </c>
      <c r="D112" s="2" t="s">
        <v>102</v>
      </c>
      <c r="E112" s="2" t="s">
        <v>123</v>
      </c>
      <c r="F112" s="2" t="s">
        <v>148</v>
      </c>
      <c r="G112" s="9">
        <v>1055.556</v>
      </c>
      <c r="H112" s="2">
        <v>4.4000000000000004</v>
      </c>
      <c r="I112" s="2">
        <v>2011</v>
      </c>
      <c r="J112" s="2">
        <v>2022</v>
      </c>
      <c r="K112" s="2">
        <f t="shared" si="26"/>
        <v>11</v>
      </c>
      <c r="L112" s="2">
        <v>40</v>
      </c>
      <c r="M112" s="3">
        <f t="shared" si="24"/>
        <v>0.05</v>
      </c>
      <c r="N112" s="5">
        <f t="shared" si="27"/>
        <v>2.375E-2</v>
      </c>
      <c r="O112" s="22">
        <f t="shared" si="25"/>
        <v>1000</v>
      </c>
      <c r="P112" s="6">
        <f t="shared" si="28"/>
        <v>1055556</v>
      </c>
      <c r="Q112" s="6">
        <f t="shared" si="29"/>
        <v>275764.005</v>
      </c>
      <c r="R112" s="6">
        <f t="shared" si="30"/>
        <v>779791.995</v>
      </c>
      <c r="S112" s="10">
        <v>0.05</v>
      </c>
      <c r="T112" s="6">
        <f t="shared" si="31"/>
        <v>740802.39524999994</v>
      </c>
    </row>
    <row r="113" spans="2:20" x14ac:dyDescent="0.25">
      <c r="B113" s="12">
        <v>110</v>
      </c>
      <c r="C113" s="2" t="s">
        <v>2</v>
      </c>
      <c r="D113" s="2" t="s">
        <v>46</v>
      </c>
      <c r="E113" s="2" t="s">
        <v>123</v>
      </c>
      <c r="F113" s="2" t="s">
        <v>122</v>
      </c>
      <c r="G113" s="9">
        <v>1861.2110000000002</v>
      </c>
      <c r="H113" s="2">
        <v>4</v>
      </c>
      <c r="I113" s="2">
        <v>2011</v>
      </c>
      <c r="J113" s="2">
        <v>2022</v>
      </c>
      <c r="K113" s="2">
        <f t="shared" si="26"/>
        <v>11</v>
      </c>
      <c r="L113" s="2">
        <v>60</v>
      </c>
      <c r="M113" s="3">
        <f t="shared" si="24"/>
        <v>0.1</v>
      </c>
      <c r="N113" s="5">
        <f t="shared" si="27"/>
        <v>1.5000000000000001E-2</v>
      </c>
      <c r="O113" s="22">
        <f t="shared" si="25"/>
        <v>1400</v>
      </c>
      <c r="P113" s="6">
        <f t="shared" si="28"/>
        <v>2605695.4000000004</v>
      </c>
      <c r="Q113" s="6">
        <f t="shared" si="29"/>
        <v>429939.74100000015</v>
      </c>
      <c r="R113" s="6">
        <f t="shared" si="30"/>
        <v>2175755.659</v>
      </c>
      <c r="S113" s="10">
        <v>0.05</v>
      </c>
      <c r="T113" s="6">
        <f t="shared" si="31"/>
        <v>2066967.8760499998</v>
      </c>
    </row>
    <row r="114" spans="2:20" x14ac:dyDescent="0.25">
      <c r="B114" s="12">
        <v>111</v>
      </c>
      <c r="C114" s="2" t="s">
        <v>2</v>
      </c>
      <c r="D114" s="2" t="s">
        <v>103</v>
      </c>
      <c r="E114" s="2" t="s">
        <v>123</v>
      </c>
      <c r="F114" s="2" t="s">
        <v>122</v>
      </c>
      <c r="G114" s="9">
        <v>464.83199999999994</v>
      </c>
      <c r="H114" s="2">
        <v>4.2</v>
      </c>
      <c r="I114" s="2">
        <v>2011</v>
      </c>
      <c r="J114" s="2">
        <v>2022</v>
      </c>
      <c r="K114" s="2">
        <f t="shared" si="26"/>
        <v>11</v>
      </c>
      <c r="L114" s="2">
        <v>60</v>
      </c>
      <c r="M114" s="3">
        <f t="shared" si="24"/>
        <v>0.1</v>
      </c>
      <c r="N114" s="5">
        <f t="shared" si="27"/>
        <v>1.5000000000000001E-2</v>
      </c>
      <c r="O114" s="22">
        <f t="shared" si="25"/>
        <v>1400</v>
      </c>
      <c r="P114" s="6">
        <f t="shared" si="28"/>
        <v>650764.79999999993</v>
      </c>
      <c r="Q114" s="6">
        <f t="shared" si="29"/>
        <v>107376.192</v>
      </c>
      <c r="R114" s="6">
        <f t="shared" si="30"/>
        <v>543388.60799999989</v>
      </c>
      <c r="S114" s="10">
        <v>0.05</v>
      </c>
      <c r="T114" s="6">
        <f t="shared" si="31"/>
        <v>516219.17759999988</v>
      </c>
    </row>
    <row r="115" spans="2:20" x14ac:dyDescent="0.25">
      <c r="B115" s="12">
        <v>112</v>
      </c>
      <c r="C115" s="2" t="s">
        <v>2</v>
      </c>
      <c r="D115" s="2" t="s">
        <v>104</v>
      </c>
      <c r="E115" s="2" t="s">
        <v>123</v>
      </c>
      <c r="F115" s="2" t="s">
        <v>122</v>
      </c>
      <c r="G115" s="9">
        <v>2762.0919999999996</v>
      </c>
      <c r="H115" s="2">
        <v>4.05</v>
      </c>
      <c r="I115" s="2">
        <v>2011</v>
      </c>
      <c r="J115" s="2">
        <v>2022</v>
      </c>
      <c r="K115" s="2">
        <f t="shared" si="26"/>
        <v>11</v>
      </c>
      <c r="L115" s="2">
        <v>60</v>
      </c>
      <c r="M115" s="3">
        <f t="shared" si="24"/>
        <v>0.1</v>
      </c>
      <c r="N115" s="5">
        <f t="shared" si="27"/>
        <v>1.5000000000000001E-2</v>
      </c>
      <c r="O115" s="22">
        <f t="shared" si="25"/>
        <v>1400</v>
      </c>
      <c r="P115" s="6">
        <f t="shared" si="28"/>
        <v>3866928.7999999993</v>
      </c>
      <c r="Q115" s="6">
        <f t="shared" si="29"/>
        <v>638043.25199999998</v>
      </c>
      <c r="R115" s="6">
        <f t="shared" si="30"/>
        <v>3228885.5479999995</v>
      </c>
      <c r="S115" s="10">
        <v>0.05</v>
      </c>
      <c r="T115" s="6">
        <f t="shared" si="31"/>
        <v>3067441.2705999995</v>
      </c>
    </row>
    <row r="116" spans="2:20" x14ac:dyDescent="0.25">
      <c r="B116" s="12">
        <v>113</v>
      </c>
      <c r="C116" s="2" t="s">
        <v>15</v>
      </c>
      <c r="D116" s="2" t="s">
        <v>105</v>
      </c>
      <c r="E116" s="2" t="s">
        <v>123</v>
      </c>
      <c r="F116" s="2" t="s">
        <v>122</v>
      </c>
      <c r="G116" s="9">
        <v>2762.0919999999996</v>
      </c>
      <c r="H116" s="2">
        <v>4.05</v>
      </c>
      <c r="I116" s="2">
        <v>2011</v>
      </c>
      <c r="J116" s="2">
        <v>2022</v>
      </c>
      <c r="K116" s="2">
        <f t="shared" si="26"/>
        <v>11</v>
      </c>
      <c r="L116" s="2">
        <v>60</v>
      </c>
      <c r="M116" s="3">
        <f t="shared" si="24"/>
        <v>0.1</v>
      </c>
      <c r="N116" s="5">
        <f t="shared" si="27"/>
        <v>1.5000000000000001E-2</v>
      </c>
      <c r="O116" s="22">
        <f t="shared" si="25"/>
        <v>1400</v>
      </c>
      <c r="P116" s="6">
        <f t="shared" si="28"/>
        <v>3866928.7999999993</v>
      </c>
      <c r="Q116" s="6">
        <f t="shared" si="29"/>
        <v>638043.25199999998</v>
      </c>
      <c r="R116" s="6">
        <f t="shared" si="30"/>
        <v>3228885.5479999995</v>
      </c>
      <c r="S116" s="10">
        <v>0.05</v>
      </c>
      <c r="T116" s="6">
        <f t="shared" si="31"/>
        <v>3067441.2705999995</v>
      </c>
    </row>
    <row r="117" spans="2:20" x14ac:dyDescent="0.25">
      <c r="B117" s="12">
        <v>114</v>
      </c>
      <c r="C117" s="12" t="s">
        <v>16</v>
      </c>
      <c r="D117" s="2" t="s">
        <v>106</v>
      </c>
      <c r="E117" s="2" t="s">
        <v>123</v>
      </c>
      <c r="F117" s="2" t="s">
        <v>122</v>
      </c>
      <c r="G117" s="9">
        <v>2762.0919999999996</v>
      </c>
      <c r="H117" s="2">
        <v>4.6500000000000004</v>
      </c>
      <c r="I117" s="2">
        <v>2011</v>
      </c>
      <c r="J117" s="2">
        <v>2022</v>
      </c>
      <c r="K117" s="2">
        <f t="shared" si="26"/>
        <v>11</v>
      </c>
      <c r="L117" s="2">
        <v>60</v>
      </c>
      <c r="M117" s="3">
        <f t="shared" si="24"/>
        <v>0.1</v>
      </c>
      <c r="N117" s="5">
        <f t="shared" si="27"/>
        <v>1.5000000000000001E-2</v>
      </c>
      <c r="O117" s="22">
        <f t="shared" si="25"/>
        <v>1400</v>
      </c>
      <c r="P117" s="6">
        <f t="shared" si="28"/>
        <v>3866928.7999999993</v>
      </c>
      <c r="Q117" s="6">
        <f t="shared" si="29"/>
        <v>638043.25199999998</v>
      </c>
      <c r="R117" s="6">
        <f t="shared" si="30"/>
        <v>3228885.5479999995</v>
      </c>
      <c r="S117" s="10">
        <v>0.05</v>
      </c>
      <c r="T117" s="6">
        <f t="shared" si="31"/>
        <v>3067441.2705999995</v>
      </c>
    </row>
    <row r="118" spans="2:20" x14ac:dyDescent="0.25">
      <c r="B118" s="12">
        <v>115</v>
      </c>
      <c r="C118" s="2" t="s">
        <v>2</v>
      </c>
      <c r="D118" s="2" t="s">
        <v>107</v>
      </c>
      <c r="E118" s="2" t="s">
        <v>123</v>
      </c>
      <c r="F118" s="2" t="s">
        <v>122</v>
      </c>
      <c r="G118" s="9">
        <v>977.97640000000001</v>
      </c>
      <c r="H118" s="2">
        <v>4</v>
      </c>
      <c r="I118" s="2">
        <v>2011</v>
      </c>
      <c r="J118" s="2">
        <v>2022</v>
      </c>
      <c r="K118" s="2">
        <f t="shared" si="26"/>
        <v>11</v>
      </c>
      <c r="L118" s="2">
        <v>60</v>
      </c>
      <c r="M118" s="3">
        <f t="shared" si="24"/>
        <v>0.1</v>
      </c>
      <c r="N118" s="5">
        <f t="shared" si="27"/>
        <v>1.5000000000000001E-2</v>
      </c>
      <c r="O118" s="22">
        <f t="shared" si="25"/>
        <v>1400</v>
      </c>
      <c r="P118" s="6">
        <f t="shared" si="28"/>
        <v>1369166.96</v>
      </c>
      <c r="Q118" s="6">
        <f t="shared" si="29"/>
        <v>225912.54840000003</v>
      </c>
      <c r="R118" s="6">
        <f t="shared" si="30"/>
        <v>1143254.4116</v>
      </c>
      <c r="S118" s="10">
        <v>0.05</v>
      </c>
      <c r="T118" s="6">
        <f t="shared" si="31"/>
        <v>1086091.69102</v>
      </c>
    </row>
    <row r="119" spans="2:20" x14ac:dyDescent="0.25">
      <c r="B119" s="12">
        <v>116</v>
      </c>
      <c r="C119" s="2" t="s">
        <v>15</v>
      </c>
      <c r="D119" s="2" t="s">
        <v>108</v>
      </c>
      <c r="E119" s="2" t="s">
        <v>123</v>
      </c>
      <c r="F119" s="2" t="s">
        <v>122</v>
      </c>
      <c r="G119" s="9">
        <v>977.97640000000001</v>
      </c>
      <c r="H119" s="2">
        <v>5.35</v>
      </c>
      <c r="I119" s="2">
        <v>2011</v>
      </c>
      <c r="J119" s="2">
        <v>2022</v>
      </c>
      <c r="K119" s="2">
        <f t="shared" si="26"/>
        <v>11</v>
      </c>
      <c r="L119" s="2">
        <v>60</v>
      </c>
      <c r="M119" s="3">
        <f t="shared" si="24"/>
        <v>0.1</v>
      </c>
      <c r="N119" s="5">
        <f t="shared" si="27"/>
        <v>1.5000000000000001E-2</v>
      </c>
      <c r="O119" s="22">
        <f t="shared" si="25"/>
        <v>1400</v>
      </c>
      <c r="P119" s="6">
        <f t="shared" si="28"/>
        <v>1369166.96</v>
      </c>
      <c r="Q119" s="6">
        <f t="shared" si="29"/>
        <v>225912.54840000003</v>
      </c>
      <c r="R119" s="6">
        <f t="shared" si="30"/>
        <v>1143254.4116</v>
      </c>
      <c r="S119" s="10">
        <v>0.05</v>
      </c>
      <c r="T119" s="6">
        <f t="shared" si="31"/>
        <v>1086091.69102</v>
      </c>
    </row>
    <row r="120" spans="2:20" x14ac:dyDescent="0.25">
      <c r="B120" s="12">
        <v>117</v>
      </c>
      <c r="C120" s="12" t="s">
        <v>16</v>
      </c>
      <c r="D120" s="2" t="s">
        <v>109</v>
      </c>
      <c r="E120" s="2" t="s">
        <v>123</v>
      </c>
      <c r="F120" s="2" t="s">
        <v>122</v>
      </c>
      <c r="G120" s="9">
        <v>977.97640000000001</v>
      </c>
      <c r="H120" s="2">
        <v>3.35</v>
      </c>
      <c r="I120" s="2">
        <v>2011</v>
      </c>
      <c r="J120" s="2">
        <v>2022</v>
      </c>
      <c r="K120" s="2">
        <f t="shared" si="26"/>
        <v>11</v>
      </c>
      <c r="L120" s="2">
        <v>60</v>
      </c>
      <c r="M120" s="3">
        <f t="shared" si="24"/>
        <v>0.1</v>
      </c>
      <c r="N120" s="5">
        <f t="shared" si="27"/>
        <v>1.5000000000000001E-2</v>
      </c>
      <c r="O120" s="22">
        <f t="shared" si="25"/>
        <v>1400</v>
      </c>
      <c r="P120" s="6">
        <f t="shared" si="28"/>
        <v>1369166.96</v>
      </c>
      <c r="Q120" s="6">
        <f t="shared" si="29"/>
        <v>225912.54840000003</v>
      </c>
      <c r="R120" s="6">
        <f t="shared" si="30"/>
        <v>1143254.4116</v>
      </c>
      <c r="S120" s="10">
        <v>0.05</v>
      </c>
      <c r="T120" s="6">
        <f t="shared" si="31"/>
        <v>1086091.69102</v>
      </c>
    </row>
    <row r="121" spans="2:20" x14ac:dyDescent="0.25">
      <c r="B121" s="12">
        <v>118</v>
      </c>
      <c r="C121" s="2" t="s">
        <v>2</v>
      </c>
      <c r="D121" s="2" t="s">
        <v>107</v>
      </c>
      <c r="E121" s="2" t="s">
        <v>123</v>
      </c>
      <c r="F121" s="2" t="s">
        <v>122</v>
      </c>
      <c r="G121" s="9">
        <v>282.23479999999995</v>
      </c>
      <c r="H121" s="2">
        <v>4</v>
      </c>
      <c r="I121" s="2">
        <v>2011</v>
      </c>
      <c r="J121" s="2">
        <v>2022</v>
      </c>
      <c r="K121" s="2">
        <f t="shared" si="26"/>
        <v>11</v>
      </c>
      <c r="L121" s="2">
        <v>60</v>
      </c>
      <c r="M121" s="3">
        <f t="shared" si="24"/>
        <v>0.1</v>
      </c>
      <c r="N121" s="5">
        <f t="shared" si="27"/>
        <v>1.5000000000000001E-2</v>
      </c>
      <c r="O121" s="22">
        <f t="shared" si="25"/>
        <v>1400</v>
      </c>
      <c r="P121" s="6">
        <f t="shared" si="28"/>
        <v>395128.71999999991</v>
      </c>
      <c r="Q121" s="6">
        <f t="shared" si="29"/>
        <v>65196.238799999992</v>
      </c>
      <c r="R121" s="6">
        <f t="shared" si="30"/>
        <v>329932.48119999992</v>
      </c>
      <c r="S121" s="10">
        <v>0.05</v>
      </c>
      <c r="T121" s="6">
        <f t="shared" si="31"/>
        <v>313435.85713999992</v>
      </c>
    </row>
    <row r="122" spans="2:20" x14ac:dyDescent="0.25">
      <c r="B122" s="12">
        <v>119</v>
      </c>
      <c r="C122" s="2" t="s">
        <v>2</v>
      </c>
      <c r="D122" s="2" t="s">
        <v>110</v>
      </c>
      <c r="E122" s="2" t="s">
        <v>123</v>
      </c>
      <c r="F122" s="2" t="s">
        <v>122</v>
      </c>
      <c r="G122" s="9">
        <v>85.676500000000004</v>
      </c>
      <c r="H122" s="2">
        <v>3.1</v>
      </c>
      <c r="I122" s="2">
        <v>2018</v>
      </c>
      <c r="J122" s="2">
        <v>2022</v>
      </c>
      <c r="K122" s="2">
        <f t="shared" si="26"/>
        <v>4</v>
      </c>
      <c r="L122" s="2">
        <v>60</v>
      </c>
      <c r="M122" s="3">
        <f t="shared" si="24"/>
        <v>0.1</v>
      </c>
      <c r="N122" s="5">
        <f t="shared" si="27"/>
        <v>1.5000000000000001E-2</v>
      </c>
      <c r="O122" s="22">
        <f t="shared" si="25"/>
        <v>1400</v>
      </c>
      <c r="P122" s="6">
        <f t="shared" si="28"/>
        <v>119947.1</v>
      </c>
      <c r="Q122" s="6">
        <f t="shared" si="29"/>
        <v>7196.8260000000009</v>
      </c>
      <c r="R122" s="6">
        <f t="shared" si="30"/>
        <v>112750.274</v>
      </c>
      <c r="S122" s="10">
        <v>0.05</v>
      </c>
      <c r="T122" s="6">
        <f t="shared" si="31"/>
        <v>107112.76029999999</v>
      </c>
    </row>
    <row r="123" spans="2:20" x14ac:dyDescent="0.25">
      <c r="B123" s="12">
        <v>120</v>
      </c>
      <c r="C123" s="2" t="s">
        <v>2</v>
      </c>
      <c r="D123" s="2" t="s">
        <v>111</v>
      </c>
      <c r="E123" s="2" t="s">
        <v>123</v>
      </c>
      <c r="F123" s="2" t="s">
        <v>122</v>
      </c>
      <c r="G123" s="9">
        <v>439.00799999999998</v>
      </c>
      <c r="H123" s="2">
        <v>3.7</v>
      </c>
      <c r="I123" s="2">
        <v>2011</v>
      </c>
      <c r="J123" s="2">
        <v>2022</v>
      </c>
      <c r="K123" s="2">
        <f t="shared" si="26"/>
        <v>11</v>
      </c>
      <c r="L123" s="2">
        <v>60</v>
      </c>
      <c r="M123" s="3">
        <f t="shared" si="24"/>
        <v>0.1</v>
      </c>
      <c r="N123" s="5">
        <f t="shared" si="27"/>
        <v>1.5000000000000001E-2</v>
      </c>
      <c r="O123" s="22">
        <f t="shared" si="25"/>
        <v>1400</v>
      </c>
      <c r="P123" s="6">
        <f t="shared" si="28"/>
        <v>614611.19999999995</v>
      </c>
      <c r="Q123" s="6">
        <f t="shared" si="29"/>
        <v>101410.848</v>
      </c>
      <c r="R123" s="6">
        <f t="shared" si="30"/>
        <v>513200.35199999996</v>
      </c>
      <c r="S123" s="10">
        <v>0.05</v>
      </c>
      <c r="T123" s="6">
        <f t="shared" si="31"/>
        <v>487540.33439999993</v>
      </c>
    </row>
    <row r="124" spans="2:20" x14ac:dyDescent="0.25">
      <c r="B124" s="12">
        <v>121</v>
      </c>
      <c r="C124" s="2" t="s">
        <v>2</v>
      </c>
      <c r="D124" s="2" t="s">
        <v>112</v>
      </c>
      <c r="E124" s="2" t="s">
        <v>123</v>
      </c>
      <c r="F124" s="2" t="s">
        <v>122</v>
      </c>
      <c r="G124" s="9">
        <v>227.25120000000001</v>
      </c>
      <c r="H124" s="2">
        <v>3.3</v>
      </c>
      <c r="I124" s="2">
        <v>2011</v>
      </c>
      <c r="J124" s="2">
        <v>2022</v>
      </c>
      <c r="K124" s="2">
        <f t="shared" si="26"/>
        <v>11</v>
      </c>
      <c r="L124" s="2">
        <v>60</v>
      </c>
      <c r="M124" s="3">
        <f t="shared" si="24"/>
        <v>0.1</v>
      </c>
      <c r="N124" s="5">
        <f t="shared" si="27"/>
        <v>1.5000000000000001E-2</v>
      </c>
      <c r="O124" s="22">
        <f t="shared" si="25"/>
        <v>1400</v>
      </c>
      <c r="P124" s="6">
        <f t="shared" si="28"/>
        <v>318151.67999999999</v>
      </c>
      <c r="Q124" s="6">
        <f t="shared" si="29"/>
        <v>52495.027199999997</v>
      </c>
      <c r="R124" s="6">
        <f t="shared" si="30"/>
        <v>265656.65279999998</v>
      </c>
      <c r="S124" s="10">
        <v>0.05</v>
      </c>
      <c r="T124" s="6">
        <f t="shared" si="31"/>
        <v>252373.82015999997</v>
      </c>
    </row>
    <row r="125" spans="2:20" x14ac:dyDescent="0.25">
      <c r="B125" s="12">
        <v>122</v>
      </c>
      <c r="C125" s="2" t="s">
        <v>2</v>
      </c>
      <c r="D125" s="2" t="s">
        <v>113</v>
      </c>
      <c r="E125" s="2" t="s">
        <v>123</v>
      </c>
      <c r="F125" s="2" t="s">
        <v>148</v>
      </c>
      <c r="G125" s="9">
        <v>19288.913999999997</v>
      </c>
      <c r="H125" s="2">
        <v>14.5</v>
      </c>
      <c r="I125" s="2">
        <v>2011</v>
      </c>
      <c r="J125" s="2">
        <v>2022</v>
      </c>
      <c r="K125" s="2">
        <f t="shared" si="26"/>
        <v>11</v>
      </c>
      <c r="L125" s="2">
        <v>40</v>
      </c>
      <c r="M125" s="3">
        <f t="shared" si="24"/>
        <v>0.05</v>
      </c>
      <c r="N125" s="5">
        <f t="shared" si="27"/>
        <v>2.375E-2</v>
      </c>
      <c r="O125" s="22">
        <f t="shared" si="25"/>
        <v>1000</v>
      </c>
      <c r="P125" s="6">
        <f t="shared" si="28"/>
        <v>19288913.999999996</v>
      </c>
      <c r="Q125" s="6">
        <f t="shared" si="29"/>
        <v>5039228.7824999988</v>
      </c>
      <c r="R125" s="6">
        <f t="shared" si="30"/>
        <v>14249685.217499997</v>
      </c>
      <c r="S125" s="10">
        <v>0.05</v>
      </c>
      <c r="T125" s="6">
        <f t="shared" si="31"/>
        <v>13537200.956624998</v>
      </c>
    </row>
    <row r="126" spans="2:20" x14ac:dyDescent="0.25">
      <c r="B126" s="12">
        <v>123</v>
      </c>
      <c r="C126" s="2" t="s">
        <v>2</v>
      </c>
      <c r="D126" s="2" t="s">
        <v>114</v>
      </c>
      <c r="E126" s="2" t="s">
        <v>133</v>
      </c>
      <c r="F126" s="2" t="s">
        <v>148</v>
      </c>
      <c r="G126" s="9">
        <v>570.87180000000001</v>
      </c>
      <c r="H126" s="2">
        <v>3.8</v>
      </c>
      <c r="I126" s="2">
        <v>2019</v>
      </c>
      <c r="J126" s="2">
        <v>2022</v>
      </c>
      <c r="K126" s="2">
        <f t="shared" si="26"/>
        <v>3</v>
      </c>
      <c r="L126" s="2">
        <v>40</v>
      </c>
      <c r="M126" s="3">
        <f t="shared" si="24"/>
        <v>0.05</v>
      </c>
      <c r="N126" s="5">
        <f t="shared" si="27"/>
        <v>2.375E-2</v>
      </c>
      <c r="O126" s="22">
        <f t="shared" si="25"/>
        <v>1000</v>
      </c>
      <c r="P126" s="6">
        <f t="shared" si="28"/>
        <v>570871.80000000005</v>
      </c>
      <c r="Q126" s="6">
        <f t="shared" si="29"/>
        <v>40674.615750000004</v>
      </c>
      <c r="R126" s="6">
        <f t="shared" si="30"/>
        <v>530197.18425000005</v>
      </c>
      <c r="S126" s="10">
        <v>0.05</v>
      </c>
      <c r="T126" s="6">
        <f t="shared" si="31"/>
        <v>503687.32503750001</v>
      </c>
    </row>
    <row r="127" spans="2:20" x14ac:dyDescent="0.25">
      <c r="B127" s="12">
        <v>124</v>
      </c>
      <c r="C127" s="2" t="s">
        <v>2</v>
      </c>
      <c r="D127" s="2" t="s">
        <v>115</v>
      </c>
      <c r="E127" s="2" t="s">
        <v>133</v>
      </c>
      <c r="F127" s="2" t="s">
        <v>148</v>
      </c>
      <c r="G127" s="9">
        <v>301.41450000000003</v>
      </c>
      <c r="H127" s="2">
        <v>2.8</v>
      </c>
      <c r="I127" s="2">
        <v>2020</v>
      </c>
      <c r="J127" s="2">
        <v>2022</v>
      </c>
      <c r="K127" s="2">
        <f t="shared" si="26"/>
        <v>2</v>
      </c>
      <c r="L127" s="2">
        <v>40</v>
      </c>
      <c r="M127" s="3">
        <f t="shared" si="24"/>
        <v>0.05</v>
      </c>
      <c r="N127" s="5">
        <f t="shared" si="27"/>
        <v>2.375E-2</v>
      </c>
      <c r="O127" s="22">
        <f t="shared" si="25"/>
        <v>1000</v>
      </c>
      <c r="P127" s="6">
        <f t="shared" si="28"/>
        <v>301414.50000000006</v>
      </c>
      <c r="Q127" s="6">
        <f t="shared" si="29"/>
        <v>14317.188750000003</v>
      </c>
      <c r="R127" s="6">
        <f t="shared" si="30"/>
        <v>287097.31125000003</v>
      </c>
      <c r="S127" s="10">
        <v>0.05</v>
      </c>
      <c r="T127" s="6">
        <f t="shared" si="31"/>
        <v>272742.4456875</v>
      </c>
    </row>
    <row r="128" spans="2:20" x14ac:dyDescent="0.25">
      <c r="B128" s="12">
        <v>125</v>
      </c>
      <c r="C128" s="2" t="s">
        <v>2</v>
      </c>
      <c r="D128" s="2" t="s">
        <v>116</v>
      </c>
      <c r="E128" s="2" t="s">
        <v>130</v>
      </c>
      <c r="F128" s="2" t="s">
        <v>148</v>
      </c>
      <c r="G128" s="9">
        <v>49711.199999999997</v>
      </c>
      <c r="H128" s="2">
        <v>24</v>
      </c>
      <c r="I128" s="2">
        <v>2015</v>
      </c>
      <c r="J128" s="2">
        <v>2022</v>
      </c>
      <c r="K128" s="2">
        <f t="shared" si="26"/>
        <v>7</v>
      </c>
      <c r="L128" s="2">
        <v>40</v>
      </c>
      <c r="M128" s="3">
        <f t="shared" si="24"/>
        <v>0.05</v>
      </c>
      <c r="N128" s="5">
        <f t="shared" si="27"/>
        <v>2.375E-2</v>
      </c>
      <c r="O128" s="22">
        <f t="shared" si="25"/>
        <v>1000</v>
      </c>
      <c r="P128" s="6">
        <f t="shared" si="28"/>
        <v>49711200</v>
      </c>
      <c r="Q128" s="6">
        <f t="shared" si="29"/>
        <v>8264487</v>
      </c>
      <c r="R128" s="6">
        <f t="shared" si="30"/>
        <v>41446713</v>
      </c>
      <c r="S128" s="10">
        <v>0.05</v>
      </c>
      <c r="T128" s="6">
        <f t="shared" si="31"/>
        <v>39374377.350000001</v>
      </c>
    </row>
    <row r="129" spans="2:23" x14ac:dyDescent="0.25">
      <c r="B129" s="12">
        <v>126</v>
      </c>
      <c r="C129" s="2" t="s">
        <v>2</v>
      </c>
      <c r="D129" s="2" t="s">
        <v>116</v>
      </c>
      <c r="E129" s="2" t="s">
        <v>130</v>
      </c>
      <c r="F129" s="2" t="s">
        <v>148</v>
      </c>
      <c r="G129" s="9">
        <v>20336.399999999998</v>
      </c>
      <c r="H129" s="2">
        <v>24</v>
      </c>
      <c r="I129" s="2">
        <v>2015</v>
      </c>
      <c r="J129" s="2">
        <v>2022</v>
      </c>
      <c r="K129" s="2">
        <f t="shared" si="26"/>
        <v>7</v>
      </c>
      <c r="L129" s="2">
        <v>40</v>
      </c>
      <c r="M129" s="3">
        <f t="shared" si="24"/>
        <v>0.05</v>
      </c>
      <c r="N129" s="5">
        <f t="shared" si="27"/>
        <v>2.375E-2</v>
      </c>
      <c r="O129" s="22">
        <f t="shared" si="25"/>
        <v>1000</v>
      </c>
      <c r="P129" s="6">
        <f t="shared" si="28"/>
        <v>20336399.999999996</v>
      </c>
      <c r="Q129" s="6">
        <f t="shared" si="29"/>
        <v>3380926.4999999995</v>
      </c>
      <c r="R129" s="6">
        <f t="shared" si="30"/>
        <v>16955473.499999996</v>
      </c>
      <c r="S129" s="10">
        <v>0.05</v>
      </c>
      <c r="T129" s="6">
        <f t="shared" si="31"/>
        <v>16107699.824999996</v>
      </c>
    </row>
    <row r="130" spans="2:23" x14ac:dyDescent="0.25">
      <c r="B130" s="12">
        <v>127</v>
      </c>
      <c r="C130" s="2" t="s">
        <v>2</v>
      </c>
      <c r="D130" s="2" t="s">
        <v>117</v>
      </c>
      <c r="E130" s="2" t="s">
        <v>129</v>
      </c>
      <c r="F130" s="2" t="s">
        <v>148</v>
      </c>
      <c r="G130" s="9">
        <v>55952</v>
      </c>
      <c r="H130" s="2">
        <v>18</v>
      </c>
      <c r="I130" s="2">
        <v>2017</v>
      </c>
      <c r="J130" s="2">
        <v>2022</v>
      </c>
      <c r="K130" s="2">
        <f t="shared" si="26"/>
        <v>5</v>
      </c>
      <c r="L130" s="2">
        <v>40</v>
      </c>
      <c r="M130" s="3">
        <f t="shared" si="24"/>
        <v>0.05</v>
      </c>
      <c r="N130" s="5">
        <f t="shared" si="27"/>
        <v>2.375E-2</v>
      </c>
      <c r="O130" s="22">
        <f t="shared" si="25"/>
        <v>1000</v>
      </c>
      <c r="P130" s="6">
        <f t="shared" si="28"/>
        <v>55952000</v>
      </c>
      <c r="Q130" s="6">
        <f t="shared" si="29"/>
        <v>6644300</v>
      </c>
      <c r="R130" s="6">
        <f t="shared" si="30"/>
        <v>49307700</v>
      </c>
      <c r="S130" s="10">
        <v>0.05</v>
      </c>
      <c r="T130" s="6">
        <f t="shared" si="31"/>
        <v>46842315</v>
      </c>
    </row>
    <row r="131" spans="2:23" x14ac:dyDescent="0.25">
      <c r="B131" s="12">
        <v>128</v>
      </c>
      <c r="C131" s="2" t="s">
        <v>2</v>
      </c>
      <c r="D131" s="2" t="s">
        <v>117</v>
      </c>
      <c r="E131" s="2" t="s">
        <v>129</v>
      </c>
      <c r="F131" s="2" t="s">
        <v>148</v>
      </c>
      <c r="G131" s="9">
        <v>4680.5999999999995</v>
      </c>
      <c r="H131" s="2">
        <v>18</v>
      </c>
      <c r="I131" s="2">
        <v>2017</v>
      </c>
      <c r="J131" s="2">
        <v>2022</v>
      </c>
      <c r="K131" s="2">
        <f t="shared" si="26"/>
        <v>5</v>
      </c>
      <c r="L131" s="2">
        <v>40</v>
      </c>
      <c r="M131" s="3">
        <f t="shared" si="24"/>
        <v>0.05</v>
      </c>
      <c r="N131" s="5">
        <f t="shared" si="27"/>
        <v>2.375E-2</v>
      </c>
      <c r="O131" s="22">
        <f t="shared" si="25"/>
        <v>1000</v>
      </c>
      <c r="P131" s="6">
        <f t="shared" si="28"/>
        <v>4680599.9999999991</v>
      </c>
      <c r="Q131" s="6">
        <f t="shared" si="29"/>
        <v>555821.24999999988</v>
      </c>
      <c r="R131" s="6">
        <f t="shared" si="30"/>
        <v>4124778.7499999991</v>
      </c>
      <c r="S131" s="10">
        <v>0.05</v>
      </c>
      <c r="T131" s="6">
        <f t="shared" si="31"/>
        <v>3918539.8124999991</v>
      </c>
    </row>
    <row r="132" spans="2:23" x14ac:dyDescent="0.25">
      <c r="B132" s="12">
        <v>129</v>
      </c>
      <c r="C132" s="2" t="s">
        <v>2</v>
      </c>
      <c r="D132" s="2" t="s">
        <v>118</v>
      </c>
      <c r="E132" s="2" t="s">
        <v>129</v>
      </c>
      <c r="F132" s="2" t="s">
        <v>148</v>
      </c>
      <c r="G132" s="9">
        <v>5809.9964999999993</v>
      </c>
      <c r="H132" s="2">
        <v>4</v>
      </c>
      <c r="I132" s="2">
        <v>2019</v>
      </c>
      <c r="J132" s="2">
        <v>2022</v>
      </c>
      <c r="K132" s="2">
        <f t="shared" si="26"/>
        <v>3</v>
      </c>
      <c r="L132" s="2">
        <v>40</v>
      </c>
      <c r="M132" s="3">
        <f t="shared" si="24"/>
        <v>0.05</v>
      </c>
      <c r="N132" s="5">
        <f t="shared" si="27"/>
        <v>2.375E-2</v>
      </c>
      <c r="O132" s="22">
        <f t="shared" si="25"/>
        <v>1000</v>
      </c>
      <c r="P132" s="6">
        <f t="shared" si="28"/>
        <v>5809996.4999999991</v>
      </c>
      <c r="Q132" s="6">
        <f t="shared" si="29"/>
        <v>413962.25062499987</v>
      </c>
      <c r="R132" s="6">
        <f t="shared" si="30"/>
        <v>5396034.2493749987</v>
      </c>
      <c r="S132" s="10">
        <v>0.05</v>
      </c>
      <c r="T132" s="6">
        <f t="shared" si="31"/>
        <v>5126232.5369062489</v>
      </c>
    </row>
    <row r="133" spans="2:23" x14ac:dyDescent="0.25">
      <c r="B133" s="12">
        <v>130</v>
      </c>
      <c r="C133" s="2" t="s">
        <v>2</v>
      </c>
      <c r="D133" s="2" t="s">
        <v>117</v>
      </c>
      <c r="E133" s="2" t="s">
        <v>129</v>
      </c>
      <c r="F133" s="2" t="s">
        <v>148</v>
      </c>
      <c r="G133" s="9">
        <v>44417.279999999999</v>
      </c>
      <c r="H133" s="2">
        <v>18</v>
      </c>
      <c r="I133" s="2">
        <v>2017</v>
      </c>
      <c r="J133" s="2">
        <v>2022</v>
      </c>
      <c r="K133" s="2">
        <f t="shared" si="26"/>
        <v>5</v>
      </c>
      <c r="L133" s="2">
        <v>40</v>
      </c>
      <c r="M133" s="3">
        <f t="shared" ref="M133:M135" si="32">IF(L133=40,5%,10%)</f>
        <v>0.05</v>
      </c>
      <c r="N133" s="5">
        <f t="shared" si="27"/>
        <v>2.375E-2</v>
      </c>
      <c r="O133" s="22">
        <f t="shared" ref="O133:O135" si="33">IF(L133=40,1000,1400)</f>
        <v>1000</v>
      </c>
      <c r="P133" s="6">
        <f t="shared" si="28"/>
        <v>44417280</v>
      </c>
      <c r="Q133" s="6">
        <f t="shared" si="29"/>
        <v>5274552</v>
      </c>
      <c r="R133" s="6">
        <f t="shared" si="30"/>
        <v>39142728</v>
      </c>
      <c r="S133" s="10">
        <v>0.05</v>
      </c>
      <c r="T133" s="6">
        <f t="shared" si="31"/>
        <v>37185591.600000001</v>
      </c>
    </row>
    <row r="134" spans="2:23" x14ac:dyDescent="0.25">
      <c r="B134" s="12">
        <v>131</v>
      </c>
      <c r="C134" s="2" t="s">
        <v>2</v>
      </c>
      <c r="D134" s="2" t="s">
        <v>117</v>
      </c>
      <c r="E134" s="2" t="s">
        <v>129</v>
      </c>
      <c r="F134" s="2" t="s">
        <v>148</v>
      </c>
      <c r="G134" s="9">
        <v>52078.400000000001</v>
      </c>
      <c r="H134" s="2">
        <v>18</v>
      </c>
      <c r="I134" s="2">
        <v>2017</v>
      </c>
      <c r="J134" s="2">
        <v>2022</v>
      </c>
      <c r="K134" s="2">
        <f t="shared" si="26"/>
        <v>5</v>
      </c>
      <c r="L134" s="2">
        <v>40</v>
      </c>
      <c r="M134" s="3">
        <f t="shared" si="32"/>
        <v>0.05</v>
      </c>
      <c r="N134" s="5">
        <f t="shared" si="27"/>
        <v>2.375E-2</v>
      </c>
      <c r="O134" s="22">
        <f t="shared" si="33"/>
        <v>1000</v>
      </c>
      <c r="P134" s="6">
        <f t="shared" si="28"/>
        <v>52078400</v>
      </c>
      <c r="Q134" s="6">
        <f t="shared" si="29"/>
        <v>6184310</v>
      </c>
      <c r="R134" s="6">
        <f t="shared" si="30"/>
        <v>45894090</v>
      </c>
      <c r="S134" s="10">
        <v>0.05</v>
      </c>
      <c r="T134" s="6">
        <f t="shared" si="31"/>
        <v>43599385.5</v>
      </c>
    </row>
    <row r="135" spans="2:23" x14ac:dyDescent="0.25">
      <c r="B135" s="12">
        <v>132</v>
      </c>
      <c r="C135" s="2" t="s">
        <v>2</v>
      </c>
      <c r="D135" s="2" t="s">
        <v>117</v>
      </c>
      <c r="E135" s="2" t="s">
        <v>129</v>
      </c>
      <c r="F135" s="2" t="s">
        <v>148</v>
      </c>
      <c r="G135" s="9">
        <v>9468.7999999999993</v>
      </c>
      <c r="H135" s="2">
        <v>18</v>
      </c>
      <c r="I135" s="2">
        <v>2017</v>
      </c>
      <c r="J135" s="2">
        <v>2022</v>
      </c>
      <c r="K135" s="2">
        <f t="shared" si="26"/>
        <v>5</v>
      </c>
      <c r="L135" s="2">
        <v>40</v>
      </c>
      <c r="M135" s="3">
        <f t="shared" si="32"/>
        <v>0.05</v>
      </c>
      <c r="N135" s="5">
        <f t="shared" si="27"/>
        <v>2.375E-2</v>
      </c>
      <c r="O135" s="22">
        <f t="shared" si="33"/>
        <v>1000</v>
      </c>
      <c r="P135" s="6">
        <f t="shared" si="28"/>
        <v>9468800</v>
      </c>
      <c r="Q135" s="6">
        <f t="shared" si="29"/>
        <v>1124420</v>
      </c>
      <c r="R135" s="6">
        <f t="shared" si="30"/>
        <v>8344380</v>
      </c>
      <c r="S135" s="10">
        <v>0.05</v>
      </c>
      <c r="T135" s="6">
        <f t="shared" si="31"/>
        <v>7927161</v>
      </c>
    </row>
    <row r="136" spans="2:23" x14ac:dyDescent="0.25">
      <c r="B136" s="19" t="s">
        <v>7</v>
      </c>
      <c r="C136" s="19"/>
      <c r="D136" s="19"/>
      <c r="E136" s="19"/>
      <c r="F136" s="17"/>
      <c r="G136" s="16">
        <f>SUM(G4:G135)</f>
        <v>638655.60198600008</v>
      </c>
      <c r="H136" s="19"/>
      <c r="I136" s="19"/>
      <c r="J136" s="19"/>
      <c r="K136" s="2"/>
      <c r="L136" s="19"/>
      <c r="M136" s="19"/>
      <c r="N136" s="19"/>
      <c r="O136" s="19"/>
      <c r="P136" s="7">
        <f>SUM(P4:P135)</f>
        <v>708964959.86039996</v>
      </c>
      <c r="Q136" s="7"/>
      <c r="R136" s="7">
        <f>SUM(R4:R135)</f>
        <v>614108888.55575895</v>
      </c>
      <c r="S136" s="7"/>
      <c r="T136" s="7">
        <f>SUM(T4:T135)</f>
        <v>583403444.12797093</v>
      </c>
    </row>
    <row r="137" spans="2:23" x14ac:dyDescent="0.25">
      <c r="B137" s="24" t="s">
        <v>138</v>
      </c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8"/>
      <c r="V137" s="4"/>
      <c r="W137" s="4"/>
    </row>
    <row r="138" spans="2:23" x14ac:dyDescent="0.25">
      <c r="B138" s="24" t="s">
        <v>14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</row>
    <row r="139" spans="2:23" x14ac:dyDescent="0.25">
      <c r="B139" s="24" t="s">
        <v>22</v>
      </c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</row>
    <row r="140" spans="2:23" x14ac:dyDescent="0.25">
      <c r="B140" s="24" t="s">
        <v>20</v>
      </c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</row>
    <row r="141" spans="2:23" x14ac:dyDescent="0.25">
      <c r="B141" s="23" t="s">
        <v>139</v>
      </c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</row>
  </sheetData>
  <autoFilter ref="B3:T141"/>
  <mergeCells count="6">
    <mergeCell ref="B2:T2"/>
    <mergeCell ref="B141:T141"/>
    <mergeCell ref="B137:T137"/>
    <mergeCell ref="B138:T138"/>
    <mergeCell ref="B139:T139"/>
    <mergeCell ref="B140:T140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cp:lastPrinted>2022-01-07T08:12:53Z</cp:lastPrinted>
  <dcterms:created xsi:type="dcterms:W3CDTF">2021-09-16T11:33:35Z</dcterms:created>
  <dcterms:modified xsi:type="dcterms:W3CDTF">2022-02-04T07:35:32Z</dcterms:modified>
</cp:coreProperties>
</file>