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4\Desktop\Ritesh\VIS(2021-22)-PL674-585-754\"/>
    </mc:Choice>
  </mc:AlternateContent>
  <bookViews>
    <workbookView xWindow="0" yWindow="0" windowWidth="7995" windowHeight="597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2" l="1"/>
  <c r="H43" i="2"/>
  <c r="G43" i="2"/>
  <c r="F43" i="2"/>
  <c r="B27" i="2"/>
  <c r="B25" i="2"/>
  <c r="B23" i="2"/>
  <c r="B21" i="2"/>
  <c r="B19" i="2"/>
  <c r="B17" i="2"/>
  <c r="B15" i="2"/>
  <c r="B13" i="2"/>
  <c r="B11" i="2"/>
  <c r="B9" i="2"/>
  <c r="B7" i="2"/>
  <c r="H26" i="2"/>
  <c r="G26" i="2"/>
  <c r="J26" i="2"/>
  <c r="F26" i="2"/>
  <c r="J25" i="2"/>
  <c r="I25" i="2"/>
  <c r="J23" i="2"/>
  <c r="I23" i="2"/>
  <c r="J21" i="2"/>
  <c r="I21" i="2"/>
  <c r="J19" i="2"/>
  <c r="I19" i="2"/>
  <c r="J17" i="2"/>
  <c r="I17" i="2"/>
  <c r="J15" i="2"/>
  <c r="I15" i="2"/>
  <c r="J13" i="2"/>
  <c r="I13" i="2"/>
  <c r="J11" i="2"/>
  <c r="I11" i="2"/>
  <c r="J9" i="2"/>
  <c r="I9" i="2"/>
  <c r="J7" i="2"/>
  <c r="I7" i="2"/>
  <c r="C11" i="2"/>
  <c r="C10" i="2"/>
  <c r="G14" i="1"/>
  <c r="F14" i="1"/>
  <c r="N33" i="1"/>
  <c r="M33" i="1"/>
  <c r="L33" i="1"/>
  <c r="L30" i="1"/>
  <c r="L28" i="1"/>
  <c r="L26" i="1"/>
  <c r="F11" i="1" l="1"/>
</calcChain>
</file>

<file path=xl/sharedStrings.xml><?xml version="1.0" encoding="utf-8"?>
<sst xmlns="http://schemas.openxmlformats.org/spreadsheetml/2006/main" count="86" uniqueCount="62">
  <si>
    <t xml:space="preserve">Sr. No </t>
  </si>
  <si>
    <t xml:space="preserve">Tower Details </t>
  </si>
  <si>
    <t>Type A</t>
  </si>
  <si>
    <t>Type B1</t>
  </si>
  <si>
    <t>Type B2</t>
  </si>
  <si>
    <t>Type C1</t>
  </si>
  <si>
    <t>Type C2</t>
  </si>
  <si>
    <t>S+28</t>
  </si>
  <si>
    <t>G/S+28</t>
  </si>
  <si>
    <t>G/S+22</t>
  </si>
  <si>
    <t xml:space="preserve">Total no of 
Towers </t>
  </si>
  <si>
    <t xml:space="preserve">Total no of 
Floors </t>
  </si>
  <si>
    <t xml:space="preserve">Total no of 
Dwelling units </t>
  </si>
  <si>
    <t>Total</t>
  </si>
  <si>
    <t>A</t>
  </si>
  <si>
    <t xml:space="preserve">Type of Tower </t>
  </si>
  <si>
    <t xml:space="preserve">Tower Name </t>
  </si>
  <si>
    <t xml:space="preserve">Comment </t>
  </si>
  <si>
    <t>A1</t>
  </si>
  <si>
    <t>A2</t>
  </si>
  <si>
    <t>A3</t>
  </si>
  <si>
    <t>A4</t>
  </si>
  <si>
    <t>B</t>
  </si>
  <si>
    <t>B8</t>
  </si>
  <si>
    <t>B9</t>
  </si>
  <si>
    <t>B10</t>
  </si>
  <si>
    <t xml:space="preserve">Super structure is completed of all 28 floors </t>
  </si>
  <si>
    <t>C</t>
  </si>
  <si>
    <t>C19</t>
  </si>
  <si>
    <t>C20</t>
  </si>
  <si>
    <t>C21</t>
  </si>
  <si>
    <t xml:space="preserve">Super structure done upto 25 floor 
and 26th floor is in under construction phase </t>
  </si>
  <si>
    <t xml:space="preserve">Super structure done upto 24 floor 
and 25th floor is in under construction phase </t>
  </si>
  <si>
    <t>Progress report of M/s. Eureka Park - Phase 1</t>
  </si>
  <si>
    <t xml:space="preserve">Super structure is completed upto 18 floor 
and 19 floor is in under construction phase   </t>
  </si>
  <si>
    <t xml:space="preserve">Super structure is completed upto 17 floor 
and 18 floor is in under construction phase  </t>
  </si>
  <si>
    <t xml:space="preserve">Super structure is completed upto 16 floor 
and 17 floor is in under construction phase  </t>
  </si>
  <si>
    <t xml:space="preserve">Total No Of Floors </t>
  </si>
  <si>
    <t xml:space="preserve">S. No </t>
  </si>
  <si>
    <t xml:space="preserve">Flat Type </t>
  </si>
  <si>
    <t xml:space="preserve">Number of Units </t>
  </si>
  <si>
    <t>Carpet area 
(In sq ft)</t>
  </si>
  <si>
    <t>Super area 
(In sq ft)</t>
  </si>
  <si>
    <t>Total
(INR)</t>
  </si>
  <si>
    <t xml:space="preserve">Average Price per unit
(INR) </t>
  </si>
  <si>
    <t>2BHK+2T</t>
  </si>
  <si>
    <t>TYPE A (TOWER 1)</t>
  </si>
  <si>
    <t>TYPE A (TOWER 2)</t>
  </si>
  <si>
    <t>TYPE A (TOWER 3)</t>
  </si>
  <si>
    <t>TYPE A (TOWER 4)</t>
  </si>
  <si>
    <t>TYPE B2 (TOWER 8)</t>
  </si>
  <si>
    <t>3BHK+2T</t>
  </si>
  <si>
    <t>TYPE B2 (TOWER 9)</t>
  </si>
  <si>
    <t>TYPE B1 (TOWER 10)</t>
  </si>
  <si>
    <t>TYPE C1 (TOWER 19)</t>
  </si>
  <si>
    <t>3BHK+3T</t>
  </si>
  <si>
    <t>TYPE C2 (TOWER 20)</t>
  </si>
  <si>
    <t>TYPE C2 (TOWER 21)</t>
  </si>
  <si>
    <t>Total carpet area (In sq ft )</t>
  </si>
  <si>
    <t>Total super area (In sq ft )</t>
  </si>
  <si>
    <t>Remarks:</t>
  </si>
  <si>
    <t xml:space="preserve">1. The market of flats varies from Rs.6,000/- to Rs.6,500/- per sq ft on super area. So we have
 calculated the average price which is Rs.6,200/- per sq ft and calculated the fair market value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</si>
</sst>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9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0" fillId="0" borderId="0" xfId="0" applyNumberFormat="1"/>
    <xf numFmtId="169" fontId="0" fillId="0" borderId="1" xfId="1" applyNumberFormat="1" applyFont="1" applyBorder="1" applyAlignment="1">
      <alignment horizontal="center" vertical="center"/>
    </xf>
    <xf numFmtId="169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46024"/>
      <color rgb="FF24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3"/>
  <sheetViews>
    <sheetView topLeftCell="I4" workbookViewId="0">
      <selection activeCell="N18" sqref="N18"/>
    </sheetView>
  </sheetViews>
  <sheetFormatPr defaultRowHeight="15" x14ac:dyDescent="0.25"/>
  <cols>
    <col min="2" max="2" width="6.7109375" bestFit="1" customWidth="1"/>
    <col min="3" max="3" width="13.7109375" bestFit="1" customWidth="1"/>
    <col min="4" max="5" width="10.42578125" bestFit="1" customWidth="1"/>
    <col min="6" max="6" width="13.85546875" bestFit="1" customWidth="1"/>
    <col min="11" max="11" width="15.140625" bestFit="1" customWidth="1"/>
    <col min="12" max="12" width="13.42578125" bestFit="1" customWidth="1"/>
    <col min="13" max="13" width="17.5703125" bestFit="1" customWidth="1"/>
    <col min="14" max="14" width="40.85546875" customWidth="1"/>
  </cols>
  <sheetData>
    <row r="4" spans="2:14" x14ac:dyDescent="0.25">
      <c r="B4" s="8"/>
      <c r="C4" s="8"/>
      <c r="D4" s="8"/>
      <c r="E4" s="8"/>
      <c r="F4" s="8"/>
      <c r="K4" s="11" t="s">
        <v>33</v>
      </c>
      <c r="L4" s="12"/>
      <c r="M4" s="12"/>
      <c r="N4" s="13"/>
    </row>
    <row r="5" spans="2:14" ht="30" x14ac:dyDescent="0.25">
      <c r="B5" s="5" t="s">
        <v>0</v>
      </c>
      <c r="C5" s="5" t="s">
        <v>1</v>
      </c>
      <c r="D5" s="6" t="s">
        <v>10</v>
      </c>
      <c r="E5" s="6" t="s">
        <v>11</v>
      </c>
      <c r="F5" s="6" t="s">
        <v>12</v>
      </c>
      <c r="K5" s="5" t="s">
        <v>15</v>
      </c>
      <c r="L5" s="5" t="s">
        <v>16</v>
      </c>
      <c r="M5" s="5" t="s">
        <v>37</v>
      </c>
      <c r="N5" s="5" t="s">
        <v>17</v>
      </c>
    </row>
    <row r="6" spans="2:14" ht="45" x14ac:dyDescent="0.25">
      <c r="B6" s="3">
        <v>1</v>
      </c>
      <c r="C6" s="3" t="s">
        <v>2</v>
      </c>
      <c r="D6" s="3">
        <v>7</v>
      </c>
      <c r="E6" s="3" t="s">
        <v>7</v>
      </c>
      <c r="F6" s="3">
        <v>980</v>
      </c>
      <c r="K6" s="10" t="s">
        <v>14</v>
      </c>
      <c r="L6" s="1" t="s">
        <v>18</v>
      </c>
      <c r="M6" s="1" t="s">
        <v>7</v>
      </c>
      <c r="N6" s="2" t="s">
        <v>31</v>
      </c>
    </row>
    <row r="7" spans="2:14" ht="45" x14ac:dyDescent="0.25">
      <c r="B7" s="3">
        <v>2</v>
      </c>
      <c r="C7" s="3" t="s">
        <v>3</v>
      </c>
      <c r="D7" s="3">
        <v>2</v>
      </c>
      <c r="E7" s="3" t="s">
        <v>8</v>
      </c>
      <c r="F7" s="3">
        <v>224</v>
      </c>
      <c r="K7" s="10"/>
      <c r="L7" s="1" t="s">
        <v>19</v>
      </c>
      <c r="M7" s="1" t="s">
        <v>7</v>
      </c>
      <c r="N7" s="2" t="s">
        <v>31</v>
      </c>
    </row>
    <row r="8" spans="2:14" ht="45" x14ac:dyDescent="0.25">
      <c r="B8" s="3">
        <v>3</v>
      </c>
      <c r="C8" s="3" t="s">
        <v>4</v>
      </c>
      <c r="D8" s="3">
        <v>4</v>
      </c>
      <c r="E8" s="3" t="s">
        <v>8</v>
      </c>
      <c r="F8" s="3">
        <v>448</v>
      </c>
      <c r="K8" s="10"/>
      <c r="L8" s="1" t="s">
        <v>20</v>
      </c>
      <c r="M8" s="1" t="s">
        <v>7</v>
      </c>
      <c r="N8" s="2" t="s">
        <v>32</v>
      </c>
    </row>
    <row r="9" spans="2:14" ht="33.75" customHeight="1" x14ac:dyDescent="0.25">
      <c r="B9" s="3">
        <v>4</v>
      </c>
      <c r="C9" s="3" t="s">
        <v>5</v>
      </c>
      <c r="D9" s="3">
        <v>1</v>
      </c>
      <c r="E9" s="3" t="s">
        <v>9</v>
      </c>
      <c r="F9" s="3">
        <v>88</v>
      </c>
      <c r="K9" s="10"/>
      <c r="L9" s="1" t="s">
        <v>21</v>
      </c>
      <c r="M9" s="1" t="s">
        <v>7</v>
      </c>
      <c r="N9" s="2" t="s">
        <v>32</v>
      </c>
    </row>
    <row r="10" spans="2:14" x14ac:dyDescent="0.25">
      <c r="B10" s="3">
        <v>5</v>
      </c>
      <c r="C10" s="3" t="s">
        <v>6</v>
      </c>
      <c r="D10" s="3">
        <v>6</v>
      </c>
      <c r="E10" s="3" t="s">
        <v>9</v>
      </c>
      <c r="F10" s="3">
        <v>528</v>
      </c>
      <c r="K10" s="10" t="s">
        <v>22</v>
      </c>
      <c r="L10" s="1" t="s">
        <v>23</v>
      </c>
      <c r="M10" s="1" t="s">
        <v>8</v>
      </c>
      <c r="N10" s="1" t="s">
        <v>26</v>
      </c>
    </row>
    <row r="11" spans="2:14" x14ac:dyDescent="0.25">
      <c r="B11" s="9" t="s">
        <v>13</v>
      </c>
      <c r="C11" s="9"/>
      <c r="D11" s="9"/>
      <c r="E11" s="9"/>
      <c r="F11" s="4">
        <f>SUM(F6:F10)</f>
        <v>2268</v>
      </c>
      <c r="K11" s="10"/>
      <c r="L11" s="1" t="s">
        <v>24</v>
      </c>
      <c r="M11" s="1" t="s">
        <v>8</v>
      </c>
      <c r="N11" s="1" t="s">
        <v>26</v>
      </c>
    </row>
    <row r="12" spans="2:14" x14ac:dyDescent="0.25">
      <c r="K12" s="10"/>
      <c r="L12" s="1" t="s">
        <v>25</v>
      </c>
      <c r="M12" s="1" t="s">
        <v>8</v>
      </c>
      <c r="N12" s="1" t="s">
        <v>26</v>
      </c>
    </row>
    <row r="13" spans="2:14" ht="30" x14ac:dyDescent="0.25">
      <c r="K13" s="10" t="s">
        <v>27</v>
      </c>
      <c r="L13" s="1" t="s">
        <v>28</v>
      </c>
      <c r="M13" s="1" t="s">
        <v>9</v>
      </c>
      <c r="N13" s="2" t="s">
        <v>34</v>
      </c>
    </row>
    <row r="14" spans="2:14" ht="30" x14ac:dyDescent="0.25">
      <c r="F14">
        <f>4800+5500</f>
        <v>10300</v>
      </c>
      <c r="G14">
        <f>F14/2</f>
        <v>5150</v>
      </c>
      <c r="K14" s="10"/>
      <c r="L14" s="1" t="s">
        <v>29</v>
      </c>
      <c r="M14" s="1" t="s">
        <v>9</v>
      </c>
      <c r="N14" s="2" t="s">
        <v>35</v>
      </c>
    </row>
    <row r="15" spans="2:14" ht="30" x14ac:dyDescent="0.25">
      <c r="K15" s="10"/>
      <c r="L15" s="1" t="s">
        <v>30</v>
      </c>
      <c r="M15" s="1" t="s">
        <v>9</v>
      </c>
      <c r="N15" s="2" t="s">
        <v>36</v>
      </c>
    </row>
    <row r="26" spans="12:12" x14ac:dyDescent="0.25">
      <c r="L26">
        <f>83970*32000</f>
        <v>2687040000</v>
      </c>
    </row>
    <row r="28" spans="12:12" x14ac:dyDescent="0.25">
      <c r="L28">
        <f>1250*750274.098</f>
        <v>937842622.5</v>
      </c>
    </row>
    <row r="29" spans="12:12" x14ac:dyDescent="0.25">
      <c r="L29" s="14">
        <v>3991885810</v>
      </c>
    </row>
    <row r="30" spans="12:12" x14ac:dyDescent="0.25">
      <c r="L30" s="14">
        <f>L29+L28</f>
        <v>4929728432.5</v>
      </c>
    </row>
    <row r="33" spans="12:14" x14ac:dyDescent="0.25">
      <c r="L33">
        <f>6719000/1100</f>
        <v>6108.181818181818</v>
      </c>
      <c r="M33">
        <f>7901000/1285</f>
        <v>6148.6381322957195</v>
      </c>
      <c r="N33">
        <f>9582000/1575</f>
        <v>6083.8095238095239</v>
      </c>
    </row>
  </sheetData>
  <mergeCells count="6">
    <mergeCell ref="B4:F4"/>
    <mergeCell ref="B11:E11"/>
    <mergeCell ref="K6:K9"/>
    <mergeCell ref="K10:K12"/>
    <mergeCell ref="K13:K15"/>
    <mergeCell ref="K4:N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3"/>
  <sheetViews>
    <sheetView tabSelected="1" topLeftCell="C23" workbookViewId="0">
      <selection activeCell="I43" sqref="I43"/>
    </sheetView>
  </sheetViews>
  <sheetFormatPr defaultRowHeight="15" x14ac:dyDescent="0.25"/>
  <cols>
    <col min="4" max="4" width="7.85546875" customWidth="1"/>
    <col min="5" max="5" width="16.140625" customWidth="1"/>
    <col min="6" max="6" width="16.140625" bestFit="1" customWidth="1"/>
    <col min="7" max="7" width="13.42578125" bestFit="1" customWidth="1"/>
    <col min="8" max="8" width="11" bestFit="1" customWidth="1"/>
    <col min="9" max="9" width="13.28515625" bestFit="1" customWidth="1"/>
    <col min="10" max="10" width="14.28515625" bestFit="1" customWidth="1"/>
  </cols>
  <sheetData>
    <row r="5" spans="2:10" ht="45" x14ac:dyDescent="0.25">
      <c r="D5" s="5" t="s">
        <v>38</v>
      </c>
      <c r="E5" s="5" t="s">
        <v>39</v>
      </c>
      <c r="F5" s="5" t="s">
        <v>40</v>
      </c>
      <c r="G5" s="6" t="s">
        <v>41</v>
      </c>
      <c r="H5" s="6" t="s">
        <v>42</v>
      </c>
      <c r="I5" s="6" t="s">
        <v>44</v>
      </c>
      <c r="J5" s="6" t="s">
        <v>43</v>
      </c>
    </row>
    <row r="6" spans="2:10" x14ac:dyDescent="0.25">
      <c r="D6" s="9" t="s">
        <v>46</v>
      </c>
      <c r="E6" s="9"/>
      <c r="F6" s="9"/>
      <c r="G6" s="9"/>
      <c r="H6" s="9"/>
      <c r="I6" s="9"/>
      <c r="J6" s="9"/>
    </row>
    <row r="7" spans="2:10" x14ac:dyDescent="0.25">
      <c r="B7">
        <f>G7*F7</f>
        <v>90665.400000000009</v>
      </c>
      <c r="D7" s="7">
        <v>1</v>
      </c>
      <c r="E7" s="7" t="s">
        <v>45</v>
      </c>
      <c r="F7" s="7">
        <v>140</v>
      </c>
      <c r="G7" s="7">
        <v>647.61</v>
      </c>
      <c r="H7" s="7">
        <v>1100</v>
      </c>
      <c r="I7" s="15">
        <f>6200*H7</f>
        <v>6820000</v>
      </c>
      <c r="J7" s="15">
        <f>(H7*F7)*6200</f>
        <v>954800000</v>
      </c>
    </row>
    <row r="8" spans="2:10" x14ac:dyDescent="0.25">
      <c r="D8" s="9" t="s">
        <v>47</v>
      </c>
      <c r="E8" s="9"/>
      <c r="F8" s="9"/>
      <c r="G8" s="9"/>
      <c r="H8" s="9"/>
      <c r="I8" s="9"/>
      <c r="J8" s="9"/>
    </row>
    <row r="9" spans="2:10" x14ac:dyDescent="0.25">
      <c r="B9">
        <f>G9*F9</f>
        <v>90665.400000000009</v>
      </c>
      <c r="D9" s="7">
        <v>2</v>
      </c>
      <c r="E9" s="7" t="s">
        <v>45</v>
      </c>
      <c r="F9" s="7">
        <v>140</v>
      </c>
      <c r="G9" s="7">
        <v>647.61</v>
      </c>
      <c r="H9" s="7">
        <v>1100</v>
      </c>
      <c r="I9" s="15">
        <f>6200*H9</f>
        <v>6820000</v>
      </c>
      <c r="J9" s="15">
        <f>(H9*F9)*6200</f>
        <v>954800000</v>
      </c>
    </row>
    <row r="10" spans="2:10" x14ac:dyDescent="0.25">
      <c r="C10">
        <f>6000+6500</f>
        <v>12500</v>
      </c>
      <c r="D10" s="9" t="s">
        <v>48</v>
      </c>
      <c r="E10" s="9"/>
      <c r="F10" s="9"/>
      <c r="G10" s="9"/>
      <c r="H10" s="9"/>
      <c r="I10" s="9"/>
      <c r="J10" s="9"/>
    </row>
    <row r="11" spans="2:10" x14ac:dyDescent="0.25">
      <c r="B11">
        <f>G11*F11</f>
        <v>90665.400000000009</v>
      </c>
      <c r="C11">
        <f>C10/2</f>
        <v>6250</v>
      </c>
      <c r="D11" s="7">
        <v>3</v>
      </c>
      <c r="E11" s="7" t="s">
        <v>45</v>
      </c>
      <c r="F11" s="7">
        <v>140</v>
      </c>
      <c r="G11" s="7">
        <v>647.61</v>
      </c>
      <c r="H11" s="7">
        <v>1100</v>
      </c>
      <c r="I11" s="15">
        <f>6200*H11</f>
        <v>6820000</v>
      </c>
      <c r="J11" s="15">
        <f>(H11*F11)*6200</f>
        <v>954800000</v>
      </c>
    </row>
    <row r="12" spans="2:10" x14ac:dyDescent="0.25">
      <c r="D12" s="9" t="s">
        <v>49</v>
      </c>
      <c r="E12" s="9"/>
      <c r="F12" s="9"/>
      <c r="G12" s="9"/>
      <c r="H12" s="9"/>
      <c r="I12" s="9"/>
      <c r="J12" s="9"/>
    </row>
    <row r="13" spans="2:10" x14ac:dyDescent="0.25">
      <c r="B13">
        <f>G13*F13</f>
        <v>90665.400000000009</v>
      </c>
      <c r="D13" s="7">
        <v>4</v>
      </c>
      <c r="E13" s="7" t="s">
        <v>45</v>
      </c>
      <c r="F13" s="7">
        <v>140</v>
      </c>
      <c r="G13" s="7">
        <v>647.61</v>
      </c>
      <c r="H13" s="7">
        <v>1100</v>
      </c>
      <c r="I13" s="15">
        <f>6200*H13</f>
        <v>6820000</v>
      </c>
      <c r="J13" s="15">
        <f>(H13*F13)*6200</f>
        <v>954800000</v>
      </c>
    </row>
    <row r="14" spans="2:10" x14ac:dyDescent="0.25">
      <c r="D14" s="9" t="s">
        <v>50</v>
      </c>
      <c r="E14" s="9"/>
      <c r="F14" s="9"/>
      <c r="G14" s="9"/>
      <c r="H14" s="9"/>
      <c r="I14" s="9"/>
      <c r="J14" s="9"/>
    </row>
    <row r="15" spans="2:10" x14ac:dyDescent="0.25">
      <c r="B15">
        <f>G15*F15</f>
        <v>87741.92</v>
      </c>
      <c r="D15" s="7">
        <v>5</v>
      </c>
      <c r="E15" s="7" t="s">
        <v>51</v>
      </c>
      <c r="F15" s="7">
        <v>112</v>
      </c>
      <c r="G15" s="7">
        <v>783.41</v>
      </c>
      <c r="H15" s="7">
        <v>1285</v>
      </c>
      <c r="I15" s="15">
        <f>6200*H15</f>
        <v>7967000</v>
      </c>
      <c r="J15" s="15">
        <f>(H15*F15)*6200</f>
        <v>892304000</v>
      </c>
    </row>
    <row r="16" spans="2:10" x14ac:dyDescent="0.25">
      <c r="D16" s="9" t="s">
        <v>52</v>
      </c>
      <c r="E16" s="9"/>
      <c r="F16" s="9"/>
      <c r="G16" s="9"/>
      <c r="H16" s="9"/>
      <c r="I16" s="9"/>
      <c r="J16" s="9"/>
    </row>
    <row r="17" spans="2:10" x14ac:dyDescent="0.25">
      <c r="B17">
        <f>G17*F17</f>
        <v>87741.92</v>
      </c>
      <c r="D17" s="7">
        <v>6</v>
      </c>
      <c r="E17" s="7" t="s">
        <v>51</v>
      </c>
      <c r="F17" s="7">
        <v>112</v>
      </c>
      <c r="G17" s="7">
        <v>783.41</v>
      </c>
      <c r="H17" s="7">
        <v>1285</v>
      </c>
      <c r="I17" s="15">
        <f>6200*H17</f>
        <v>7967000</v>
      </c>
      <c r="J17" s="15">
        <f>(H17*F17)*6200</f>
        <v>892304000</v>
      </c>
    </row>
    <row r="18" spans="2:10" x14ac:dyDescent="0.25">
      <c r="D18" s="9" t="s">
        <v>53</v>
      </c>
      <c r="E18" s="9"/>
      <c r="F18" s="9"/>
      <c r="G18" s="9"/>
      <c r="H18" s="9"/>
      <c r="I18" s="9"/>
      <c r="J18" s="9"/>
    </row>
    <row r="19" spans="2:10" x14ac:dyDescent="0.25">
      <c r="B19">
        <f>G19*F19</f>
        <v>87741.92</v>
      </c>
      <c r="D19" s="7">
        <v>7</v>
      </c>
      <c r="E19" s="7" t="s">
        <v>51</v>
      </c>
      <c r="F19" s="7">
        <v>112</v>
      </c>
      <c r="G19" s="7">
        <v>783.41</v>
      </c>
      <c r="H19" s="7">
        <v>1285</v>
      </c>
      <c r="I19" s="15">
        <f>6200*H19</f>
        <v>7967000</v>
      </c>
      <c r="J19" s="15">
        <f>(H19*F19)*6200</f>
        <v>892304000</v>
      </c>
    </row>
    <row r="20" spans="2:10" x14ac:dyDescent="0.25">
      <c r="D20" s="9" t="s">
        <v>54</v>
      </c>
      <c r="E20" s="9"/>
      <c r="F20" s="9"/>
      <c r="G20" s="9"/>
      <c r="H20" s="9"/>
      <c r="I20" s="9"/>
      <c r="J20" s="9"/>
    </row>
    <row r="21" spans="2:10" x14ac:dyDescent="0.25">
      <c r="B21">
        <f>G21*F21</f>
        <v>86368.48000000001</v>
      </c>
      <c r="D21" s="7">
        <v>8</v>
      </c>
      <c r="E21" s="7" t="s">
        <v>55</v>
      </c>
      <c r="F21" s="7">
        <v>88</v>
      </c>
      <c r="G21" s="7">
        <v>981.46</v>
      </c>
      <c r="H21" s="7">
        <v>1575</v>
      </c>
      <c r="I21" s="15">
        <f>6200*H21</f>
        <v>9765000</v>
      </c>
      <c r="J21" s="15">
        <f>(H21*F21)*6200</f>
        <v>859320000</v>
      </c>
    </row>
    <row r="22" spans="2:10" x14ac:dyDescent="0.25">
      <c r="D22" s="9" t="s">
        <v>56</v>
      </c>
      <c r="E22" s="9"/>
      <c r="F22" s="9"/>
      <c r="G22" s="9"/>
      <c r="H22" s="9"/>
      <c r="I22" s="9"/>
      <c r="J22" s="9"/>
    </row>
    <row r="23" spans="2:10" x14ac:dyDescent="0.25">
      <c r="B23">
        <f>G23*F23</f>
        <v>86368.48000000001</v>
      </c>
      <c r="D23" s="7">
        <v>9</v>
      </c>
      <c r="E23" s="7" t="s">
        <v>55</v>
      </c>
      <c r="F23" s="7">
        <v>88</v>
      </c>
      <c r="G23" s="7">
        <v>981.46</v>
      </c>
      <c r="H23" s="7">
        <v>1575</v>
      </c>
      <c r="I23" s="15">
        <f>6200*H23</f>
        <v>9765000</v>
      </c>
      <c r="J23" s="15">
        <f>(H23*F23)*6200</f>
        <v>859320000</v>
      </c>
    </row>
    <row r="24" spans="2:10" x14ac:dyDescent="0.25">
      <c r="D24" s="9" t="s">
        <v>57</v>
      </c>
      <c r="E24" s="9"/>
      <c r="F24" s="9"/>
      <c r="G24" s="9"/>
      <c r="H24" s="9"/>
      <c r="I24" s="9"/>
      <c r="J24" s="9"/>
    </row>
    <row r="25" spans="2:10" x14ac:dyDescent="0.25">
      <c r="B25">
        <f>G25*F25</f>
        <v>86368.48000000001</v>
      </c>
      <c r="D25" s="7">
        <v>10</v>
      </c>
      <c r="E25" s="7" t="s">
        <v>55</v>
      </c>
      <c r="F25" s="7">
        <v>88</v>
      </c>
      <c r="G25" s="7">
        <v>981.46</v>
      </c>
      <c r="H25" s="7">
        <v>1575</v>
      </c>
      <c r="I25" s="15">
        <f>6200*H25</f>
        <v>9765000</v>
      </c>
      <c r="J25" s="15">
        <f>(H25*F25)*6200</f>
        <v>859320000</v>
      </c>
    </row>
    <row r="26" spans="2:10" x14ac:dyDescent="0.25">
      <c r="D26" s="4" t="s">
        <v>13</v>
      </c>
      <c r="E26" s="4"/>
      <c r="F26" s="4">
        <f>SUM(F25,F23,F21,F19,F17,F15,F13,F11,F9,F7)</f>
        <v>1160</v>
      </c>
      <c r="G26" s="4">
        <f>SUM(G25,G23,G21,G19,G17,G15,G13,G11,G9,G7)</f>
        <v>7885.0499999999984</v>
      </c>
      <c r="H26" s="4">
        <f>SUM(H25,H23,H21,H19,H17,H15,H13,H11,H9,H7)</f>
        <v>12980</v>
      </c>
      <c r="I26" s="4"/>
      <c r="J26" s="16">
        <f>SUM(J25,J23,J21,J19,J17,J15,J13,J11,J9,J7)</f>
        <v>9074072000</v>
      </c>
    </row>
    <row r="27" spans="2:10" x14ac:dyDescent="0.25">
      <c r="B27">
        <f>SUM(B25,B23,B21,B19,B17,B15,B13,B11,B9,B7)</f>
        <v>884992.8</v>
      </c>
      <c r="D27" s="9" t="s">
        <v>58</v>
      </c>
      <c r="E27" s="9"/>
      <c r="F27" s="17">
        <v>884993</v>
      </c>
      <c r="G27" s="17"/>
      <c r="H27" s="17"/>
      <c r="I27" s="17"/>
      <c r="J27" s="17"/>
    </row>
    <row r="28" spans="2:10" x14ac:dyDescent="0.25">
      <c r="D28" s="9" t="s">
        <v>59</v>
      </c>
      <c r="E28" s="9"/>
      <c r="F28" s="17">
        <v>1463560</v>
      </c>
      <c r="G28" s="17"/>
      <c r="H28" s="17"/>
      <c r="I28" s="17"/>
      <c r="J28" s="17"/>
    </row>
    <row r="29" spans="2:10" x14ac:dyDescent="0.25">
      <c r="D29" s="18" t="s">
        <v>60</v>
      </c>
      <c r="E29" s="18"/>
      <c r="F29" s="18"/>
      <c r="G29" s="18"/>
      <c r="H29" s="18"/>
      <c r="I29" s="18"/>
      <c r="J29" s="18"/>
    </row>
    <row r="30" spans="2:10" ht="31.5" customHeight="1" x14ac:dyDescent="0.25">
      <c r="D30" s="19" t="s">
        <v>61</v>
      </c>
      <c r="E30" s="20"/>
      <c r="F30" s="20"/>
      <c r="G30" s="20"/>
      <c r="H30" s="20"/>
      <c r="I30" s="20"/>
      <c r="J30" s="20"/>
    </row>
    <row r="40" spans="6:9" x14ac:dyDescent="0.25">
      <c r="F40" s="14">
        <v>2687040000</v>
      </c>
    </row>
    <row r="41" spans="6:9" x14ac:dyDescent="0.25">
      <c r="F41" s="14">
        <v>4929728433</v>
      </c>
    </row>
    <row r="42" spans="6:9" x14ac:dyDescent="0.25">
      <c r="F42" s="14">
        <v>650000000</v>
      </c>
    </row>
    <row r="43" spans="6:9" x14ac:dyDescent="0.25">
      <c r="F43" s="14">
        <f>SUM(F40:F42)</f>
        <v>8266768433</v>
      </c>
      <c r="G43" s="14">
        <f>ROUND(F43,-5)</f>
        <v>8266800000</v>
      </c>
      <c r="H43">
        <f>G43*0.85</f>
        <v>7026780000</v>
      </c>
      <c r="I43">
        <f>G43*0.75</f>
        <v>6200100000</v>
      </c>
    </row>
  </sheetData>
  <mergeCells count="16">
    <mergeCell ref="D28:E28"/>
    <mergeCell ref="F27:J27"/>
    <mergeCell ref="F28:J28"/>
    <mergeCell ref="D30:J30"/>
    <mergeCell ref="D29:J29"/>
    <mergeCell ref="D16:J16"/>
    <mergeCell ref="D18:J18"/>
    <mergeCell ref="D20:J20"/>
    <mergeCell ref="D22:J22"/>
    <mergeCell ref="D24:J24"/>
    <mergeCell ref="D27:E27"/>
    <mergeCell ref="D6:J6"/>
    <mergeCell ref="D8:J8"/>
    <mergeCell ref="D10:J10"/>
    <mergeCell ref="D12:J12"/>
    <mergeCell ref="D1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trainee4</cp:lastModifiedBy>
  <dcterms:created xsi:type="dcterms:W3CDTF">2021-11-30T11:16:04Z</dcterms:created>
  <dcterms:modified xsi:type="dcterms:W3CDTF">2021-12-01T07:19:02Z</dcterms:modified>
</cp:coreProperties>
</file>