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gineer3\Desktop\"/>
    </mc:Choice>
  </mc:AlternateContent>
  <bookViews>
    <workbookView xWindow="0" yWindow="0" windowWidth="20490" windowHeight="7455" tabRatio="942" firstSheet="5" activeTab="13"/>
  </bookViews>
  <sheets>
    <sheet name="Land" sheetId="26" r:id="rId1"/>
    <sheet name="Circle rate " sheetId="37" r:id="rId2"/>
    <sheet name="Factory Building" sheetId="20" r:id="rId3"/>
    <sheet name="CCI" sheetId="29" r:id="rId4"/>
    <sheet name="Building-Summary" sheetId="19" r:id="rId5"/>
    <sheet name="Plant &amp; Machinery" sheetId="3" r:id="rId6"/>
    <sheet name="WPI" sheetId="35" r:id="rId7"/>
    <sheet name="Furniture &amp; Fixture" sheetId="5" r:id="rId8"/>
    <sheet name="Office Equipment" sheetId="8" r:id="rId9"/>
    <sheet name="Intagible Assets" sheetId="12" r:id="rId10"/>
    <sheet name="Vehicles" sheetId="6" r:id="rId11"/>
    <sheet name="Computers" sheetId="7" r:id="rId12"/>
    <sheet name="Electrical Installation" sheetId="33" r:id="rId13"/>
    <sheet name="Railway Sidings" sheetId="34" r:id="rId14"/>
    <sheet name="P&amp;M-Summary" sheetId="17" r:id="rId15"/>
    <sheet name="Summary" sheetId="28" r:id="rId16"/>
    <sheet name="Sheet1" sheetId="36"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1" hidden="1">'Circle rate '!$F$8:$N$62</definedName>
    <definedName name="_xlnm._FilterDatabase" localSheetId="11" hidden="1">Computers!$B$3:$Q$431</definedName>
    <definedName name="_xlnm._FilterDatabase" localSheetId="12" hidden="1">'Electrical Installation'!$C$4:$T$161</definedName>
    <definedName name="_xlnm._FilterDatabase" localSheetId="2" hidden="1">'Factory Building'!$B$4:$S$174</definedName>
    <definedName name="_xlnm._FilterDatabase" localSheetId="7" hidden="1">'Furniture &amp; Fixture'!$B$4:$Q$485</definedName>
    <definedName name="_xlnm._FilterDatabase" localSheetId="0" hidden="1">Land!#REF!</definedName>
    <definedName name="_xlnm._FilterDatabase" localSheetId="8" hidden="1">'Office Equipment'!$B$3:$Q$556</definedName>
    <definedName name="_xlnm._FilterDatabase" localSheetId="5" hidden="1">'Plant &amp; Machinery'!$B$4:$S$3686</definedName>
    <definedName name="_xlnm._FilterDatabase" localSheetId="10" hidden="1">Vehicles!$B$3:$Q$39</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 localSheetId="11">Computers!$2:$3</definedName>
    <definedName name="_xlnm.Print_Titles" localSheetId="2">'Factory Building'!$3:$4</definedName>
    <definedName name="_xlnm.Print_Titles" localSheetId="7">'Furniture &amp; Fixture'!$3:$4</definedName>
    <definedName name="_xlnm.Print_Titles" localSheetId="8">'Office Equipment'!$2:$3</definedName>
    <definedName name="_xlnm.Print_Titles" localSheetId="5">'Plant &amp; Machinery'!$3:$4</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M18" i="28" l="1"/>
  <c r="M17" i="28"/>
  <c r="M16" i="28"/>
  <c r="M10" i="28"/>
  <c r="S2886" i="3" l="1"/>
  <c r="S2788" i="3"/>
  <c r="S2787" i="3"/>
  <c r="S36" i="3"/>
  <c r="S25" i="3"/>
  <c r="O3685" i="3"/>
  <c r="O3684" i="3"/>
  <c r="O3683" i="3"/>
  <c r="O3682" i="3"/>
  <c r="O3681" i="3"/>
  <c r="O3680" i="3"/>
  <c r="O3679" i="3"/>
  <c r="O3678" i="3"/>
  <c r="O3677" i="3"/>
  <c r="O3676" i="3"/>
  <c r="O3675" i="3"/>
  <c r="O3674" i="3"/>
  <c r="O3673" i="3"/>
  <c r="O3672" i="3"/>
  <c r="O3671" i="3"/>
  <c r="O3670" i="3"/>
  <c r="O3669" i="3"/>
  <c r="O3668" i="3"/>
  <c r="O3667" i="3"/>
  <c r="O3666" i="3"/>
  <c r="O3665" i="3"/>
  <c r="O3664" i="3"/>
  <c r="O3663" i="3"/>
  <c r="O3662" i="3"/>
  <c r="O3661" i="3"/>
  <c r="O3660" i="3"/>
  <c r="O3659" i="3"/>
  <c r="O3658" i="3"/>
  <c r="O3657" i="3"/>
  <c r="O3656" i="3"/>
  <c r="O3655" i="3"/>
  <c r="O3654" i="3"/>
  <c r="O3653" i="3"/>
  <c r="O3652" i="3"/>
  <c r="O3651" i="3"/>
  <c r="O3650" i="3"/>
  <c r="O3649" i="3"/>
  <c r="O3648" i="3"/>
  <c r="O3647" i="3"/>
  <c r="O3646" i="3"/>
  <c r="O3645" i="3"/>
  <c r="O3644" i="3"/>
  <c r="O3643" i="3"/>
  <c r="O3642" i="3"/>
  <c r="O3641" i="3"/>
  <c r="O3640" i="3"/>
  <c r="O3639" i="3"/>
  <c r="O3638" i="3"/>
  <c r="O3637" i="3"/>
  <c r="O3636" i="3"/>
  <c r="O3635" i="3"/>
  <c r="O3634" i="3"/>
  <c r="O3633" i="3"/>
  <c r="O3632" i="3"/>
  <c r="O3631" i="3"/>
  <c r="O3630" i="3"/>
  <c r="O3629" i="3"/>
  <c r="O3628" i="3"/>
  <c r="O3627" i="3"/>
  <c r="O3626" i="3"/>
  <c r="O3625" i="3"/>
  <c r="O3624" i="3"/>
  <c r="O3623" i="3"/>
  <c r="O3622" i="3"/>
  <c r="O3621" i="3"/>
  <c r="O3620" i="3"/>
  <c r="O3619" i="3"/>
  <c r="O3618" i="3"/>
  <c r="O3617" i="3"/>
  <c r="O3616" i="3"/>
  <c r="O3615" i="3"/>
  <c r="O3614" i="3"/>
  <c r="O3613" i="3"/>
  <c r="O3612" i="3"/>
  <c r="O3611" i="3"/>
  <c r="O3610" i="3"/>
  <c r="O3609" i="3"/>
  <c r="O3608" i="3"/>
  <c r="O3607" i="3"/>
  <c r="O3606" i="3"/>
  <c r="O3605" i="3"/>
  <c r="O3604" i="3"/>
  <c r="O3603" i="3"/>
  <c r="O3602" i="3"/>
  <c r="O3601" i="3"/>
  <c r="O3600" i="3"/>
  <c r="O3599" i="3"/>
  <c r="O3598" i="3"/>
  <c r="O3597" i="3"/>
  <c r="O3596" i="3"/>
  <c r="O3595" i="3"/>
  <c r="O3594" i="3"/>
  <c r="O3593" i="3"/>
  <c r="O3592" i="3"/>
  <c r="O3591" i="3"/>
  <c r="O3590" i="3"/>
  <c r="O3589" i="3"/>
  <c r="O3588" i="3"/>
  <c r="O3587" i="3"/>
  <c r="O3586" i="3"/>
  <c r="O3585" i="3"/>
  <c r="O3584" i="3"/>
  <c r="O3583" i="3"/>
  <c r="O3582" i="3"/>
  <c r="O3581" i="3"/>
  <c r="O3580" i="3"/>
  <c r="O3579" i="3"/>
  <c r="O3578" i="3"/>
  <c r="O3577" i="3"/>
  <c r="O3576" i="3"/>
  <c r="O3575" i="3"/>
  <c r="O3574" i="3"/>
  <c r="O3573" i="3"/>
  <c r="O3572" i="3"/>
  <c r="O3571" i="3"/>
  <c r="O3570" i="3"/>
  <c r="O3569" i="3"/>
  <c r="O3568" i="3"/>
  <c r="O3567" i="3"/>
  <c r="O3566" i="3"/>
  <c r="O3565" i="3"/>
  <c r="O3564" i="3"/>
  <c r="O3563" i="3"/>
  <c r="O3562" i="3"/>
  <c r="O3561" i="3"/>
  <c r="O3560" i="3"/>
  <c r="O3559" i="3"/>
  <c r="O3558" i="3"/>
  <c r="O3557" i="3"/>
  <c r="O3556" i="3"/>
  <c r="O3555" i="3"/>
  <c r="O3554" i="3"/>
  <c r="O3553" i="3"/>
  <c r="O3552" i="3"/>
  <c r="O3551" i="3"/>
  <c r="O3550" i="3"/>
  <c r="O3549" i="3"/>
  <c r="O3548" i="3"/>
  <c r="O3547" i="3"/>
  <c r="O3546" i="3"/>
  <c r="O3545" i="3"/>
  <c r="O3544" i="3"/>
  <c r="O3543" i="3"/>
  <c r="O3542" i="3"/>
  <c r="O3541" i="3"/>
  <c r="O3540" i="3"/>
  <c r="O3539" i="3"/>
  <c r="O3538" i="3"/>
  <c r="O3537" i="3"/>
  <c r="O3536" i="3"/>
  <c r="O3535" i="3"/>
  <c r="O3534" i="3"/>
  <c r="O3533" i="3"/>
  <c r="O3532" i="3"/>
  <c r="O3531" i="3"/>
  <c r="O3530" i="3"/>
  <c r="O3529" i="3"/>
  <c r="O3528" i="3"/>
  <c r="O3527" i="3"/>
  <c r="O3526" i="3"/>
  <c r="O3525" i="3"/>
  <c r="O3524" i="3"/>
  <c r="O3523" i="3"/>
  <c r="O3522" i="3"/>
  <c r="O3521" i="3"/>
  <c r="O3520" i="3"/>
  <c r="O3519" i="3"/>
  <c r="O3518" i="3"/>
  <c r="O3517" i="3"/>
  <c r="O3516" i="3"/>
  <c r="O3515" i="3"/>
  <c r="O3514" i="3"/>
  <c r="O3513" i="3"/>
  <c r="O3512" i="3"/>
  <c r="O3511" i="3"/>
  <c r="O3510" i="3"/>
  <c r="O3509" i="3"/>
  <c r="O3508" i="3"/>
  <c r="O3507" i="3"/>
  <c r="O3506" i="3"/>
  <c r="O3505" i="3"/>
  <c r="O3504" i="3"/>
  <c r="O3503" i="3"/>
  <c r="O3502" i="3"/>
  <c r="O3501" i="3"/>
  <c r="O3500" i="3"/>
  <c r="O3499" i="3"/>
  <c r="O3498" i="3"/>
  <c r="O3497" i="3"/>
  <c r="O3496" i="3"/>
  <c r="O3495" i="3"/>
  <c r="O3494" i="3"/>
  <c r="O3493" i="3"/>
  <c r="O3492" i="3"/>
  <c r="O3491" i="3"/>
  <c r="O3490" i="3"/>
  <c r="O3489" i="3"/>
  <c r="O3488" i="3"/>
  <c r="O3487" i="3"/>
  <c r="O3486" i="3"/>
  <c r="O3485" i="3"/>
  <c r="O3484" i="3"/>
  <c r="O3483" i="3"/>
  <c r="O3482" i="3"/>
  <c r="O3481" i="3"/>
  <c r="O3480" i="3"/>
  <c r="O3479" i="3"/>
  <c r="O3478" i="3"/>
  <c r="O3477" i="3"/>
  <c r="O3476" i="3"/>
  <c r="O3475" i="3"/>
  <c r="O3474" i="3"/>
  <c r="O3473" i="3"/>
  <c r="O3472" i="3"/>
  <c r="O3471" i="3"/>
  <c r="O3470" i="3"/>
  <c r="O3469" i="3"/>
  <c r="O3468" i="3"/>
  <c r="O3467" i="3"/>
  <c r="O3466" i="3"/>
  <c r="O3465" i="3"/>
  <c r="O3464" i="3"/>
  <c r="O3463" i="3"/>
  <c r="O3462" i="3"/>
  <c r="O3461" i="3"/>
  <c r="O3460" i="3"/>
  <c r="O3459" i="3"/>
  <c r="O3458" i="3"/>
  <c r="O3457" i="3"/>
  <c r="O3456" i="3"/>
  <c r="O3455" i="3"/>
  <c r="O3454" i="3"/>
  <c r="O3453" i="3"/>
  <c r="O3452" i="3"/>
  <c r="O3451" i="3"/>
  <c r="O3450" i="3"/>
  <c r="O3449" i="3"/>
  <c r="O3448" i="3"/>
  <c r="O3447" i="3"/>
  <c r="O3446" i="3"/>
  <c r="O3445" i="3"/>
  <c r="O3444" i="3"/>
  <c r="O3443" i="3"/>
  <c r="O3442" i="3"/>
  <c r="O3441" i="3"/>
  <c r="O3440" i="3"/>
  <c r="O3439" i="3"/>
  <c r="O3438" i="3"/>
  <c r="O3437" i="3"/>
  <c r="O3436" i="3"/>
  <c r="O3435" i="3"/>
  <c r="O3434" i="3"/>
  <c r="O3433" i="3"/>
  <c r="O3432" i="3"/>
  <c r="O3431" i="3"/>
  <c r="O3430" i="3"/>
  <c r="O3429" i="3"/>
  <c r="O3428" i="3"/>
  <c r="O3427" i="3"/>
  <c r="O3426" i="3"/>
  <c r="O3425" i="3"/>
  <c r="O3424" i="3"/>
  <c r="O3423" i="3"/>
  <c r="O3422" i="3"/>
  <c r="O3421" i="3"/>
  <c r="O3420" i="3"/>
  <c r="O3419" i="3"/>
  <c r="O3418" i="3"/>
  <c r="O3417" i="3"/>
  <c r="O3416" i="3"/>
  <c r="O3415" i="3"/>
  <c r="O3414" i="3"/>
  <c r="O3413" i="3"/>
  <c r="O3412" i="3"/>
  <c r="O3411" i="3"/>
  <c r="O3410" i="3"/>
  <c r="O3409" i="3"/>
  <c r="O3408" i="3"/>
  <c r="O3407" i="3"/>
  <c r="O3406" i="3"/>
  <c r="O3405" i="3"/>
  <c r="O3404" i="3"/>
  <c r="O3403" i="3"/>
  <c r="O3402" i="3"/>
  <c r="O3401" i="3"/>
  <c r="O3400" i="3"/>
  <c r="O3399" i="3"/>
  <c r="O3398" i="3"/>
  <c r="O3397" i="3"/>
  <c r="O3396" i="3"/>
  <c r="O3395" i="3"/>
  <c r="O3394" i="3"/>
  <c r="O3393" i="3"/>
  <c r="O3392" i="3"/>
  <c r="O3391" i="3"/>
  <c r="O3390" i="3"/>
  <c r="O3389" i="3"/>
  <c r="O3388" i="3"/>
  <c r="O3387" i="3"/>
  <c r="O3386" i="3"/>
  <c r="O3385" i="3"/>
  <c r="O3384" i="3"/>
  <c r="O3383" i="3"/>
  <c r="O3382" i="3"/>
  <c r="O3381" i="3"/>
  <c r="O3380" i="3"/>
  <c r="O3379" i="3"/>
  <c r="O3378" i="3"/>
  <c r="O3377" i="3"/>
  <c r="O3376" i="3"/>
  <c r="O3375" i="3"/>
  <c r="O3374" i="3"/>
  <c r="O3373" i="3"/>
  <c r="O3372" i="3"/>
  <c r="O3371" i="3"/>
  <c r="O3370" i="3"/>
  <c r="O3369" i="3"/>
  <c r="O3368" i="3"/>
  <c r="O3367" i="3"/>
  <c r="O3366" i="3"/>
  <c r="O3365" i="3"/>
  <c r="O3364" i="3"/>
  <c r="O3363" i="3"/>
  <c r="O3362" i="3"/>
  <c r="O3361" i="3"/>
  <c r="O3360" i="3"/>
  <c r="O3359" i="3"/>
  <c r="O3358" i="3"/>
  <c r="O3357" i="3"/>
  <c r="O3356" i="3"/>
  <c r="O3355" i="3"/>
  <c r="O3354" i="3"/>
  <c r="O3353" i="3"/>
  <c r="O3352" i="3"/>
  <c r="O3351" i="3"/>
  <c r="O3350" i="3"/>
  <c r="O3349" i="3"/>
  <c r="O3348" i="3"/>
  <c r="O3347" i="3"/>
  <c r="O3346" i="3"/>
  <c r="O3345" i="3"/>
  <c r="O3344" i="3"/>
  <c r="O3343" i="3"/>
  <c r="O3342" i="3"/>
  <c r="O3341" i="3"/>
  <c r="O3340" i="3"/>
  <c r="O3339" i="3"/>
  <c r="O3338" i="3"/>
  <c r="O3337" i="3"/>
  <c r="O3336" i="3"/>
  <c r="O3335" i="3"/>
  <c r="O3334" i="3"/>
  <c r="O3333" i="3"/>
  <c r="O3332" i="3"/>
  <c r="O3331" i="3"/>
  <c r="O3330" i="3"/>
  <c r="O3329" i="3"/>
  <c r="O3328" i="3"/>
  <c r="O3327" i="3"/>
  <c r="O3326" i="3"/>
  <c r="O3325" i="3"/>
  <c r="O3324" i="3"/>
  <c r="O3323" i="3"/>
  <c r="O3322" i="3"/>
  <c r="O3321" i="3"/>
  <c r="O3320" i="3"/>
  <c r="O3319" i="3"/>
  <c r="O3318" i="3"/>
  <c r="O3317" i="3"/>
  <c r="O3316" i="3"/>
  <c r="O3315" i="3"/>
  <c r="O3314" i="3"/>
  <c r="O3313" i="3"/>
  <c r="O3312" i="3"/>
  <c r="O3311" i="3"/>
  <c r="O3310" i="3"/>
  <c r="O3309" i="3"/>
  <c r="O3308" i="3"/>
  <c r="O3307" i="3"/>
  <c r="O3306" i="3"/>
  <c r="O3305" i="3"/>
  <c r="O3304" i="3"/>
  <c r="O3303" i="3"/>
  <c r="O3302" i="3"/>
  <c r="O3301" i="3"/>
  <c r="O3300" i="3"/>
  <c r="O3299" i="3"/>
  <c r="O3298" i="3"/>
  <c r="O3297" i="3"/>
  <c r="O3296" i="3"/>
  <c r="O3295" i="3"/>
  <c r="O3294" i="3"/>
  <c r="O3293" i="3"/>
  <c r="O3292" i="3"/>
  <c r="O3291" i="3"/>
  <c r="O3290" i="3"/>
  <c r="O3289" i="3"/>
  <c r="O3288" i="3"/>
  <c r="O3287" i="3"/>
  <c r="O3286" i="3"/>
  <c r="O3285" i="3"/>
  <c r="O3284" i="3"/>
  <c r="O3283" i="3"/>
  <c r="O3282" i="3"/>
  <c r="O3281" i="3"/>
  <c r="O3280" i="3"/>
  <c r="O3279" i="3"/>
  <c r="O3278" i="3"/>
  <c r="O3277" i="3"/>
  <c r="O3276" i="3"/>
  <c r="O3275" i="3"/>
  <c r="O3274" i="3"/>
  <c r="O3273" i="3"/>
  <c r="O3272" i="3"/>
  <c r="O3271" i="3"/>
  <c r="O3270" i="3"/>
  <c r="O3269" i="3"/>
  <c r="O3268" i="3"/>
  <c r="O3267" i="3"/>
  <c r="O3266" i="3"/>
  <c r="O3265" i="3"/>
  <c r="O3264" i="3"/>
  <c r="O3263" i="3"/>
  <c r="O3262" i="3"/>
  <c r="O3261" i="3"/>
  <c r="O3260" i="3"/>
  <c r="O3259" i="3"/>
  <c r="O3258" i="3"/>
  <c r="O3257" i="3"/>
  <c r="O3256" i="3"/>
  <c r="O3255" i="3"/>
  <c r="O3254" i="3"/>
  <c r="O3253" i="3"/>
  <c r="O3252" i="3"/>
  <c r="O3251" i="3"/>
  <c r="O3250" i="3"/>
  <c r="O3249" i="3"/>
  <c r="O3248" i="3"/>
  <c r="O3247" i="3"/>
  <c r="O3246" i="3"/>
  <c r="O3245" i="3"/>
  <c r="O3244" i="3"/>
  <c r="O3243" i="3"/>
  <c r="O3242" i="3"/>
  <c r="O3241" i="3"/>
  <c r="O3240" i="3"/>
  <c r="O3239" i="3"/>
  <c r="O3238" i="3"/>
  <c r="O3237" i="3"/>
  <c r="O3236" i="3"/>
  <c r="O3235" i="3"/>
  <c r="O3234" i="3"/>
  <c r="O3233" i="3"/>
  <c r="O3232" i="3"/>
  <c r="O3231" i="3"/>
  <c r="O3230" i="3"/>
  <c r="O3229" i="3"/>
  <c r="O3228" i="3"/>
  <c r="O3227" i="3"/>
  <c r="O3226" i="3"/>
  <c r="O3225" i="3"/>
  <c r="O3224" i="3"/>
  <c r="O3223" i="3"/>
  <c r="O3222" i="3"/>
  <c r="O3221" i="3"/>
  <c r="O3220" i="3"/>
  <c r="O3219" i="3"/>
  <c r="O3218" i="3"/>
  <c r="O3217" i="3"/>
  <c r="O3216" i="3"/>
  <c r="O3215" i="3"/>
  <c r="O3214" i="3"/>
  <c r="O3213" i="3"/>
  <c r="O3212" i="3"/>
  <c r="O3211" i="3"/>
  <c r="O3210" i="3"/>
  <c r="O3209" i="3"/>
  <c r="O3208" i="3"/>
  <c r="O3207" i="3"/>
  <c r="O3206" i="3"/>
  <c r="O3205" i="3"/>
  <c r="O3204" i="3"/>
  <c r="O3203" i="3"/>
  <c r="O3202" i="3"/>
  <c r="O3201" i="3"/>
  <c r="O3200" i="3"/>
  <c r="O3199" i="3"/>
  <c r="O3198" i="3"/>
  <c r="O3197" i="3"/>
  <c r="O3196" i="3"/>
  <c r="O3195" i="3"/>
  <c r="O3194" i="3"/>
  <c r="O3193" i="3"/>
  <c r="O3192" i="3"/>
  <c r="O3191" i="3"/>
  <c r="O3190" i="3"/>
  <c r="O3189" i="3"/>
  <c r="O3188" i="3"/>
  <c r="O3187" i="3"/>
  <c r="O3186" i="3"/>
  <c r="O3185" i="3"/>
  <c r="O3184" i="3"/>
  <c r="O3183" i="3"/>
  <c r="O3182" i="3"/>
  <c r="O3181" i="3"/>
  <c r="O3180" i="3"/>
  <c r="O3179" i="3"/>
  <c r="O3178" i="3"/>
  <c r="O3177" i="3"/>
  <c r="O3176" i="3"/>
  <c r="O3175" i="3"/>
  <c r="O3174" i="3"/>
  <c r="O3173" i="3"/>
  <c r="O3172" i="3"/>
  <c r="O3171" i="3"/>
  <c r="O3170" i="3"/>
  <c r="O3169" i="3"/>
  <c r="O3168" i="3"/>
  <c r="O3167" i="3"/>
  <c r="O3166" i="3"/>
  <c r="O3165" i="3"/>
  <c r="O3164" i="3"/>
  <c r="O3163" i="3"/>
  <c r="O3162" i="3"/>
  <c r="O3161" i="3"/>
  <c r="O3160" i="3"/>
  <c r="O3159" i="3"/>
  <c r="O3158" i="3"/>
  <c r="O3157" i="3"/>
  <c r="O3156" i="3"/>
  <c r="O3155" i="3"/>
  <c r="O3154" i="3"/>
  <c r="O3153" i="3"/>
  <c r="O3152" i="3"/>
  <c r="O3151" i="3"/>
  <c r="O3150" i="3"/>
  <c r="O3149" i="3"/>
  <c r="O3148" i="3"/>
  <c r="O3147" i="3"/>
  <c r="O3146" i="3"/>
  <c r="O3145" i="3"/>
  <c r="O3144" i="3"/>
  <c r="O3143" i="3"/>
  <c r="O3142" i="3"/>
  <c r="O3141" i="3"/>
  <c r="O3140" i="3"/>
  <c r="O3139" i="3"/>
  <c r="O3138" i="3"/>
  <c r="O3137" i="3"/>
  <c r="O3136" i="3"/>
  <c r="O3135" i="3"/>
  <c r="O3134" i="3"/>
  <c r="O3133" i="3"/>
  <c r="O3132" i="3"/>
  <c r="O3131" i="3"/>
  <c r="O3130" i="3"/>
  <c r="O3129" i="3"/>
  <c r="O3128" i="3"/>
  <c r="O3127" i="3"/>
  <c r="O3126" i="3"/>
  <c r="O3125" i="3"/>
  <c r="O3124" i="3"/>
  <c r="O3123" i="3"/>
  <c r="O3122" i="3"/>
  <c r="O3121" i="3"/>
  <c r="O3120" i="3"/>
  <c r="O3119" i="3"/>
  <c r="O3118" i="3"/>
  <c r="O3117" i="3"/>
  <c r="O3116" i="3"/>
  <c r="O3115" i="3"/>
  <c r="O3114" i="3"/>
  <c r="O3113" i="3"/>
  <c r="O3112" i="3"/>
  <c r="O3111" i="3"/>
  <c r="O3110" i="3"/>
  <c r="O3109" i="3"/>
  <c r="O3108" i="3"/>
  <c r="O3107" i="3"/>
  <c r="O3106" i="3"/>
  <c r="O3105" i="3"/>
  <c r="O3104" i="3"/>
  <c r="O3103" i="3"/>
  <c r="O3102" i="3"/>
  <c r="O3101" i="3"/>
  <c r="O3100" i="3"/>
  <c r="O3099" i="3"/>
  <c r="O3098" i="3"/>
  <c r="O3097" i="3"/>
  <c r="O3096" i="3"/>
  <c r="O3095" i="3"/>
  <c r="O3094" i="3"/>
  <c r="O3093" i="3"/>
  <c r="O3092" i="3"/>
  <c r="O3091" i="3"/>
  <c r="O3090" i="3"/>
  <c r="O3089" i="3"/>
  <c r="O3088" i="3"/>
  <c r="O3087" i="3"/>
  <c r="O3086" i="3"/>
  <c r="O3085" i="3"/>
  <c r="O3084" i="3"/>
  <c r="O3083" i="3"/>
  <c r="O3082" i="3"/>
  <c r="O3081" i="3"/>
  <c r="O3080" i="3"/>
  <c r="O3079" i="3"/>
  <c r="O3078" i="3"/>
  <c r="O3077" i="3"/>
  <c r="O3076" i="3"/>
  <c r="O3075" i="3"/>
  <c r="O3074" i="3"/>
  <c r="O3073" i="3"/>
  <c r="O3072" i="3"/>
  <c r="O3071" i="3"/>
  <c r="O3070" i="3"/>
  <c r="O3069" i="3"/>
  <c r="O3068" i="3"/>
  <c r="O3067" i="3"/>
  <c r="O3066" i="3"/>
  <c r="O3065" i="3"/>
  <c r="O3064" i="3"/>
  <c r="O3063" i="3"/>
  <c r="O3062" i="3"/>
  <c r="O3061" i="3"/>
  <c r="O3060" i="3"/>
  <c r="O3059" i="3"/>
  <c r="O3058" i="3"/>
  <c r="O3057" i="3"/>
  <c r="O3056" i="3"/>
  <c r="O3055" i="3"/>
  <c r="O3054" i="3"/>
  <c r="O3053" i="3"/>
  <c r="O3052" i="3"/>
  <c r="O3051" i="3"/>
  <c r="O3050" i="3"/>
  <c r="O3049" i="3"/>
  <c r="O3048" i="3"/>
  <c r="O3047" i="3"/>
  <c r="O3046" i="3"/>
  <c r="O3045" i="3"/>
  <c r="O3044" i="3"/>
  <c r="O3043" i="3"/>
  <c r="O3042" i="3"/>
  <c r="O3041" i="3"/>
  <c r="O3040" i="3"/>
  <c r="O3039" i="3"/>
  <c r="O3038" i="3"/>
  <c r="O3037" i="3"/>
  <c r="O3036" i="3"/>
  <c r="O3035" i="3"/>
  <c r="O3034" i="3"/>
  <c r="O3033" i="3"/>
  <c r="O3032" i="3"/>
  <c r="O3031" i="3"/>
  <c r="O3030" i="3"/>
  <c r="O3029" i="3"/>
  <c r="O3028" i="3"/>
  <c r="O3027" i="3"/>
  <c r="O3026" i="3"/>
  <c r="O3025" i="3"/>
  <c r="O3024" i="3"/>
  <c r="O3023" i="3"/>
  <c r="O3022" i="3"/>
  <c r="O3021" i="3"/>
  <c r="O3020" i="3"/>
  <c r="O3019" i="3"/>
  <c r="O3018" i="3"/>
  <c r="O3017" i="3"/>
  <c r="O3016" i="3"/>
  <c r="O3015" i="3"/>
  <c r="O3014" i="3"/>
  <c r="O3013" i="3"/>
  <c r="O3012" i="3"/>
  <c r="O3011" i="3"/>
  <c r="O3010" i="3"/>
  <c r="O3009" i="3"/>
  <c r="O3008" i="3"/>
  <c r="O3007" i="3"/>
  <c r="O3006" i="3"/>
  <c r="O3005" i="3"/>
  <c r="O3004" i="3"/>
  <c r="O3003" i="3"/>
  <c r="O3002" i="3"/>
  <c r="O3001" i="3"/>
  <c r="O3000" i="3"/>
  <c r="O2999" i="3"/>
  <c r="O2998" i="3"/>
  <c r="O2997" i="3"/>
  <c r="O2996" i="3"/>
  <c r="O2995" i="3"/>
  <c r="O2994" i="3"/>
  <c r="O2993" i="3"/>
  <c r="O2992" i="3"/>
  <c r="O2991" i="3"/>
  <c r="O2990" i="3"/>
  <c r="O2989" i="3"/>
  <c r="O2988" i="3"/>
  <c r="O2987" i="3"/>
  <c r="O2986" i="3"/>
  <c r="O2985" i="3"/>
  <c r="O2984" i="3"/>
  <c r="O2983" i="3"/>
  <c r="O2982" i="3"/>
  <c r="O2981" i="3"/>
  <c r="O2980" i="3"/>
  <c r="O2979" i="3"/>
  <c r="O2978" i="3"/>
  <c r="O2977" i="3"/>
  <c r="O2976" i="3"/>
  <c r="O2975" i="3"/>
  <c r="O2974" i="3"/>
  <c r="O2973" i="3"/>
  <c r="O2972" i="3"/>
  <c r="O2971" i="3"/>
  <c r="O2970" i="3"/>
  <c r="O2969" i="3"/>
  <c r="O2968" i="3"/>
  <c r="O2967" i="3"/>
  <c r="O2966" i="3"/>
  <c r="O2965" i="3"/>
  <c r="O2964" i="3"/>
  <c r="O2963" i="3"/>
  <c r="O2962" i="3"/>
  <c r="O2961" i="3"/>
  <c r="O2960" i="3"/>
  <c r="O2959" i="3"/>
  <c r="O2958" i="3"/>
  <c r="O2957" i="3"/>
  <c r="O2956" i="3"/>
  <c r="O2955" i="3"/>
  <c r="O2954" i="3"/>
  <c r="O2953" i="3"/>
  <c r="O2952" i="3"/>
  <c r="O2951" i="3"/>
  <c r="O2950" i="3"/>
  <c r="O2949" i="3"/>
  <c r="O2948" i="3"/>
  <c r="O2947" i="3"/>
  <c r="O2946" i="3"/>
  <c r="O2945" i="3"/>
  <c r="O2944" i="3"/>
  <c r="O2943" i="3"/>
  <c r="O2942" i="3"/>
  <c r="O2941" i="3"/>
  <c r="O2940" i="3"/>
  <c r="O2939" i="3"/>
  <c r="O2938" i="3"/>
  <c r="O2937" i="3"/>
  <c r="O2936" i="3"/>
  <c r="O2935" i="3"/>
  <c r="O2934" i="3"/>
  <c r="O2933" i="3"/>
  <c r="O2932" i="3"/>
  <c r="O2931" i="3"/>
  <c r="O2930" i="3"/>
  <c r="O2929" i="3"/>
  <c r="O2928" i="3"/>
  <c r="O2927" i="3"/>
  <c r="O2926" i="3"/>
  <c r="O2925" i="3"/>
  <c r="O2924" i="3"/>
  <c r="O2923" i="3"/>
  <c r="O2922" i="3"/>
  <c r="O2921" i="3"/>
  <c r="O2920" i="3"/>
  <c r="O2919" i="3"/>
  <c r="O2918" i="3"/>
  <c r="O2917" i="3"/>
  <c r="O2916" i="3"/>
  <c r="O2915" i="3"/>
  <c r="O2914" i="3"/>
  <c r="O2913" i="3"/>
  <c r="O2912" i="3"/>
  <c r="O2911" i="3"/>
  <c r="O2910" i="3"/>
  <c r="O2909" i="3"/>
  <c r="O2908" i="3"/>
  <c r="O2907" i="3"/>
  <c r="O2906" i="3"/>
  <c r="O2905" i="3"/>
  <c r="O2904" i="3"/>
  <c r="O2903" i="3"/>
  <c r="O2902" i="3"/>
  <c r="O2901" i="3"/>
  <c r="O2900" i="3"/>
  <c r="O2899" i="3"/>
  <c r="O2898" i="3"/>
  <c r="O2897" i="3"/>
  <c r="O2896" i="3"/>
  <c r="O2895" i="3"/>
  <c r="O2894" i="3"/>
  <c r="O2893" i="3"/>
  <c r="O2892" i="3"/>
  <c r="O2891" i="3"/>
  <c r="O2890" i="3"/>
  <c r="O2889" i="3"/>
  <c r="O2888" i="3"/>
  <c r="O2887" i="3"/>
  <c r="O2886" i="3"/>
  <c r="O2885" i="3"/>
  <c r="O2884" i="3"/>
  <c r="O2883" i="3"/>
  <c r="O2882" i="3"/>
  <c r="O2881" i="3"/>
  <c r="O2880" i="3"/>
  <c r="O2879" i="3"/>
  <c r="O2878" i="3"/>
  <c r="O2877" i="3"/>
  <c r="O2876" i="3"/>
  <c r="O2875" i="3"/>
  <c r="O2874" i="3"/>
  <c r="O2873" i="3"/>
  <c r="O2872" i="3"/>
  <c r="O2871" i="3"/>
  <c r="O2870" i="3"/>
  <c r="O2869" i="3"/>
  <c r="O2868" i="3"/>
  <c r="O2867" i="3"/>
  <c r="O2866" i="3"/>
  <c r="O2865" i="3"/>
  <c r="O2864" i="3"/>
  <c r="O2863" i="3"/>
  <c r="O2862" i="3"/>
  <c r="O2861" i="3"/>
  <c r="O2860" i="3"/>
  <c r="O2859" i="3"/>
  <c r="O2858" i="3"/>
  <c r="O2857" i="3"/>
  <c r="O2856" i="3"/>
  <c r="O2855" i="3"/>
  <c r="O2854" i="3"/>
  <c r="O2853" i="3"/>
  <c r="O2852" i="3"/>
  <c r="O2851" i="3"/>
  <c r="O2850" i="3"/>
  <c r="O2849" i="3"/>
  <c r="O2848" i="3"/>
  <c r="O2847" i="3"/>
  <c r="O2846" i="3"/>
  <c r="O2845" i="3"/>
  <c r="O2844" i="3"/>
  <c r="O2843" i="3"/>
  <c r="O2842" i="3"/>
  <c r="O2841" i="3"/>
  <c r="O2840" i="3"/>
  <c r="O2839" i="3"/>
  <c r="O2838" i="3"/>
  <c r="O2837" i="3"/>
  <c r="O2836" i="3"/>
  <c r="O2835" i="3"/>
  <c r="O2834" i="3"/>
  <c r="O2833" i="3"/>
  <c r="O2832" i="3"/>
  <c r="O2831" i="3"/>
  <c r="O2830" i="3"/>
  <c r="O2829" i="3"/>
  <c r="O2828" i="3"/>
  <c r="O2827" i="3"/>
  <c r="O2826" i="3"/>
  <c r="O2825" i="3"/>
  <c r="O2824" i="3"/>
  <c r="O2823" i="3"/>
  <c r="O2822" i="3"/>
  <c r="O2821" i="3"/>
  <c r="O2820" i="3"/>
  <c r="O2819" i="3"/>
  <c r="O2818" i="3"/>
  <c r="O2817" i="3"/>
  <c r="O2816" i="3"/>
  <c r="O2815" i="3"/>
  <c r="O2814" i="3"/>
  <c r="O2813" i="3"/>
  <c r="O2812" i="3"/>
  <c r="O2811" i="3"/>
  <c r="O2810" i="3"/>
  <c r="O2809" i="3"/>
  <c r="O2808" i="3"/>
  <c r="O2807" i="3"/>
  <c r="O2806" i="3"/>
  <c r="O2805" i="3"/>
  <c r="O2804" i="3"/>
  <c r="O2803" i="3"/>
  <c r="O2802" i="3"/>
  <c r="O2801" i="3"/>
  <c r="O2800" i="3"/>
  <c r="O2799" i="3"/>
  <c r="O2798" i="3"/>
  <c r="O2797" i="3"/>
  <c r="O2796" i="3"/>
  <c r="O2795" i="3"/>
  <c r="O2794" i="3"/>
  <c r="O2793" i="3"/>
  <c r="O2792" i="3"/>
  <c r="O2791" i="3"/>
  <c r="O2790" i="3"/>
  <c r="O2789" i="3"/>
  <c r="O2788" i="3"/>
  <c r="O2787" i="3"/>
  <c r="O2786" i="3"/>
  <c r="O2785" i="3"/>
  <c r="O2784" i="3"/>
  <c r="O2783" i="3"/>
  <c r="O2782" i="3"/>
  <c r="O2781" i="3"/>
  <c r="O2780" i="3"/>
  <c r="O2779" i="3"/>
  <c r="O2778" i="3"/>
  <c r="O2777" i="3"/>
  <c r="O2776" i="3"/>
  <c r="O2775" i="3"/>
  <c r="O2774" i="3"/>
  <c r="O2773" i="3"/>
  <c r="O2772" i="3"/>
  <c r="O2771" i="3"/>
  <c r="O2770" i="3"/>
  <c r="O2769" i="3"/>
  <c r="O2768" i="3"/>
  <c r="O2767" i="3"/>
  <c r="O2766" i="3"/>
  <c r="O2765" i="3"/>
  <c r="O2764" i="3"/>
  <c r="O2763" i="3"/>
  <c r="O2762" i="3"/>
  <c r="O2761" i="3"/>
  <c r="O2760" i="3"/>
  <c r="O2759" i="3"/>
  <c r="O2758" i="3"/>
  <c r="O2757" i="3"/>
  <c r="O2756" i="3"/>
  <c r="O2755" i="3"/>
  <c r="O2754" i="3"/>
  <c r="O2753" i="3"/>
  <c r="O2752" i="3"/>
  <c r="O2751" i="3"/>
  <c r="O2750" i="3"/>
  <c r="O2749" i="3"/>
  <c r="O2748" i="3"/>
  <c r="O2747" i="3"/>
  <c r="O2746" i="3"/>
  <c r="O2745" i="3"/>
  <c r="O2744" i="3"/>
  <c r="O2743" i="3"/>
  <c r="O2742" i="3"/>
  <c r="O2741" i="3"/>
  <c r="O2740" i="3"/>
  <c r="O2739" i="3"/>
  <c r="O2738" i="3"/>
  <c r="O2737" i="3"/>
  <c r="O2736" i="3"/>
  <c r="O2735" i="3"/>
  <c r="O2734" i="3"/>
  <c r="O2733" i="3"/>
  <c r="O2732" i="3"/>
  <c r="O2731" i="3"/>
  <c r="O2730" i="3"/>
  <c r="O2729" i="3"/>
  <c r="O2728" i="3"/>
  <c r="O2727" i="3"/>
  <c r="O2726" i="3"/>
  <c r="O2725" i="3"/>
  <c r="O2724" i="3"/>
  <c r="O2723" i="3"/>
  <c r="O2722" i="3"/>
  <c r="O2721" i="3"/>
  <c r="O2720" i="3"/>
  <c r="O2719" i="3"/>
  <c r="O2718" i="3"/>
  <c r="O2717" i="3"/>
  <c r="O2716" i="3"/>
  <c r="O2715" i="3"/>
  <c r="O2714" i="3"/>
  <c r="O2713" i="3"/>
  <c r="O2712" i="3"/>
  <c r="O2711" i="3"/>
  <c r="O2710" i="3"/>
  <c r="O2709" i="3"/>
  <c r="O2708" i="3"/>
  <c r="O2707" i="3"/>
  <c r="O2706" i="3"/>
  <c r="O2705" i="3"/>
  <c r="O2704" i="3"/>
  <c r="O2703" i="3"/>
  <c r="O2702" i="3"/>
  <c r="O2701" i="3"/>
  <c r="O2700" i="3"/>
  <c r="O2699" i="3"/>
  <c r="O2698" i="3"/>
  <c r="O2697" i="3"/>
  <c r="O2696" i="3"/>
  <c r="O2695" i="3"/>
  <c r="O2694" i="3"/>
  <c r="O2693" i="3"/>
  <c r="O2692" i="3"/>
  <c r="O2691" i="3"/>
  <c r="O2690" i="3"/>
  <c r="O2689" i="3"/>
  <c r="O2688" i="3"/>
  <c r="O2687" i="3"/>
  <c r="O2686" i="3"/>
  <c r="O2685" i="3"/>
  <c r="O2684" i="3"/>
  <c r="O2683" i="3"/>
  <c r="O2682" i="3"/>
  <c r="O2681" i="3"/>
  <c r="O2680" i="3"/>
  <c r="O2679" i="3"/>
  <c r="O2678" i="3"/>
  <c r="O2677" i="3"/>
  <c r="O2676" i="3"/>
  <c r="O2675" i="3"/>
  <c r="O2674" i="3"/>
  <c r="O2673" i="3"/>
  <c r="O2672" i="3"/>
  <c r="O2671" i="3"/>
  <c r="O2670" i="3"/>
  <c r="O2669" i="3"/>
  <c r="O2668" i="3"/>
  <c r="O2667" i="3"/>
  <c r="O2666" i="3"/>
  <c r="O2665" i="3"/>
  <c r="O2664" i="3"/>
  <c r="O2663" i="3"/>
  <c r="O2662" i="3"/>
  <c r="O2661" i="3"/>
  <c r="O2660" i="3"/>
  <c r="O2659" i="3"/>
  <c r="O2658" i="3"/>
  <c r="O2657" i="3"/>
  <c r="O2656" i="3"/>
  <c r="O2655" i="3"/>
  <c r="O2654" i="3"/>
  <c r="O2653" i="3"/>
  <c r="O2652" i="3"/>
  <c r="O2651" i="3"/>
  <c r="O2650" i="3"/>
  <c r="O2649" i="3"/>
  <c r="O2648" i="3"/>
  <c r="O2647" i="3"/>
  <c r="O2646" i="3"/>
  <c r="O2645" i="3"/>
  <c r="O2644" i="3"/>
  <c r="O2643" i="3"/>
  <c r="O2642" i="3"/>
  <c r="O2641" i="3"/>
  <c r="O2640" i="3"/>
  <c r="O2639" i="3"/>
  <c r="O2638" i="3"/>
  <c r="O2637" i="3"/>
  <c r="O2636" i="3"/>
  <c r="O2635" i="3"/>
  <c r="O2634" i="3"/>
  <c r="O2633" i="3"/>
  <c r="O2632" i="3"/>
  <c r="O2631" i="3"/>
  <c r="O2630" i="3"/>
  <c r="O2629" i="3"/>
  <c r="O2628" i="3"/>
  <c r="O2627" i="3"/>
  <c r="O2626" i="3"/>
  <c r="O2625" i="3"/>
  <c r="O2624" i="3"/>
  <c r="O2623" i="3"/>
  <c r="O2622" i="3"/>
  <c r="O2621" i="3"/>
  <c r="O2620" i="3"/>
  <c r="O2619" i="3"/>
  <c r="O2618" i="3"/>
  <c r="O2617" i="3"/>
  <c r="O2616" i="3"/>
  <c r="O2615" i="3"/>
  <c r="O2614" i="3"/>
  <c r="O2613" i="3"/>
  <c r="O2612" i="3"/>
  <c r="O2611" i="3"/>
  <c r="O2610" i="3"/>
  <c r="O2609" i="3"/>
  <c r="O2608" i="3"/>
  <c r="O2607" i="3"/>
  <c r="O2606" i="3"/>
  <c r="O2605" i="3"/>
  <c r="O2604" i="3"/>
  <c r="O2603" i="3"/>
  <c r="O2602" i="3"/>
  <c r="O2601" i="3"/>
  <c r="O2600" i="3"/>
  <c r="O2599" i="3"/>
  <c r="O2598" i="3"/>
  <c r="O2597" i="3"/>
  <c r="O2596" i="3"/>
  <c r="O2595" i="3"/>
  <c r="O2594" i="3"/>
  <c r="O2593" i="3"/>
  <c r="O2592" i="3"/>
  <c r="O2591" i="3"/>
  <c r="O2590" i="3"/>
  <c r="O2589" i="3"/>
  <c r="O2588" i="3"/>
  <c r="O2587" i="3"/>
  <c r="O2586" i="3"/>
  <c r="O2585" i="3"/>
  <c r="O2584" i="3"/>
  <c r="O2583" i="3"/>
  <c r="O2582" i="3"/>
  <c r="O2581" i="3"/>
  <c r="O2580" i="3"/>
  <c r="O2579" i="3"/>
  <c r="O2578" i="3"/>
  <c r="O2577" i="3"/>
  <c r="O2576" i="3"/>
  <c r="O2575" i="3"/>
  <c r="O2574" i="3"/>
  <c r="O2573" i="3"/>
  <c r="O2572" i="3"/>
  <c r="O2571" i="3"/>
  <c r="O2570" i="3"/>
  <c r="O2569" i="3"/>
  <c r="O2568" i="3"/>
  <c r="O2567" i="3"/>
  <c r="O2566" i="3"/>
  <c r="O2565" i="3"/>
  <c r="O2564" i="3"/>
  <c r="O2563" i="3"/>
  <c r="O2562" i="3"/>
  <c r="O2561" i="3"/>
  <c r="O2560" i="3"/>
  <c r="O2559" i="3"/>
  <c r="O2558" i="3"/>
  <c r="O2557" i="3"/>
  <c r="O2556" i="3"/>
  <c r="O2555" i="3"/>
  <c r="O2554" i="3"/>
  <c r="O2553" i="3"/>
  <c r="O2552" i="3"/>
  <c r="O2551" i="3"/>
  <c r="O2550" i="3"/>
  <c r="O2549" i="3"/>
  <c r="O2548" i="3"/>
  <c r="O2547" i="3"/>
  <c r="O2546" i="3"/>
  <c r="O2545" i="3"/>
  <c r="O2544" i="3"/>
  <c r="O2543" i="3"/>
  <c r="O2542" i="3"/>
  <c r="O2541" i="3"/>
  <c r="O2540" i="3"/>
  <c r="O2539" i="3"/>
  <c r="O2538" i="3"/>
  <c r="O2537" i="3"/>
  <c r="O2536" i="3"/>
  <c r="O2535" i="3"/>
  <c r="O2534" i="3"/>
  <c r="O2533" i="3"/>
  <c r="O2532" i="3"/>
  <c r="O2531" i="3"/>
  <c r="O2530" i="3"/>
  <c r="O2529" i="3"/>
  <c r="O2528" i="3"/>
  <c r="O2527" i="3"/>
  <c r="O2526" i="3"/>
  <c r="O2525" i="3"/>
  <c r="O2524" i="3"/>
  <c r="O2523" i="3"/>
  <c r="O2522" i="3"/>
  <c r="O2521" i="3"/>
  <c r="O2520" i="3"/>
  <c r="O2519" i="3"/>
  <c r="O2518" i="3"/>
  <c r="O2517" i="3"/>
  <c r="O2516" i="3"/>
  <c r="O2515" i="3"/>
  <c r="O2514" i="3"/>
  <c r="O2513" i="3"/>
  <c r="O2512" i="3"/>
  <c r="O2511" i="3"/>
  <c r="O2510" i="3"/>
  <c r="O2509" i="3"/>
  <c r="O2508" i="3"/>
  <c r="O2507" i="3"/>
  <c r="O2506" i="3"/>
  <c r="O2505" i="3"/>
  <c r="O2504" i="3"/>
  <c r="O2503" i="3"/>
  <c r="O2502" i="3"/>
  <c r="O2501" i="3"/>
  <c r="O2500" i="3"/>
  <c r="O2499" i="3"/>
  <c r="O2498" i="3"/>
  <c r="O2497" i="3"/>
  <c r="O2496" i="3"/>
  <c r="O2495" i="3"/>
  <c r="O2494" i="3"/>
  <c r="O2493" i="3"/>
  <c r="O2492" i="3"/>
  <c r="O2491" i="3"/>
  <c r="O2490" i="3"/>
  <c r="O2489" i="3"/>
  <c r="O2488" i="3"/>
  <c r="O2487" i="3"/>
  <c r="O2486" i="3"/>
  <c r="O2485" i="3"/>
  <c r="O2484" i="3"/>
  <c r="O2483" i="3"/>
  <c r="O2482" i="3"/>
  <c r="O2481" i="3"/>
  <c r="O2480" i="3"/>
  <c r="O2479" i="3"/>
  <c r="O2478" i="3"/>
  <c r="O2477" i="3"/>
  <c r="O2476" i="3"/>
  <c r="O2475" i="3"/>
  <c r="O2474" i="3"/>
  <c r="O2473" i="3"/>
  <c r="O2472" i="3"/>
  <c r="O2471" i="3"/>
  <c r="O2470" i="3"/>
  <c r="O2469" i="3"/>
  <c r="O2468" i="3"/>
  <c r="O2467" i="3"/>
  <c r="O2466" i="3"/>
  <c r="O2465" i="3"/>
  <c r="O2464" i="3"/>
  <c r="O2463" i="3"/>
  <c r="O2462" i="3"/>
  <c r="O2461" i="3"/>
  <c r="O2460" i="3"/>
  <c r="O2459" i="3"/>
  <c r="O2458" i="3"/>
  <c r="O2457" i="3"/>
  <c r="O2456" i="3"/>
  <c r="O2455" i="3"/>
  <c r="O2454" i="3"/>
  <c r="O2453" i="3"/>
  <c r="O2452" i="3"/>
  <c r="O2451" i="3"/>
  <c r="O2450" i="3"/>
  <c r="O2449" i="3"/>
  <c r="O2448" i="3"/>
  <c r="O2447" i="3"/>
  <c r="O2446" i="3"/>
  <c r="O2445" i="3"/>
  <c r="O2444" i="3"/>
  <c r="O2443" i="3"/>
  <c r="O2442" i="3"/>
  <c r="O2441" i="3"/>
  <c r="O2440" i="3"/>
  <c r="O2439" i="3"/>
  <c r="O2438" i="3"/>
  <c r="O2437" i="3"/>
  <c r="O2436" i="3"/>
  <c r="O2435" i="3"/>
  <c r="O2434" i="3"/>
  <c r="O2433" i="3"/>
  <c r="O2432" i="3"/>
  <c r="O2431" i="3"/>
  <c r="O2430" i="3"/>
  <c r="O2429" i="3"/>
  <c r="O2428" i="3"/>
  <c r="O2427" i="3"/>
  <c r="O2426" i="3"/>
  <c r="O2425" i="3"/>
  <c r="O2424" i="3"/>
  <c r="O2423" i="3"/>
  <c r="O2422" i="3"/>
  <c r="O2421" i="3"/>
  <c r="O2420" i="3"/>
  <c r="O2419" i="3"/>
  <c r="O2418" i="3"/>
  <c r="O2417" i="3"/>
  <c r="O2416" i="3"/>
  <c r="O2415" i="3"/>
  <c r="O2414" i="3"/>
  <c r="O2413" i="3"/>
  <c r="O2412" i="3"/>
  <c r="O2411" i="3"/>
  <c r="O2410" i="3"/>
  <c r="O2409" i="3"/>
  <c r="O2408" i="3"/>
  <c r="O2407" i="3"/>
  <c r="O2406" i="3"/>
  <c r="O2405" i="3"/>
  <c r="O2404" i="3"/>
  <c r="O2403" i="3"/>
  <c r="O2402" i="3"/>
  <c r="O2401" i="3"/>
  <c r="O2400" i="3"/>
  <c r="O2399" i="3"/>
  <c r="O2398" i="3"/>
  <c r="O2397" i="3"/>
  <c r="O2396" i="3"/>
  <c r="O2395" i="3"/>
  <c r="O2394" i="3"/>
  <c r="O2393" i="3"/>
  <c r="O2392" i="3"/>
  <c r="O2391" i="3"/>
  <c r="O2390" i="3"/>
  <c r="O2389" i="3"/>
  <c r="O2388" i="3"/>
  <c r="O2387" i="3"/>
  <c r="O2386" i="3"/>
  <c r="O2385" i="3"/>
  <c r="O2384" i="3"/>
  <c r="O2383" i="3"/>
  <c r="O2382" i="3"/>
  <c r="O2381" i="3"/>
  <c r="O2380" i="3"/>
  <c r="O2379" i="3"/>
  <c r="O2378" i="3"/>
  <c r="O2377" i="3"/>
  <c r="O2376" i="3"/>
  <c r="O2375" i="3"/>
  <c r="O2374" i="3"/>
  <c r="O2373" i="3"/>
  <c r="O2372" i="3"/>
  <c r="O2371" i="3"/>
  <c r="O2370" i="3"/>
  <c r="O2369" i="3"/>
  <c r="O2368" i="3"/>
  <c r="O2367" i="3"/>
  <c r="O2366" i="3"/>
  <c r="O2365" i="3"/>
  <c r="O2364" i="3"/>
  <c r="O2363" i="3"/>
  <c r="O2362" i="3"/>
  <c r="O2361" i="3"/>
  <c r="O2360" i="3"/>
  <c r="O2359" i="3"/>
  <c r="O2358" i="3"/>
  <c r="O2357" i="3"/>
  <c r="O2356" i="3"/>
  <c r="O2355" i="3"/>
  <c r="O2354" i="3"/>
  <c r="O2353" i="3"/>
  <c r="O2352" i="3"/>
  <c r="O2351" i="3"/>
  <c r="O2350" i="3"/>
  <c r="O2349" i="3"/>
  <c r="O2348" i="3"/>
  <c r="O2347" i="3"/>
  <c r="O2346" i="3"/>
  <c r="O2345" i="3"/>
  <c r="O2344" i="3"/>
  <c r="O2343" i="3"/>
  <c r="O2342" i="3"/>
  <c r="O2341" i="3"/>
  <c r="O2340" i="3"/>
  <c r="O2339" i="3"/>
  <c r="O2338" i="3"/>
  <c r="O2337" i="3"/>
  <c r="O2336" i="3"/>
  <c r="O2335" i="3"/>
  <c r="O2334" i="3"/>
  <c r="O2333" i="3"/>
  <c r="O2332" i="3"/>
  <c r="O2331" i="3"/>
  <c r="O2330" i="3"/>
  <c r="O2329" i="3"/>
  <c r="O2328" i="3"/>
  <c r="O2327" i="3"/>
  <c r="O2326" i="3"/>
  <c r="O2325" i="3"/>
  <c r="O2324" i="3"/>
  <c r="O2323" i="3"/>
  <c r="O2322" i="3"/>
  <c r="O2321" i="3"/>
  <c r="O2320" i="3"/>
  <c r="O2319" i="3"/>
  <c r="O2318" i="3"/>
  <c r="O2317" i="3"/>
  <c r="O2316" i="3"/>
  <c r="O2315" i="3"/>
  <c r="O2314" i="3"/>
  <c r="O2313" i="3"/>
  <c r="O2312" i="3"/>
  <c r="O2311" i="3"/>
  <c r="O2310" i="3"/>
  <c r="O2309" i="3"/>
  <c r="O2308" i="3"/>
  <c r="O2307" i="3"/>
  <c r="O2306" i="3"/>
  <c r="O2305" i="3"/>
  <c r="O2304" i="3"/>
  <c r="O2303" i="3"/>
  <c r="O2302" i="3"/>
  <c r="O2301" i="3"/>
  <c r="O2300" i="3"/>
  <c r="O2299" i="3"/>
  <c r="O2298" i="3"/>
  <c r="O2297" i="3"/>
  <c r="O2296" i="3"/>
  <c r="O2295" i="3"/>
  <c r="O2294" i="3"/>
  <c r="O2293" i="3"/>
  <c r="O2292" i="3"/>
  <c r="O2291" i="3"/>
  <c r="O2290" i="3"/>
  <c r="O2289" i="3"/>
  <c r="O2288" i="3"/>
  <c r="O2287" i="3"/>
  <c r="O2286" i="3"/>
  <c r="O2285" i="3"/>
  <c r="O2284" i="3"/>
  <c r="O2283" i="3"/>
  <c r="O2282" i="3"/>
  <c r="O2281" i="3"/>
  <c r="O2280" i="3"/>
  <c r="O2279" i="3"/>
  <c r="O2278" i="3"/>
  <c r="O2277" i="3"/>
  <c r="O2276" i="3"/>
  <c r="O2275" i="3"/>
  <c r="O2274" i="3"/>
  <c r="O2273" i="3"/>
  <c r="O2272" i="3"/>
  <c r="O2271" i="3"/>
  <c r="O2270" i="3"/>
  <c r="O2269" i="3"/>
  <c r="O2268" i="3"/>
  <c r="O2267" i="3"/>
  <c r="O2266" i="3"/>
  <c r="O2265" i="3"/>
  <c r="O2264" i="3"/>
  <c r="O2263" i="3"/>
  <c r="O2262" i="3"/>
  <c r="O2261" i="3"/>
  <c r="O2260" i="3"/>
  <c r="O2259" i="3"/>
  <c r="O2258" i="3"/>
  <c r="O2257" i="3"/>
  <c r="O2256" i="3"/>
  <c r="O2255" i="3"/>
  <c r="O2254" i="3"/>
  <c r="O2253" i="3"/>
  <c r="O2252" i="3"/>
  <c r="O2251" i="3"/>
  <c r="O2250" i="3"/>
  <c r="O2249" i="3"/>
  <c r="O2248" i="3"/>
  <c r="O2247" i="3"/>
  <c r="O2246" i="3"/>
  <c r="O2245" i="3"/>
  <c r="O2244" i="3"/>
  <c r="O2243" i="3"/>
  <c r="O2242" i="3"/>
  <c r="O2241" i="3"/>
  <c r="O2240" i="3"/>
  <c r="O2239" i="3"/>
  <c r="O2238" i="3"/>
  <c r="O2237" i="3"/>
  <c r="O2236" i="3"/>
  <c r="O2235" i="3"/>
  <c r="O2234" i="3"/>
  <c r="O2233" i="3"/>
  <c r="O2232" i="3"/>
  <c r="O2231" i="3"/>
  <c r="O2230" i="3"/>
  <c r="O2229" i="3"/>
  <c r="O2228" i="3"/>
  <c r="O2227" i="3"/>
  <c r="O2226" i="3"/>
  <c r="O2225" i="3"/>
  <c r="O2224" i="3"/>
  <c r="O2223" i="3"/>
  <c r="O2222" i="3"/>
  <c r="O2221" i="3"/>
  <c r="O2220" i="3"/>
  <c r="O2219" i="3"/>
  <c r="O2218" i="3"/>
  <c r="O2217" i="3"/>
  <c r="O2216" i="3"/>
  <c r="O2215" i="3"/>
  <c r="O2214" i="3"/>
  <c r="O2213" i="3"/>
  <c r="O2212" i="3"/>
  <c r="O2211" i="3"/>
  <c r="O2210" i="3"/>
  <c r="O2209" i="3"/>
  <c r="O2208" i="3"/>
  <c r="O2207" i="3"/>
  <c r="O2206" i="3"/>
  <c r="O2205" i="3"/>
  <c r="O2204" i="3"/>
  <c r="O2203" i="3"/>
  <c r="O2202" i="3"/>
  <c r="O2201" i="3"/>
  <c r="O2200" i="3"/>
  <c r="O2199" i="3"/>
  <c r="O2198" i="3"/>
  <c r="O2197" i="3"/>
  <c r="O2196" i="3"/>
  <c r="O2195" i="3"/>
  <c r="O2194" i="3"/>
  <c r="O2193" i="3"/>
  <c r="O2192" i="3"/>
  <c r="O2191" i="3"/>
  <c r="O2190" i="3"/>
  <c r="O2189" i="3"/>
  <c r="O2188" i="3"/>
  <c r="O2187" i="3"/>
  <c r="O2186" i="3"/>
  <c r="O2185" i="3"/>
  <c r="O2184" i="3"/>
  <c r="O2183" i="3"/>
  <c r="O2182" i="3"/>
  <c r="O2181" i="3"/>
  <c r="O2180" i="3"/>
  <c r="O2179" i="3"/>
  <c r="O2178" i="3"/>
  <c r="O2177" i="3"/>
  <c r="O2176" i="3"/>
  <c r="O2175" i="3"/>
  <c r="O2174" i="3"/>
  <c r="O2173" i="3"/>
  <c r="O2172" i="3"/>
  <c r="O2171" i="3"/>
  <c r="O2170" i="3"/>
  <c r="O2169" i="3"/>
  <c r="O2168" i="3"/>
  <c r="O2167" i="3"/>
  <c r="O2166" i="3"/>
  <c r="O2165" i="3"/>
  <c r="O2164" i="3"/>
  <c r="O2163" i="3"/>
  <c r="O2162" i="3"/>
  <c r="O2161" i="3"/>
  <c r="O2160" i="3"/>
  <c r="O2159" i="3"/>
  <c r="O2158" i="3"/>
  <c r="O2157" i="3"/>
  <c r="O2156" i="3"/>
  <c r="O2155" i="3"/>
  <c r="O2154" i="3"/>
  <c r="O2153" i="3"/>
  <c r="O2152" i="3"/>
  <c r="O2151" i="3"/>
  <c r="O2150" i="3"/>
  <c r="O2149" i="3"/>
  <c r="O2148" i="3"/>
  <c r="O2147" i="3"/>
  <c r="O2146" i="3"/>
  <c r="O2145" i="3"/>
  <c r="O2144" i="3"/>
  <c r="O2143" i="3"/>
  <c r="O2142" i="3"/>
  <c r="O2141" i="3"/>
  <c r="O2140" i="3"/>
  <c r="O2139" i="3"/>
  <c r="O2138" i="3"/>
  <c r="O2137" i="3"/>
  <c r="O2136" i="3"/>
  <c r="O2135" i="3"/>
  <c r="O2134" i="3"/>
  <c r="O2133" i="3"/>
  <c r="O2132" i="3"/>
  <c r="O2131" i="3"/>
  <c r="O2130" i="3"/>
  <c r="O2129" i="3"/>
  <c r="O2128" i="3"/>
  <c r="O2127" i="3"/>
  <c r="O2126" i="3"/>
  <c r="O2125" i="3"/>
  <c r="O2124" i="3"/>
  <c r="O2123" i="3"/>
  <c r="O2122" i="3"/>
  <c r="O2121" i="3"/>
  <c r="O2120" i="3"/>
  <c r="O2119" i="3"/>
  <c r="O2118" i="3"/>
  <c r="O2117" i="3"/>
  <c r="O2116" i="3"/>
  <c r="O2115" i="3"/>
  <c r="O2114" i="3"/>
  <c r="O2113" i="3"/>
  <c r="O2112" i="3"/>
  <c r="O2111" i="3"/>
  <c r="O2110" i="3"/>
  <c r="O2109" i="3"/>
  <c r="O2108" i="3"/>
  <c r="O2107" i="3"/>
  <c r="O2106" i="3"/>
  <c r="O2105" i="3"/>
  <c r="O2104" i="3"/>
  <c r="O2103" i="3"/>
  <c r="O2102" i="3"/>
  <c r="O2101" i="3"/>
  <c r="O2100" i="3"/>
  <c r="O2099" i="3"/>
  <c r="O2098" i="3"/>
  <c r="O2097" i="3"/>
  <c r="O2096" i="3"/>
  <c r="O2095" i="3"/>
  <c r="O2094" i="3"/>
  <c r="O2093" i="3"/>
  <c r="O2092" i="3"/>
  <c r="O2091" i="3"/>
  <c r="O2090" i="3"/>
  <c r="O2089" i="3"/>
  <c r="O2088" i="3"/>
  <c r="O2087" i="3"/>
  <c r="O2086" i="3"/>
  <c r="O2085" i="3"/>
  <c r="O2084" i="3"/>
  <c r="O2083" i="3"/>
  <c r="O2082" i="3"/>
  <c r="O2081" i="3"/>
  <c r="O2080" i="3"/>
  <c r="O2079" i="3"/>
  <c r="O2078" i="3"/>
  <c r="O2077" i="3"/>
  <c r="O2076" i="3"/>
  <c r="O2075" i="3"/>
  <c r="O2074" i="3"/>
  <c r="O2073" i="3"/>
  <c r="O2072" i="3"/>
  <c r="O2071" i="3"/>
  <c r="O2070" i="3"/>
  <c r="O2069" i="3"/>
  <c r="O2068" i="3"/>
  <c r="O2067" i="3"/>
  <c r="O2066" i="3"/>
  <c r="O2065" i="3"/>
  <c r="O2064" i="3"/>
  <c r="O2063" i="3"/>
  <c r="O2062" i="3"/>
  <c r="O2061" i="3"/>
  <c r="O2060" i="3"/>
  <c r="O2059" i="3"/>
  <c r="O2058" i="3"/>
  <c r="O2057" i="3"/>
  <c r="O2056" i="3"/>
  <c r="O2055" i="3"/>
  <c r="O2054" i="3"/>
  <c r="O2053" i="3"/>
  <c r="O2052" i="3"/>
  <c r="O2051" i="3"/>
  <c r="O2050" i="3"/>
  <c r="O2049" i="3"/>
  <c r="O2048" i="3"/>
  <c r="O2047" i="3"/>
  <c r="O2046" i="3"/>
  <c r="O2045" i="3"/>
  <c r="O2044" i="3"/>
  <c r="O2043" i="3"/>
  <c r="O2042" i="3"/>
  <c r="O2041" i="3"/>
  <c r="O2040" i="3"/>
  <c r="O2039" i="3"/>
  <c r="O2038" i="3"/>
  <c r="O2037" i="3"/>
  <c r="O2036" i="3"/>
  <c r="O2035" i="3"/>
  <c r="O2034" i="3"/>
  <c r="O2033" i="3"/>
  <c r="O2032" i="3"/>
  <c r="O2031" i="3"/>
  <c r="O2030" i="3"/>
  <c r="O2029" i="3"/>
  <c r="O2028" i="3"/>
  <c r="O2027" i="3"/>
  <c r="O2026" i="3"/>
  <c r="O2025" i="3"/>
  <c r="O2024" i="3"/>
  <c r="O2023" i="3"/>
  <c r="O2022" i="3"/>
  <c r="O2021" i="3"/>
  <c r="O2020" i="3"/>
  <c r="O2019" i="3"/>
  <c r="O2018" i="3"/>
  <c r="O2017" i="3"/>
  <c r="O2016" i="3"/>
  <c r="O2015" i="3"/>
  <c r="O2014" i="3"/>
  <c r="O2013" i="3"/>
  <c r="O2012" i="3"/>
  <c r="O2011" i="3"/>
  <c r="O2010" i="3"/>
  <c r="O2009" i="3"/>
  <c r="O2008" i="3"/>
  <c r="O2007" i="3"/>
  <c r="O2006" i="3"/>
  <c r="O2005" i="3"/>
  <c r="O2004" i="3"/>
  <c r="O2003" i="3"/>
  <c r="O2002" i="3"/>
  <c r="O2001" i="3"/>
  <c r="O2000" i="3"/>
  <c r="O1999" i="3"/>
  <c r="O1998" i="3"/>
  <c r="O1997" i="3"/>
  <c r="O1996" i="3"/>
  <c r="O1995" i="3"/>
  <c r="O1994" i="3"/>
  <c r="O1993" i="3"/>
  <c r="O1992" i="3"/>
  <c r="O1991" i="3"/>
  <c r="O1990" i="3"/>
  <c r="O1989" i="3"/>
  <c r="O1988" i="3"/>
  <c r="O1987" i="3"/>
  <c r="O1986" i="3"/>
  <c r="O1985" i="3"/>
  <c r="O1984" i="3"/>
  <c r="O1983" i="3"/>
  <c r="O1982" i="3"/>
  <c r="O1981" i="3"/>
  <c r="O1980" i="3"/>
  <c r="O1979" i="3"/>
  <c r="O1978" i="3"/>
  <c r="O1977" i="3"/>
  <c r="O1976" i="3"/>
  <c r="O1975" i="3"/>
  <c r="O1974" i="3"/>
  <c r="O1973" i="3"/>
  <c r="O1972" i="3"/>
  <c r="O1971" i="3"/>
  <c r="O1970" i="3"/>
  <c r="O1969" i="3"/>
  <c r="O1968" i="3"/>
  <c r="O1967" i="3"/>
  <c r="O1966" i="3"/>
  <c r="O1965" i="3"/>
  <c r="O1964" i="3"/>
  <c r="O1963" i="3"/>
  <c r="O1962" i="3"/>
  <c r="O1961" i="3"/>
  <c r="O1960" i="3"/>
  <c r="O1959" i="3"/>
  <c r="O1958" i="3"/>
  <c r="O1957" i="3"/>
  <c r="O1956" i="3"/>
  <c r="O1955" i="3"/>
  <c r="O1954" i="3"/>
  <c r="O1953" i="3"/>
  <c r="O1952" i="3"/>
  <c r="O1951" i="3"/>
  <c r="O1950" i="3"/>
  <c r="O1949" i="3"/>
  <c r="O1948" i="3"/>
  <c r="O1947" i="3"/>
  <c r="O1946" i="3"/>
  <c r="O1945" i="3"/>
  <c r="O1944" i="3"/>
  <c r="O1943" i="3"/>
  <c r="O1942" i="3"/>
  <c r="O1941" i="3"/>
  <c r="O1940" i="3"/>
  <c r="O1939" i="3"/>
  <c r="O1938" i="3"/>
  <c r="O1937" i="3"/>
  <c r="O1936" i="3"/>
  <c r="O1935" i="3"/>
  <c r="O1934" i="3"/>
  <c r="O1933" i="3"/>
  <c r="O1932" i="3"/>
  <c r="O1931" i="3"/>
  <c r="O1930" i="3"/>
  <c r="O1929" i="3"/>
  <c r="O1928" i="3"/>
  <c r="O1927" i="3"/>
  <c r="O1926" i="3"/>
  <c r="O1925" i="3"/>
  <c r="O1924" i="3"/>
  <c r="O1923" i="3"/>
  <c r="O1922" i="3"/>
  <c r="O1921" i="3"/>
  <c r="O1920" i="3"/>
  <c r="O1919" i="3"/>
  <c r="O1918" i="3"/>
  <c r="O1917" i="3"/>
  <c r="O1916" i="3"/>
  <c r="O1915" i="3"/>
  <c r="O1914" i="3"/>
  <c r="O1913" i="3"/>
  <c r="O1912" i="3"/>
  <c r="O1911" i="3"/>
  <c r="O1910" i="3"/>
  <c r="O1909" i="3"/>
  <c r="O1908" i="3"/>
  <c r="O1907" i="3"/>
  <c r="O1906" i="3"/>
  <c r="O1905" i="3"/>
  <c r="O1904" i="3"/>
  <c r="O1903" i="3"/>
  <c r="O1902" i="3"/>
  <c r="O1901" i="3"/>
  <c r="O1900" i="3"/>
  <c r="O1899" i="3"/>
  <c r="O1898" i="3"/>
  <c r="O1897" i="3"/>
  <c r="O1896" i="3"/>
  <c r="O1895" i="3"/>
  <c r="O1894" i="3"/>
  <c r="O1893" i="3"/>
  <c r="O1892" i="3"/>
  <c r="O1891" i="3"/>
  <c r="O1890" i="3"/>
  <c r="O1889" i="3"/>
  <c r="O1888" i="3"/>
  <c r="O1887" i="3"/>
  <c r="O1886" i="3"/>
  <c r="O1885" i="3"/>
  <c r="O1884" i="3"/>
  <c r="O1883" i="3"/>
  <c r="O1882" i="3"/>
  <c r="O1881" i="3"/>
  <c r="O1880" i="3"/>
  <c r="O1879" i="3"/>
  <c r="O1878" i="3"/>
  <c r="O1877" i="3"/>
  <c r="O1876" i="3"/>
  <c r="O1875" i="3"/>
  <c r="O1874" i="3"/>
  <c r="O1873" i="3"/>
  <c r="O1872" i="3"/>
  <c r="O1871" i="3"/>
  <c r="O1870" i="3"/>
  <c r="O1869" i="3"/>
  <c r="O1868" i="3"/>
  <c r="O1867" i="3"/>
  <c r="O1866" i="3"/>
  <c r="O1865" i="3"/>
  <c r="O1864" i="3"/>
  <c r="O1863" i="3"/>
  <c r="O1862" i="3"/>
  <c r="O1861" i="3"/>
  <c r="O1860" i="3"/>
  <c r="O1859" i="3"/>
  <c r="O1858" i="3"/>
  <c r="O1857" i="3"/>
  <c r="O1856" i="3"/>
  <c r="O1855" i="3"/>
  <c r="O1854" i="3"/>
  <c r="O1853" i="3"/>
  <c r="O1852" i="3"/>
  <c r="O1851" i="3"/>
  <c r="O1850" i="3"/>
  <c r="O1849" i="3"/>
  <c r="O1848" i="3"/>
  <c r="O1847" i="3"/>
  <c r="O1846" i="3"/>
  <c r="O1845" i="3"/>
  <c r="O1844" i="3"/>
  <c r="O1843" i="3"/>
  <c r="O1842" i="3"/>
  <c r="O1841" i="3"/>
  <c r="O1840" i="3"/>
  <c r="O1839" i="3"/>
  <c r="O1838" i="3"/>
  <c r="O1837" i="3"/>
  <c r="O1836" i="3"/>
  <c r="O1835" i="3"/>
  <c r="O1834" i="3"/>
  <c r="O1833" i="3"/>
  <c r="O1832" i="3"/>
  <c r="O1831" i="3"/>
  <c r="O1830" i="3"/>
  <c r="O1829" i="3"/>
  <c r="O1828" i="3"/>
  <c r="O1827" i="3"/>
  <c r="O1826" i="3"/>
  <c r="O1825" i="3"/>
  <c r="O1824" i="3"/>
  <c r="O1823" i="3"/>
  <c r="O1822" i="3"/>
  <c r="O1821" i="3"/>
  <c r="O1820" i="3"/>
  <c r="O1819" i="3"/>
  <c r="O1818" i="3"/>
  <c r="O1817" i="3"/>
  <c r="O1816" i="3"/>
  <c r="O1815" i="3"/>
  <c r="O1814" i="3"/>
  <c r="O1813" i="3"/>
  <c r="O1812" i="3"/>
  <c r="O1811" i="3"/>
  <c r="O1810" i="3"/>
  <c r="O1809" i="3"/>
  <c r="O1808" i="3"/>
  <c r="O1807" i="3"/>
  <c r="O1806" i="3"/>
  <c r="O1805" i="3"/>
  <c r="O1804" i="3"/>
  <c r="O1803" i="3"/>
  <c r="O1802" i="3"/>
  <c r="O1801" i="3"/>
  <c r="O1800" i="3"/>
  <c r="O1799" i="3"/>
  <c r="O1798" i="3"/>
  <c r="O1797" i="3"/>
  <c r="O1796" i="3"/>
  <c r="O1795" i="3"/>
  <c r="O1794" i="3"/>
  <c r="O1793" i="3"/>
  <c r="O1792" i="3"/>
  <c r="O1791" i="3"/>
  <c r="O1790" i="3"/>
  <c r="O1789" i="3"/>
  <c r="O1788" i="3"/>
  <c r="O1787" i="3"/>
  <c r="O1786" i="3"/>
  <c r="O1785" i="3"/>
  <c r="O1784" i="3"/>
  <c r="O1783" i="3"/>
  <c r="O1782" i="3"/>
  <c r="O1781" i="3"/>
  <c r="O1780" i="3"/>
  <c r="O1779" i="3"/>
  <c r="O1778" i="3"/>
  <c r="O1777" i="3"/>
  <c r="O1776" i="3"/>
  <c r="O1775" i="3"/>
  <c r="O1774" i="3"/>
  <c r="O1773" i="3"/>
  <c r="O1772" i="3"/>
  <c r="O1771" i="3"/>
  <c r="O1770" i="3"/>
  <c r="O1769" i="3"/>
  <c r="O1768" i="3"/>
  <c r="O1767" i="3"/>
  <c r="O1766" i="3"/>
  <c r="O1765" i="3"/>
  <c r="O1764" i="3"/>
  <c r="O1763" i="3"/>
  <c r="O1762" i="3"/>
  <c r="O1761" i="3"/>
  <c r="O1760" i="3"/>
  <c r="O1759" i="3"/>
  <c r="O1758" i="3"/>
  <c r="O1757" i="3"/>
  <c r="O1756" i="3"/>
  <c r="O1755" i="3"/>
  <c r="O1754" i="3"/>
  <c r="O1753" i="3"/>
  <c r="O1752" i="3"/>
  <c r="O1751" i="3"/>
  <c r="O1750" i="3"/>
  <c r="O1749" i="3"/>
  <c r="O1748" i="3"/>
  <c r="O1747" i="3"/>
  <c r="O1746" i="3"/>
  <c r="O1745" i="3"/>
  <c r="O1744" i="3"/>
  <c r="O1743" i="3"/>
  <c r="O1742" i="3"/>
  <c r="O1741" i="3"/>
  <c r="O1740" i="3"/>
  <c r="O1739" i="3"/>
  <c r="O1738" i="3"/>
  <c r="O1737" i="3"/>
  <c r="O1736" i="3"/>
  <c r="O1735" i="3"/>
  <c r="O1734" i="3"/>
  <c r="O1733" i="3"/>
  <c r="O1732" i="3"/>
  <c r="O1731" i="3"/>
  <c r="O1730" i="3"/>
  <c r="O1729" i="3"/>
  <c r="O1728" i="3"/>
  <c r="O1727" i="3"/>
  <c r="O1726" i="3"/>
  <c r="O1725" i="3"/>
  <c r="O1724" i="3"/>
  <c r="O1723" i="3"/>
  <c r="O1722" i="3"/>
  <c r="O1721" i="3"/>
  <c r="O1720" i="3"/>
  <c r="O1719" i="3"/>
  <c r="O1718" i="3"/>
  <c r="O1717" i="3"/>
  <c r="O1716" i="3"/>
  <c r="O1715" i="3"/>
  <c r="O1714" i="3"/>
  <c r="O1713" i="3"/>
  <c r="O1712" i="3"/>
  <c r="O1711" i="3"/>
  <c r="O1710" i="3"/>
  <c r="O1709" i="3"/>
  <c r="O1708" i="3"/>
  <c r="O1707" i="3"/>
  <c r="O1706" i="3"/>
  <c r="O1705" i="3"/>
  <c r="O1704" i="3"/>
  <c r="O1703" i="3"/>
  <c r="O1702" i="3"/>
  <c r="O1701" i="3"/>
  <c r="O1700" i="3"/>
  <c r="O1699" i="3"/>
  <c r="O1698" i="3"/>
  <c r="O1697" i="3"/>
  <c r="O1696" i="3"/>
  <c r="O1695" i="3"/>
  <c r="O1694" i="3"/>
  <c r="O1693" i="3"/>
  <c r="O1692" i="3"/>
  <c r="O1691" i="3"/>
  <c r="O1690" i="3"/>
  <c r="O1689" i="3"/>
  <c r="O1688" i="3"/>
  <c r="O1687" i="3"/>
  <c r="O1686" i="3"/>
  <c r="O1685" i="3"/>
  <c r="O1684" i="3"/>
  <c r="O1683" i="3"/>
  <c r="O1682" i="3"/>
  <c r="O1681" i="3"/>
  <c r="O1680" i="3"/>
  <c r="O1679" i="3"/>
  <c r="O1678" i="3"/>
  <c r="O1677" i="3"/>
  <c r="O1676" i="3"/>
  <c r="O1675" i="3"/>
  <c r="O1674" i="3"/>
  <c r="O1673" i="3"/>
  <c r="O1672" i="3"/>
  <c r="O1671" i="3"/>
  <c r="O1670" i="3"/>
  <c r="O1669" i="3"/>
  <c r="O1668" i="3"/>
  <c r="O1667" i="3"/>
  <c r="O1666" i="3"/>
  <c r="O1665" i="3"/>
  <c r="O1664" i="3"/>
  <c r="O1663" i="3"/>
  <c r="O1662" i="3"/>
  <c r="O1661" i="3"/>
  <c r="O1660" i="3"/>
  <c r="O1659" i="3"/>
  <c r="O1658" i="3"/>
  <c r="O1657" i="3"/>
  <c r="O1656" i="3"/>
  <c r="O1655" i="3"/>
  <c r="O1654" i="3"/>
  <c r="O1653" i="3"/>
  <c r="O1652" i="3"/>
  <c r="O1651" i="3"/>
  <c r="O1650" i="3"/>
  <c r="O1649" i="3"/>
  <c r="O1648" i="3"/>
  <c r="O1647" i="3"/>
  <c r="O1646" i="3"/>
  <c r="O1645" i="3"/>
  <c r="O1644" i="3"/>
  <c r="O1643" i="3"/>
  <c r="O1642" i="3"/>
  <c r="O1641" i="3"/>
  <c r="O1640" i="3"/>
  <c r="O1639" i="3"/>
  <c r="O1638" i="3"/>
  <c r="O1637" i="3"/>
  <c r="O1636" i="3"/>
  <c r="O1635" i="3"/>
  <c r="O1634" i="3"/>
  <c r="O1633" i="3"/>
  <c r="O1632" i="3"/>
  <c r="O1631" i="3"/>
  <c r="O1630" i="3"/>
  <c r="O1629" i="3"/>
  <c r="O1628" i="3"/>
  <c r="O1627" i="3"/>
  <c r="O1626" i="3"/>
  <c r="O1625" i="3"/>
  <c r="O1624" i="3"/>
  <c r="O1623" i="3"/>
  <c r="O1622" i="3"/>
  <c r="O1621" i="3"/>
  <c r="O1620" i="3"/>
  <c r="O1619" i="3"/>
  <c r="O1618" i="3"/>
  <c r="O1617" i="3"/>
  <c r="O1616" i="3"/>
  <c r="O1615" i="3"/>
  <c r="O1614" i="3"/>
  <c r="O1613" i="3"/>
  <c r="O1612" i="3"/>
  <c r="O1611" i="3"/>
  <c r="O1610" i="3"/>
  <c r="O1609" i="3"/>
  <c r="O1608" i="3"/>
  <c r="O1607" i="3"/>
  <c r="O1606" i="3"/>
  <c r="O1605" i="3"/>
  <c r="O1604" i="3"/>
  <c r="O1603" i="3"/>
  <c r="O1602" i="3"/>
  <c r="O1601" i="3"/>
  <c r="O1600" i="3"/>
  <c r="O1599" i="3"/>
  <c r="O1598" i="3"/>
  <c r="O1597" i="3"/>
  <c r="O1596" i="3"/>
  <c r="O1595" i="3"/>
  <c r="O1594" i="3"/>
  <c r="O1593" i="3"/>
  <c r="O1592" i="3"/>
  <c r="O1591" i="3"/>
  <c r="O1590" i="3"/>
  <c r="O1589" i="3"/>
  <c r="O1588" i="3"/>
  <c r="O1587" i="3"/>
  <c r="O1586" i="3"/>
  <c r="O1585" i="3"/>
  <c r="O1584" i="3"/>
  <c r="O1583" i="3"/>
  <c r="O1582" i="3"/>
  <c r="O1581" i="3"/>
  <c r="O1580" i="3"/>
  <c r="O1579" i="3"/>
  <c r="O1578" i="3"/>
  <c r="O1577" i="3"/>
  <c r="O1576" i="3"/>
  <c r="O1575" i="3"/>
  <c r="O1574" i="3"/>
  <c r="O1573" i="3"/>
  <c r="O1572" i="3"/>
  <c r="O1571" i="3"/>
  <c r="O1570" i="3"/>
  <c r="O1569" i="3"/>
  <c r="O1568" i="3"/>
  <c r="O1567" i="3"/>
  <c r="O1566" i="3"/>
  <c r="O1565" i="3"/>
  <c r="O1564" i="3"/>
  <c r="O1563" i="3"/>
  <c r="O1562" i="3"/>
  <c r="O1561" i="3"/>
  <c r="O1560" i="3"/>
  <c r="O1559" i="3"/>
  <c r="O1558" i="3"/>
  <c r="O1557" i="3"/>
  <c r="O1556" i="3"/>
  <c r="O1555" i="3"/>
  <c r="O1554" i="3"/>
  <c r="O1553" i="3"/>
  <c r="O1552" i="3"/>
  <c r="O1551" i="3"/>
  <c r="O1550" i="3"/>
  <c r="O1549" i="3"/>
  <c r="O1548" i="3"/>
  <c r="O1547" i="3"/>
  <c r="O1546" i="3"/>
  <c r="O1545" i="3"/>
  <c r="O1544" i="3"/>
  <c r="O1543" i="3"/>
  <c r="O1542" i="3"/>
  <c r="O1541" i="3"/>
  <c r="O1540" i="3"/>
  <c r="O1539" i="3"/>
  <c r="O1538" i="3"/>
  <c r="O1537" i="3"/>
  <c r="O1536" i="3"/>
  <c r="O1535" i="3"/>
  <c r="O1534" i="3"/>
  <c r="O1533" i="3"/>
  <c r="O1532" i="3"/>
  <c r="O1531" i="3"/>
  <c r="O1530" i="3"/>
  <c r="O1529" i="3"/>
  <c r="O1528" i="3"/>
  <c r="O1527" i="3"/>
  <c r="O1526" i="3"/>
  <c r="O1525" i="3"/>
  <c r="O1524" i="3"/>
  <c r="O1523" i="3"/>
  <c r="O1522" i="3"/>
  <c r="O1521" i="3"/>
  <c r="O1520" i="3"/>
  <c r="O1519" i="3"/>
  <c r="O1518" i="3"/>
  <c r="O1517" i="3"/>
  <c r="O1516" i="3"/>
  <c r="O1515" i="3"/>
  <c r="O1514" i="3"/>
  <c r="O1513" i="3"/>
  <c r="O1512" i="3"/>
  <c r="O1511" i="3"/>
  <c r="O1510" i="3"/>
  <c r="O1509" i="3"/>
  <c r="O1508" i="3"/>
  <c r="O1507" i="3"/>
  <c r="O1506" i="3"/>
  <c r="O1505" i="3"/>
  <c r="O1504" i="3"/>
  <c r="O1503" i="3"/>
  <c r="O1502" i="3"/>
  <c r="O1501" i="3"/>
  <c r="O1500" i="3"/>
  <c r="O1499" i="3"/>
  <c r="O1498" i="3"/>
  <c r="O1497" i="3"/>
  <c r="O1496" i="3"/>
  <c r="O1495" i="3"/>
  <c r="O1494" i="3"/>
  <c r="O1493" i="3"/>
  <c r="O1492" i="3"/>
  <c r="O1491" i="3"/>
  <c r="O1490" i="3"/>
  <c r="O1489" i="3"/>
  <c r="O1488" i="3"/>
  <c r="O1487" i="3"/>
  <c r="O1486" i="3"/>
  <c r="O1485" i="3"/>
  <c r="O1484" i="3"/>
  <c r="O1483" i="3"/>
  <c r="O1482" i="3"/>
  <c r="O1481" i="3"/>
  <c r="O1480" i="3"/>
  <c r="O1479" i="3"/>
  <c r="O1478" i="3"/>
  <c r="O1477" i="3"/>
  <c r="O1476" i="3"/>
  <c r="O1475" i="3"/>
  <c r="O1474" i="3"/>
  <c r="O1473" i="3"/>
  <c r="O1472" i="3"/>
  <c r="O1471" i="3"/>
  <c r="O1470" i="3"/>
  <c r="O1469" i="3"/>
  <c r="O1468" i="3"/>
  <c r="O1467" i="3"/>
  <c r="O1466" i="3"/>
  <c r="O1465" i="3"/>
  <c r="O1464" i="3"/>
  <c r="O1463" i="3"/>
  <c r="O1462" i="3"/>
  <c r="O1461" i="3"/>
  <c r="O1460" i="3"/>
  <c r="O1459" i="3"/>
  <c r="O1458" i="3"/>
  <c r="O1457" i="3"/>
  <c r="O1456" i="3"/>
  <c r="O1455" i="3"/>
  <c r="O1454" i="3"/>
  <c r="O1453" i="3"/>
  <c r="O1452" i="3"/>
  <c r="O1451" i="3"/>
  <c r="O1450" i="3"/>
  <c r="O1449" i="3"/>
  <c r="O1448" i="3"/>
  <c r="O1447" i="3"/>
  <c r="O1446" i="3"/>
  <c r="O1445" i="3"/>
  <c r="O1444" i="3"/>
  <c r="O1443" i="3"/>
  <c r="O1442" i="3"/>
  <c r="O1441" i="3"/>
  <c r="O1440" i="3"/>
  <c r="O1439" i="3"/>
  <c r="O1438" i="3"/>
  <c r="O1437" i="3"/>
  <c r="O1436" i="3"/>
  <c r="O1435" i="3"/>
  <c r="O1434" i="3"/>
  <c r="O1433" i="3"/>
  <c r="O1432" i="3"/>
  <c r="O1431" i="3"/>
  <c r="O1430" i="3"/>
  <c r="O1429" i="3"/>
  <c r="O1428" i="3"/>
  <c r="O1427" i="3"/>
  <c r="O1426" i="3"/>
  <c r="O1425" i="3"/>
  <c r="O1424" i="3"/>
  <c r="O1423" i="3"/>
  <c r="O1422" i="3"/>
  <c r="O1421" i="3"/>
  <c r="O1420" i="3"/>
  <c r="O1419" i="3"/>
  <c r="O1418" i="3"/>
  <c r="O1417" i="3"/>
  <c r="O1416" i="3"/>
  <c r="O1415" i="3"/>
  <c r="O1414" i="3"/>
  <c r="O1413" i="3"/>
  <c r="O1412" i="3"/>
  <c r="O1411" i="3"/>
  <c r="O1410" i="3"/>
  <c r="O1409" i="3"/>
  <c r="O1408" i="3"/>
  <c r="O1407" i="3"/>
  <c r="O1406" i="3"/>
  <c r="O1405" i="3"/>
  <c r="O1404" i="3"/>
  <c r="O1403" i="3"/>
  <c r="O1402" i="3"/>
  <c r="O1401" i="3"/>
  <c r="O1400" i="3"/>
  <c r="O1399" i="3"/>
  <c r="O1398" i="3"/>
  <c r="O1397" i="3"/>
  <c r="O1396" i="3"/>
  <c r="O1395" i="3"/>
  <c r="O1394" i="3"/>
  <c r="O1393" i="3"/>
  <c r="O1392" i="3"/>
  <c r="O1391" i="3"/>
  <c r="O1390" i="3"/>
  <c r="O1389" i="3"/>
  <c r="O1388" i="3"/>
  <c r="O1387" i="3"/>
  <c r="O1386" i="3"/>
  <c r="O1385" i="3"/>
  <c r="O1384" i="3"/>
  <c r="O1383" i="3"/>
  <c r="O1382" i="3"/>
  <c r="O1381" i="3"/>
  <c r="O1380" i="3"/>
  <c r="O1379" i="3"/>
  <c r="O1378" i="3"/>
  <c r="O1377" i="3"/>
  <c r="O1376" i="3"/>
  <c r="O1375" i="3"/>
  <c r="O1374" i="3"/>
  <c r="O1373" i="3"/>
  <c r="O1372" i="3"/>
  <c r="O1371" i="3"/>
  <c r="O1370" i="3"/>
  <c r="O1369" i="3"/>
  <c r="O1368" i="3"/>
  <c r="O1367" i="3"/>
  <c r="O1366" i="3"/>
  <c r="O1365" i="3"/>
  <c r="O1364" i="3"/>
  <c r="O1363" i="3"/>
  <c r="O1362" i="3"/>
  <c r="O1361" i="3"/>
  <c r="O1360" i="3"/>
  <c r="O1359" i="3"/>
  <c r="O1358" i="3"/>
  <c r="O1357" i="3"/>
  <c r="O1356" i="3"/>
  <c r="O1355" i="3"/>
  <c r="O1354" i="3"/>
  <c r="O1353" i="3"/>
  <c r="O1352" i="3"/>
  <c r="O1351" i="3"/>
  <c r="O1350" i="3"/>
  <c r="O1349" i="3"/>
  <c r="O1348" i="3"/>
  <c r="O1347" i="3"/>
  <c r="O1346" i="3"/>
  <c r="O1345" i="3"/>
  <c r="O1344" i="3"/>
  <c r="O1343" i="3"/>
  <c r="O1342" i="3"/>
  <c r="O1341" i="3"/>
  <c r="O1340" i="3"/>
  <c r="O1339" i="3"/>
  <c r="O1338" i="3"/>
  <c r="O1337" i="3"/>
  <c r="O1336" i="3"/>
  <c r="O1335" i="3"/>
  <c r="O1334" i="3"/>
  <c r="O1333" i="3"/>
  <c r="O1332" i="3"/>
  <c r="O1331" i="3"/>
  <c r="O1330" i="3"/>
  <c r="O1329" i="3"/>
  <c r="O1328" i="3"/>
  <c r="O1327" i="3"/>
  <c r="O1326" i="3"/>
  <c r="O1325" i="3"/>
  <c r="O1324" i="3"/>
  <c r="O1323" i="3"/>
  <c r="O1322" i="3"/>
  <c r="O1321" i="3"/>
  <c r="O1320" i="3"/>
  <c r="O1319" i="3"/>
  <c r="O1318" i="3"/>
  <c r="O1317" i="3"/>
  <c r="O1316" i="3"/>
  <c r="O1315" i="3"/>
  <c r="O1314" i="3"/>
  <c r="O1313" i="3"/>
  <c r="O1312" i="3"/>
  <c r="O1311" i="3"/>
  <c r="O1310" i="3"/>
  <c r="O1309" i="3"/>
  <c r="O1308" i="3"/>
  <c r="O1307" i="3"/>
  <c r="O1306" i="3"/>
  <c r="O1305" i="3"/>
  <c r="O1304" i="3"/>
  <c r="O1303" i="3"/>
  <c r="O1302" i="3"/>
  <c r="O1301" i="3"/>
  <c r="O1300" i="3"/>
  <c r="O1299" i="3"/>
  <c r="O1298" i="3"/>
  <c r="O1297" i="3"/>
  <c r="O1296" i="3"/>
  <c r="O1295" i="3"/>
  <c r="O1294" i="3"/>
  <c r="O1293" i="3"/>
  <c r="O1292" i="3"/>
  <c r="O1291" i="3"/>
  <c r="O1290" i="3"/>
  <c r="O1289" i="3"/>
  <c r="O1288" i="3"/>
  <c r="O1287" i="3"/>
  <c r="O1286" i="3"/>
  <c r="O1285" i="3"/>
  <c r="O1284" i="3"/>
  <c r="O1283" i="3"/>
  <c r="O1282" i="3"/>
  <c r="O1281" i="3"/>
  <c r="O1280" i="3"/>
  <c r="O1279" i="3"/>
  <c r="O1278" i="3"/>
  <c r="O1277" i="3"/>
  <c r="O1276" i="3"/>
  <c r="O1275" i="3"/>
  <c r="O1274" i="3"/>
  <c r="O1273" i="3"/>
  <c r="O1272" i="3"/>
  <c r="O1271" i="3"/>
  <c r="O1270" i="3"/>
  <c r="O1269" i="3"/>
  <c r="O1268" i="3"/>
  <c r="O1267" i="3"/>
  <c r="O1266" i="3"/>
  <c r="O1265" i="3"/>
  <c r="O1264" i="3"/>
  <c r="O1263" i="3"/>
  <c r="O1262" i="3"/>
  <c r="O1261" i="3"/>
  <c r="O1260" i="3"/>
  <c r="O1259" i="3"/>
  <c r="O1258" i="3"/>
  <c r="O1257" i="3"/>
  <c r="O1256" i="3"/>
  <c r="O1255" i="3"/>
  <c r="O1254" i="3"/>
  <c r="O1253" i="3"/>
  <c r="O1252" i="3"/>
  <c r="O1251" i="3"/>
  <c r="O1250" i="3"/>
  <c r="O1249" i="3"/>
  <c r="O1248" i="3"/>
  <c r="O1247" i="3"/>
  <c r="O1246" i="3"/>
  <c r="O1245" i="3"/>
  <c r="O1244" i="3"/>
  <c r="O1243" i="3"/>
  <c r="O1242" i="3"/>
  <c r="O1241" i="3"/>
  <c r="O1240" i="3"/>
  <c r="O1239" i="3"/>
  <c r="O1238" i="3"/>
  <c r="O1237" i="3"/>
  <c r="O1236" i="3"/>
  <c r="O1235" i="3"/>
  <c r="O1234" i="3"/>
  <c r="O1233" i="3"/>
  <c r="O1232" i="3"/>
  <c r="O1231" i="3"/>
  <c r="O1230" i="3"/>
  <c r="O1229" i="3"/>
  <c r="O1228" i="3"/>
  <c r="O1227" i="3"/>
  <c r="O1226" i="3"/>
  <c r="O1225" i="3"/>
  <c r="O1224" i="3"/>
  <c r="O1223" i="3"/>
  <c r="O1222" i="3"/>
  <c r="O1221" i="3"/>
  <c r="O1220" i="3"/>
  <c r="O1219" i="3"/>
  <c r="O1218" i="3"/>
  <c r="O1217" i="3"/>
  <c r="O1216" i="3"/>
  <c r="O1215" i="3"/>
  <c r="O1214" i="3"/>
  <c r="O1213" i="3"/>
  <c r="O1212" i="3"/>
  <c r="O1211" i="3"/>
  <c r="O1210" i="3"/>
  <c r="O1209" i="3"/>
  <c r="O1208" i="3"/>
  <c r="O1207" i="3"/>
  <c r="O1206" i="3"/>
  <c r="O1205" i="3"/>
  <c r="O1204" i="3"/>
  <c r="O1203" i="3"/>
  <c r="O1202" i="3"/>
  <c r="O1201" i="3"/>
  <c r="O1200" i="3"/>
  <c r="O1199" i="3"/>
  <c r="O1198" i="3"/>
  <c r="O1197" i="3"/>
  <c r="O1196" i="3"/>
  <c r="O1195" i="3"/>
  <c r="O1194" i="3"/>
  <c r="O1193" i="3"/>
  <c r="O1192" i="3"/>
  <c r="O1191" i="3"/>
  <c r="O1190" i="3"/>
  <c r="O1189" i="3"/>
  <c r="O1188" i="3"/>
  <c r="O1187" i="3"/>
  <c r="O1186" i="3"/>
  <c r="O1185" i="3"/>
  <c r="O1184" i="3"/>
  <c r="O1183" i="3"/>
  <c r="O1182" i="3"/>
  <c r="O1181" i="3"/>
  <c r="O1180" i="3"/>
  <c r="O1179" i="3"/>
  <c r="O1178" i="3"/>
  <c r="O1177" i="3"/>
  <c r="O1176" i="3"/>
  <c r="O1175" i="3"/>
  <c r="O1174" i="3"/>
  <c r="O1173" i="3"/>
  <c r="O1172" i="3"/>
  <c r="O1171" i="3"/>
  <c r="O1170" i="3"/>
  <c r="O1169" i="3"/>
  <c r="O1168" i="3"/>
  <c r="O1167" i="3"/>
  <c r="O1166" i="3"/>
  <c r="O1165" i="3"/>
  <c r="O1164" i="3"/>
  <c r="O1163" i="3"/>
  <c r="O1162" i="3"/>
  <c r="O1161" i="3"/>
  <c r="O1160" i="3"/>
  <c r="O1159" i="3"/>
  <c r="O1158" i="3"/>
  <c r="O1157" i="3"/>
  <c r="O1156" i="3"/>
  <c r="O1155" i="3"/>
  <c r="O1154" i="3"/>
  <c r="O1153" i="3"/>
  <c r="O1152" i="3"/>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N12" i="28"/>
  <c r="M12" i="28"/>
  <c r="M556" i="8"/>
  <c r="H9" i="28"/>
  <c r="I9" i="28"/>
  <c r="K9" i="28"/>
  <c r="J9" i="28"/>
  <c r="K16" i="17"/>
  <c r="J16" i="17"/>
  <c r="I16" i="17"/>
  <c r="L11" i="17"/>
  <c r="K11" i="17"/>
  <c r="J11" i="17"/>
  <c r="I11" i="17"/>
  <c r="L10" i="17"/>
  <c r="K10" i="17" l="1"/>
  <c r="J10" i="17"/>
  <c r="I10" i="17"/>
  <c r="M3686" i="3"/>
  <c r="J9" i="17" s="1"/>
  <c r="L3686" i="3"/>
  <c r="I9" i="17" s="1"/>
  <c r="N172" i="35"/>
  <c r="N171" i="35"/>
  <c r="N170" i="35"/>
  <c r="N169" i="35"/>
  <c r="N168" i="35"/>
  <c r="N167" i="35"/>
  <c r="N166" i="35"/>
  <c r="N165" i="35"/>
  <c r="N152" i="35"/>
  <c r="N153" i="35"/>
  <c r="N154" i="35"/>
  <c r="N155" i="35"/>
  <c r="N156" i="35"/>
  <c r="N157" i="35"/>
  <c r="N158" i="35"/>
  <c r="N151" i="35"/>
  <c r="N250" i="35" l="1"/>
  <c r="M250" i="35"/>
  <c r="M251" i="35"/>
  <c r="M252" i="35"/>
  <c r="M253" i="35"/>
  <c r="M254" i="35"/>
  <c r="M255" i="35"/>
  <c r="M249" i="35"/>
  <c r="M256" i="35"/>
  <c r="M229" i="35" l="1"/>
  <c r="P42" i="37" l="1"/>
  <c r="P54" i="37"/>
  <c r="P33" i="37"/>
  <c r="P25" i="37"/>
  <c r="P60" i="37"/>
  <c r="P58" i="37"/>
  <c r="P53" i="37"/>
  <c r="P44" i="37"/>
  <c r="P40" i="37"/>
  <c r="P38" i="37"/>
  <c r="P27" i="37"/>
  <c r="P20" i="37"/>
  <c r="P14" i="37"/>
  <c r="P13" i="37"/>
  <c r="P47" i="37"/>
  <c r="P31" i="37"/>
  <c r="P29" i="37"/>
  <c r="P61" i="37"/>
  <c r="P57" i="37"/>
  <c r="P55" i="37"/>
  <c r="P48" i="37"/>
  <c r="P41" i="37"/>
  <c r="P39" i="37"/>
  <c r="P32" i="37"/>
  <c r="P30" i="37"/>
  <c r="P28" i="37"/>
  <c r="P21" i="37"/>
  <c r="P19" i="37"/>
  <c r="P18" i="37"/>
  <c r="P17" i="37"/>
  <c r="P16" i="37"/>
  <c r="P15" i="37"/>
  <c r="P12" i="37"/>
  <c r="P11" i="37"/>
  <c r="M7" i="26"/>
  <c r="N7" i="26" s="1"/>
  <c r="I6" i="26"/>
  <c r="G6" i="26"/>
  <c r="M62" i="37"/>
  <c r="J47" i="37"/>
  <c r="I47" i="37"/>
  <c r="J45" i="37"/>
  <c r="I45" i="37"/>
  <c r="J42" i="37"/>
  <c r="I42" i="37"/>
  <c r="J41" i="37"/>
  <c r="I41" i="37"/>
  <c r="F41" i="37"/>
  <c r="F42" i="37" s="1"/>
  <c r="F45" i="37" s="1"/>
  <c r="F47" i="37" s="1"/>
  <c r="F53" i="37" s="1"/>
  <c r="F60" i="37" s="1"/>
  <c r="J39" i="37"/>
  <c r="I39" i="37"/>
  <c r="J31" i="37"/>
  <c r="I31" i="37"/>
  <c r="J27" i="37"/>
  <c r="I27" i="37"/>
  <c r="J23" i="37"/>
  <c r="I23" i="37"/>
  <c r="J21" i="37"/>
  <c r="I21" i="37"/>
  <c r="J18" i="37"/>
  <c r="I18" i="37"/>
  <c r="J16" i="37"/>
  <c r="I16" i="37"/>
  <c r="N15" i="37"/>
  <c r="N14" i="37"/>
  <c r="N13" i="37"/>
  <c r="N12" i="37"/>
  <c r="J12" i="37"/>
  <c r="I12" i="37"/>
  <c r="N11" i="37"/>
  <c r="N10" i="37"/>
  <c r="J10" i="37"/>
  <c r="I10" i="37"/>
  <c r="I62" i="37" l="1"/>
  <c r="J6" i="26"/>
  <c r="J7" i="26" s="1"/>
  <c r="J62" i="37"/>
  <c r="N62" i="37"/>
  <c r="I62" i="26" l="1"/>
  <c r="I56" i="26"/>
  <c r="I91" i="26"/>
  <c r="I53" i="26"/>
  <c r="J41" i="26"/>
  <c r="H26" i="26"/>
  <c r="M199" i="35" l="1"/>
  <c r="M198" i="35"/>
  <c r="M197" i="35"/>
  <c r="M196" i="35"/>
  <c r="M195" i="35"/>
  <c r="M194" i="35"/>
  <c r="M193" i="35"/>
  <c r="M200" i="35"/>
  <c r="M228" i="35"/>
  <c r="M227" i="35"/>
  <c r="M226" i="35"/>
  <c r="M225" i="35"/>
  <c r="M224" i="35"/>
  <c r="M223" i="35"/>
  <c r="M222" i="35"/>
  <c r="N161" i="33"/>
  <c r="J15" i="17" s="1"/>
  <c r="M161" i="33"/>
  <c r="I15" i="17" s="1"/>
  <c r="M431" i="7"/>
  <c r="J14" i="17" s="1"/>
  <c r="L431" i="7"/>
  <c r="J12" i="17"/>
  <c r="L556" i="8"/>
  <c r="N13" i="12"/>
  <c r="K13" i="12"/>
  <c r="J13" i="12"/>
  <c r="G72" i="35"/>
  <c r="G396" i="35"/>
  <c r="G395" i="35"/>
  <c r="G394" i="35"/>
  <c r="G393" i="35"/>
  <c r="G392" i="35"/>
  <c r="G391" i="35"/>
  <c r="G390" i="35"/>
  <c r="G397" i="35"/>
  <c r="M129" i="35"/>
  <c r="M128" i="35"/>
  <c r="M127" i="35"/>
  <c r="M126" i="35"/>
  <c r="M125" i="35"/>
  <c r="M124" i="35"/>
  <c r="M123" i="35"/>
  <c r="M130" i="35"/>
  <c r="M55" i="35"/>
  <c r="M54" i="35"/>
  <c r="M53" i="35"/>
  <c r="M52" i="35"/>
  <c r="M51" i="35"/>
  <c r="M50" i="35"/>
  <c r="M49" i="35"/>
  <c r="M56" i="35"/>
  <c r="G383" i="35"/>
  <c r="G382" i="35"/>
  <c r="G381" i="35"/>
  <c r="G380" i="35"/>
  <c r="G379" i="35"/>
  <c r="G378" i="35"/>
  <c r="G377" i="35"/>
  <c r="G384" i="35"/>
  <c r="G368" i="35"/>
  <c r="G367" i="35"/>
  <c r="G366" i="35"/>
  <c r="G365" i="35"/>
  <c r="G364" i="35"/>
  <c r="G363" i="35"/>
  <c r="G362" i="35"/>
  <c r="G369" i="35"/>
  <c r="G187" i="35"/>
  <c r="G352" i="35"/>
  <c r="G351" i="35"/>
  <c r="G350" i="35"/>
  <c r="G349" i="35"/>
  <c r="G348" i="35"/>
  <c r="G347" i="35"/>
  <c r="G346" i="35"/>
  <c r="G353" i="35"/>
  <c r="G339" i="35"/>
  <c r="G338" i="35"/>
  <c r="G337" i="35"/>
  <c r="G336" i="35"/>
  <c r="G335" i="35"/>
  <c r="G334" i="35"/>
  <c r="G333" i="35"/>
  <c r="G340" i="35"/>
  <c r="G325" i="35"/>
  <c r="G324" i="35"/>
  <c r="G323" i="35"/>
  <c r="G322" i="35"/>
  <c r="G321" i="35"/>
  <c r="G320" i="35"/>
  <c r="G319" i="35"/>
  <c r="G326" i="35"/>
  <c r="G314" i="35"/>
  <c r="G311" i="35"/>
  <c r="G310" i="35"/>
  <c r="G309" i="35"/>
  <c r="G308" i="35"/>
  <c r="G307" i="35"/>
  <c r="G306" i="35"/>
  <c r="G305" i="35"/>
  <c r="G312" i="35"/>
  <c r="G298" i="35"/>
  <c r="G297" i="35"/>
  <c r="G296" i="35"/>
  <c r="G295" i="35"/>
  <c r="G294" i="35"/>
  <c r="G293" i="35"/>
  <c r="G292" i="35"/>
  <c r="G299" i="35"/>
  <c r="I12" i="17" l="1"/>
  <c r="K12" i="17"/>
  <c r="I14" i="17"/>
  <c r="K14" i="17"/>
  <c r="G284" i="35"/>
  <c r="G283" i="35"/>
  <c r="G282" i="35"/>
  <c r="G281" i="35"/>
  <c r="G280" i="35"/>
  <c r="G279" i="35"/>
  <c r="G278" i="35"/>
  <c r="G285" i="35"/>
  <c r="G271" i="35"/>
  <c r="G270" i="35"/>
  <c r="G269" i="35"/>
  <c r="G268" i="35"/>
  <c r="G267" i="35"/>
  <c r="G266" i="35"/>
  <c r="G265" i="35"/>
  <c r="G272" i="35"/>
  <c r="G256" i="35"/>
  <c r="G255" i="35"/>
  <c r="G254" i="35"/>
  <c r="G253" i="35"/>
  <c r="G252" i="35"/>
  <c r="G251" i="35"/>
  <c r="G250" i="35"/>
  <c r="G257" i="35"/>
  <c r="G242" i="35"/>
  <c r="G241" i="35"/>
  <c r="G240" i="35"/>
  <c r="G239" i="35"/>
  <c r="G238" i="35"/>
  <c r="G237" i="35"/>
  <c r="G236" i="35"/>
  <c r="G243" i="35"/>
  <c r="G227" i="35"/>
  <c r="G226" i="35"/>
  <c r="G225" i="35"/>
  <c r="G224" i="35"/>
  <c r="G223" i="35"/>
  <c r="G222" i="35"/>
  <c r="G221" i="35"/>
  <c r="G228" i="35"/>
  <c r="G215" i="35"/>
  <c r="G212" i="35"/>
  <c r="G211" i="35"/>
  <c r="G210" i="35"/>
  <c r="G209" i="35"/>
  <c r="G208" i="35"/>
  <c r="G207" i="35"/>
  <c r="G206" i="35"/>
  <c r="G213" i="35"/>
  <c r="G172" i="35"/>
  <c r="G198" i="35"/>
  <c r="G197" i="35"/>
  <c r="G196" i="35"/>
  <c r="G195" i="35"/>
  <c r="G194" i="35"/>
  <c r="G193" i="35"/>
  <c r="G192" i="35"/>
  <c r="G199" i="35"/>
  <c r="G184" i="35"/>
  <c r="G183" i="35"/>
  <c r="G182" i="35"/>
  <c r="G181" i="35"/>
  <c r="G180" i="35"/>
  <c r="G179" i="35"/>
  <c r="G178" i="35"/>
  <c r="G185" i="35"/>
  <c r="G170" i="35"/>
  <c r="G169" i="35"/>
  <c r="G168" i="35"/>
  <c r="G167" i="35"/>
  <c r="G166" i="35"/>
  <c r="G165" i="35"/>
  <c r="G164" i="35"/>
  <c r="G171" i="35"/>
  <c r="G156" i="35"/>
  <c r="G155" i="35"/>
  <c r="G154" i="35"/>
  <c r="G153" i="35"/>
  <c r="G152" i="35"/>
  <c r="G151" i="35"/>
  <c r="G150" i="35"/>
  <c r="G157" i="35"/>
  <c r="G142" i="35"/>
  <c r="G141" i="35"/>
  <c r="G140" i="35"/>
  <c r="G139" i="35"/>
  <c r="G138" i="35"/>
  <c r="G137" i="35"/>
  <c r="G136" i="35"/>
  <c r="G143" i="35"/>
  <c r="G128" i="35"/>
  <c r="G127" i="35"/>
  <c r="G126" i="35"/>
  <c r="G125" i="35"/>
  <c r="G124" i="35"/>
  <c r="G123" i="35"/>
  <c r="G122" i="35"/>
  <c r="G129" i="35"/>
  <c r="G116" i="35"/>
  <c r="G113" i="35"/>
  <c r="G112" i="35"/>
  <c r="G111" i="35"/>
  <c r="G110" i="35"/>
  <c r="G109" i="35"/>
  <c r="G108" i="35"/>
  <c r="G107" i="35"/>
  <c r="G114" i="35"/>
  <c r="G55" i="35"/>
  <c r="G54" i="35"/>
  <c r="G53" i="35"/>
  <c r="G52" i="35"/>
  <c r="G51" i="35"/>
  <c r="G50" i="35"/>
  <c r="G49" i="35"/>
  <c r="G56" i="35"/>
  <c r="G98" i="35"/>
  <c r="G97" i="35"/>
  <c r="G96" i="35"/>
  <c r="G95" i="35"/>
  <c r="G94" i="35"/>
  <c r="G93" i="35"/>
  <c r="G92" i="35"/>
  <c r="G99" i="35"/>
  <c r="G88" i="35"/>
  <c r="G83" i="35"/>
  <c r="G82" i="35"/>
  <c r="G81" i="35"/>
  <c r="G80" i="35"/>
  <c r="G79" i="35"/>
  <c r="G78" i="35"/>
  <c r="G77" i="35"/>
  <c r="G84" i="35"/>
  <c r="G36" i="35"/>
  <c r="G37" i="35"/>
  <c r="G63" i="35"/>
  <c r="G64" i="35"/>
  <c r="G65" i="35"/>
  <c r="G66" i="35"/>
  <c r="G67" i="35"/>
  <c r="G68" i="35"/>
  <c r="G69" i="35"/>
  <c r="G70" i="35"/>
  <c r="G35" i="35"/>
  <c r="G38" i="35"/>
  <c r="G39" i="35"/>
  <c r="G40" i="35"/>
  <c r="H9" i="35"/>
  <c r="H10" i="35"/>
  <c r="H12" i="35"/>
  <c r="H13" i="35"/>
  <c r="P160" i="33"/>
  <c r="L160" i="33"/>
  <c r="I160" i="33"/>
  <c r="P159" i="33"/>
  <c r="L159" i="33"/>
  <c r="I159" i="33"/>
  <c r="P158" i="33"/>
  <c r="L158" i="33"/>
  <c r="I158" i="33"/>
  <c r="P157" i="33"/>
  <c r="L157" i="33"/>
  <c r="I157" i="33"/>
  <c r="P156" i="33"/>
  <c r="L156" i="33"/>
  <c r="I156" i="33"/>
  <c r="P155" i="33"/>
  <c r="L155" i="33"/>
  <c r="I155" i="33"/>
  <c r="P154" i="33"/>
  <c r="L154" i="33"/>
  <c r="I154" i="33"/>
  <c r="P153" i="33"/>
  <c r="L153" i="33"/>
  <c r="I153" i="33"/>
  <c r="P152" i="33"/>
  <c r="L152" i="33"/>
  <c r="I152" i="33"/>
  <c r="P151" i="33"/>
  <c r="L151" i="33"/>
  <c r="I151" i="33"/>
  <c r="P150" i="33"/>
  <c r="L150" i="33"/>
  <c r="I150" i="33"/>
  <c r="P149" i="33"/>
  <c r="L149" i="33"/>
  <c r="I149" i="33"/>
  <c r="P148" i="33"/>
  <c r="L148" i="33"/>
  <c r="I148" i="33"/>
  <c r="P147" i="33"/>
  <c r="L147" i="33"/>
  <c r="I147" i="33"/>
  <c r="P146" i="33"/>
  <c r="L146" i="33"/>
  <c r="I146" i="33"/>
  <c r="P145" i="33"/>
  <c r="L145" i="33"/>
  <c r="I145" i="33"/>
  <c r="P144" i="33"/>
  <c r="L144" i="33"/>
  <c r="I144" i="33"/>
  <c r="P143" i="33"/>
  <c r="L143" i="33"/>
  <c r="I143" i="33"/>
  <c r="P142" i="33"/>
  <c r="L142" i="33"/>
  <c r="I142" i="33"/>
  <c r="P141" i="33"/>
  <c r="L141" i="33"/>
  <c r="I141" i="33"/>
  <c r="P140" i="33"/>
  <c r="L140" i="33"/>
  <c r="I140" i="33"/>
  <c r="P139" i="33"/>
  <c r="L139" i="33"/>
  <c r="I139" i="33"/>
  <c r="P138" i="33"/>
  <c r="L138" i="33"/>
  <c r="I138" i="33"/>
  <c r="P137" i="33"/>
  <c r="L137" i="33"/>
  <c r="I137" i="33"/>
  <c r="P136" i="33"/>
  <c r="L136" i="33"/>
  <c r="I136" i="33"/>
  <c r="P135" i="33"/>
  <c r="L135" i="33"/>
  <c r="I135" i="33"/>
  <c r="P134" i="33"/>
  <c r="L134" i="33"/>
  <c r="I134" i="33"/>
  <c r="P133" i="33"/>
  <c r="L133" i="33"/>
  <c r="I133" i="33"/>
  <c r="P132" i="33"/>
  <c r="L132" i="33"/>
  <c r="I132" i="33"/>
  <c r="P131" i="33"/>
  <c r="L131" i="33"/>
  <c r="I131" i="33"/>
  <c r="P130" i="33"/>
  <c r="L130" i="33"/>
  <c r="I130" i="33"/>
  <c r="P129" i="33"/>
  <c r="L129" i="33"/>
  <c r="I129" i="33"/>
  <c r="P128" i="33"/>
  <c r="L128" i="33"/>
  <c r="I128" i="33"/>
  <c r="P127" i="33"/>
  <c r="L127" i="33"/>
  <c r="I127" i="33"/>
  <c r="P126" i="33"/>
  <c r="L126" i="33"/>
  <c r="I126" i="33"/>
  <c r="P125" i="33"/>
  <c r="L125" i="33"/>
  <c r="I125" i="33"/>
  <c r="P124" i="33"/>
  <c r="L124" i="33"/>
  <c r="I124" i="33"/>
  <c r="P123" i="33"/>
  <c r="L123" i="33"/>
  <c r="I123" i="33"/>
  <c r="P122" i="33"/>
  <c r="L122" i="33"/>
  <c r="I122" i="33"/>
  <c r="P121" i="33"/>
  <c r="L121" i="33"/>
  <c r="I121" i="33"/>
  <c r="P120" i="33"/>
  <c r="L120" i="33"/>
  <c r="I120" i="33"/>
  <c r="P119" i="33"/>
  <c r="L119" i="33"/>
  <c r="I119" i="33"/>
  <c r="P118" i="33"/>
  <c r="L118" i="33"/>
  <c r="I118" i="33"/>
  <c r="P117" i="33"/>
  <c r="L117" i="33"/>
  <c r="I117" i="33"/>
  <c r="P116" i="33"/>
  <c r="L116" i="33"/>
  <c r="I116" i="33"/>
  <c r="P115" i="33"/>
  <c r="L115" i="33"/>
  <c r="I115" i="33"/>
  <c r="P114" i="33"/>
  <c r="L114" i="33"/>
  <c r="I114" i="33"/>
  <c r="P113" i="33"/>
  <c r="L113" i="33"/>
  <c r="I113" i="33"/>
  <c r="P112" i="33"/>
  <c r="L112" i="33"/>
  <c r="I112" i="33"/>
  <c r="P111" i="33"/>
  <c r="L111" i="33"/>
  <c r="I111" i="33"/>
  <c r="P110" i="33"/>
  <c r="L110" i="33"/>
  <c r="I110" i="33"/>
  <c r="P109" i="33"/>
  <c r="L109" i="33"/>
  <c r="I109" i="33"/>
  <c r="P108" i="33"/>
  <c r="L108" i="33"/>
  <c r="I108" i="33"/>
  <c r="P107" i="33"/>
  <c r="L107" i="33"/>
  <c r="I107" i="33"/>
  <c r="P106" i="33"/>
  <c r="L106" i="33"/>
  <c r="I106" i="33"/>
  <c r="P105" i="33"/>
  <c r="L105" i="33"/>
  <c r="I105" i="33"/>
  <c r="P104" i="33"/>
  <c r="L104" i="33"/>
  <c r="I104" i="33"/>
  <c r="P103" i="33"/>
  <c r="L103" i="33"/>
  <c r="I103" i="33"/>
  <c r="P102" i="33"/>
  <c r="L102" i="33"/>
  <c r="I102" i="33"/>
  <c r="P101" i="33"/>
  <c r="L101" i="33"/>
  <c r="I101" i="33"/>
  <c r="P100" i="33"/>
  <c r="L100" i="33"/>
  <c r="I100" i="33"/>
  <c r="P99" i="33"/>
  <c r="L99" i="33"/>
  <c r="I99" i="33"/>
  <c r="P98" i="33"/>
  <c r="L98" i="33"/>
  <c r="I98" i="33"/>
  <c r="P97" i="33"/>
  <c r="L97" i="33"/>
  <c r="I97" i="33"/>
  <c r="P96" i="33"/>
  <c r="L96" i="33"/>
  <c r="I96" i="33"/>
  <c r="P95" i="33"/>
  <c r="L95" i="33"/>
  <c r="I95" i="33"/>
  <c r="P94" i="33"/>
  <c r="L94" i="33"/>
  <c r="I94" i="33"/>
  <c r="P93" i="33"/>
  <c r="L93" i="33"/>
  <c r="I93" i="33"/>
  <c r="P92" i="33"/>
  <c r="L92" i="33"/>
  <c r="I92" i="33"/>
  <c r="P91" i="33"/>
  <c r="L91" i="33"/>
  <c r="I91" i="33"/>
  <c r="P90" i="33"/>
  <c r="L90" i="33"/>
  <c r="I90" i="33"/>
  <c r="P89" i="33"/>
  <c r="L89" i="33"/>
  <c r="I89" i="33"/>
  <c r="P88" i="33"/>
  <c r="L88" i="33"/>
  <c r="I88" i="33"/>
  <c r="P87" i="33"/>
  <c r="L87" i="33"/>
  <c r="I87" i="33"/>
  <c r="P86" i="33"/>
  <c r="L86" i="33"/>
  <c r="I86" i="33"/>
  <c r="P85" i="33"/>
  <c r="L85" i="33"/>
  <c r="I85" i="33"/>
  <c r="P84" i="33"/>
  <c r="L84" i="33"/>
  <c r="I84" i="33"/>
  <c r="P83" i="33"/>
  <c r="L83" i="33"/>
  <c r="I83" i="33"/>
  <c r="P82" i="33"/>
  <c r="L82" i="33"/>
  <c r="I82" i="33"/>
  <c r="P81" i="33"/>
  <c r="L81" i="33"/>
  <c r="I81" i="33"/>
  <c r="P80" i="33"/>
  <c r="L80" i="33"/>
  <c r="I80" i="33"/>
  <c r="P79" i="33"/>
  <c r="L79" i="33"/>
  <c r="I79" i="33"/>
  <c r="P78" i="33"/>
  <c r="L78" i="33"/>
  <c r="I78" i="33"/>
  <c r="P77" i="33"/>
  <c r="L77" i="33"/>
  <c r="I77" i="33"/>
  <c r="P76" i="33"/>
  <c r="L76" i="33"/>
  <c r="I76" i="33"/>
  <c r="P75" i="33"/>
  <c r="L75" i="33"/>
  <c r="I75" i="33"/>
  <c r="P74" i="33"/>
  <c r="L74" i="33"/>
  <c r="I74" i="33"/>
  <c r="P73" i="33"/>
  <c r="L73" i="33"/>
  <c r="I73" i="33"/>
  <c r="P72" i="33"/>
  <c r="L72" i="33"/>
  <c r="I72" i="33"/>
  <c r="P71" i="33"/>
  <c r="L71" i="33"/>
  <c r="I71" i="33"/>
  <c r="P70" i="33"/>
  <c r="L70" i="33"/>
  <c r="I70" i="33"/>
  <c r="P69" i="33"/>
  <c r="L69" i="33"/>
  <c r="I69" i="33"/>
  <c r="P68" i="33"/>
  <c r="L68" i="33"/>
  <c r="I68" i="33"/>
  <c r="P67" i="33"/>
  <c r="L67" i="33"/>
  <c r="I67" i="33"/>
  <c r="P66" i="33"/>
  <c r="L66" i="33"/>
  <c r="I66" i="33"/>
  <c r="P65" i="33"/>
  <c r="L65" i="33"/>
  <c r="I65" i="33"/>
  <c r="P64" i="33"/>
  <c r="L64" i="33"/>
  <c r="I64" i="33"/>
  <c r="P63" i="33"/>
  <c r="L63" i="33"/>
  <c r="I63" i="33"/>
  <c r="P62" i="33"/>
  <c r="L62" i="33"/>
  <c r="I62" i="33"/>
  <c r="P61" i="33"/>
  <c r="L61" i="33"/>
  <c r="I61" i="33"/>
  <c r="P60" i="33"/>
  <c r="L60" i="33"/>
  <c r="I60" i="33"/>
  <c r="P59" i="33"/>
  <c r="L59" i="33"/>
  <c r="I59" i="33"/>
  <c r="P58" i="33"/>
  <c r="L58" i="33"/>
  <c r="I58" i="33"/>
  <c r="P57" i="33"/>
  <c r="L57" i="33"/>
  <c r="I57" i="33"/>
  <c r="P56" i="33"/>
  <c r="L56" i="33"/>
  <c r="I56" i="33"/>
  <c r="P55" i="33"/>
  <c r="L55" i="33"/>
  <c r="I55" i="33"/>
  <c r="P54" i="33"/>
  <c r="L54" i="33"/>
  <c r="I54" i="33"/>
  <c r="P53" i="33"/>
  <c r="L53" i="33"/>
  <c r="I53" i="33"/>
  <c r="P52" i="33"/>
  <c r="L52" i="33"/>
  <c r="I52" i="33"/>
  <c r="P51" i="33"/>
  <c r="L51" i="33"/>
  <c r="I51" i="33"/>
  <c r="P50" i="33"/>
  <c r="L50" i="33"/>
  <c r="I50" i="33"/>
  <c r="P49" i="33"/>
  <c r="L49" i="33"/>
  <c r="I49" i="33"/>
  <c r="P48" i="33"/>
  <c r="L48" i="33"/>
  <c r="I48" i="33"/>
  <c r="P47" i="33"/>
  <c r="L47" i="33"/>
  <c r="I47" i="33"/>
  <c r="P46" i="33"/>
  <c r="L46" i="33"/>
  <c r="I46" i="33"/>
  <c r="P45" i="33"/>
  <c r="L45" i="33"/>
  <c r="I45" i="33"/>
  <c r="P44" i="33"/>
  <c r="L44" i="33"/>
  <c r="I44" i="33"/>
  <c r="P43" i="33"/>
  <c r="L43" i="33"/>
  <c r="I43" i="33"/>
  <c r="P42" i="33"/>
  <c r="L42" i="33"/>
  <c r="I42" i="33"/>
  <c r="P41" i="33"/>
  <c r="L41" i="33"/>
  <c r="I41" i="33"/>
  <c r="P40" i="33"/>
  <c r="L40" i="33"/>
  <c r="I40" i="33"/>
  <c r="P39" i="33"/>
  <c r="L39" i="33"/>
  <c r="I39" i="33"/>
  <c r="P38" i="33"/>
  <c r="L38" i="33"/>
  <c r="I38" i="33"/>
  <c r="P37" i="33"/>
  <c r="L37" i="33"/>
  <c r="I37" i="33"/>
  <c r="P36" i="33"/>
  <c r="L36" i="33"/>
  <c r="I36" i="33"/>
  <c r="P35" i="33"/>
  <c r="L35" i="33"/>
  <c r="I35" i="33"/>
  <c r="P34" i="33"/>
  <c r="L34" i="33"/>
  <c r="I34" i="33"/>
  <c r="P33" i="33"/>
  <c r="L33" i="33"/>
  <c r="I33" i="33"/>
  <c r="P32" i="33"/>
  <c r="L32" i="33"/>
  <c r="I32" i="33"/>
  <c r="P31" i="33"/>
  <c r="L31" i="33"/>
  <c r="I31" i="33"/>
  <c r="P30" i="33"/>
  <c r="L30" i="33"/>
  <c r="I30" i="33"/>
  <c r="P29" i="33"/>
  <c r="L29" i="33"/>
  <c r="I29" i="33"/>
  <c r="P28" i="33"/>
  <c r="L28" i="33"/>
  <c r="I28" i="33"/>
  <c r="P27" i="33"/>
  <c r="L27" i="33"/>
  <c r="I27" i="33"/>
  <c r="P26" i="33"/>
  <c r="L26" i="33"/>
  <c r="I26" i="33"/>
  <c r="P25" i="33"/>
  <c r="L25" i="33"/>
  <c r="I25" i="33"/>
  <c r="P24" i="33"/>
  <c r="L24" i="33"/>
  <c r="I24" i="33"/>
  <c r="P23" i="33"/>
  <c r="L23" i="33"/>
  <c r="I23" i="33"/>
  <c r="P22" i="33"/>
  <c r="L22" i="33"/>
  <c r="I22" i="33"/>
  <c r="P21" i="33"/>
  <c r="L21" i="33"/>
  <c r="I21" i="33"/>
  <c r="P20" i="33"/>
  <c r="L20" i="33"/>
  <c r="I20" i="33"/>
  <c r="P19" i="33"/>
  <c r="L19" i="33"/>
  <c r="I19" i="33"/>
  <c r="P18" i="33"/>
  <c r="L18" i="33"/>
  <c r="I18" i="33"/>
  <c r="P17" i="33"/>
  <c r="L17" i="33"/>
  <c r="I17" i="33"/>
  <c r="P16" i="33"/>
  <c r="L16" i="33"/>
  <c r="I16" i="33"/>
  <c r="P15" i="33"/>
  <c r="L15" i="33"/>
  <c r="I15" i="33"/>
  <c r="P14" i="33"/>
  <c r="L14" i="33"/>
  <c r="I14" i="33"/>
  <c r="P13" i="33"/>
  <c r="L13" i="33"/>
  <c r="I13" i="33"/>
  <c r="P12" i="33"/>
  <c r="L12" i="33"/>
  <c r="I12" i="33"/>
  <c r="P11" i="33"/>
  <c r="L11" i="33"/>
  <c r="I11" i="33"/>
  <c r="P10" i="33"/>
  <c r="L10" i="33"/>
  <c r="I10" i="33"/>
  <c r="P9" i="33"/>
  <c r="L9" i="33"/>
  <c r="I9" i="33"/>
  <c r="P8" i="33"/>
  <c r="L8" i="33"/>
  <c r="I8" i="33"/>
  <c r="K430" i="7"/>
  <c r="K429" i="7"/>
  <c r="K428" i="7"/>
  <c r="K427" i="7"/>
  <c r="K426" i="7"/>
  <c r="K425" i="7"/>
  <c r="K424" i="7"/>
  <c r="K423" i="7"/>
  <c r="K422" i="7"/>
  <c r="K421" i="7"/>
  <c r="K420" i="7"/>
  <c r="K419" i="7"/>
  <c r="K418" i="7"/>
  <c r="K417" i="7"/>
  <c r="K416" i="7"/>
  <c r="K415" i="7"/>
  <c r="K414" i="7"/>
  <c r="K413" i="7"/>
  <c r="K412" i="7"/>
  <c r="K411" i="7"/>
  <c r="K410" i="7"/>
  <c r="K409" i="7"/>
  <c r="K408" i="7"/>
  <c r="K407" i="7"/>
  <c r="K406" i="7"/>
  <c r="K405" i="7"/>
  <c r="K404" i="7"/>
  <c r="K403" i="7"/>
  <c r="K402" i="7"/>
  <c r="K401" i="7"/>
  <c r="K400" i="7"/>
  <c r="K399" i="7"/>
  <c r="K398" i="7"/>
  <c r="K397" i="7"/>
  <c r="K396" i="7"/>
  <c r="K395" i="7"/>
  <c r="K394" i="7"/>
  <c r="K393" i="7"/>
  <c r="K392" i="7"/>
  <c r="K391"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F12" i="12"/>
  <c r="F11" i="12"/>
  <c r="Q24" i="33" l="1"/>
  <c r="R24" i="33" s="1"/>
  <c r="T24" i="33" s="1"/>
  <c r="Q32" i="33"/>
  <c r="R32" i="33" s="1"/>
  <c r="T32" i="33" s="1"/>
  <c r="Q14" i="33"/>
  <c r="R14" i="33" s="1"/>
  <c r="T14" i="33" s="1"/>
  <c r="Q22" i="33"/>
  <c r="R22" i="33" s="1"/>
  <c r="T22" i="33" s="1"/>
  <c r="Q101" i="33"/>
  <c r="R101" i="33" s="1"/>
  <c r="T101" i="33" s="1"/>
  <c r="Q137" i="33"/>
  <c r="R137" i="33" s="1"/>
  <c r="T137" i="33" s="1"/>
  <c r="Q17" i="33"/>
  <c r="R17" i="33" s="1"/>
  <c r="T17" i="33" s="1"/>
  <c r="Q25" i="33"/>
  <c r="R25" i="33" s="1"/>
  <c r="T25" i="33" s="1"/>
  <c r="Q29" i="33"/>
  <c r="R29" i="33" s="1"/>
  <c r="T29" i="33" s="1"/>
  <c r="Q37" i="33"/>
  <c r="R37" i="33" s="1"/>
  <c r="T37" i="33" s="1"/>
  <c r="Q41" i="33"/>
  <c r="R41" i="33" s="1"/>
  <c r="T41" i="33" s="1"/>
  <c r="Q45" i="33"/>
  <c r="R45" i="33" s="1"/>
  <c r="T45" i="33" s="1"/>
  <c r="Q113" i="33"/>
  <c r="R113" i="33" s="1"/>
  <c r="T113" i="33" s="1"/>
  <c r="Q12" i="33"/>
  <c r="R12" i="33" s="1"/>
  <c r="T12" i="33" s="1"/>
  <c r="Q10" i="33"/>
  <c r="R10" i="33" s="1"/>
  <c r="T10" i="33" s="1"/>
  <c r="Q18" i="33"/>
  <c r="R18" i="33" s="1"/>
  <c r="T18" i="33" s="1"/>
  <c r="Q90" i="33"/>
  <c r="R90" i="33" s="1"/>
  <c r="T90" i="33" s="1"/>
  <c r="Q94" i="33"/>
  <c r="R94" i="33" s="1"/>
  <c r="T94" i="33" s="1"/>
  <c r="Q126" i="33"/>
  <c r="R126" i="33" s="1"/>
  <c r="T126" i="33" s="1"/>
  <c r="Q130" i="33"/>
  <c r="Q158" i="33"/>
  <c r="R158" i="33" s="1"/>
  <c r="T158" i="33" s="1"/>
  <c r="Q49" i="33"/>
  <c r="R49" i="33" s="1"/>
  <c r="T49" i="33" s="1"/>
  <c r="Q53" i="33"/>
  <c r="R53" i="33" s="1"/>
  <c r="T53" i="33" s="1"/>
  <c r="Q57" i="33"/>
  <c r="R57" i="33" s="1"/>
  <c r="T57" i="33" s="1"/>
  <c r="Q61" i="33"/>
  <c r="R61" i="33" s="1"/>
  <c r="T61" i="33" s="1"/>
  <c r="Q65" i="33"/>
  <c r="R65" i="33" s="1"/>
  <c r="T65" i="33" s="1"/>
  <c r="Q69" i="33"/>
  <c r="R69" i="33" s="1"/>
  <c r="T69" i="33" s="1"/>
  <c r="Q73" i="33"/>
  <c r="R73" i="33" s="1"/>
  <c r="T73" i="33" s="1"/>
  <c r="Q8" i="33"/>
  <c r="R8" i="33" s="1"/>
  <c r="T8" i="33" s="1"/>
  <c r="Q9" i="33"/>
  <c r="R9" i="33" s="1"/>
  <c r="T9" i="33" s="1"/>
  <c r="Q20" i="33"/>
  <c r="R20" i="33" s="1"/>
  <c r="T20" i="33" s="1"/>
  <c r="Q28" i="33"/>
  <c r="R28" i="33" s="1"/>
  <c r="T28" i="33" s="1"/>
  <c r="Q98" i="33"/>
  <c r="R98" i="33" s="1"/>
  <c r="T98" i="33" s="1"/>
  <c r="Q102" i="33"/>
  <c r="R102" i="33" s="1"/>
  <c r="T102" i="33" s="1"/>
  <c r="Q105" i="33"/>
  <c r="R105" i="33" s="1"/>
  <c r="T105" i="33" s="1"/>
  <c r="R130" i="33"/>
  <c r="T130" i="33" s="1"/>
  <c r="Q134" i="33"/>
  <c r="R134" i="33" s="1"/>
  <c r="T134" i="33" s="1"/>
  <c r="Q138" i="33"/>
  <c r="R138" i="33" s="1"/>
  <c r="T138" i="33" s="1"/>
  <c r="Q141" i="33"/>
  <c r="R141" i="33" s="1"/>
  <c r="T141" i="33" s="1"/>
  <c r="Q31" i="33"/>
  <c r="R31" i="33" s="1"/>
  <c r="T31" i="33" s="1"/>
  <c r="Q35" i="33"/>
  <c r="R35" i="33" s="1"/>
  <c r="T35" i="33" s="1"/>
  <c r="Q43" i="33"/>
  <c r="R43" i="33" s="1"/>
  <c r="T43" i="33" s="1"/>
  <c r="Q51" i="33"/>
  <c r="R51" i="33" s="1"/>
  <c r="T51" i="33" s="1"/>
  <c r="Q55" i="33"/>
  <c r="R55" i="33" s="1"/>
  <c r="T55" i="33" s="1"/>
  <c r="Q59" i="33"/>
  <c r="R59" i="33" s="1"/>
  <c r="T59" i="33" s="1"/>
  <c r="Q63" i="33"/>
  <c r="R63" i="33" s="1"/>
  <c r="T63" i="33" s="1"/>
  <c r="Q67" i="33"/>
  <c r="R67" i="33" s="1"/>
  <c r="T67" i="33" s="1"/>
  <c r="Q71" i="33"/>
  <c r="R71" i="33" s="1"/>
  <c r="T71" i="33" s="1"/>
  <c r="Q75" i="33"/>
  <c r="R75" i="33" s="1"/>
  <c r="T75" i="33" s="1"/>
  <c r="Q77" i="33"/>
  <c r="R77" i="33" s="1"/>
  <c r="T77" i="33" s="1"/>
  <c r="Q85" i="33"/>
  <c r="R85" i="33" s="1"/>
  <c r="T85" i="33" s="1"/>
  <c r="Q106" i="33"/>
  <c r="R106" i="33" s="1"/>
  <c r="T106" i="33" s="1"/>
  <c r="Q110" i="33"/>
  <c r="R110" i="33" s="1"/>
  <c r="T110" i="33" s="1"/>
  <c r="Q121" i="33"/>
  <c r="R121" i="33" s="1"/>
  <c r="T121" i="33" s="1"/>
  <c r="Q142" i="33"/>
  <c r="R142" i="33" s="1"/>
  <c r="T142" i="33" s="1"/>
  <c r="Q146" i="33"/>
  <c r="R146" i="33" s="1"/>
  <c r="T146" i="33" s="1"/>
  <c r="Q153" i="33"/>
  <c r="R153" i="33" s="1"/>
  <c r="T153" i="33" s="1"/>
  <c r="Q39" i="33"/>
  <c r="R39" i="33" s="1"/>
  <c r="T39" i="33" s="1"/>
  <c r="Q47" i="33"/>
  <c r="R47" i="33" s="1"/>
  <c r="T47" i="33" s="1"/>
  <c r="Q26" i="33"/>
  <c r="R26" i="33" s="1"/>
  <c r="T26" i="33" s="1"/>
  <c r="Q33" i="33"/>
  <c r="R33" i="33" s="1"/>
  <c r="T33" i="33" s="1"/>
  <c r="Q78" i="33"/>
  <c r="R78" i="33" s="1"/>
  <c r="T78" i="33" s="1"/>
  <c r="Q82" i="33"/>
  <c r="R82" i="33" s="1"/>
  <c r="T82" i="33" s="1"/>
  <c r="Q86" i="33"/>
  <c r="R86" i="33" s="1"/>
  <c r="T86" i="33" s="1"/>
  <c r="Q89" i="33"/>
  <c r="R89" i="33" s="1"/>
  <c r="T89" i="33" s="1"/>
  <c r="Q118" i="33"/>
  <c r="R118" i="33" s="1"/>
  <c r="T118" i="33" s="1"/>
  <c r="Q122" i="33"/>
  <c r="R122" i="33" s="1"/>
  <c r="T122" i="33" s="1"/>
  <c r="Q125" i="33"/>
  <c r="R125" i="33" s="1"/>
  <c r="T125" i="33" s="1"/>
  <c r="Q150" i="33"/>
  <c r="R150" i="33" s="1"/>
  <c r="T150" i="33" s="1"/>
  <c r="Q154" i="33"/>
  <c r="R154" i="33" s="1"/>
  <c r="T154" i="33" s="1"/>
  <c r="Q157" i="33"/>
  <c r="R157" i="33" s="1"/>
  <c r="T157" i="33" s="1"/>
  <c r="Q81" i="33"/>
  <c r="R81" i="33" s="1"/>
  <c r="T81" i="33" s="1"/>
  <c r="Q93" i="33"/>
  <c r="R93" i="33" s="1"/>
  <c r="T93" i="33" s="1"/>
  <c r="Q109" i="33"/>
  <c r="R109" i="33" s="1"/>
  <c r="T109" i="33" s="1"/>
  <c r="Q129" i="33"/>
  <c r="R129" i="33" s="1"/>
  <c r="T129" i="33" s="1"/>
  <c r="Q145" i="33"/>
  <c r="R145" i="33" s="1"/>
  <c r="T145" i="33" s="1"/>
  <c r="Q16" i="33"/>
  <c r="R16" i="33" s="1"/>
  <c r="T16" i="33" s="1"/>
  <c r="Q30" i="33"/>
  <c r="R30" i="33" s="1"/>
  <c r="T30" i="33" s="1"/>
  <c r="Q34" i="33"/>
  <c r="R34" i="33" s="1"/>
  <c r="T34" i="33" s="1"/>
  <c r="Q36" i="33"/>
  <c r="R36" i="33" s="1"/>
  <c r="T36" i="33" s="1"/>
  <c r="Q38" i="33"/>
  <c r="R38" i="33" s="1"/>
  <c r="T38" i="33" s="1"/>
  <c r="Q40" i="33"/>
  <c r="R40" i="33" s="1"/>
  <c r="T40" i="33" s="1"/>
  <c r="Q42" i="33"/>
  <c r="R42" i="33" s="1"/>
  <c r="Q44" i="33"/>
  <c r="R44" i="33" s="1"/>
  <c r="T44" i="33" s="1"/>
  <c r="Q46" i="33"/>
  <c r="R46" i="33" s="1"/>
  <c r="T46" i="33" s="1"/>
  <c r="Q48" i="33"/>
  <c r="R48" i="33" s="1"/>
  <c r="T48" i="33" s="1"/>
  <c r="Q50" i="33"/>
  <c r="R50" i="33" s="1"/>
  <c r="T50" i="33" s="1"/>
  <c r="Q52" i="33"/>
  <c r="R52" i="33" s="1"/>
  <c r="T52" i="33" s="1"/>
  <c r="Q54" i="33"/>
  <c r="R54" i="33" s="1"/>
  <c r="T54" i="33" s="1"/>
  <c r="Q56" i="33"/>
  <c r="R56" i="33" s="1"/>
  <c r="T56" i="33" s="1"/>
  <c r="Q58" i="33"/>
  <c r="R58" i="33" s="1"/>
  <c r="T58" i="33" s="1"/>
  <c r="Q60" i="33"/>
  <c r="R60" i="33" s="1"/>
  <c r="T60" i="33" s="1"/>
  <c r="Q62" i="33"/>
  <c r="R62" i="33" s="1"/>
  <c r="T62" i="33" s="1"/>
  <c r="Q64" i="33"/>
  <c r="R64" i="33" s="1"/>
  <c r="T64" i="33" s="1"/>
  <c r="Q66" i="33"/>
  <c r="R66" i="33" s="1"/>
  <c r="T66" i="33" s="1"/>
  <c r="Q68" i="33"/>
  <c r="R68" i="33" s="1"/>
  <c r="T68" i="33" s="1"/>
  <c r="Q70" i="33"/>
  <c r="R70" i="33" s="1"/>
  <c r="T70" i="33" s="1"/>
  <c r="Q72" i="33"/>
  <c r="R72" i="33" s="1"/>
  <c r="T72" i="33" s="1"/>
  <c r="Q74" i="33"/>
  <c r="R74" i="33" s="1"/>
  <c r="T74" i="33" s="1"/>
  <c r="Q97" i="33"/>
  <c r="R97" i="33" s="1"/>
  <c r="T97" i="33" s="1"/>
  <c r="Q117" i="33"/>
  <c r="R117" i="33" s="1"/>
  <c r="T117" i="33" s="1"/>
  <c r="Q133" i="33"/>
  <c r="R133" i="33" s="1"/>
  <c r="T133" i="33" s="1"/>
  <c r="Q149" i="33"/>
  <c r="R149" i="33" s="1"/>
  <c r="T149" i="33" s="1"/>
  <c r="Q15" i="33"/>
  <c r="R15" i="33" s="1"/>
  <c r="T15" i="33" s="1"/>
  <c r="Q23" i="33"/>
  <c r="R23" i="33" s="1"/>
  <c r="T23" i="33" s="1"/>
  <c r="Q13" i="33"/>
  <c r="R13" i="33" s="1"/>
  <c r="T13" i="33" s="1"/>
  <c r="Q21" i="33"/>
  <c r="R21" i="33" s="1"/>
  <c r="T21" i="33" s="1"/>
  <c r="Q79" i="33"/>
  <c r="R79" i="33" s="1"/>
  <c r="T79" i="33" s="1"/>
  <c r="Q11" i="33"/>
  <c r="R11" i="33" s="1"/>
  <c r="T11" i="33" s="1"/>
  <c r="Q19" i="33"/>
  <c r="R19" i="33" s="1"/>
  <c r="T19" i="33" s="1"/>
  <c r="Q27" i="33"/>
  <c r="R27" i="33" s="1"/>
  <c r="T27" i="33" s="1"/>
  <c r="Q83" i="33"/>
  <c r="R83" i="33" s="1"/>
  <c r="T83" i="33" s="1"/>
  <c r="Q76" i="33"/>
  <c r="R76" i="33" s="1"/>
  <c r="T76" i="33" s="1"/>
  <c r="Q80" i="33"/>
  <c r="R80" i="33" s="1"/>
  <c r="T80" i="33" s="1"/>
  <c r="Q84" i="33"/>
  <c r="R84" i="33" s="1"/>
  <c r="T84" i="33" s="1"/>
  <c r="Q87" i="33"/>
  <c r="R87" i="33" s="1"/>
  <c r="T87" i="33" s="1"/>
  <c r="Q88" i="33"/>
  <c r="R88" i="33" s="1"/>
  <c r="T88" i="33" s="1"/>
  <c r="Q91" i="33"/>
  <c r="R91" i="33" s="1"/>
  <c r="T91" i="33" s="1"/>
  <c r="Q92" i="33"/>
  <c r="R92" i="33" s="1"/>
  <c r="T92" i="33" s="1"/>
  <c r="Q95" i="33"/>
  <c r="R95" i="33" s="1"/>
  <c r="T95" i="33" s="1"/>
  <c r="Q96" i="33"/>
  <c r="R96" i="33" s="1"/>
  <c r="T96" i="33" s="1"/>
  <c r="Q99" i="33"/>
  <c r="R99" i="33" s="1"/>
  <c r="T99" i="33" s="1"/>
  <c r="Q100" i="33"/>
  <c r="R100" i="33" s="1"/>
  <c r="T100" i="33" s="1"/>
  <c r="Q103" i="33"/>
  <c r="R103" i="33" s="1"/>
  <c r="T103" i="33" s="1"/>
  <c r="Q104" i="33"/>
  <c r="R104" i="33" s="1"/>
  <c r="T104" i="33" s="1"/>
  <c r="Q107" i="33"/>
  <c r="R107" i="33" s="1"/>
  <c r="T107" i="33" s="1"/>
  <c r="Q108" i="33"/>
  <c r="R108" i="33" s="1"/>
  <c r="T108" i="33" s="1"/>
  <c r="Q111" i="33"/>
  <c r="R111" i="33" s="1"/>
  <c r="T111" i="33" s="1"/>
  <c r="Q112" i="33"/>
  <c r="R112" i="33" s="1"/>
  <c r="T112" i="33" s="1"/>
  <c r="Q115" i="33"/>
  <c r="R115" i="33" s="1"/>
  <c r="T115" i="33" s="1"/>
  <c r="Q116" i="33"/>
  <c r="R116" i="33" s="1"/>
  <c r="T116" i="33" s="1"/>
  <c r="Q119" i="33"/>
  <c r="R119" i="33" s="1"/>
  <c r="T119" i="33" s="1"/>
  <c r="Q120" i="33"/>
  <c r="R120" i="33" s="1"/>
  <c r="T120" i="33" s="1"/>
  <c r="Q123" i="33"/>
  <c r="R123" i="33" s="1"/>
  <c r="T123" i="33" s="1"/>
  <c r="Q124" i="33"/>
  <c r="R124" i="33" s="1"/>
  <c r="T124" i="33" s="1"/>
  <c r="Q127" i="33"/>
  <c r="R127" i="33" s="1"/>
  <c r="T127" i="33" s="1"/>
  <c r="Q128" i="33"/>
  <c r="R128" i="33" s="1"/>
  <c r="T128" i="33" s="1"/>
  <c r="Q131" i="33"/>
  <c r="R131" i="33" s="1"/>
  <c r="T131" i="33" s="1"/>
  <c r="Q132" i="33"/>
  <c r="R132" i="33" s="1"/>
  <c r="T132" i="33" s="1"/>
  <c r="Q135" i="33"/>
  <c r="R135" i="33" s="1"/>
  <c r="T135" i="33" s="1"/>
  <c r="Q136" i="33"/>
  <c r="R136" i="33" s="1"/>
  <c r="T136" i="33" s="1"/>
  <c r="Q139" i="33"/>
  <c r="R139" i="33" s="1"/>
  <c r="T139" i="33" s="1"/>
  <c r="Q140" i="33"/>
  <c r="R140" i="33" s="1"/>
  <c r="T140" i="33" s="1"/>
  <c r="Q143" i="33"/>
  <c r="R143" i="33" s="1"/>
  <c r="T143" i="33" s="1"/>
  <c r="Q144" i="33"/>
  <c r="R144" i="33" s="1"/>
  <c r="T144" i="33" s="1"/>
  <c r="Q147" i="33"/>
  <c r="R147" i="33" s="1"/>
  <c r="T147" i="33" s="1"/>
  <c r="Q148" i="33"/>
  <c r="R148" i="33" s="1"/>
  <c r="T148" i="33" s="1"/>
  <c r="Q151" i="33"/>
  <c r="R151" i="33" s="1"/>
  <c r="T151" i="33" s="1"/>
  <c r="Q152" i="33"/>
  <c r="R152" i="33" s="1"/>
  <c r="T152" i="33" s="1"/>
  <c r="Q155" i="33"/>
  <c r="R155" i="33" s="1"/>
  <c r="T155" i="33" s="1"/>
  <c r="Q156" i="33"/>
  <c r="R156" i="33" s="1"/>
  <c r="T156" i="33" s="1"/>
  <c r="Q159" i="33"/>
  <c r="R159" i="33" s="1"/>
  <c r="T159" i="33" s="1"/>
  <c r="Q160" i="33"/>
  <c r="R160" i="33" s="1"/>
  <c r="T160" i="33" s="1"/>
  <c r="Q114" i="33"/>
  <c r="R114" i="33" s="1"/>
  <c r="T114" i="33" s="1"/>
  <c r="N245" i="7"/>
  <c r="O245" i="7" s="1"/>
  <c r="Q245" i="7" s="1"/>
  <c r="N249" i="7"/>
  <c r="O249" i="7" s="1"/>
  <c r="Q249" i="7" s="1"/>
  <c r="N253" i="7"/>
  <c r="O253" i="7" s="1"/>
  <c r="Q253" i="7" s="1"/>
  <c r="N257" i="7"/>
  <c r="O257" i="7" s="1"/>
  <c r="Q257" i="7" s="1"/>
  <c r="N265" i="7"/>
  <c r="O265" i="7" s="1"/>
  <c r="Q265" i="7" s="1"/>
  <c r="N269" i="7"/>
  <c r="O269" i="7" s="1"/>
  <c r="Q269" i="7" s="1"/>
  <c r="N273" i="7"/>
  <c r="O273" i="7" s="1"/>
  <c r="Q273" i="7" s="1"/>
  <c r="N277" i="7"/>
  <c r="O277" i="7" s="1"/>
  <c r="Q277" i="7" s="1"/>
  <c r="N285" i="7"/>
  <c r="O285" i="7" s="1"/>
  <c r="Q285" i="7" s="1"/>
  <c r="N289" i="7"/>
  <c r="O289" i="7" s="1"/>
  <c r="Q289" i="7" s="1"/>
  <c r="N293" i="7"/>
  <c r="O293" i="7" s="1"/>
  <c r="Q293" i="7" s="1"/>
  <c r="N297" i="7"/>
  <c r="O297" i="7" s="1"/>
  <c r="Q297" i="7" s="1"/>
  <c r="N301" i="7"/>
  <c r="O301" i="7" s="1"/>
  <c r="Q301" i="7" s="1"/>
  <c r="N305" i="7"/>
  <c r="O305" i="7" s="1"/>
  <c r="Q305" i="7" s="1"/>
  <c r="N309" i="7"/>
  <c r="O309" i="7" s="1"/>
  <c r="Q309" i="7" s="1"/>
  <c r="N313" i="7"/>
  <c r="O313" i="7" s="1"/>
  <c r="Q313" i="7" s="1"/>
  <c r="N317" i="7"/>
  <c r="O317" i="7" s="1"/>
  <c r="Q317" i="7" s="1"/>
  <c r="N321" i="7"/>
  <c r="O321" i="7" s="1"/>
  <c r="Q321" i="7" s="1"/>
  <c r="N325" i="7"/>
  <c r="O325" i="7" s="1"/>
  <c r="Q325" i="7" s="1"/>
  <c r="N329" i="7"/>
  <c r="O329" i="7" s="1"/>
  <c r="Q329" i="7" s="1"/>
  <c r="N333" i="7"/>
  <c r="O333" i="7" s="1"/>
  <c r="Q333" i="7" s="1"/>
  <c r="N337" i="7"/>
  <c r="O337" i="7" s="1"/>
  <c r="Q337" i="7" s="1"/>
  <c r="N341" i="7"/>
  <c r="O341" i="7" s="1"/>
  <c r="Q341" i="7" s="1"/>
  <c r="N345" i="7"/>
  <c r="O345" i="7" s="1"/>
  <c r="Q345" i="7" s="1"/>
  <c r="N246" i="7"/>
  <c r="O246" i="7" s="1"/>
  <c r="Q246" i="7" s="1"/>
  <c r="N254" i="7"/>
  <c r="O254" i="7" s="1"/>
  <c r="Q254" i="7" s="1"/>
  <c r="N278" i="7"/>
  <c r="O278" i="7" s="1"/>
  <c r="Q278" i="7" s="1"/>
  <c r="N338" i="7"/>
  <c r="O338" i="7" s="1"/>
  <c r="Q338" i="7" s="1"/>
  <c r="N248" i="7"/>
  <c r="O248" i="7" s="1"/>
  <c r="Q248" i="7" s="1"/>
  <c r="N260" i="7"/>
  <c r="O260" i="7" s="1"/>
  <c r="Q260" i="7" s="1"/>
  <c r="N247" i="7"/>
  <c r="O247" i="7" s="1"/>
  <c r="Q247" i="7" s="1"/>
  <c r="N255" i="7"/>
  <c r="O255" i="7" s="1"/>
  <c r="Q255" i="7" s="1"/>
  <c r="N263" i="7"/>
  <c r="O263" i="7" s="1"/>
  <c r="Q263" i="7" s="1"/>
  <c r="N267" i="7"/>
  <c r="O267" i="7" s="1"/>
  <c r="Q267" i="7" s="1"/>
  <c r="N271" i="7"/>
  <c r="O271" i="7" s="1"/>
  <c r="Q271" i="7" s="1"/>
  <c r="N275" i="7"/>
  <c r="O275" i="7" s="1"/>
  <c r="Q275" i="7" s="1"/>
  <c r="N279" i="7"/>
  <c r="O279" i="7" s="1"/>
  <c r="Q279" i="7" s="1"/>
  <c r="N283" i="7"/>
  <c r="O283" i="7" s="1"/>
  <c r="Q283" i="7" s="1"/>
  <c r="N287" i="7"/>
  <c r="O287" i="7" s="1"/>
  <c r="Q287" i="7" s="1"/>
  <c r="N291" i="7"/>
  <c r="O291" i="7" s="1"/>
  <c r="Q291" i="7" s="1"/>
  <c r="N295" i="7"/>
  <c r="O295" i="7" s="1"/>
  <c r="Q295" i="7" s="1"/>
  <c r="N299" i="7"/>
  <c r="O299" i="7" s="1"/>
  <c r="Q299" i="7" s="1"/>
  <c r="N303" i="7"/>
  <c r="O303" i="7" s="1"/>
  <c r="Q303" i="7" s="1"/>
  <c r="N307" i="7"/>
  <c r="O307" i="7" s="1"/>
  <c r="Q307" i="7" s="1"/>
  <c r="N311" i="7"/>
  <c r="O311" i="7" s="1"/>
  <c r="Q311" i="7" s="1"/>
  <c r="N315" i="7"/>
  <c r="O315" i="7" s="1"/>
  <c r="Q315" i="7" s="1"/>
  <c r="N319" i="7"/>
  <c r="O319" i="7" s="1"/>
  <c r="Q319" i="7" s="1"/>
  <c r="N323" i="7"/>
  <c r="O323" i="7" s="1"/>
  <c r="Q323" i="7" s="1"/>
  <c r="N327" i="7"/>
  <c r="O327" i="7" s="1"/>
  <c r="Q327" i="7" s="1"/>
  <c r="N335" i="7"/>
  <c r="O335" i="7" s="1"/>
  <c r="Q335" i="7" s="1"/>
  <c r="N339" i="7"/>
  <c r="O339" i="7" s="1"/>
  <c r="Q339" i="7" s="1"/>
  <c r="N343" i="7"/>
  <c r="O343" i="7" s="1"/>
  <c r="Q343" i="7" s="1"/>
  <c r="N251" i="7"/>
  <c r="O251" i="7" s="1"/>
  <c r="Q251" i="7" s="1"/>
  <c r="N272" i="7"/>
  <c r="O272" i="7" s="1"/>
  <c r="Q272" i="7" s="1"/>
  <c r="N304" i="7"/>
  <c r="O304" i="7" s="1"/>
  <c r="Q304" i="7" s="1"/>
  <c r="N316" i="7"/>
  <c r="O316" i="7" s="1"/>
  <c r="Q316" i="7" s="1"/>
  <c r="N320" i="7"/>
  <c r="O320" i="7" s="1"/>
  <c r="Q320" i="7" s="1"/>
  <c r="N324" i="7"/>
  <c r="O324" i="7" s="1"/>
  <c r="Q324" i="7" s="1"/>
  <c r="N328" i="7"/>
  <c r="O328" i="7" s="1"/>
  <c r="Q328" i="7" s="1"/>
  <c r="N336" i="7"/>
  <c r="O336" i="7" s="1"/>
  <c r="Q336" i="7" s="1"/>
  <c r="N340" i="7"/>
  <c r="O340" i="7" s="1"/>
  <c r="Q340" i="7" s="1"/>
  <c r="N344" i="7"/>
  <c r="O344" i="7" s="1"/>
  <c r="Q344" i="7" s="1"/>
  <c r="N261" i="7"/>
  <c r="O261" i="7" s="1"/>
  <c r="Q261" i="7" s="1"/>
  <c r="N259" i="7"/>
  <c r="O259" i="7" s="1"/>
  <c r="Q259" i="7" s="1"/>
  <c r="N256" i="7"/>
  <c r="O256" i="7" s="1"/>
  <c r="Q256" i="7" s="1"/>
  <c r="N284" i="7"/>
  <c r="O284" i="7" s="1"/>
  <c r="Q284" i="7" s="1"/>
  <c r="N288" i="7"/>
  <c r="O288" i="7" s="1"/>
  <c r="Q288" i="7" s="1"/>
  <c r="N262" i="7"/>
  <c r="O262" i="7" s="1"/>
  <c r="Q262" i="7" s="1"/>
  <c r="N270" i="7"/>
  <c r="O270" i="7" s="1"/>
  <c r="Q270" i="7" s="1"/>
  <c r="N252" i="7"/>
  <c r="O252" i="7" s="1"/>
  <c r="Q252" i="7" s="1"/>
  <c r="N264" i="7"/>
  <c r="O264" i="7" s="1"/>
  <c r="Q264" i="7" s="1"/>
  <c r="N268" i="7"/>
  <c r="O268" i="7" s="1"/>
  <c r="Q268" i="7" s="1"/>
  <c r="N276" i="7"/>
  <c r="O276" i="7" s="1"/>
  <c r="Q276" i="7" s="1"/>
  <c r="N280" i="7"/>
  <c r="O280" i="7" s="1"/>
  <c r="Q280" i="7" s="1"/>
  <c r="N292" i="7"/>
  <c r="O292" i="7" s="1"/>
  <c r="Q292" i="7" s="1"/>
  <c r="N296" i="7"/>
  <c r="O296" i="7" s="1"/>
  <c r="Q296" i="7" s="1"/>
  <c r="N300" i="7"/>
  <c r="O300" i="7" s="1"/>
  <c r="Q300" i="7" s="1"/>
  <c r="N365" i="7"/>
  <c r="O365" i="7" s="1"/>
  <c r="Q365" i="7" s="1"/>
  <c r="N281" i="7"/>
  <c r="O281" i="7" s="1"/>
  <c r="Q281" i="7" s="1"/>
  <c r="N415" i="7"/>
  <c r="O415" i="7" s="1"/>
  <c r="Q415" i="7" s="1"/>
  <c r="N423" i="7"/>
  <c r="O423" i="7" s="1"/>
  <c r="Q423" i="7" s="1"/>
  <c r="N250" i="7"/>
  <c r="O250" i="7" s="1"/>
  <c r="Q250" i="7" s="1"/>
  <c r="N258" i="7"/>
  <c r="O258" i="7" s="1"/>
  <c r="Q258" i="7" s="1"/>
  <c r="N266" i="7"/>
  <c r="O266" i="7" s="1"/>
  <c r="Q266" i="7" s="1"/>
  <c r="N274" i="7"/>
  <c r="O274" i="7" s="1"/>
  <c r="Q274" i="7" s="1"/>
  <c r="N282" i="7"/>
  <c r="O282" i="7" s="1"/>
  <c r="Q282" i="7" s="1"/>
  <c r="N290" i="7"/>
  <c r="O290" i="7" s="1"/>
  <c r="Q290" i="7" s="1"/>
  <c r="N298" i="7"/>
  <c r="O298" i="7" s="1"/>
  <c r="Q298" i="7" s="1"/>
  <c r="N302" i="7"/>
  <c r="O302" i="7" s="1"/>
  <c r="Q302" i="7" s="1"/>
  <c r="N306" i="7"/>
  <c r="O306" i="7" s="1"/>
  <c r="Q306" i="7" s="1"/>
  <c r="N310" i="7"/>
  <c r="O310" i="7" s="1"/>
  <c r="Q310" i="7" s="1"/>
  <c r="N318" i="7"/>
  <c r="O318" i="7" s="1"/>
  <c r="Q318" i="7" s="1"/>
  <c r="N326" i="7"/>
  <c r="O326" i="7" s="1"/>
  <c r="Q326" i="7" s="1"/>
  <c r="N330" i="7"/>
  <c r="O330" i="7" s="1"/>
  <c r="Q330" i="7" s="1"/>
  <c r="N334" i="7"/>
  <c r="O334" i="7" s="1"/>
  <c r="Q334" i="7" s="1"/>
  <c r="N342" i="7"/>
  <c r="O342" i="7" s="1"/>
  <c r="Q342" i="7" s="1"/>
  <c r="N331" i="7"/>
  <c r="O331" i="7" s="1"/>
  <c r="Q331" i="7" s="1"/>
  <c r="N352" i="7"/>
  <c r="O352" i="7" s="1"/>
  <c r="Q352" i="7" s="1"/>
  <c r="N360" i="7"/>
  <c r="O360" i="7" s="1"/>
  <c r="Q360" i="7" s="1"/>
  <c r="N368" i="7"/>
  <c r="O368" i="7" s="1"/>
  <c r="Q368" i="7" s="1"/>
  <c r="N376" i="7"/>
  <c r="O376" i="7" s="1"/>
  <c r="Q376" i="7" s="1"/>
  <c r="N384" i="7"/>
  <c r="O384" i="7" s="1"/>
  <c r="Q384" i="7" s="1"/>
  <c r="N392" i="7"/>
  <c r="O392" i="7" s="1"/>
  <c r="Q392" i="7" s="1"/>
  <c r="N400" i="7"/>
  <c r="O400" i="7" s="1"/>
  <c r="Q400" i="7" s="1"/>
  <c r="N349" i="7"/>
  <c r="O349" i="7" s="1"/>
  <c r="Q349" i="7" s="1"/>
  <c r="N357" i="7"/>
  <c r="O357" i="7" s="1"/>
  <c r="Q357" i="7" s="1"/>
  <c r="N373" i="7"/>
  <c r="O373" i="7" s="1"/>
  <c r="Q373" i="7" s="1"/>
  <c r="N381" i="7"/>
  <c r="O381" i="7" s="1"/>
  <c r="Q381" i="7" s="1"/>
  <c r="N389" i="7"/>
  <c r="O389" i="7" s="1"/>
  <c r="Q389" i="7" s="1"/>
  <c r="N397" i="7"/>
  <c r="O397" i="7" s="1"/>
  <c r="Q397" i="7" s="1"/>
  <c r="N405" i="7"/>
  <c r="O405" i="7" s="1"/>
  <c r="Q405" i="7" s="1"/>
  <c r="N308" i="7"/>
  <c r="O308" i="7" s="1"/>
  <c r="Q308" i="7" s="1"/>
  <c r="N312" i="7"/>
  <c r="O312" i="7" s="1"/>
  <c r="Q312" i="7" s="1"/>
  <c r="N286" i="7"/>
  <c r="O286" i="7" s="1"/>
  <c r="Q286" i="7" s="1"/>
  <c r="N294" i="7"/>
  <c r="O294" i="7" s="1"/>
  <c r="Q294" i="7" s="1"/>
  <c r="N314" i="7"/>
  <c r="O314" i="7" s="1"/>
  <c r="Q314" i="7" s="1"/>
  <c r="N322" i="7"/>
  <c r="O322" i="7" s="1"/>
  <c r="Q322" i="7" s="1"/>
  <c r="N332" i="7"/>
  <c r="O332" i="7" s="1"/>
  <c r="Q332" i="7" s="1"/>
  <c r="N418" i="7"/>
  <c r="O418" i="7" s="1"/>
  <c r="Q418" i="7" s="1"/>
  <c r="N426" i="7"/>
  <c r="O426" i="7" s="1"/>
  <c r="Q426" i="7" s="1"/>
  <c r="N347" i="7"/>
  <c r="O347" i="7" s="1"/>
  <c r="Q347" i="7" s="1"/>
  <c r="N350" i="7"/>
  <c r="O350" i="7" s="1"/>
  <c r="Q350" i="7" s="1"/>
  <c r="N355" i="7"/>
  <c r="O355" i="7" s="1"/>
  <c r="Q355" i="7" s="1"/>
  <c r="N358" i="7"/>
  <c r="O358" i="7" s="1"/>
  <c r="Q358" i="7" s="1"/>
  <c r="N363" i="7"/>
  <c r="O363" i="7" s="1"/>
  <c r="Q363" i="7" s="1"/>
  <c r="N366" i="7"/>
  <c r="O366" i="7" s="1"/>
  <c r="Q366" i="7" s="1"/>
  <c r="N371" i="7"/>
  <c r="O371" i="7" s="1"/>
  <c r="Q371" i="7" s="1"/>
  <c r="N374" i="7"/>
  <c r="O374" i="7" s="1"/>
  <c r="Q374" i="7" s="1"/>
  <c r="N379" i="7"/>
  <c r="O379" i="7" s="1"/>
  <c r="Q379" i="7" s="1"/>
  <c r="N382" i="7"/>
  <c r="O382" i="7" s="1"/>
  <c r="Q382" i="7" s="1"/>
  <c r="N387" i="7"/>
  <c r="O387" i="7" s="1"/>
  <c r="Q387" i="7" s="1"/>
  <c r="N390" i="7"/>
  <c r="O390" i="7" s="1"/>
  <c r="Q390" i="7" s="1"/>
  <c r="N395" i="7"/>
  <c r="O395" i="7" s="1"/>
  <c r="Q395" i="7" s="1"/>
  <c r="N398" i="7"/>
  <c r="O398" i="7" s="1"/>
  <c r="Q398" i="7" s="1"/>
  <c r="N403" i="7"/>
  <c r="O403" i="7" s="1"/>
  <c r="Q403" i="7" s="1"/>
  <c r="N406" i="7"/>
  <c r="O406" i="7" s="1"/>
  <c r="Q406" i="7" s="1"/>
  <c r="N408" i="7"/>
  <c r="O408" i="7" s="1"/>
  <c r="Q408" i="7" s="1"/>
  <c r="N413" i="7"/>
  <c r="O413" i="7" s="1"/>
  <c r="Q413" i="7" s="1"/>
  <c r="N416" i="7"/>
  <c r="O416" i="7" s="1"/>
  <c r="Q416" i="7" s="1"/>
  <c r="N421" i="7"/>
  <c r="O421" i="7" s="1"/>
  <c r="Q421" i="7" s="1"/>
  <c r="N424" i="7"/>
  <c r="O424" i="7" s="1"/>
  <c r="Q424" i="7" s="1"/>
  <c r="N429" i="7"/>
  <c r="O429" i="7" s="1"/>
  <c r="Q429" i="7" s="1"/>
  <c r="N410" i="7"/>
  <c r="O410" i="7" s="1"/>
  <c r="Q410" i="7" s="1"/>
  <c r="N348" i="7"/>
  <c r="O348" i="7" s="1"/>
  <c r="Q348" i="7" s="1"/>
  <c r="N353" i="7"/>
  <c r="O353" i="7" s="1"/>
  <c r="Q353" i="7" s="1"/>
  <c r="N356" i="7"/>
  <c r="O356" i="7" s="1"/>
  <c r="Q356" i="7" s="1"/>
  <c r="N361" i="7"/>
  <c r="O361" i="7" s="1"/>
  <c r="Q361" i="7" s="1"/>
  <c r="N364" i="7"/>
  <c r="O364" i="7" s="1"/>
  <c r="Q364" i="7" s="1"/>
  <c r="N369" i="7"/>
  <c r="O369" i="7" s="1"/>
  <c r="Q369" i="7" s="1"/>
  <c r="N372" i="7"/>
  <c r="O372" i="7" s="1"/>
  <c r="Q372" i="7" s="1"/>
  <c r="N377" i="7"/>
  <c r="O377" i="7" s="1"/>
  <c r="Q377" i="7" s="1"/>
  <c r="N380" i="7"/>
  <c r="O380" i="7" s="1"/>
  <c r="Q380" i="7" s="1"/>
  <c r="N385" i="7"/>
  <c r="O385" i="7" s="1"/>
  <c r="Q385" i="7" s="1"/>
  <c r="N388" i="7"/>
  <c r="O388" i="7" s="1"/>
  <c r="Q388" i="7" s="1"/>
  <c r="N393" i="7"/>
  <c r="O393" i="7" s="1"/>
  <c r="Q393" i="7" s="1"/>
  <c r="N396" i="7"/>
  <c r="O396" i="7" s="1"/>
  <c r="Q396" i="7" s="1"/>
  <c r="N401" i="7"/>
  <c r="O401" i="7" s="1"/>
  <c r="Q401" i="7" s="1"/>
  <c r="N404" i="7"/>
  <c r="O404" i="7" s="1"/>
  <c r="Q404" i="7" s="1"/>
  <c r="N411" i="7"/>
  <c r="O411" i="7" s="1"/>
  <c r="Q411" i="7" s="1"/>
  <c r="N414" i="7"/>
  <c r="O414" i="7" s="1"/>
  <c r="Q414" i="7" s="1"/>
  <c r="N419" i="7"/>
  <c r="O419" i="7" s="1"/>
  <c r="Q419" i="7" s="1"/>
  <c r="N422" i="7"/>
  <c r="O422" i="7" s="1"/>
  <c r="Q422" i="7" s="1"/>
  <c r="N427" i="7"/>
  <c r="O427" i="7" s="1"/>
  <c r="Q427" i="7" s="1"/>
  <c r="N430" i="7"/>
  <c r="O430" i="7" s="1"/>
  <c r="Q430" i="7" s="1"/>
  <c r="N346" i="7"/>
  <c r="O346" i="7" s="1"/>
  <c r="Q346" i="7" s="1"/>
  <c r="N351" i="7"/>
  <c r="O351" i="7" s="1"/>
  <c r="Q351" i="7" s="1"/>
  <c r="N354" i="7"/>
  <c r="O354" i="7" s="1"/>
  <c r="Q354" i="7" s="1"/>
  <c r="N359" i="7"/>
  <c r="O359" i="7" s="1"/>
  <c r="Q359" i="7" s="1"/>
  <c r="N362" i="7"/>
  <c r="O362" i="7" s="1"/>
  <c r="Q362" i="7" s="1"/>
  <c r="N367" i="7"/>
  <c r="O367" i="7" s="1"/>
  <c r="Q367" i="7" s="1"/>
  <c r="N370" i="7"/>
  <c r="O370" i="7" s="1"/>
  <c r="Q370" i="7" s="1"/>
  <c r="N375" i="7"/>
  <c r="O375" i="7" s="1"/>
  <c r="Q375" i="7" s="1"/>
  <c r="N378" i="7"/>
  <c r="O378" i="7" s="1"/>
  <c r="Q378" i="7" s="1"/>
  <c r="N383" i="7"/>
  <c r="O383" i="7" s="1"/>
  <c r="Q383" i="7" s="1"/>
  <c r="N386" i="7"/>
  <c r="O386" i="7" s="1"/>
  <c r="Q386" i="7" s="1"/>
  <c r="N391" i="7"/>
  <c r="O391" i="7" s="1"/>
  <c r="Q391" i="7" s="1"/>
  <c r="N394" i="7"/>
  <c r="O394" i="7" s="1"/>
  <c r="Q394" i="7" s="1"/>
  <c r="N399" i="7"/>
  <c r="O399" i="7" s="1"/>
  <c r="Q399" i="7" s="1"/>
  <c r="N402" i="7"/>
  <c r="O402" i="7" s="1"/>
  <c r="Q402" i="7" s="1"/>
  <c r="N407" i="7"/>
  <c r="O407" i="7" s="1"/>
  <c r="Q407" i="7" s="1"/>
  <c r="N409" i="7"/>
  <c r="O409" i="7" s="1"/>
  <c r="Q409" i="7" s="1"/>
  <c r="N412" i="7"/>
  <c r="O412" i="7" s="1"/>
  <c r="Q412" i="7" s="1"/>
  <c r="N417" i="7"/>
  <c r="O417" i="7" s="1"/>
  <c r="Q417" i="7" s="1"/>
  <c r="N420" i="7"/>
  <c r="O420" i="7" s="1"/>
  <c r="Q420" i="7" s="1"/>
  <c r="N425" i="7"/>
  <c r="O425" i="7" s="1"/>
  <c r="Q425" i="7" s="1"/>
  <c r="N428" i="7"/>
  <c r="O428" i="7" s="1"/>
  <c r="Q428" i="7" s="1"/>
  <c r="K555" i="8"/>
  <c r="H555" i="8"/>
  <c r="K554" i="8"/>
  <c r="H554" i="8"/>
  <c r="K553" i="8"/>
  <c r="H553" i="8"/>
  <c r="K552" i="8"/>
  <c r="H552" i="8"/>
  <c r="K551" i="8"/>
  <c r="H551" i="8"/>
  <c r="K550" i="8"/>
  <c r="H550" i="8"/>
  <c r="K549" i="8"/>
  <c r="H549" i="8"/>
  <c r="K548" i="8"/>
  <c r="H548" i="8"/>
  <c r="K547" i="8"/>
  <c r="H547" i="8"/>
  <c r="K546" i="8"/>
  <c r="H546" i="8"/>
  <c r="K545" i="8"/>
  <c r="H545" i="8"/>
  <c r="K544" i="8"/>
  <c r="H544" i="8"/>
  <c r="K543" i="8"/>
  <c r="H543" i="8"/>
  <c r="K542" i="8"/>
  <c r="H542" i="8"/>
  <c r="K541" i="8"/>
  <c r="H541" i="8"/>
  <c r="K540" i="8"/>
  <c r="H540" i="8"/>
  <c r="K539" i="8"/>
  <c r="H539" i="8"/>
  <c r="K538" i="8"/>
  <c r="H538" i="8"/>
  <c r="K537" i="8"/>
  <c r="H537" i="8"/>
  <c r="K536" i="8"/>
  <c r="H536" i="8"/>
  <c r="K535" i="8"/>
  <c r="H535" i="8"/>
  <c r="K534" i="8"/>
  <c r="H534" i="8"/>
  <c r="K533" i="8"/>
  <c r="H533" i="8"/>
  <c r="K532" i="8"/>
  <c r="H532" i="8"/>
  <c r="K531" i="8"/>
  <c r="H531" i="8"/>
  <c r="K530" i="8"/>
  <c r="H530" i="8"/>
  <c r="K529" i="8"/>
  <c r="H529" i="8"/>
  <c r="K528" i="8"/>
  <c r="H528" i="8"/>
  <c r="K527" i="8"/>
  <c r="H527" i="8"/>
  <c r="K526" i="8"/>
  <c r="H526" i="8"/>
  <c r="K525" i="8"/>
  <c r="H525" i="8"/>
  <c r="K524" i="8"/>
  <c r="H524" i="8"/>
  <c r="K523" i="8"/>
  <c r="H523" i="8"/>
  <c r="K522" i="8"/>
  <c r="H522" i="8"/>
  <c r="K521" i="8"/>
  <c r="H521" i="8"/>
  <c r="K520" i="8"/>
  <c r="H520" i="8"/>
  <c r="K519" i="8"/>
  <c r="H519" i="8"/>
  <c r="K518" i="8"/>
  <c r="H518" i="8"/>
  <c r="K517" i="8"/>
  <c r="H517" i="8"/>
  <c r="K516" i="8"/>
  <c r="H516" i="8"/>
  <c r="K515" i="8"/>
  <c r="H515" i="8"/>
  <c r="K514" i="8"/>
  <c r="H514" i="8"/>
  <c r="K513" i="8"/>
  <c r="H513" i="8"/>
  <c r="K512" i="8"/>
  <c r="H512" i="8"/>
  <c r="K511" i="8"/>
  <c r="H511" i="8"/>
  <c r="K510" i="8"/>
  <c r="H510" i="8"/>
  <c r="K509" i="8"/>
  <c r="H509" i="8"/>
  <c r="K508" i="8"/>
  <c r="H508" i="8"/>
  <c r="K507" i="8"/>
  <c r="H507" i="8"/>
  <c r="K506" i="8"/>
  <c r="H506" i="8"/>
  <c r="K505" i="8"/>
  <c r="H505" i="8"/>
  <c r="K504" i="8"/>
  <c r="H504" i="8"/>
  <c r="K503" i="8"/>
  <c r="H503" i="8"/>
  <c r="K502" i="8"/>
  <c r="H502" i="8"/>
  <c r="K501" i="8"/>
  <c r="H501" i="8"/>
  <c r="K500" i="8"/>
  <c r="H500" i="8"/>
  <c r="K499" i="8"/>
  <c r="H499" i="8"/>
  <c r="K498" i="8"/>
  <c r="H498" i="8"/>
  <c r="K497" i="8"/>
  <c r="H497" i="8"/>
  <c r="K496" i="8"/>
  <c r="H496" i="8"/>
  <c r="K495" i="8"/>
  <c r="H495" i="8"/>
  <c r="K494" i="8"/>
  <c r="H494" i="8"/>
  <c r="K493" i="8"/>
  <c r="H493" i="8"/>
  <c r="K492" i="8"/>
  <c r="H492" i="8"/>
  <c r="K491" i="8"/>
  <c r="H491" i="8"/>
  <c r="K490" i="8"/>
  <c r="H490" i="8"/>
  <c r="K489" i="8"/>
  <c r="H489" i="8"/>
  <c r="K488" i="8"/>
  <c r="H488" i="8"/>
  <c r="K487" i="8"/>
  <c r="H487" i="8"/>
  <c r="K486" i="8"/>
  <c r="H486" i="8"/>
  <c r="K484" i="8"/>
  <c r="H484" i="8"/>
  <c r="N486" i="8" l="1"/>
  <c r="O486" i="8" s="1"/>
  <c r="Q486" i="8" s="1"/>
  <c r="N488" i="8"/>
  <c r="O488" i="8" s="1"/>
  <c r="Q488" i="8" s="1"/>
  <c r="N490" i="8"/>
  <c r="O490" i="8" s="1"/>
  <c r="Q490" i="8" s="1"/>
  <c r="N494" i="8"/>
  <c r="O494" i="8" s="1"/>
  <c r="Q494" i="8" s="1"/>
  <c r="N510" i="8"/>
  <c r="O510" i="8" s="1"/>
  <c r="Q510" i="8" s="1"/>
  <c r="N546" i="8"/>
  <c r="O546" i="8" s="1"/>
  <c r="Q546" i="8" s="1"/>
  <c r="N550" i="8"/>
  <c r="O550" i="8" s="1"/>
  <c r="Q550" i="8" s="1"/>
  <c r="N513" i="8"/>
  <c r="O513" i="8" s="1"/>
  <c r="Q513" i="8" s="1"/>
  <c r="N515" i="8"/>
  <c r="O515" i="8" s="1"/>
  <c r="Q515" i="8" s="1"/>
  <c r="N517" i="8"/>
  <c r="O517" i="8" s="1"/>
  <c r="Q517" i="8" s="1"/>
  <c r="N521" i="8"/>
  <c r="O521" i="8" s="1"/>
  <c r="Q521" i="8" s="1"/>
  <c r="N525" i="8"/>
  <c r="O525" i="8" s="1"/>
  <c r="Q525" i="8" s="1"/>
  <c r="N529" i="8"/>
  <c r="O529" i="8" s="1"/>
  <c r="Q529" i="8" s="1"/>
  <c r="N533" i="8"/>
  <c r="O533" i="8" s="1"/>
  <c r="Q533" i="8" s="1"/>
  <c r="N537" i="8"/>
  <c r="O537" i="8" s="1"/>
  <c r="Q537" i="8" s="1"/>
  <c r="N545" i="8"/>
  <c r="O545" i="8" s="1"/>
  <c r="Q545" i="8" s="1"/>
  <c r="N553" i="8"/>
  <c r="O553" i="8" s="1"/>
  <c r="Q553" i="8" s="1"/>
  <c r="N484" i="8"/>
  <c r="O484" i="8" s="1"/>
  <c r="Q484" i="8" s="1"/>
  <c r="N496" i="8"/>
  <c r="O496" i="8" s="1"/>
  <c r="Q496" i="8" s="1"/>
  <c r="N498" i="8"/>
  <c r="O498" i="8" s="1"/>
  <c r="Q498" i="8" s="1"/>
  <c r="N502" i="8"/>
  <c r="O502" i="8" s="1"/>
  <c r="Q502" i="8" s="1"/>
  <c r="N504" i="8"/>
  <c r="O504" i="8" s="1"/>
  <c r="Q504" i="8" s="1"/>
  <c r="N506" i="8"/>
  <c r="O506" i="8" s="1"/>
  <c r="Q506" i="8" s="1"/>
  <c r="N541" i="8"/>
  <c r="O541" i="8" s="1"/>
  <c r="Q541" i="8" s="1"/>
  <c r="N554" i="8"/>
  <c r="O554" i="8" s="1"/>
  <c r="Q554" i="8" s="1"/>
  <c r="N489" i="8"/>
  <c r="O489" i="8" s="1"/>
  <c r="Q489" i="8" s="1"/>
  <c r="N491" i="8"/>
  <c r="O491" i="8" s="1"/>
  <c r="Q491" i="8" s="1"/>
  <c r="N493" i="8"/>
  <c r="O493" i="8" s="1"/>
  <c r="Q493" i="8" s="1"/>
  <c r="N512" i="8"/>
  <c r="O512" i="8" s="1"/>
  <c r="Q512" i="8" s="1"/>
  <c r="N514" i="8"/>
  <c r="O514" i="8" s="1"/>
  <c r="Q514" i="8" s="1"/>
  <c r="N518" i="8"/>
  <c r="O518" i="8" s="1"/>
  <c r="Q518" i="8" s="1"/>
  <c r="N522" i="8"/>
  <c r="O522" i="8" s="1"/>
  <c r="Q522" i="8" s="1"/>
  <c r="N526" i="8"/>
  <c r="O526" i="8" s="1"/>
  <c r="Q526" i="8" s="1"/>
  <c r="N530" i="8"/>
  <c r="O530" i="8" s="1"/>
  <c r="Q530" i="8" s="1"/>
  <c r="N534" i="8"/>
  <c r="O534" i="8" s="1"/>
  <c r="Q534" i="8" s="1"/>
  <c r="N549" i="8"/>
  <c r="O549" i="8" s="1"/>
  <c r="Q549" i="8" s="1"/>
  <c r="N497" i="8"/>
  <c r="O497" i="8" s="1"/>
  <c r="Q497" i="8" s="1"/>
  <c r="N499" i="8"/>
  <c r="O499" i="8" s="1"/>
  <c r="Q499" i="8" s="1"/>
  <c r="N501" i="8"/>
  <c r="O501" i="8" s="1"/>
  <c r="Q501" i="8" s="1"/>
  <c r="N505" i="8"/>
  <c r="O505" i="8" s="1"/>
  <c r="Q505" i="8" s="1"/>
  <c r="N507" i="8"/>
  <c r="O507" i="8" s="1"/>
  <c r="Q507" i="8" s="1"/>
  <c r="N509" i="8"/>
  <c r="O509" i="8" s="1"/>
  <c r="Q509" i="8" s="1"/>
  <c r="N538" i="8"/>
  <c r="O538" i="8" s="1"/>
  <c r="Q538" i="8" s="1"/>
  <c r="N542" i="8"/>
  <c r="O542" i="8" s="1"/>
  <c r="Q542" i="8" s="1"/>
  <c r="N520" i="8"/>
  <c r="O520" i="8" s="1"/>
  <c r="Q520" i="8" s="1"/>
  <c r="N523" i="8"/>
  <c r="O523" i="8" s="1"/>
  <c r="Q523" i="8" s="1"/>
  <c r="N487" i="8"/>
  <c r="O487" i="8" s="1"/>
  <c r="Q487" i="8" s="1"/>
  <c r="N492" i="8"/>
  <c r="O492" i="8" s="1"/>
  <c r="Q492" i="8" s="1"/>
  <c r="N495" i="8"/>
  <c r="O495" i="8" s="1"/>
  <c r="Q495" i="8" s="1"/>
  <c r="N500" i="8"/>
  <c r="O500" i="8" s="1"/>
  <c r="Q500" i="8" s="1"/>
  <c r="N503" i="8"/>
  <c r="O503" i="8" s="1"/>
  <c r="Q503" i="8" s="1"/>
  <c r="N508" i="8"/>
  <c r="O508" i="8" s="1"/>
  <c r="Q508" i="8" s="1"/>
  <c r="N511" i="8"/>
  <c r="O511" i="8" s="1"/>
  <c r="Q511" i="8" s="1"/>
  <c r="N516" i="8"/>
  <c r="O516" i="8" s="1"/>
  <c r="Q516" i="8" s="1"/>
  <c r="N519" i="8"/>
  <c r="O519" i="8" s="1"/>
  <c r="Q519" i="8" s="1"/>
  <c r="N524" i="8"/>
  <c r="O524" i="8" s="1"/>
  <c r="Q524" i="8" s="1"/>
  <c r="N527" i="8"/>
  <c r="O527" i="8" s="1"/>
  <c r="Q527" i="8" s="1"/>
  <c r="N532" i="8"/>
  <c r="O532" i="8" s="1"/>
  <c r="Q532" i="8" s="1"/>
  <c r="N535" i="8"/>
  <c r="O535" i="8" s="1"/>
  <c r="Q535" i="8" s="1"/>
  <c r="N540" i="8"/>
  <c r="O540" i="8" s="1"/>
  <c r="Q540" i="8" s="1"/>
  <c r="N543" i="8"/>
  <c r="O543" i="8" s="1"/>
  <c r="Q543" i="8" s="1"/>
  <c r="N548" i="8"/>
  <c r="O548" i="8" s="1"/>
  <c r="Q548" i="8" s="1"/>
  <c r="N551" i="8"/>
  <c r="O551" i="8" s="1"/>
  <c r="Q551" i="8" s="1"/>
  <c r="N528" i="8"/>
  <c r="O528" i="8" s="1"/>
  <c r="Q528" i="8" s="1"/>
  <c r="N531" i="8"/>
  <c r="O531" i="8" s="1"/>
  <c r="Q531" i="8" s="1"/>
  <c r="N536" i="8"/>
  <c r="O536" i="8" s="1"/>
  <c r="Q536" i="8" s="1"/>
  <c r="N539" i="8"/>
  <c r="O539" i="8" s="1"/>
  <c r="Q539" i="8" s="1"/>
  <c r="N544" i="8"/>
  <c r="O544" i="8" s="1"/>
  <c r="Q544" i="8" s="1"/>
  <c r="N547" i="8"/>
  <c r="O547" i="8" s="1"/>
  <c r="Q547" i="8" s="1"/>
  <c r="N552" i="8"/>
  <c r="O552" i="8" s="1"/>
  <c r="Q552" i="8" s="1"/>
  <c r="N555" i="8"/>
  <c r="O555" i="8" s="1"/>
  <c r="Q555" i="8" s="1"/>
  <c r="K3685" i="3" l="1"/>
  <c r="G3685" i="3"/>
  <c r="K3684" i="3"/>
  <c r="G3684" i="3"/>
  <c r="K3683" i="3"/>
  <c r="G3683" i="3"/>
  <c r="K3682" i="3"/>
  <c r="G3682" i="3"/>
  <c r="K3681" i="3"/>
  <c r="G3681" i="3"/>
  <c r="K3680" i="3"/>
  <c r="G3680" i="3"/>
  <c r="K3679" i="3"/>
  <c r="G3679" i="3"/>
  <c r="K3678" i="3"/>
  <c r="G3678" i="3"/>
  <c r="K3677" i="3"/>
  <c r="G3677" i="3"/>
  <c r="K3676" i="3"/>
  <c r="G3676" i="3"/>
  <c r="K3675" i="3"/>
  <c r="G3675" i="3"/>
  <c r="K3674" i="3"/>
  <c r="G3674" i="3"/>
  <c r="K3673" i="3"/>
  <c r="G3673" i="3"/>
  <c r="K3672" i="3"/>
  <c r="G3672" i="3"/>
  <c r="K3671" i="3"/>
  <c r="G3671" i="3"/>
  <c r="K3670" i="3"/>
  <c r="G3670" i="3"/>
  <c r="K3669" i="3"/>
  <c r="G3669" i="3"/>
  <c r="K3668" i="3"/>
  <c r="G3668" i="3"/>
  <c r="K3667" i="3"/>
  <c r="G3667" i="3"/>
  <c r="K3666" i="3"/>
  <c r="G3666" i="3"/>
  <c r="K3665" i="3"/>
  <c r="G3665" i="3"/>
  <c r="K3664" i="3"/>
  <c r="G3664" i="3"/>
  <c r="K3663" i="3"/>
  <c r="G3663" i="3"/>
  <c r="K3662" i="3"/>
  <c r="G3662" i="3"/>
  <c r="K3661" i="3"/>
  <c r="G3661" i="3"/>
  <c r="K3660" i="3"/>
  <c r="G3660" i="3"/>
  <c r="K3659" i="3"/>
  <c r="G3659" i="3"/>
  <c r="K3658" i="3"/>
  <c r="G3658" i="3"/>
  <c r="K3657" i="3"/>
  <c r="G3657" i="3"/>
  <c r="K3656" i="3"/>
  <c r="G3656" i="3"/>
  <c r="K3655" i="3"/>
  <c r="G3655" i="3"/>
  <c r="K3654" i="3"/>
  <c r="G3654" i="3"/>
  <c r="K3653" i="3"/>
  <c r="G3653" i="3"/>
  <c r="K3652" i="3"/>
  <c r="G3652" i="3"/>
  <c r="K3651" i="3"/>
  <c r="G3651" i="3"/>
  <c r="K3650" i="3"/>
  <c r="G3650" i="3"/>
  <c r="K3649" i="3"/>
  <c r="G3649" i="3"/>
  <c r="K3648" i="3"/>
  <c r="G3648" i="3"/>
  <c r="K3647" i="3"/>
  <c r="G3647" i="3"/>
  <c r="K3646" i="3"/>
  <c r="G3646" i="3"/>
  <c r="K3645" i="3"/>
  <c r="G3645" i="3"/>
  <c r="K3644" i="3"/>
  <c r="G3644" i="3"/>
  <c r="K3643" i="3"/>
  <c r="G3643" i="3"/>
  <c r="K3642" i="3"/>
  <c r="G3642" i="3"/>
  <c r="K3641" i="3"/>
  <c r="G3641" i="3"/>
  <c r="K3640" i="3"/>
  <c r="G3640" i="3"/>
  <c r="K3639" i="3"/>
  <c r="G3639" i="3"/>
  <c r="K3638" i="3"/>
  <c r="G3638" i="3"/>
  <c r="K3637" i="3"/>
  <c r="G3637" i="3"/>
  <c r="K3636" i="3"/>
  <c r="G3636" i="3"/>
  <c r="K3635" i="3"/>
  <c r="G3635" i="3"/>
  <c r="K3634" i="3"/>
  <c r="G3634" i="3"/>
  <c r="K3633" i="3"/>
  <c r="G3633" i="3"/>
  <c r="K3632" i="3"/>
  <c r="G3632" i="3"/>
  <c r="K3631" i="3"/>
  <c r="G3631" i="3"/>
  <c r="K3630" i="3"/>
  <c r="G3630" i="3"/>
  <c r="K3629" i="3"/>
  <c r="G3629" i="3"/>
  <c r="K3628" i="3"/>
  <c r="G3628" i="3"/>
  <c r="K3627" i="3"/>
  <c r="G3627" i="3"/>
  <c r="K3626" i="3"/>
  <c r="G3626" i="3"/>
  <c r="K3625" i="3"/>
  <c r="G3625" i="3"/>
  <c r="K3624" i="3"/>
  <c r="G3624" i="3"/>
  <c r="K3623" i="3"/>
  <c r="G3623" i="3"/>
  <c r="K3622" i="3"/>
  <c r="G3622" i="3"/>
  <c r="K3621" i="3"/>
  <c r="G3621" i="3"/>
  <c r="K3620" i="3"/>
  <c r="G3620" i="3"/>
  <c r="K3619" i="3"/>
  <c r="G3619" i="3"/>
  <c r="K3618" i="3"/>
  <c r="G3618" i="3"/>
  <c r="K3617" i="3"/>
  <c r="G3617" i="3"/>
  <c r="K3616" i="3"/>
  <c r="G3616" i="3"/>
  <c r="K3615" i="3"/>
  <c r="G3615" i="3"/>
  <c r="K3614" i="3"/>
  <c r="G3614" i="3"/>
  <c r="K3613" i="3"/>
  <c r="G3613" i="3"/>
  <c r="K3612" i="3"/>
  <c r="G3612" i="3"/>
  <c r="K3611" i="3"/>
  <c r="G3611" i="3"/>
  <c r="K3610" i="3"/>
  <c r="G3610" i="3"/>
  <c r="K3609" i="3"/>
  <c r="G3609" i="3"/>
  <c r="K3608" i="3"/>
  <c r="G3608" i="3"/>
  <c r="K3607" i="3"/>
  <c r="G3607" i="3"/>
  <c r="K3606" i="3"/>
  <c r="G3606" i="3"/>
  <c r="K3605" i="3"/>
  <c r="G3605" i="3"/>
  <c r="K3604" i="3"/>
  <c r="G3604" i="3"/>
  <c r="K3603" i="3"/>
  <c r="G3603" i="3"/>
  <c r="K3602" i="3"/>
  <c r="G3602" i="3"/>
  <c r="K3601" i="3"/>
  <c r="G3601" i="3"/>
  <c r="K3600" i="3"/>
  <c r="G3600" i="3"/>
  <c r="K3599" i="3"/>
  <c r="G3599" i="3"/>
  <c r="K3598" i="3"/>
  <c r="G3598" i="3"/>
  <c r="K3597" i="3"/>
  <c r="G3597" i="3"/>
  <c r="K3596" i="3"/>
  <c r="G3596" i="3"/>
  <c r="K3595" i="3"/>
  <c r="G3595" i="3"/>
  <c r="K3594" i="3"/>
  <c r="G3594" i="3"/>
  <c r="K3593" i="3"/>
  <c r="G3593" i="3"/>
  <c r="K3592" i="3"/>
  <c r="G3592" i="3"/>
  <c r="K3591" i="3"/>
  <c r="G3591" i="3"/>
  <c r="K3590" i="3"/>
  <c r="G3590" i="3"/>
  <c r="K3589" i="3"/>
  <c r="G3589" i="3"/>
  <c r="K3588" i="3"/>
  <c r="G3588" i="3"/>
  <c r="K3587" i="3"/>
  <c r="G3587" i="3"/>
  <c r="K3586" i="3"/>
  <c r="G3586" i="3"/>
  <c r="K3585" i="3"/>
  <c r="G3585" i="3"/>
  <c r="K3584" i="3"/>
  <c r="G3584" i="3"/>
  <c r="K3583" i="3"/>
  <c r="G3583" i="3"/>
  <c r="K3582" i="3"/>
  <c r="G3582" i="3"/>
  <c r="K3581" i="3"/>
  <c r="G3581" i="3"/>
  <c r="K3580" i="3"/>
  <c r="G3580" i="3"/>
  <c r="K3579" i="3"/>
  <c r="G3579" i="3"/>
  <c r="K3578" i="3"/>
  <c r="G3578" i="3"/>
  <c r="K3577" i="3"/>
  <c r="G3577" i="3"/>
  <c r="K3576" i="3"/>
  <c r="G3576" i="3"/>
  <c r="K3575" i="3"/>
  <c r="G3575" i="3"/>
  <c r="K3574" i="3"/>
  <c r="G3574" i="3"/>
  <c r="K3573" i="3"/>
  <c r="G3573" i="3"/>
  <c r="K3572" i="3"/>
  <c r="G3572" i="3"/>
  <c r="K3571" i="3"/>
  <c r="G3571" i="3"/>
  <c r="K3570" i="3"/>
  <c r="G3570" i="3"/>
  <c r="K3569" i="3"/>
  <c r="G3569" i="3"/>
  <c r="K3568" i="3"/>
  <c r="G3568" i="3"/>
  <c r="K3567" i="3"/>
  <c r="G3567" i="3"/>
  <c r="K3566" i="3"/>
  <c r="G3566" i="3"/>
  <c r="K3565" i="3"/>
  <c r="G3565" i="3"/>
  <c r="K3564" i="3"/>
  <c r="G3564" i="3"/>
  <c r="K3563" i="3"/>
  <c r="G3563" i="3"/>
  <c r="K3562" i="3"/>
  <c r="G3562" i="3"/>
  <c r="K3561" i="3"/>
  <c r="G3561" i="3"/>
  <c r="K3560" i="3"/>
  <c r="G3560" i="3"/>
  <c r="K3559" i="3"/>
  <c r="G3559" i="3"/>
  <c r="K3558" i="3"/>
  <c r="G3558" i="3"/>
  <c r="K3557" i="3"/>
  <c r="G3557" i="3"/>
  <c r="K3556" i="3"/>
  <c r="G3556" i="3"/>
  <c r="K3555" i="3"/>
  <c r="G3555" i="3"/>
  <c r="K3554" i="3"/>
  <c r="G3554" i="3"/>
  <c r="K3553" i="3"/>
  <c r="G3553" i="3"/>
  <c r="K3552" i="3"/>
  <c r="G3552" i="3"/>
  <c r="K3551" i="3"/>
  <c r="G3551" i="3"/>
  <c r="K3550" i="3"/>
  <c r="G3550" i="3"/>
  <c r="K3549" i="3"/>
  <c r="G3549" i="3"/>
  <c r="K3548" i="3"/>
  <c r="G3548" i="3"/>
  <c r="K3547" i="3"/>
  <c r="G3547" i="3"/>
  <c r="K3546" i="3"/>
  <c r="G3546" i="3"/>
  <c r="K3545" i="3"/>
  <c r="G3545" i="3"/>
  <c r="K3544" i="3"/>
  <c r="G3544" i="3"/>
  <c r="K3543" i="3"/>
  <c r="G3543" i="3"/>
  <c r="K3542" i="3"/>
  <c r="G3542" i="3"/>
  <c r="K3541" i="3"/>
  <c r="G3541" i="3"/>
  <c r="K3540" i="3"/>
  <c r="G3540" i="3"/>
  <c r="K3539" i="3"/>
  <c r="G3539" i="3"/>
  <c r="K3538" i="3"/>
  <c r="G3538" i="3"/>
  <c r="K3537" i="3"/>
  <c r="G3537" i="3"/>
  <c r="K3536" i="3"/>
  <c r="G3536" i="3"/>
  <c r="K3535" i="3"/>
  <c r="G3535" i="3"/>
  <c r="K3534" i="3"/>
  <c r="G3534" i="3"/>
  <c r="K3533" i="3"/>
  <c r="G3533" i="3"/>
  <c r="K3532" i="3"/>
  <c r="G3532" i="3"/>
  <c r="K3531" i="3"/>
  <c r="G3531" i="3"/>
  <c r="K3530" i="3"/>
  <c r="G3530" i="3"/>
  <c r="K3529" i="3"/>
  <c r="G3529" i="3"/>
  <c r="K3528" i="3"/>
  <c r="G3528" i="3"/>
  <c r="K3527" i="3"/>
  <c r="G3527" i="3"/>
  <c r="K3526" i="3"/>
  <c r="G3526" i="3"/>
  <c r="K3525" i="3"/>
  <c r="G3525" i="3"/>
  <c r="K3524" i="3"/>
  <c r="G3524" i="3"/>
  <c r="K3523" i="3"/>
  <c r="G3523" i="3"/>
  <c r="K3522" i="3"/>
  <c r="G3522" i="3"/>
  <c r="K3521" i="3"/>
  <c r="G3521" i="3"/>
  <c r="K3520" i="3"/>
  <c r="G3520" i="3"/>
  <c r="K3519" i="3"/>
  <c r="G3519" i="3"/>
  <c r="K3518" i="3"/>
  <c r="G3518" i="3"/>
  <c r="K3517" i="3"/>
  <c r="G3517" i="3"/>
  <c r="K3516" i="3"/>
  <c r="G3516" i="3"/>
  <c r="K3515" i="3"/>
  <c r="G3515" i="3"/>
  <c r="K3514" i="3"/>
  <c r="G3514" i="3"/>
  <c r="K3513" i="3"/>
  <c r="G3513" i="3"/>
  <c r="K3512" i="3"/>
  <c r="G3512" i="3"/>
  <c r="K3511" i="3"/>
  <c r="G3511" i="3"/>
  <c r="K3510" i="3"/>
  <c r="G3510" i="3"/>
  <c r="K3509" i="3"/>
  <c r="G3509" i="3"/>
  <c r="K3508" i="3"/>
  <c r="G3508" i="3"/>
  <c r="K3507" i="3"/>
  <c r="G3507" i="3"/>
  <c r="K3506" i="3"/>
  <c r="G3506" i="3"/>
  <c r="K3505" i="3"/>
  <c r="G3505" i="3"/>
  <c r="K3504" i="3"/>
  <c r="G3504" i="3"/>
  <c r="K3503" i="3"/>
  <c r="G3503" i="3"/>
  <c r="K3502" i="3"/>
  <c r="G3502" i="3"/>
  <c r="K3501" i="3"/>
  <c r="G3501" i="3"/>
  <c r="K3500" i="3"/>
  <c r="G3500" i="3"/>
  <c r="K3499" i="3"/>
  <c r="G3499" i="3"/>
  <c r="K3498" i="3"/>
  <c r="G3498" i="3"/>
  <c r="K3497" i="3"/>
  <c r="G3497" i="3"/>
  <c r="K3496" i="3"/>
  <c r="G3496" i="3"/>
  <c r="K3495" i="3"/>
  <c r="G3495" i="3"/>
  <c r="K3494" i="3"/>
  <c r="G3494" i="3"/>
  <c r="K3493" i="3"/>
  <c r="G3493" i="3"/>
  <c r="K3492" i="3"/>
  <c r="G3492" i="3"/>
  <c r="K3491" i="3"/>
  <c r="G3491" i="3"/>
  <c r="K3490" i="3"/>
  <c r="G3490" i="3"/>
  <c r="K3489" i="3"/>
  <c r="G3489" i="3"/>
  <c r="K3488" i="3"/>
  <c r="G3488" i="3"/>
  <c r="K3487" i="3"/>
  <c r="G3487" i="3"/>
  <c r="K3486" i="3"/>
  <c r="G3486" i="3"/>
  <c r="K3485" i="3"/>
  <c r="G3485" i="3"/>
  <c r="K3484" i="3"/>
  <c r="G3484" i="3"/>
  <c r="K3483" i="3"/>
  <c r="G3483" i="3"/>
  <c r="K3482" i="3"/>
  <c r="G3482" i="3"/>
  <c r="K3481" i="3"/>
  <c r="G3481" i="3"/>
  <c r="K3480" i="3"/>
  <c r="G3480" i="3"/>
  <c r="K3479" i="3"/>
  <c r="G3479" i="3"/>
  <c r="K3478" i="3"/>
  <c r="G3478" i="3"/>
  <c r="K3477" i="3"/>
  <c r="G3477" i="3"/>
  <c r="K3476" i="3"/>
  <c r="G3476" i="3"/>
  <c r="K3475" i="3"/>
  <c r="G3475" i="3"/>
  <c r="K3474" i="3"/>
  <c r="G3474" i="3"/>
  <c r="K3473" i="3"/>
  <c r="G3473" i="3"/>
  <c r="K3472" i="3"/>
  <c r="G3472" i="3"/>
  <c r="K3471" i="3"/>
  <c r="G3471" i="3"/>
  <c r="K3470" i="3"/>
  <c r="G3470" i="3"/>
  <c r="K3469" i="3"/>
  <c r="G3469" i="3"/>
  <c r="K3468" i="3"/>
  <c r="G3468" i="3"/>
  <c r="K3467" i="3"/>
  <c r="G3467" i="3"/>
  <c r="K3466" i="3"/>
  <c r="G3466" i="3"/>
  <c r="K3465" i="3"/>
  <c r="G3465" i="3"/>
  <c r="K3464" i="3"/>
  <c r="G3464" i="3"/>
  <c r="K3463" i="3"/>
  <c r="G3463" i="3"/>
  <c r="K3462" i="3"/>
  <c r="G3462" i="3"/>
  <c r="K3461" i="3"/>
  <c r="G3461" i="3"/>
  <c r="K3460" i="3"/>
  <c r="G3460" i="3"/>
  <c r="K3459" i="3"/>
  <c r="G3459" i="3"/>
  <c r="K3458" i="3"/>
  <c r="G3458" i="3"/>
  <c r="K3457" i="3"/>
  <c r="G3457" i="3"/>
  <c r="K3456" i="3"/>
  <c r="G3456" i="3"/>
  <c r="K3455" i="3"/>
  <c r="G3455" i="3"/>
  <c r="K3454" i="3"/>
  <c r="G3454" i="3"/>
  <c r="K3453" i="3"/>
  <c r="G3453" i="3"/>
  <c r="K3452" i="3"/>
  <c r="G3452" i="3"/>
  <c r="K3451" i="3"/>
  <c r="G3451" i="3"/>
  <c r="K3450" i="3"/>
  <c r="G3450" i="3"/>
  <c r="K3449" i="3"/>
  <c r="G3449" i="3"/>
  <c r="K3448" i="3"/>
  <c r="G3448" i="3"/>
  <c r="K3447" i="3"/>
  <c r="G3447" i="3"/>
  <c r="K3446" i="3"/>
  <c r="G3446" i="3"/>
  <c r="K3445" i="3"/>
  <c r="G3445" i="3"/>
  <c r="K3444" i="3"/>
  <c r="G3444" i="3"/>
  <c r="K3443" i="3"/>
  <c r="G3443" i="3"/>
  <c r="K3442" i="3"/>
  <c r="G3442" i="3"/>
  <c r="K3441" i="3"/>
  <c r="G3441" i="3"/>
  <c r="K3440" i="3"/>
  <c r="G3440" i="3"/>
  <c r="K3439" i="3"/>
  <c r="G3439" i="3"/>
  <c r="K3438" i="3"/>
  <c r="G3438" i="3"/>
  <c r="K3437" i="3"/>
  <c r="G3437" i="3"/>
  <c r="K3436" i="3"/>
  <c r="G3436" i="3"/>
  <c r="K3435" i="3"/>
  <c r="G3435" i="3"/>
  <c r="K3434" i="3"/>
  <c r="G3434" i="3"/>
  <c r="K3433" i="3"/>
  <c r="G3433" i="3"/>
  <c r="K3432" i="3"/>
  <c r="G3432" i="3"/>
  <c r="K3431" i="3"/>
  <c r="G3431" i="3"/>
  <c r="K3430" i="3"/>
  <c r="G3430" i="3"/>
  <c r="K3429" i="3"/>
  <c r="G3429" i="3"/>
  <c r="K3428" i="3"/>
  <c r="G3428" i="3"/>
  <c r="K3427" i="3"/>
  <c r="G3427" i="3"/>
  <c r="K3426" i="3"/>
  <c r="G3426" i="3"/>
  <c r="K3425" i="3"/>
  <c r="G3425" i="3"/>
  <c r="K3424" i="3"/>
  <c r="G3424" i="3"/>
  <c r="K3423" i="3"/>
  <c r="G3423" i="3"/>
  <c r="K3422" i="3"/>
  <c r="G3422" i="3"/>
  <c r="K3421" i="3"/>
  <c r="G3421" i="3"/>
  <c r="K3420" i="3"/>
  <c r="G3420" i="3"/>
  <c r="K3419" i="3"/>
  <c r="G3419" i="3"/>
  <c r="K3418" i="3"/>
  <c r="G3418" i="3"/>
  <c r="K3417" i="3"/>
  <c r="G3417" i="3"/>
  <c r="K3416" i="3"/>
  <c r="G3416" i="3"/>
  <c r="K3415" i="3"/>
  <c r="G3415" i="3"/>
  <c r="K3414" i="3"/>
  <c r="G3414" i="3"/>
  <c r="K3413" i="3"/>
  <c r="G3413" i="3"/>
  <c r="K3412" i="3"/>
  <c r="G3412" i="3"/>
  <c r="K3411" i="3"/>
  <c r="G3411" i="3"/>
  <c r="K3410" i="3"/>
  <c r="G3410" i="3"/>
  <c r="K3409" i="3"/>
  <c r="G3409" i="3"/>
  <c r="K3408" i="3"/>
  <c r="G3408" i="3"/>
  <c r="K3407" i="3"/>
  <c r="G3407" i="3"/>
  <c r="K3406" i="3"/>
  <c r="G3406" i="3"/>
  <c r="K3405" i="3"/>
  <c r="G3405" i="3"/>
  <c r="K3404" i="3"/>
  <c r="G3404" i="3"/>
  <c r="K3403" i="3"/>
  <c r="G3403" i="3"/>
  <c r="K3402" i="3"/>
  <c r="G3402" i="3"/>
  <c r="K3401" i="3"/>
  <c r="G3401" i="3"/>
  <c r="K3400" i="3"/>
  <c r="G3400" i="3"/>
  <c r="K3399" i="3"/>
  <c r="G3399" i="3"/>
  <c r="K3398" i="3"/>
  <c r="G3398" i="3"/>
  <c r="K3397" i="3"/>
  <c r="G3397" i="3"/>
  <c r="K3396" i="3"/>
  <c r="G3396" i="3"/>
  <c r="K3395" i="3"/>
  <c r="G3395" i="3"/>
  <c r="K3394" i="3"/>
  <c r="G3394" i="3"/>
  <c r="K3393" i="3"/>
  <c r="G3393" i="3"/>
  <c r="K3392" i="3"/>
  <c r="G3392" i="3"/>
  <c r="K3391" i="3"/>
  <c r="G3391" i="3"/>
  <c r="K3390" i="3"/>
  <c r="G3390" i="3"/>
  <c r="K3389" i="3"/>
  <c r="G3389" i="3"/>
  <c r="K3388" i="3"/>
  <c r="G3388" i="3"/>
  <c r="K3387" i="3"/>
  <c r="G3387" i="3"/>
  <c r="K3386" i="3"/>
  <c r="G3386" i="3"/>
  <c r="K3385" i="3"/>
  <c r="G3385" i="3"/>
  <c r="K3384" i="3"/>
  <c r="G3384" i="3"/>
  <c r="K3383" i="3"/>
  <c r="G3383" i="3"/>
  <c r="K3382" i="3"/>
  <c r="G3382" i="3"/>
  <c r="K3381" i="3"/>
  <c r="G3381" i="3"/>
  <c r="K3380" i="3"/>
  <c r="G3380" i="3"/>
  <c r="K3379" i="3"/>
  <c r="G3379" i="3"/>
  <c r="K3378" i="3"/>
  <c r="G3378" i="3"/>
  <c r="K3377" i="3"/>
  <c r="G3377" i="3"/>
  <c r="K3376" i="3"/>
  <c r="G3376" i="3"/>
  <c r="K3375" i="3"/>
  <c r="G3375" i="3"/>
  <c r="K3374" i="3"/>
  <c r="G3374" i="3"/>
  <c r="K3373" i="3"/>
  <c r="G3373" i="3"/>
  <c r="K3372" i="3"/>
  <c r="G3372" i="3"/>
  <c r="K3371" i="3"/>
  <c r="G3371" i="3"/>
  <c r="K3370" i="3"/>
  <c r="G3370" i="3"/>
  <c r="K3369" i="3"/>
  <c r="G3369" i="3"/>
  <c r="K3368" i="3"/>
  <c r="G3368" i="3"/>
  <c r="K3367" i="3"/>
  <c r="G3367" i="3"/>
  <c r="K3366" i="3"/>
  <c r="G3366" i="3"/>
  <c r="K3365" i="3"/>
  <c r="G3365" i="3"/>
  <c r="K3364" i="3"/>
  <c r="G3364" i="3"/>
  <c r="K3363" i="3"/>
  <c r="G3363" i="3"/>
  <c r="K3362" i="3"/>
  <c r="G3362" i="3"/>
  <c r="K3361" i="3"/>
  <c r="G3361" i="3"/>
  <c r="K3360" i="3"/>
  <c r="G3360" i="3"/>
  <c r="K3359" i="3"/>
  <c r="G3359" i="3"/>
  <c r="K3358" i="3"/>
  <c r="G3358" i="3"/>
  <c r="K3357" i="3"/>
  <c r="G3357" i="3"/>
  <c r="K3356" i="3"/>
  <c r="G3356" i="3"/>
  <c r="K3355" i="3"/>
  <c r="G3355" i="3"/>
  <c r="K3354" i="3"/>
  <c r="G3354" i="3"/>
  <c r="K3353" i="3"/>
  <c r="G3353" i="3"/>
  <c r="K3352" i="3"/>
  <c r="G3352" i="3"/>
  <c r="K3351" i="3"/>
  <c r="G3351" i="3"/>
  <c r="K3350" i="3"/>
  <c r="G3350" i="3"/>
  <c r="K3349" i="3"/>
  <c r="G3349" i="3"/>
  <c r="K3348" i="3"/>
  <c r="G3348" i="3"/>
  <c r="K3347" i="3"/>
  <c r="G3347" i="3"/>
  <c r="K3346" i="3"/>
  <c r="G3346" i="3"/>
  <c r="K3345" i="3"/>
  <c r="G3345" i="3"/>
  <c r="K3344" i="3"/>
  <c r="G3344" i="3"/>
  <c r="K3343" i="3"/>
  <c r="G3343" i="3"/>
  <c r="K3342" i="3"/>
  <c r="G3342" i="3"/>
  <c r="K3341" i="3"/>
  <c r="G3341" i="3"/>
  <c r="K3340" i="3"/>
  <c r="G3340" i="3"/>
  <c r="K3339" i="3"/>
  <c r="G3339" i="3"/>
  <c r="K3338" i="3"/>
  <c r="G3338" i="3"/>
  <c r="K3337" i="3"/>
  <c r="G3337" i="3"/>
  <c r="K3336" i="3"/>
  <c r="G3336" i="3"/>
  <c r="K3335" i="3"/>
  <c r="G3335" i="3"/>
  <c r="K3334" i="3"/>
  <c r="G3334" i="3"/>
  <c r="K3333" i="3"/>
  <c r="G3333" i="3"/>
  <c r="K3332" i="3"/>
  <c r="G3332" i="3"/>
  <c r="K3331" i="3"/>
  <c r="G3331" i="3"/>
  <c r="K3330" i="3"/>
  <c r="G3330" i="3"/>
  <c r="K3329" i="3"/>
  <c r="G3329" i="3"/>
  <c r="K3328" i="3"/>
  <c r="G3328" i="3"/>
  <c r="K3327" i="3"/>
  <c r="G3327" i="3"/>
  <c r="K3326" i="3"/>
  <c r="G3326" i="3"/>
  <c r="K3325" i="3"/>
  <c r="G3325" i="3"/>
  <c r="K3324" i="3"/>
  <c r="G3324" i="3"/>
  <c r="K3323" i="3"/>
  <c r="G3323" i="3"/>
  <c r="K3322" i="3"/>
  <c r="G3322" i="3"/>
  <c r="K3321" i="3"/>
  <c r="G3321" i="3"/>
  <c r="K3320" i="3"/>
  <c r="G3320" i="3"/>
  <c r="K3319" i="3"/>
  <c r="G3319" i="3"/>
  <c r="K3318" i="3"/>
  <c r="G3318" i="3"/>
  <c r="K3317" i="3"/>
  <c r="G3317" i="3"/>
  <c r="K3316" i="3"/>
  <c r="G3316" i="3"/>
  <c r="K3315" i="3"/>
  <c r="G3315" i="3"/>
  <c r="K3314" i="3"/>
  <c r="G3314" i="3"/>
  <c r="K3313" i="3"/>
  <c r="G3313" i="3"/>
  <c r="K3312" i="3"/>
  <c r="G3312" i="3"/>
  <c r="K3311" i="3"/>
  <c r="G3311" i="3"/>
  <c r="K3310" i="3"/>
  <c r="G3310" i="3"/>
  <c r="K3309" i="3"/>
  <c r="G3309" i="3"/>
  <c r="K3308" i="3"/>
  <c r="G3308" i="3"/>
  <c r="K3307" i="3"/>
  <c r="G3307" i="3"/>
  <c r="K3306" i="3"/>
  <c r="G3306" i="3"/>
  <c r="K3305" i="3"/>
  <c r="G3305" i="3"/>
  <c r="K3304" i="3"/>
  <c r="G3304" i="3"/>
  <c r="K3303" i="3"/>
  <c r="G3303" i="3"/>
  <c r="K3302" i="3"/>
  <c r="G3302" i="3"/>
  <c r="K3301" i="3"/>
  <c r="G3301" i="3"/>
  <c r="K3300" i="3"/>
  <c r="G3300" i="3"/>
  <c r="K3299" i="3"/>
  <c r="G3299" i="3"/>
  <c r="K3298" i="3"/>
  <c r="G3298" i="3"/>
  <c r="K3297" i="3"/>
  <c r="G3297" i="3"/>
  <c r="K3296" i="3"/>
  <c r="G3296" i="3"/>
  <c r="K3295" i="3"/>
  <c r="G3295" i="3"/>
  <c r="K3294" i="3"/>
  <c r="G3294" i="3"/>
  <c r="K3293" i="3"/>
  <c r="G3293" i="3"/>
  <c r="K3292" i="3"/>
  <c r="G3292" i="3"/>
  <c r="K3291" i="3"/>
  <c r="G3291" i="3"/>
  <c r="K3290" i="3"/>
  <c r="G3290" i="3"/>
  <c r="K3289" i="3"/>
  <c r="G3289" i="3"/>
  <c r="K3288" i="3"/>
  <c r="G3288" i="3"/>
  <c r="K3287" i="3"/>
  <c r="G3287" i="3"/>
  <c r="K3286" i="3"/>
  <c r="G3286" i="3"/>
  <c r="K3285" i="3"/>
  <c r="G3285" i="3"/>
  <c r="K3284" i="3"/>
  <c r="G3284" i="3"/>
  <c r="K3283" i="3"/>
  <c r="G3283" i="3"/>
  <c r="K3282" i="3"/>
  <c r="G3282" i="3"/>
  <c r="K3281" i="3"/>
  <c r="G3281" i="3"/>
  <c r="K3280" i="3"/>
  <c r="G3280" i="3"/>
  <c r="K3279" i="3"/>
  <c r="G3279" i="3"/>
  <c r="K3278" i="3"/>
  <c r="G3278" i="3"/>
  <c r="K3277" i="3"/>
  <c r="G3277" i="3"/>
  <c r="K3276" i="3"/>
  <c r="G3276" i="3"/>
  <c r="K3275" i="3"/>
  <c r="G3275" i="3"/>
  <c r="K3274" i="3"/>
  <c r="G3274" i="3"/>
  <c r="K3273" i="3"/>
  <c r="G3273" i="3"/>
  <c r="K3272" i="3"/>
  <c r="G3272" i="3"/>
  <c r="K3271" i="3"/>
  <c r="G3271" i="3"/>
  <c r="K3270" i="3"/>
  <c r="G3270" i="3"/>
  <c r="K3269" i="3"/>
  <c r="G3269" i="3"/>
  <c r="K3268" i="3"/>
  <c r="G3268" i="3"/>
  <c r="K3267" i="3"/>
  <c r="G3267" i="3"/>
  <c r="K3266" i="3"/>
  <c r="G3266" i="3"/>
  <c r="K3265" i="3"/>
  <c r="G3265" i="3"/>
  <c r="K3264" i="3"/>
  <c r="G3264" i="3"/>
  <c r="K3263" i="3"/>
  <c r="G3263" i="3"/>
  <c r="K3262" i="3"/>
  <c r="G3262" i="3"/>
  <c r="K3261" i="3"/>
  <c r="G3261" i="3"/>
  <c r="K3260" i="3"/>
  <c r="G3260" i="3"/>
  <c r="K3259" i="3"/>
  <c r="G3259" i="3"/>
  <c r="K3258" i="3"/>
  <c r="G3258" i="3"/>
  <c r="K3257" i="3"/>
  <c r="G3257" i="3"/>
  <c r="K3256" i="3"/>
  <c r="G3256" i="3"/>
  <c r="K3255" i="3"/>
  <c r="G3255" i="3"/>
  <c r="K3254" i="3"/>
  <c r="G3254" i="3"/>
  <c r="K3253" i="3"/>
  <c r="G3253" i="3"/>
  <c r="K3252" i="3"/>
  <c r="G3252" i="3"/>
  <c r="K3251" i="3"/>
  <c r="G3251" i="3"/>
  <c r="K3250" i="3"/>
  <c r="G3250" i="3"/>
  <c r="K3249" i="3"/>
  <c r="G3249" i="3"/>
  <c r="K3248" i="3"/>
  <c r="G3248" i="3"/>
  <c r="K3247" i="3"/>
  <c r="G3247" i="3"/>
  <c r="K3246" i="3"/>
  <c r="G3246" i="3"/>
  <c r="K3245" i="3"/>
  <c r="G3245" i="3"/>
  <c r="K3244" i="3"/>
  <c r="G3244" i="3"/>
  <c r="K3243" i="3"/>
  <c r="G3243" i="3"/>
  <c r="K3242" i="3"/>
  <c r="G3242" i="3"/>
  <c r="K3241" i="3"/>
  <c r="G3241" i="3"/>
  <c r="K3240" i="3"/>
  <c r="G3240" i="3"/>
  <c r="K3239" i="3"/>
  <c r="G3239" i="3"/>
  <c r="K3238" i="3"/>
  <c r="G3238" i="3"/>
  <c r="K3237" i="3"/>
  <c r="G3237" i="3"/>
  <c r="K3236" i="3"/>
  <c r="G3236" i="3"/>
  <c r="K3235" i="3"/>
  <c r="G3235" i="3"/>
  <c r="K3234" i="3"/>
  <c r="G3234" i="3"/>
  <c r="K3233" i="3"/>
  <c r="G3233" i="3"/>
  <c r="K3232" i="3"/>
  <c r="G3232" i="3"/>
  <c r="K3231" i="3"/>
  <c r="G3231" i="3"/>
  <c r="K3230" i="3"/>
  <c r="G3230" i="3"/>
  <c r="K3229" i="3"/>
  <c r="G3229" i="3"/>
  <c r="K3228" i="3"/>
  <c r="G3228" i="3"/>
  <c r="K3227" i="3"/>
  <c r="G3227" i="3"/>
  <c r="K3226" i="3"/>
  <c r="G3226" i="3"/>
  <c r="K3225" i="3"/>
  <c r="G3225" i="3"/>
  <c r="K3224" i="3"/>
  <c r="G3224" i="3"/>
  <c r="K3223" i="3"/>
  <c r="G3223" i="3"/>
  <c r="K3222" i="3"/>
  <c r="G3222" i="3"/>
  <c r="K3221" i="3"/>
  <c r="G3221" i="3"/>
  <c r="K3220" i="3"/>
  <c r="G3220" i="3"/>
  <c r="K3219" i="3"/>
  <c r="G3219" i="3"/>
  <c r="K3218" i="3"/>
  <c r="G3218" i="3"/>
  <c r="K3217" i="3"/>
  <c r="G3217" i="3"/>
  <c r="K3216" i="3"/>
  <c r="G3216" i="3"/>
  <c r="K3215" i="3"/>
  <c r="G3215" i="3"/>
  <c r="K3214" i="3"/>
  <c r="G3214" i="3"/>
  <c r="K3213" i="3"/>
  <c r="G3213" i="3"/>
  <c r="K3212" i="3"/>
  <c r="G3212" i="3"/>
  <c r="K3211" i="3"/>
  <c r="G3211" i="3"/>
  <c r="K3210" i="3"/>
  <c r="G3210" i="3"/>
  <c r="K3209" i="3"/>
  <c r="G3209" i="3"/>
  <c r="K3208" i="3"/>
  <c r="G3208" i="3"/>
  <c r="K3207" i="3"/>
  <c r="G3207" i="3"/>
  <c r="K3206" i="3"/>
  <c r="G3206" i="3"/>
  <c r="K3205" i="3"/>
  <c r="G3205" i="3"/>
  <c r="K3204" i="3"/>
  <c r="G3204" i="3"/>
  <c r="K3203" i="3"/>
  <c r="G3203" i="3"/>
  <c r="K3202" i="3"/>
  <c r="G3202" i="3"/>
  <c r="K3201" i="3"/>
  <c r="G3201" i="3"/>
  <c r="K3200" i="3"/>
  <c r="G3200" i="3"/>
  <c r="K3199" i="3"/>
  <c r="G3199" i="3"/>
  <c r="K3198" i="3"/>
  <c r="G3198" i="3"/>
  <c r="K3197" i="3"/>
  <c r="G3197" i="3"/>
  <c r="K3196" i="3"/>
  <c r="G3196" i="3"/>
  <c r="K3195" i="3"/>
  <c r="G3195" i="3"/>
  <c r="K3194" i="3"/>
  <c r="G3194" i="3"/>
  <c r="K3193" i="3"/>
  <c r="G3193" i="3"/>
  <c r="K3192" i="3"/>
  <c r="G3192" i="3"/>
  <c r="K3191" i="3"/>
  <c r="G3191" i="3"/>
  <c r="K3190" i="3"/>
  <c r="G3190" i="3"/>
  <c r="K3189" i="3"/>
  <c r="G3189" i="3"/>
  <c r="K3188" i="3"/>
  <c r="G3188" i="3"/>
  <c r="K3187" i="3"/>
  <c r="G3187" i="3"/>
  <c r="K3186" i="3"/>
  <c r="G3186" i="3"/>
  <c r="K3185" i="3"/>
  <c r="G3185" i="3"/>
  <c r="K3184" i="3"/>
  <c r="G3184" i="3"/>
  <c r="K3183" i="3"/>
  <c r="G3183" i="3"/>
  <c r="K3182" i="3"/>
  <c r="G3182" i="3"/>
  <c r="K3181" i="3"/>
  <c r="G3181" i="3"/>
  <c r="K3180" i="3"/>
  <c r="G3180" i="3"/>
  <c r="K3179" i="3"/>
  <c r="G3179" i="3"/>
  <c r="K3178" i="3"/>
  <c r="G3178" i="3"/>
  <c r="K3177" i="3"/>
  <c r="G3177" i="3"/>
  <c r="K3176" i="3"/>
  <c r="G3176" i="3"/>
  <c r="K3175" i="3"/>
  <c r="G3175" i="3"/>
  <c r="K3174" i="3"/>
  <c r="G3174" i="3"/>
  <c r="K3173" i="3"/>
  <c r="G3173" i="3"/>
  <c r="K3172" i="3"/>
  <c r="G3172" i="3"/>
  <c r="K3171" i="3"/>
  <c r="G3171" i="3"/>
  <c r="K3170" i="3"/>
  <c r="G3170" i="3"/>
  <c r="K3169" i="3"/>
  <c r="G3169" i="3"/>
  <c r="K3168" i="3"/>
  <c r="G3168" i="3"/>
  <c r="K3167" i="3"/>
  <c r="G3167" i="3"/>
  <c r="K3166" i="3"/>
  <c r="G3166" i="3"/>
  <c r="K3165" i="3"/>
  <c r="G3165" i="3"/>
  <c r="K3164" i="3"/>
  <c r="G3164" i="3"/>
  <c r="K3163" i="3"/>
  <c r="G3163" i="3"/>
  <c r="K3162" i="3"/>
  <c r="G3162" i="3"/>
  <c r="K3161" i="3"/>
  <c r="G3161" i="3"/>
  <c r="K3160" i="3"/>
  <c r="G3160" i="3"/>
  <c r="K3159" i="3"/>
  <c r="G3159" i="3"/>
  <c r="K3158" i="3"/>
  <c r="G3158" i="3"/>
  <c r="K3157" i="3"/>
  <c r="G3157" i="3"/>
  <c r="K3156" i="3"/>
  <c r="G3156" i="3"/>
  <c r="K3155" i="3"/>
  <c r="G3155" i="3"/>
  <c r="K3154" i="3"/>
  <c r="G3154" i="3"/>
  <c r="K3153" i="3"/>
  <c r="G3153" i="3"/>
  <c r="K3152" i="3"/>
  <c r="G3152" i="3"/>
  <c r="K3151" i="3"/>
  <c r="G3151" i="3"/>
  <c r="K3150" i="3"/>
  <c r="G3150" i="3"/>
  <c r="K3149" i="3"/>
  <c r="G3149" i="3"/>
  <c r="K3148" i="3"/>
  <c r="G3148" i="3"/>
  <c r="K3147" i="3"/>
  <c r="G3147" i="3"/>
  <c r="K3146" i="3"/>
  <c r="G3146" i="3"/>
  <c r="K3145" i="3"/>
  <c r="G3145" i="3"/>
  <c r="K3144" i="3"/>
  <c r="G3144" i="3"/>
  <c r="K3143" i="3"/>
  <c r="G3143" i="3"/>
  <c r="K3142" i="3"/>
  <c r="G3142" i="3"/>
  <c r="K3141" i="3"/>
  <c r="G3141" i="3"/>
  <c r="K3140" i="3"/>
  <c r="G3140" i="3"/>
  <c r="K3139" i="3"/>
  <c r="G3139" i="3"/>
  <c r="K3138" i="3"/>
  <c r="G3138" i="3"/>
  <c r="K3137" i="3"/>
  <c r="G3137" i="3"/>
  <c r="K3136" i="3"/>
  <c r="G3136" i="3"/>
  <c r="K3135" i="3"/>
  <c r="G3135" i="3"/>
  <c r="K3134" i="3"/>
  <c r="G3134" i="3"/>
  <c r="K3133" i="3"/>
  <c r="G3133" i="3"/>
  <c r="K3132" i="3"/>
  <c r="G3132" i="3"/>
  <c r="K3131" i="3"/>
  <c r="G3131" i="3"/>
  <c r="K3130" i="3"/>
  <c r="G3130" i="3"/>
  <c r="K3129" i="3"/>
  <c r="G3129" i="3"/>
  <c r="K3128" i="3"/>
  <c r="G3128" i="3"/>
  <c r="K3127" i="3"/>
  <c r="G3127" i="3"/>
  <c r="K3126" i="3"/>
  <c r="G3126" i="3"/>
  <c r="K3125" i="3"/>
  <c r="G3125" i="3"/>
  <c r="K3124" i="3"/>
  <c r="G3124" i="3"/>
  <c r="K3123" i="3"/>
  <c r="G3123" i="3"/>
  <c r="K3122" i="3"/>
  <c r="G3122" i="3"/>
  <c r="K3121" i="3"/>
  <c r="G3121" i="3"/>
  <c r="K3120" i="3"/>
  <c r="G3120" i="3"/>
  <c r="K3119" i="3"/>
  <c r="G3119" i="3"/>
  <c r="K3118" i="3"/>
  <c r="G3118" i="3"/>
  <c r="K3117" i="3"/>
  <c r="G3117" i="3"/>
  <c r="K3116" i="3"/>
  <c r="G3116" i="3"/>
  <c r="K3115" i="3"/>
  <c r="G3115" i="3"/>
  <c r="K3114" i="3"/>
  <c r="G3114" i="3"/>
  <c r="K3113" i="3"/>
  <c r="G3113" i="3"/>
  <c r="K3112" i="3"/>
  <c r="G3112" i="3"/>
  <c r="K3111" i="3"/>
  <c r="G3111" i="3"/>
  <c r="K3110" i="3"/>
  <c r="G3110" i="3"/>
  <c r="K3109" i="3"/>
  <c r="G3109" i="3"/>
  <c r="K3108" i="3"/>
  <c r="G3108" i="3"/>
  <c r="K3107" i="3"/>
  <c r="G3107" i="3"/>
  <c r="K3106" i="3"/>
  <c r="G3106" i="3"/>
  <c r="K3105" i="3"/>
  <c r="G3105" i="3"/>
  <c r="K3104" i="3"/>
  <c r="G3104" i="3"/>
  <c r="K3103" i="3"/>
  <c r="G3103" i="3"/>
  <c r="K3102" i="3"/>
  <c r="G3102" i="3"/>
  <c r="K3101" i="3"/>
  <c r="G3101" i="3"/>
  <c r="K3100" i="3"/>
  <c r="G3100" i="3"/>
  <c r="K3099" i="3"/>
  <c r="G3099" i="3"/>
  <c r="K3098" i="3"/>
  <c r="G3098" i="3"/>
  <c r="K3097" i="3"/>
  <c r="G3097" i="3"/>
  <c r="K3096" i="3"/>
  <c r="G3096" i="3"/>
  <c r="K3095" i="3"/>
  <c r="G3095" i="3"/>
  <c r="K3094" i="3"/>
  <c r="G3094" i="3"/>
  <c r="K3093" i="3"/>
  <c r="G3093" i="3"/>
  <c r="K3092" i="3"/>
  <c r="G3092" i="3"/>
  <c r="K3091" i="3"/>
  <c r="G3091" i="3"/>
  <c r="K3090" i="3"/>
  <c r="G3090" i="3"/>
  <c r="K3089" i="3"/>
  <c r="G3089" i="3"/>
  <c r="K3088" i="3"/>
  <c r="G3088" i="3"/>
  <c r="K3087" i="3"/>
  <c r="G3087" i="3"/>
  <c r="K3086" i="3"/>
  <c r="G3086" i="3"/>
  <c r="K3085" i="3"/>
  <c r="G3085" i="3"/>
  <c r="K3084" i="3"/>
  <c r="G3084" i="3"/>
  <c r="K3083" i="3"/>
  <c r="G3083" i="3"/>
  <c r="K3082" i="3"/>
  <c r="G3082" i="3"/>
  <c r="K3081" i="3"/>
  <c r="G3081" i="3"/>
  <c r="K3080" i="3"/>
  <c r="G3080" i="3"/>
  <c r="K3079" i="3"/>
  <c r="G3079" i="3"/>
  <c r="K3078" i="3"/>
  <c r="G3078" i="3"/>
  <c r="K3077" i="3"/>
  <c r="G3077" i="3"/>
  <c r="K3076" i="3"/>
  <c r="G3076" i="3"/>
  <c r="K3075" i="3"/>
  <c r="G3075" i="3"/>
  <c r="K3074" i="3"/>
  <c r="G3074" i="3"/>
  <c r="K3073" i="3"/>
  <c r="G3073" i="3"/>
  <c r="K3072" i="3"/>
  <c r="G3072" i="3"/>
  <c r="K3071" i="3"/>
  <c r="G3071" i="3"/>
  <c r="K3070" i="3"/>
  <c r="G3070" i="3"/>
  <c r="K3069" i="3"/>
  <c r="G3069" i="3"/>
  <c r="K3068" i="3"/>
  <c r="G3068" i="3"/>
  <c r="K3067" i="3"/>
  <c r="G3067" i="3"/>
  <c r="K3066" i="3"/>
  <c r="G3066" i="3"/>
  <c r="K3065" i="3"/>
  <c r="G3065" i="3"/>
  <c r="K3064" i="3"/>
  <c r="G3064" i="3"/>
  <c r="K3063" i="3"/>
  <c r="G3063" i="3"/>
  <c r="K3062" i="3"/>
  <c r="G3062" i="3"/>
  <c r="K3061" i="3"/>
  <c r="G3061" i="3"/>
  <c r="K3060" i="3"/>
  <c r="G3060" i="3"/>
  <c r="K3059" i="3"/>
  <c r="G3059" i="3"/>
  <c r="K3058" i="3"/>
  <c r="G3058" i="3"/>
  <c r="K3057" i="3"/>
  <c r="G3057" i="3"/>
  <c r="K3056" i="3"/>
  <c r="G3056" i="3"/>
  <c r="K3055" i="3"/>
  <c r="G3055" i="3"/>
  <c r="K3054" i="3"/>
  <c r="G3054" i="3"/>
  <c r="K3053" i="3"/>
  <c r="G3053" i="3"/>
  <c r="K3052" i="3"/>
  <c r="G3052" i="3"/>
  <c r="K3051" i="3"/>
  <c r="G3051" i="3"/>
  <c r="K3050" i="3"/>
  <c r="G3050" i="3"/>
  <c r="K3049" i="3"/>
  <c r="G3049" i="3"/>
  <c r="K3048" i="3"/>
  <c r="G3048" i="3"/>
  <c r="K3047" i="3"/>
  <c r="G3047" i="3"/>
  <c r="K3046" i="3"/>
  <c r="G3046" i="3"/>
  <c r="K3045" i="3"/>
  <c r="G3045" i="3"/>
  <c r="K3044" i="3"/>
  <c r="G3044" i="3"/>
  <c r="K3043" i="3"/>
  <c r="G3043" i="3"/>
  <c r="K3042" i="3"/>
  <c r="G3042" i="3"/>
  <c r="K3041" i="3"/>
  <c r="G3041" i="3"/>
  <c r="K3040" i="3"/>
  <c r="G3040" i="3"/>
  <c r="K3039" i="3"/>
  <c r="G3039" i="3"/>
  <c r="K3038" i="3"/>
  <c r="G3038" i="3"/>
  <c r="K3037" i="3"/>
  <c r="G3037" i="3"/>
  <c r="K3036" i="3"/>
  <c r="G3036" i="3"/>
  <c r="K3035" i="3"/>
  <c r="G3035" i="3"/>
  <c r="K3034" i="3"/>
  <c r="G3034" i="3"/>
  <c r="K3033" i="3"/>
  <c r="G3033" i="3"/>
  <c r="K3032" i="3"/>
  <c r="G3032" i="3"/>
  <c r="K3031" i="3"/>
  <c r="G3031" i="3"/>
  <c r="K3030" i="3"/>
  <c r="G3030" i="3"/>
  <c r="K3029" i="3"/>
  <c r="G3029" i="3"/>
  <c r="K3028" i="3"/>
  <c r="G3028" i="3"/>
  <c r="K3027" i="3"/>
  <c r="G3027" i="3"/>
  <c r="K3026" i="3"/>
  <c r="G3026" i="3"/>
  <c r="K3025" i="3"/>
  <c r="G3025" i="3"/>
  <c r="K3024" i="3"/>
  <c r="G3024" i="3"/>
  <c r="K3023" i="3"/>
  <c r="G3023" i="3"/>
  <c r="K3022" i="3"/>
  <c r="G3022" i="3"/>
  <c r="K3021" i="3"/>
  <c r="G3021" i="3"/>
  <c r="K3020" i="3"/>
  <c r="G3020" i="3"/>
  <c r="K3019" i="3"/>
  <c r="G3019" i="3"/>
  <c r="K3018" i="3"/>
  <c r="G3018" i="3"/>
  <c r="K3017" i="3"/>
  <c r="G3017" i="3"/>
  <c r="K3016" i="3"/>
  <c r="G3016" i="3"/>
  <c r="K3015" i="3"/>
  <c r="G3015" i="3"/>
  <c r="K3014" i="3"/>
  <c r="G3014" i="3"/>
  <c r="K3013" i="3"/>
  <c r="G3013" i="3"/>
  <c r="K3012" i="3"/>
  <c r="G3012" i="3"/>
  <c r="K3011" i="3"/>
  <c r="G3011" i="3"/>
  <c r="K3010" i="3"/>
  <c r="G3010" i="3"/>
  <c r="K3009" i="3"/>
  <c r="G3009" i="3"/>
  <c r="K3008" i="3"/>
  <c r="G3008" i="3"/>
  <c r="K3007" i="3"/>
  <c r="G3007" i="3"/>
  <c r="K3006" i="3"/>
  <c r="G3006" i="3"/>
  <c r="K3005" i="3"/>
  <c r="G3005" i="3"/>
  <c r="K3004" i="3"/>
  <c r="G3004" i="3"/>
  <c r="K3003" i="3"/>
  <c r="G3003" i="3"/>
  <c r="K3002" i="3"/>
  <c r="G3002" i="3"/>
  <c r="K3001" i="3"/>
  <c r="G3001" i="3"/>
  <c r="K3000" i="3"/>
  <c r="G3000" i="3"/>
  <c r="K2999" i="3"/>
  <c r="G2999" i="3"/>
  <c r="K2998" i="3"/>
  <c r="G2998" i="3"/>
  <c r="K2997" i="3"/>
  <c r="G2997" i="3"/>
  <c r="K2996" i="3"/>
  <c r="G2996" i="3"/>
  <c r="K2995" i="3"/>
  <c r="G2995" i="3"/>
  <c r="K2994" i="3"/>
  <c r="G2994" i="3"/>
  <c r="K2993" i="3"/>
  <c r="G2993" i="3"/>
  <c r="K2992" i="3"/>
  <c r="G2992" i="3"/>
  <c r="K2991" i="3"/>
  <c r="G2991" i="3"/>
  <c r="K2990" i="3"/>
  <c r="G2990" i="3"/>
  <c r="K2989" i="3"/>
  <c r="G2989" i="3"/>
  <c r="K2988" i="3"/>
  <c r="G2988" i="3"/>
  <c r="K2987" i="3"/>
  <c r="G2987" i="3"/>
  <c r="K2986" i="3"/>
  <c r="G2986" i="3"/>
  <c r="K2985" i="3"/>
  <c r="G2985" i="3"/>
  <c r="K2984" i="3"/>
  <c r="G2984" i="3"/>
  <c r="K2983" i="3"/>
  <c r="G2983" i="3"/>
  <c r="K2982" i="3"/>
  <c r="G2982" i="3"/>
  <c r="K2981" i="3"/>
  <c r="G2981" i="3"/>
  <c r="K2980" i="3"/>
  <c r="G2980" i="3"/>
  <c r="K2979" i="3"/>
  <c r="G2979" i="3"/>
  <c r="K2978" i="3"/>
  <c r="G2978" i="3"/>
  <c r="K2977" i="3"/>
  <c r="G2977" i="3"/>
  <c r="K2976" i="3"/>
  <c r="G2976" i="3"/>
  <c r="K2975" i="3"/>
  <c r="G2975" i="3"/>
  <c r="K2974" i="3"/>
  <c r="G2974" i="3"/>
  <c r="K2973" i="3"/>
  <c r="G2973" i="3"/>
  <c r="K2972" i="3"/>
  <c r="G2972" i="3"/>
  <c r="K2971" i="3"/>
  <c r="G2971" i="3"/>
  <c r="K2970" i="3"/>
  <c r="G2970" i="3"/>
  <c r="K2969" i="3"/>
  <c r="G2969" i="3"/>
  <c r="K2968" i="3"/>
  <c r="G2968" i="3"/>
  <c r="K2967" i="3"/>
  <c r="G2967" i="3"/>
  <c r="K2966" i="3"/>
  <c r="G2966" i="3"/>
  <c r="K2965" i="3"/>
  <c r="G2965" i="3"/>
  <c r="K2964" i="3"/>
  <c r="G2964" i="3"/>
  <c r="K2963" i="3"/>
  <c r="G2963" i="3"/>
  <c r="K2962" i="3"/>
  <c r="G2962" i="3"/>
  <c r="K2961" i="3"/>
  <c r="G2961" i="3"/>
  <c r="K2960" i="3"/>
  <c r="G2960" i="3"/>
  <c r="K2959" i="3"/>
  <c r="G2959" i="3"/>
  <c r="K2958" i="3"/>
  <c r="G2958" i="3"/>
  <c r="K2957" i="3"/>
  <c r="G2957" i="3"/>
  <c r="K2956" i="3"/>
  <c r="G2956" i="3"/>
  <c r="K2955" i="3"/>
  <c r="G2955" i="3"/>
  <c r="K2954" i="3"/>
  <c r="G2954" i="3"/>
  <c r="K2953" i="3"/>
  <c r="G2953" i="3"/>
  <c r="K2952" i="3"/>
  <c r="G2952" i="3"/>
  <c r="K2951" i="3"/>
  <c r="G2951" i="3"/>
  <c r="K2950" i="3"/>
  <c r="G2950" i="3"/>
  <c r="K2949" i="3"/>
  <c r="G2949" i="3"/>
  <c r="K2948" i="3"/>
  <c r="G2948" i="3"/>
  <c r="K2947" i="3"/>
  <c r="G2947" i="3"/>
  <c r="K2946" i="3"/>
  <c r="G2946" i="3"/>
  <c r="K2945" i="3"/>
  <c r="G2945" i="3"/>
  <c r="K2944" i="3"/>
  <c r="G2944" i="3"/>
  <c r="K2943" i="3"/>
  <c r="G2943" i="3"/>
  <c r="K2942" i="3"/>
  <c r="G2942" i="3"/>
  <c r="K2941" i="3"/>
  <c r="G2941" i="3"/>
  <c r="K2940" i="3"/>
  <c r="G2940" i="3"/>
  <c r="K2939" i="3"/>
  <c r="G2939" i="3"/>
  <c r="K2938" i="3"/>
  <c r="G2938" i="3"/>
  <c r="K2937" i="3"/>
  <c r="G2937" i="3"/>
  <c r="K2936" i="3"/>
  <c r="G2936" i="3"/>
  <c r="K2935" i="3"/>
  <c r="G2935" i="3"/>
  <c r="K2934" i="3"/>
  <c r="G2934" i="3"/>
  <c r="K2933" i="3"/>
  <c r="G2933" i="3"/>
  <c r="K2932" i="3"/>
  <c r="G2932" i="3"/>
  <c r="K2931" i="3"/>
  <c r="G2931" i="3"/>
  <c r="K2930" i="3"/>
  <c r="G2930" i="3"/>
  <c r="K2929" i="3"/>
  <c r="G2929" i="3"/>
  <c r="K2928" i="3"/>
  <c r="G2928" i="3"/>
  <c r="K2927" i="3"/>
  <c r="G2927" i="3"/>
  <c r="K2926" i="3"/>
  <c r="G2926" i="3"/>
  <c r="K2925" i="3"/>
  <c r="G2925" i="3"/>
  <c r="K2924" i="3"/>
  <c r="G2924" i="3"/>
  <c r="K2923" i="3"/>
  <c r="G2923" i="3"/>
  <c r="K2922" i="3"/>
  <c r="G2922" i="3"/>
  <c r="K2921" i="3"/>
  <c r="G2921" i="3"/>
  <c r="K2920" i="3"/>
  <c r="G2920" i="3"/>
  <c r="K2919" i="3"/>
  <c r="G2919" i="3"/>
  <c r="K2918" i="3"/>
  <c r="G2918" i="3"/>
  <c r="K2917" i="3"/>
  <c r="G2917" i="3"/>
  <c r="K2916" i="3"/>
  <c r="G2916" i="3"/>
  <c r="K2915" i="3"/>
  <c r="G2915" i="3"/>
  <c r="K2914" i="3"/>
  <c r="G2914" i="3"/>
  <c r="K2913" i="3"/>
  <c r="G2913" i="3"/>
  <c r="K2912" i="3"/>
  <c r="G2912" i="3"/>
  <c r="K2911" i="3"/>
  <c r="G2911" i="3"/>
  <c r="K2910" i="3"/>
  <c r="G2910" i="3"/>
  <c r="K2909" i="3"/>
  <c r="G2909" i="3"/>
  <c r="K2908" i="3"/>
  <c r="G2908" i="3"/>
  <c r="K2907" i="3"/>
  <c r="G2907" i="3"/>
  <c r="K2906" i="3"/>
  <c r="G2906" i="3"/>
  <c r="K2905" i="3"/>
  <c r="G2905" i="3"/>
  <c r="K2904" i="3"/>
  <c r="G2904" i="3"/>
  <c r="K2903" i="3"/>
  <c r="G2903" i="3"/>
  <c r="K2902" i="3"/>
  <c r="G2902" i="3"/>
  <c r="K2901" i="3"/>
  <c r="G2901" i="3"/>
  <c r="K2900" i="3"/>
  <c r="G2900" i="3"/>
  <c r="K2899" i="3"/>
  <c r="G2899" i="3"/>
  <c r="K2898" i="3"/>
  <c r="G2898" i="3"/>
  <c r="K2897" i="3"/>
  <c r="G2897" i="3"/>
  <c r="K2896" i="3"/>
  <c r="G2896" i="3"/>
  <c r="K2895" i="3"/>
  <c r="G2895" i="3"/>
  <c r="K2894" i="3"/>
  <c r="G2894" i="3"/>
  <c r="K2893" i="3"/>
  <c r="G2893" i="3"/>
  <c r="K2892" i="3"/>
  <c r="G2892" i="3"/>
  <c r="K2891" i="3"/>
  <c r="G2891" i="3"/>
  <c r="K2890" i="3"/>
  <c r="G2890" i="3"/>
  <c r="K2889" i="3"/>
  <c r="G2889" i="3"/>
  <c r="K2888" i="3"/>
  <c r="G2888" i="3"/>
  <c r="K2887" i="3"/>
  <c r="G2887" i="3"/>
  <c r="K2886" i="3"/>
  <c r="G2886" i="3"/>
  <c r="K2885" i="3"/>
  <c r="G2885" i="3"/>
  <c r="K2884" i="3"/>
  <c r="G2884" i="3"/>
  <c r="K2883" i="3"/>
  <c r="G2883" i="3"/>
  <c r="K2882" i="3"/>
  <c r="G2882" i="3"/>
  <c r="K2881" i="3"/>
  <c r="G2881" i="3"/>
  <c r="K2880" i="3"/>
  <c r="G2880" i="3"/>
  <c r="K2879" i="3"/>
  <c r="G2879" i="3"/>
  <c r="K2878" i="3"/>
  <c r="G2878" i="3"/>
  <c r="K2877" i="3"/>
  <c r="G2877" i="3"/>
  <c r="K2876" i="3"/>
  <c r="G2876" i="3"/>
  <c r="K2875" i="3"/>
  <c r="G2875" i="3"/>
  <c r="K2874" i="3"/>
  <c r="G2874" i="3"/>
  <c r="K2873" i="3"/>
  <c r="G2873" i="3"/>
  <c r="K2872" i="3"/>
  <c r="G2872" i="3"/>
  <c r="K2871" i="3"/>
  <c r="G2871" i="3"/>
  <c r="K2870" i="3"/>
  <c r="G2870" i="3"/>
  <c r="K2869" i="3"/>
  <c r="G2869" i="3"/>
  <c r="K2868" i="3"/>
  <c r="G2868" i="3"/>
  <c r="K2867" i="3"/>
  <c r="G2867" i="3"/>
  <c r="K2866" i="3"/>
  <c r="G2866" i="3"/>
  <c r="K2865" i="3"/>
  <c r="G2865" i="3"/>
  <c r="K2864" i="3"/>
  <c r="G2864" i="3"/>
  <c r="K2863" i="3"/>
  <c r="G2863" i="3"/>
  <c r="K2862" i="3"/>
  <c r="G2862" i="3"/>
  <c r="K2861" i="3"/>
  <c r="G2861" i="3"/>
  <c r="K2860" i="3"/>
  <c r="G2860" i="3"/>
  <c r="K2859" i="3"/>
  <c r="G2859" i="3"/>
  <c r="K2858" i="3"/>
  <c r="G2858" i="3"/>
  <c r="K2857" i="3"/>
  <c r="G2857" i="3"/>
  <c r="K2856" i="3"/>
  <c r="G2856" i="3"/>
  <c r="K2855" i="3"/>
  <c r="G2855" i="3"/>
  <c r="K2854" i="3"/>
  <c r="G2854" i="3"/>
  <c r="K2853" i="3"/>
  <c r="G2853" i="3"/>
  <c r="K2852" i="3"/>
  <c r="G2852" i="3"/>
  <c r="K2851" i="3"/>
  <c r="G2851" i="3"/>
  <c r="K2850" i="3"/>
  <c r="G2850" i="3"/>
  <c r="K2849" i="3"/>
  <c r="G2849" i="3"/>
  <c r="K2848" i="3"/>
  <c r="G2848" i="3"/>
  <c r="K2847" i="3"/>
  <c r="G2847" i="3"/>
  <c r="K2846" i="3"/>
  <c r="G2846" i="3"/>
  <c r="K2845" i="3"/>
  <c r="G2845" i="3"/>
  <c r="K2844" i="3"/>
  <c r="G2844" i="3"/>
  <c r="K2843" i="3"/>
  <c r="G2843" i="3"/>
  <c r="K2842" i="3"/>
  <c r="G2842" i="3"/>
  <c r="K2841" i="3"/>
  <c r="G2841" i="3"/>
  <c r="K2840" i="3"/>
  <c r="G2840" i="3"/>
  <c r="K2839" i="3"/>
  <c r="G2839" i="3"/>
  <c r="K2838" i="3"/>
  <c r="G2838" i="3"/>
  <c r="K2837" i="3"/>
  <c r="G2837" i="3"/>
  <c r="K2836" i="3"/>
  <c r="G2836" i="3"/>
  <c r="K2835" i="3"/>
  <c r="G2835" i="3"/>
  <c r="K2834" i="3"/>
  <c r="G2834" i="3"/>
  <c r="K2833" i="3"/>
  <c r="G2833" i="3"/>
  <c r="K2832" i="3"/>
  <c r="G2832" i="3"/>
  <c r="K2831" i="3"/>
  <c r="G2831" i="3"/>
  <c r="K2830" i="3"/>
  <c r="G2830" i="3"/>
  <c r="K2829" i="3"/>
  <c r="G2829" i="3"/>
  <c r="K2828" i="3"/>
  <c r="G2828" i="3"/>
  <c r="K2827" i="3"/>
  <c r="G2827" i="3"/>
  <c r="K2826" i="3"/>
  <c r="G2826" i="3"/>
  <c r="K2825" i="3"/>
  <c r="G2825" i="3"/>
  <c r="K2824" i="3"/>
  <c r="G2824" i="3"/>
  <c r="K2823" i="3"/>
  <c r="G2823" i="3"/>
  <c r="K2822" i="3"/>
  <c r="G2822" i="3"/>
  <c r="K2821" i="3"/>
  <c r="G2821" i="3"/>
  <c r="K2820" i="3"/>
  <c r="G2820" i="3"/>
  <c r="K2819" i="3"/>
  <c r="G2819" i="3"/>
  <c r="K2818" i="3"/>
  <c r="G2818" i="3"/>
  <c r="K2817" i="3"/>
  <c r="G2817" i="3"/>
  <c r="K2816" i="3"/>
  <c r="G2816" i="3"/>
  <c r="K2815" i="3"/>
  <c r="G2815" i="3"/>
  <c r="K2814" i="3"/>
  <c r="G2814" i="3"/>
  <c r="K2813" i="3"/>
  <c r="G2813" i="3"/>
  <c r="K2812" i="3"/>
  <c r="G2812" i="3"/>
  <c r="K2811" i="3"/>
  <c r="G2811" i="3"/>
  <c r="K2810" i="3"/>
  <c r="G2810" i="3"/>
  <c r="K2809" i="3"/>
  <c r="G2809" i="3"/>
  <c r="K2808" i="3"/>
  <c r="G2808" i="3"/>
  <c r="K2807" i="3"/>
  <c r="G2807" i="3"/>
  <c r="K2806" i="3"/>
  <c r="G2806" i="3"/>
  <c r="K2805" i="3"/>
  <c r="G2805" i="3"/>
  <c r="K2804" i="3"/>
  <c r="G2804" i="3"/>
  <c r="K2803" i="3"/>
  <c r="G2803" i="3"/>
  <c r="K2802" i="3"/>
  <c r="G2802" i="3"/>
  <c r="K2801" i="3"/>
  <c r="G2801" i="3"/>
  <c r="K2800" i="3"/>
  <c r="G2800" i="3"/>
  <c r="K2799" i="3"/>
  <c r="G2799" i="3"/>
  <c r="K2798" i="3"/>
  <c r="G2798" i="3"/>
  <c r="K2797" i="3"/>
  <c r="G2797" i="3"/>
  <c r="K2796" i="3"/>
  <c r="G2796" i="3"/>
  <c r="K2795" i="3"/>
  <c r="G2795" i="3"/>
  <c r="K2794" i="3"/>
  <c r="G2794" i="3"/>
  <c r="K2793" i="3"/>
  <c r="G2793" i="3"/>
  <c r="K2792" i="3"/>
  <c r="G2792" i="3"/>
  <c r="K2791" i="3"/>
  <c r="G2791" i="3"/>
  <c r="K2790" i="3"/>
  <c r="G2790" i="3"/>
  <c r="K2789" i="3"/>
  <c r="G2789" i="3"/>
  <c r="K2788" i="3"/>
  <c r="G2788" i="3"/>
  <c r="K2787" i="3"/>
  <c r="G2787" i="3"/>
  <c r="K2786" i="3"/>
  <c r="G2786" i="3"/>
  <c r="K2785" i="3"/>
  <c r="G2785" i="3"/>
  <c r="K2784" i="3"/>
  <c r="G2784" i="3"/>
  <c r="K2783" i="3"/>
  <c r="G2783" i="3"/>
  <c r="K2782" i="3"/>
  <c r="G2782" i="3"/>
  <c r="K2781" i="3"/>
  <c r="G2781" i="3"/>
  <c r="K2780" i="3"/>
  <c r="G2780" i="3"/>
  <c r="K2779" i="3"/>
  <c r="G2779" i="3"/>
  <c r="K2778" i="3"/>
  <c r="G2778" i="3"/>
  <c r="K2777" i="3"/>
  <c r="G2777" i="3"/>
  <c r="K2776" i="3"/>
  <c r="G2776" i="3"/>
  <c r="K2775" i="3"/>
  <c r="G2775" i="3"/>
  <c r="K2774" i="3"/>
  <c r="G2774" i="3"/>
  <c r="K2773" i="3"/>
  <c r="G2773" i="3"/>
  <c r="K2772" i="3"/>
  <c r="G2772" i="3"/>
  <c r="K2771" i="3"/>
  <c r="G2771" i="3"/>
  <c r="K2770" i="3"/>
  <c r="G2770" i="3"/>
  <c r="K2769" i="3"/>
  <c r="G2769" i="3"/>
  <c r="K2768" i="3"/>
  <c r="G2768" i="3"/>
  <c r="K2767" i="3"/>
  <c r="G2767" i="3"/>
  <c r="K2766" i="3"/>
  <c r="G2766" i="3"/>
  <c r="K2765" i="3"/>
  <c r="G2765" i="3"/>
  <c r="K2764" i="3"/>
  <c r="G2764" i="3"/>
  <c r="K2763" i="3"/>
  <c r="G2763" i="3"/>
  <c r="K2762" i="3"/>
  <c r="G2762" i="3"/>
  <c r="K2761" i="3"/>
  <c r="G2761" i="3"/>
  <c r="K2760" i="3"/>
  <c r="G2760" i="3"/>
  <c r="K2759" i="3"/>
  <c r="G2759" i="3"/>
  <c r="K2758" i="3"/>
  <c r="G2758" i="3"/>
  <c r="K2757" i="3"/>
  <c r="G2757" i="3"/>
  <c r="K2756" i="3"/>
  <c r="G2756" i="3"/>
  <c r="K2755" i="3"/>
  <c r="G2755" i="3"/>
  <c r="K2754" i="3"/>
  <c r="G2754" i="3"/>
  <c r="K2753" i="3"/>
  <c r="G2753" i="3"/>
  <c r="K2752" i="3"/>
  <c r="G2752" i="3"/>
  <c r="K2751" i="3"/>
  <c r="G2751" i="3"/>
  <c r="K2750" i="3"/>
  <c r="G2750" i="3"/>
  <c r="K2749" i="3"/>
  <c r="G2749" i="3"/>
  <c r="K2748" i="3"/>
  <c r="G2748" i="3"/>
  <c r="K2747" i="3"/>
  <c r="G2747" i="3"/>
  <c r="K2746" i="3"/>
  <c r="G2746" i="3"/>
  <c r="K2745" i="3"/>
  <c r="G2745" i="3"/>
  <c r="K2744" i="3"/>
  <c r="G2744" i="3"/>
  <c r="K2743" i="3"/>
  <c r="G2743" i="3"/>
  <c r="K2742" i="3"/>
  <c r="G2742" i="3"/>
  <c r="K2741" i="3"/>
  <c r="G2741" i="3"/>
  <c r="K2740" i="3"/>
  <c r="G2740" i="3"/>
  <c r="K2739" i="3"/>
  <c r="G2739" i="3"/>
  <c r="K2738" i="3"/>
  <c r="G2738" i="3"/>
  <c r="K2737" i="3"/>
  <c r="G2737" i="3"/>
  <c r="K2736" i="3"/>
  <c r="G2736" i="3"/>
  <c r="K2735" i="3"/>
  <c r="G2735" i="3"/>
  <c r="K2734" i="3"/>
  <c r="G2734" i="3"/>
  <c r="K2733" i="3"/>
  <c r="G2733" i="3"/>
  <c r="K2732" i="3"/>
  <c r="G2732" i="3"/>
  <c r="K2731" i="3"/>
  <c r="G2731" i="3"/>
  <c r="K2730" i="3"/>
  <c r="G2730" i="3"/>
  <c r="K2729" i="3"/>
  <c r="G2729" i="3"/>
  <c r="K2728" i="3"/>
  <c r="G2728" i="3"/>
  <c r="K2727" i="3"/>
  <c r="G2727" i="3"/>
  <c r="K2726" i="3"/>
  <c r="G2726" i="3"/>
  <c r="K2725" i="3"/>
  <c r="G2725" i="3"/>
  <c r="K2724" i="3"/>
  <c r="G2724" i="3"/>
  <c r="K2723" i="3"/>
  <c r="G2723" i="3"/>
  <c r="K2722" i="3"/>
  <c r="G2722" i="3"/>
  <c r="K2721" i="3"/>
  <c r="G2721" i="3"/>
  <c r="K2720" i="3"/>
  <c r="G2720" i="3"/>
  <c r="K2719" i="3"/>
  <c r="G2719" i="3"/>
  <c r="K2718" i="3"/>
  <c r="G2718" i="3"/>
  <c r="K2717" i="3"/>
  <c r="G2717" i="3"/>
  <c r="K2716" i="3"/>
  <c r="G2716" i="3"/>
  <c r="K2715" i="3"/>
  <c r="G2715" i="3"/>
  <c r="K2714" i="3"/>
  <c r="G2714" i="3"/>
  <c r="K2713" i="3"/>
  <c r="G2713" i="3"/>
  <c r="K2712" i="3"/>
  <c r="G2712" i="3"/>
  <c r="K2711" i="3"/>
  <c r="G2711" i="3"/>
  <c r="K2710" i="3"/>
  <c r="G2710" i="3"/>
  <c r="K2709" i="3"/>
  <c r="G2709" i="3"/>
  <c r="K2708" i="3"/>
  <c r="G2708" i="3"/>
  <c r="K2707" i="3"/>
  <c r="G2707" i="3"/>
  <c r="K2706" i="3"/>
  <c r="G2706" i="3"/>
  <c r="K2705" i="3"/>
  <c r="G2705" i="3"/>
  <c r="K2704" i="3"/>
  <c r="G2704" i="3"/>
  <c r="K2703" i="3"/>
  <c r="G2703" i="3"/>
  <c r="K2702" i="3"/>
  <c r="G2702" i="3"/>
  <c r="K2701" i="3"/>
  <c r="G2701" i="3"/>
  <c r="K2700" i="3"/>
  <c r="G2700" i="3"/>
  <c r="K2699" i="3"/>
  <c r="G2699" i="3"/>
  <c r="K2698" i="3"/>
  <c r="G2698" i="3"/>
  <c r="K2697" i="3"/>
  <c r="G2697" i="3"/>
  <c r="K2696" i="3"/>
  <c r="G2696" i="3"/>
  <c r="K2695" i="3"/>
  <c r="G2695" i="3"/>
  <c r="K2694" i="3"/>
  <c r="G2694" i="3"/>
  <c r="K2693" i="3"/>
  <c r="G2693" i="3"/>
  <c r="K2692" i="3"/>
  <c r="G2692" i="3"/>
  <c r="K2691" i="3"/>
  <c r="G2691" i="3"/>
  <c r="K2690" i="3"/>
  <c r="G2690" i="3"/>
  <c r="K2689" i="3"/>
  <c r="G2689" i="3"/>
  <c r="K2688" i="3"/>
  <c r="G2688" i="3"/>
  <c r="K2687" i="3"/>
  <c r="G2687" i="3"/>
  <c r="K2686" i="3"/>
  <c r="G2686" i="3"/>
  <c r="K2685" i="3"/>
  <c r="G2685" i="3"/>
  <c r="K2684" i="3"/>
  <c r="G2684" i="3"/>
  <c r="K2683" i="3"/>
  <c r="G2683" i="3"/>
  <c r="K2682" i="3"/>
  <c r="G2682" i="3"/>
  <c r="K2681" i="3"/>
  <c r="G2681" i="3"/>
  <c r="K2680" i="3"/>
  <c r="G2680" i="3"/>
  <c r="K2679" i="3"/>
  <c r="G2679" i="3"/>
  <c r="K2678" i="3"/>
  <c r="G2678" i="3"/>
  <c r="K2677" i="3"/>
  <c r="G2677" i="3"/>
  <c r="K2676" i="3"/>
  <c r="G2676" i="3"/>
  <c r="K2675" i="3"/>
  <c r="G2675" i="3"/>
  <c r="K2674" i="3"/>
  <c r="G2674" i="3"/>
  <c r="K2673" i="3"/>
  <c r="G2673" i="3"/>
  <c r="K2672" i="3"/>
  <c r="G2672" i="3"/>
  <c r="K2671" i="3"/>
  <c r="G2671" i="3"/>
  <c r="K2670" i="3"/>
  <c r="G2670" i="3"/>
  <c r="K2669" i="3"/>
  <c r="G2669" i="3"/>
  <c r="K2668" i="3"/>
  <c r="G2668" i="3"/>
  <c r="K2667" i="3"/>
  <c r="G2667" i="3"/>
  <c r="K2666" i="3"/>
  <c r="G2666" i="3"/>
  <c r="K2665" i="3"/>
  <c r="G2665" i="3"/>
  <c r="K2664" i="3"/>
  <c r="G2664" i="3"/>
  <c r="K2663" i="3"/>
  <c r="G2663" i="3"/>
  <c r="K2662" i="3"/>
  <c r="G2662" i="3"/>
  <c r="K2661" i="3"/>
  <c r="G2661" i="3"/>
  <c r="K2660" i="3"/>
  <c r="G2660" i="3"/>
  <c r="K2659" i="3"/>
  <c r="G2659" i="3"/>
  <c r="K2658" i="3"/>
  <c r="G2658" i="3"/>
  <c r="K2657" i="3"/>
  <c r="G2657" i="3"/>
  <c r="K2656" i="3"/>
  <c r="G2656" i="3"/>
  <c r="K2655" i="3"/>
  <c r="G2655" i="3"/>
  <c r="K2654" i="3"/>
  <c r="G2654" i="3"/>
  <c r="K2653" i="3"/>
  <c r="G2653" i="3"/>
  <c r="K2652" i="3"/>
  <c r="G2652" i="3"/>
  <c r="K2651" i="3"/>
  <c r="G2651" i="3"/>
  <c r="K2650" i="3"/>
  <c r="G2650" i="3"/>
  <c r="K2649" i="3"/>
  <c r="G2649" i="3"/>
  <c r="K2648" i="3"/>
  <c r="G2648" i="3"/>
  <c r="K2647" i="3"/>
  <c r="G2647" i="3"/>
  <c r="K2646" i="3"/>
  <c r="G2646" i="3"/>
  <c r="K2645" i="3"/>
  <c r="G2645" i="3"/>
  <c r="K2644" i="3"/>
  <c r="G2644" i="3"/>
  <c r="K2643" i="3"/>
  <c r="G2643" i="3"/>
  <c r="K2642" i="3"/>
  <c r="G2642" i="3"/>
  <c r="K2641" i="3"/>
  <c r="G2641" i="3"/>
  <c r="K2640" i="3"/>
  <c r="G2640" i="3"/>
  <c r="K2639" i="3"/>
  <c r="G2639" i="3"/>
  <c r="K2638" i="3"/>
  <c r="G2638" i="3"/>
  <c r="K2637" i="3"/>
  <c r="G2637" i="3"/>
  <c r="K2636" i="3"/>
  <c r="G2636" i="3"/>
  <c r="K2635" i="3"/>
  <c r="G2635" i="3"/>
  <c r="K2634" i="3"/>
  <c r="G2634" i="3"/>
  <c r="K2633" i="3"/>
  <c r="G2633" i="3"/>
  <c r="K2632" i="3"/>
  <c r="G2632" i="3"/>
  <c r="K2631" i="3"/>
  <c r="G2631" i="3"/>
  <c r="K2630" i="3"/>
  <c r="G2630" i="3"/>
  <c r="K2629" i="3"/>
  <c r="G2629" i="3"/>
  <c r="K2628" i="3"/>
  <c r="G2628" i="3"/>
  <c r="K2627" i="3"/>
  <c r="G2627" i="3"/>
  <c r="K2626" i="3"/>
  <c r="G2626" i="3"/>
  <c r="K2625" i="3"/>
  <c r="G2625" i="3"/>
  <c r="K2624" i="3"/>
  <c r="G2624" i="3"/>
  <c r="K2623" i="3"/>
  <c r="G2623" i="3"/>
  <c r="K2622" i="3"/>
  <c r="G2622" i="3"/>
  <c r="K2621" i="3"/>
  <c r="G2621" i="3"/>
  <c r="K2620" i="3"/>
  <c r="G2620" i="3"/>
  <c r="K2619" i="3"/>
  <c r="G2619" i="3"/>
  <c r="K2618" i="3"/>
  <c r="G2618" i="3"/>
  <c r="K2617" i="3"/>
  <c r="G2617" i="3"/>
  <c r="K2616" i="3"/>
  <c r="G2616" i="3"/>
  <c r="K2615" i="3"/>
  <c r="G2615" i="3"/>
  <c r="K2614" i="3"/>
  <c r="G2614" i="3"/>
  <c r="K2613" i="3"/>
  <c r="G2613" i="3"/>
  <c r="K2612" i="3"/>
  <c r="G2612" i="3"/>
  <c r="K2611" i="3"/>
  <c r="G2611" i="3"/>
  <c r="K2610" i="3"/>
  <c r="G2610" i="3"/>
  <c r="K2609" i="3"/>
  <c r="G2609" i="3"/>
  <c r="K2608" i="3"/>
  <c r="G2608" i="3"/>
  <c r="K2607" i="3"/>
  <c r="G2607" i="3"/>
  <c r="K2606" i="3"/>
  <c r="G2606" i="3"/>
  <c r="K2605" i="3"/>
  <c r="G2605" i="3"/>
  <c r="K2604" i="3"/>
  <c r="G2604" i="3"/>
  <c r="K2603" i="3"/>
  <c r="G2603" i="3"/>
  <c r="K2602" i="3"/>
  <c r="G2602" i="3"/>
  <c r="K2601" i="3"/>
  <c r="G2601" i="3"/>
  <c r="K2600" i="3"/>
  <c r="G2600" i="3"/>
  <c r="K2599" i="3"/>
  <c r="G2599" i="3"/>
  <c r="K2598" i="3"/>
  <c r="G2598" i="3"/>
  <c r="K2597" i="3"/>
  <c r="G2597" i="3"/>
  <c r="K2596" i="3"/>
  <c r="G2596" i="3"/>
  <c r="K2595" i="3"/>
  <c r="G2595" i="3"/>
  <c r="K2594" i="3"/>
  <c r="G2594" i="3"/>
  <c r="K2593" i="3"/>
  <c r="G2593" i="3"/>
  <c r="K2592" i="3"/>
  <c r="G2592" i="3"/>
  <c r="K2591" i="3"/>
  <c r="G2591" i="3"/>
  <c r="K2590" i="3"/>
  <c r="G2590" i="3"/>
  <c r="K2589" i="3"/>
  <c r="G2589" i="3"/>
  <c r="K2588" i="3"/>
  <c r="G2588" i="3"/>
  <c r="K2587" i="3"/>
  <c r="G2587" i="3"/>
  <c r="K2586" i="3"/>
  <c r="G2586" i="3"/>
  <c r="K2585" i="3"/>
  <c r="G2585" i="3"/>
  <c r="K2584" i="3"/>
  <c r="G2584" i="3"/>
  <c r="K2583" i="3"/>
  <c r="G2583" i="3"/>
  <c r="K2582" i="3"/>
  <c r="G2582" i="3"/>
  <c r="K2581" i="3"/>
  <c r="G2581" i="3"/>
  <c r="K2580" i="3"/>
  <c r="G2580" i="3"/>
  <c r="K2579" i="3"/>
  <c r="G2579" i="3"/>
  <c r="K2578" i="3"/>
  <c r="G2578" i="3"/>
  <c r="K2577" i="3"/>
  <c r="G2577" i="3"/>
  <c r="K2576" i="3"/>
  <c r="G2576" i="3"/>
  <c r="K2575" i="3"/>
  <c r="G2575" i="3"/>
  <c r="K2574" i="3"/>
  <c r="G2574" i="3"/>
  <c r="K2573" i="3"/>
  <c r="G2573" i="3"/>
  <c r="K2572" i="3"/>
  <c r="G2572" i="3"/>
  <c r="K2571" i="3"/>
  <c r="G2571" i="3"/>
  <c r="K2570" i="3"/>
  <c r="G2570" i="3"/>
  <c r="K2569" i="3"/>
  <c r="G2569" i="3"/>
  <c r="K2568" i="3"/>
  <c r="G2568" i="3"/>
  <c r="K2567" i="3"/>
  <c r="G2567" i="3"/>
  <c r="K2566" i="3"/>
  <c r="G2566" i="3"/>
  <c r="K2565" i="3"/>
  <c r="G2565" i="3"/>
  <c r="K2564" i="3"/>
  <c r="G2564" i="3"/>
  <c r="K2563" i="3"/>
  <c r="G2563" i="3"/>
  <c r="K2562" i="3"/>
  <c r="G2562" i="3"/>
  <c r="K2561" i="3"/>
  <c r="G2561" i="3"/>
  <c r="K2560" i="3"/>
  <c r="G2560" i="3"/>
  <c r="K2559" i="3"/>
  <c r="G2559" i="3"/>
  <c r="K2558" i="3"/>
  <c r="G2558" i="3"/>
  <c r="K2557" i="3"/>
  <c r="G2557" i="3"/>
  <c r="K2556" i="3"/>
  <c r="G2556" i="3"/>
  <c r="K2555" i="3"/>
  <c r="G2555" i="3"/>
  <c r="K2554" i="3"/>
  <c r="G2554" i="3"/>
  <c r="K2553" i="3"/>
  <c r="G2553" i="3"/>
  <c r="K2552" i="3"/>
  <c r="G2552" i="3"/>
  <c r="K2551" i="3"/>
  <c r="G2551" i="3"/>
  <c r="K2550" i="3"/>
  <c r="G2550" i="3"/>
  <c r="K2549" i="3"/>
  <c r="G2549" i="3"/>
  <c r="K2548" i="3"/>
  <c r="G2548" i="3"/>
  <c r="K2547" i="3"/>
  <c r="G2547" i="3"/>
  <c r="K2546" i="3"/>
  <c r="G2546" i="3"/>
  <c r="K2545" i="3"/>
  <c r="G2545" i="3"/>
  <c r="K2544" i="3"/>
  <c r="G2544" i="3"/>
  <c r="K2543" i="3"/>
  <c r="G2543" i="3"/>
  <c r="K2542" i="3"/>
  <c r="G2542" i="3"/>
  <c r="K2541" i="3"/>
  <c r="G2541" i="3"/>
  <c r="K2540" i="3"/>
  <c r="G2540" i="3"/>
  <c r="K2539" i="3"/>
  <c r="G2539" i="3"/>
  <c r="K2538" i="3"/>
  <c r="G2538" i="3"/>
  <c r="K2537" i="3"/>
  <c r="G2537" i="3"/>
  <c r="K2536" i="3"/>
  <c r="G2536" i="3"/>
  <c r="K2535" i="3"/>
  <c r="G2535" i="3"/>
  <c r="K2534" i="3"/>
  <c r="G2534" i="3"/>
  <c r="K2533" i="3"/>
  <c r="G2533" i="3"/>
  <c r="K2532" i="3"/>
  <c r="G2532" i="3"/>
  <c r="K2531" i="3"/>
  <c r="G2531" i="3"/>
  <c r="K2530" i="3"/>
  <c r="G2530" i="3"/>
  <c r="K2529" i="3"/>
  <c r="G2529" i="3"/>
  <c r="K2528" i="3"/>
  <c r="G2528" i="3"/>
  <c r="K2527" i="3"/>
  <c r="G2527" i="3"/>
  <c r="K2526" i="3"/>
  <c r="G2526" i="3"/>
  <c r="K2525" i="3"/>
  <c r="G2525" i="3"/>
  <c r="K2524" i="3"/>
  <c r="G2524" i="3"/>
  <c r="K2523" i="3"/>
  <c r="G2523" i="3"/>
  <c r="K2522" i="3"/>
  <c r="G2522" i="3"/>
  <c r="K2521" i="3"/>
  <c r="G2521" i="3"/>
  <c r="K2520" i="3"/>
  <c r="G2520" i="3"/>
  <c r="K2519" i="3"/>
  <c r="G2519" i="3"/>
  <c r="K2518" i="3"/>
  <c r="G2518" i="3"/>
  <c r="K2517" i="3"/>
  <c r="G2517" i="3"/>
  <c r="K2516" i="3"/>
  <c r="G2516" i="3"/>
  <c r="K2515" i="3"/>
  <c r="G2515" i="3"/>
  <c r="K2514" i="3"/>
  <c r="G2514" i="3"/>
  <c r="K2513" i="3"/>
  <c r="G2513" i="3"/>
  <c r="K2512" i="3"/>
  <c r="G2512" i="3"/>
  <c r="K2511" i="3"/>
  <c r="G2511" i="3"/>
  <c r="K2510" i="3"/>
  <c r="G2510" i="3"/>
  <c r="K2509" i="3"/>
  <c r="G2509" i="3"/>
  <c r="K2508" i="3"/>
  <c r="G2508" i="3"/>
  <c r="K2507" i="3"/>
  <c r="G2507" i="3"/>
  <c r="K2506" i="3"/>
  <c r="G2506" i="3"/>
  <c r="K2505" i="3"/>
  <c r="G2505" i="3"/>
  <c r="K2504" i="3"/>
  <c r="G2504" i="3"/>
  <c r="K2503" i="3"/>
  <c r="G2503" i="3"/>
  <c r="K2502" i="3"/>
  <c r="G2502" i="3"/>
  <c r="K2501" i="3"/>
  <c r="G2501" i="3"/>
  <c r="K2500" i="3"/>
  <c r="G2500" i="3"/>
  <c r="K2499" i="3"/>
  <c r="G2499" i="3"/>
  <c r="K2498" i="3"/>
  <c r="G2498" i="3"/>
  <c r="K2497" i="3"/>
  <c r="G2497" i="3"/>
  <c r="K2496" i="3"/>
  <c r="G2496" i="3"/>
  <c r="K2495" i="3"/>
  <c r="G2495" i="3"/>
  <c r="K2494" i="3"/>
  <c r="G2494" i="3"/>
  <c r="K2493" i="3"/>
  <c r="G2493" i="3"/>
  <c r="K2492" i="3"/>
  <c r="G2492" i="3"/>
  <c r="K2491" i="3"/>
  <c r="G2491" i="3"/>
  <c r="K2490" i="3"/>
  <c r="G2490" i="3"/>
  <c r="K2489" i="3"/>
  <c r="G2489" i="3"/>
  <c r="K2488" i="3"/>
  <c r="G2488" i="3"/>
  <c r="K2487" i="3"/>
  <c r="G2487" i="3"/>
  <c r="K2486" i="3"/>
  <c r="G2486" i="3"/>
  <c r="K2485" i="3"/>
  <c r="G2485" i="3"/>
  <c r="K2484" i="3"/>
  <c r="G2484" i="3"/>
  <c r="K2483" i="3"/>
  <c r="G2483" i="3"/>
  <c r="K2482" i="3"/>
  <c r="G2482" i="3"/>
  <c r="K2481" i="3"/>
  <c r="G2481" i="3"/>
  <c r="K2480" i="3"/>
  <c r="G2480" i="3"/>
  <c r="K2479" i="3"/>
  <c r="G2479" i="3"/>
  <c r="K2478" i="3"/>
  <c r="G2478" i="3"/>
  <c r="K2477" i="3"/>
  <c r="G2477" i="3"/>
  <c r="K2476" i="3"/>
  <c r="G2476" i="3"/>
  <c r="K2475" i="3"/>
  <c r="G2475" i="3"/>
  <c r="K2474" i="3"/>
  <c r="G2474" i="3"/>
  <c r="K2473" i="3"/>
  <c r="G2473" i="3"/>
  <c r="K2472" i="3"/>
  <c r="G2472" i="3"/>
  <c r="K2471" i="3"/>
  <c r="G2471" i="3"/>
  <c r="K2470" i="3"/>
  <c r="G2470" i="3"/>
  <c r="K2469" i="3"/>
  <c r="G2469" i="3"/>
  <c r="K2468" i="3"/>
  <c r="G2468" i="3"/>
  <c r="K2467" i="3"/>
  <c r="G2467" i="3"/>
  <c r="K2466" i="3"/>
  <c r="G2466" i="3"/>
  <c r="K2465" i="3"/>
  <c r="G2465" i="3"/>
  <c r="K2464" i="3"/>
  <c r="G2464" i="3"/>
  <c r="K2463" i="3"/>
  <c r="G2463" i="3"/>
  <c r="K2462" i="3"/>
  <c r="G2462" i="3"/>
  <c r="K2461" i="3"/>
  <c r="G2461" i="3"/>
  <c r="K2460" i="3"/>
  <c r="G2460" i="3"/>
  <c r="K2459" i="3"/>
  <c r="G2459" i="3"/>
  <c r="K2458" i="3"/>
  <c r="G2458" i="3"/>
  <c r="K2457" i="3"/>
  <c r="G2457" i="3"/>
  <c r="K2456" i="3"/>
  <c r="G2456" i="3"/>
  <c r="K2455" i="3"/>
  <c r="G2455" i="3"/>
  <c r="K2454" i="3"/>
  <c r="G2454" i="3"/>
  <c r="K2453" i="3"/>
  <c r="G2453" i="3"/>
  <c r="K2452" i="3"/>
  <c r="G2452" i="3"/>
  <c r="K2451" i="3"/>
  <c r="G2451" i="3"/>
  <c r="K2450" i="3"/>
  <c r="G2450" i="3"/>
  <c r="K2449" i="3"/>
  <c r="G2449" i="3"/>
  <c r="K2448" i="3"/>
  <c r="G2448" i="3"/>
  <c r="K2447" i="3"/>
  <c r="G2447" i="3"/>
  <c r="K2446" i="3"/>
  <c r="G2446" i="3"/>
  <c r="K2445" i="3"/>
  <c r="G2445" i="3"/>
  <c r="K2444" i="3"/>
  <c r="G2444" i="3"/>
  <c r="K2443" i="3"/>
  <c r="G2443" i="3"/>
  <c r="K2442" i="3"/>
  <c r="G2442" i="3"/>
  <c r="K2441" i="3"/>
  <c r="G2441" i="3"/>
  <c r="K2440" i="3"/>
  <c r="G2440" i="3"/>
  <c r="K2439" i="3"/>
  <c r="G2439" i="3"/>
  <c r="K2438" i="3"/>
  <c r="G2438" i="3"/>
  <c r="K2437" i="3"/>
  <c r="G2437" i="3"/>
  <c r="K2436" i="3"/>
  <c r="G2436" i="3"/>
  <c r="K2435" i="3"/>
  <c r="G2435" i="3"/>
  <c r="K2434" i="3"/>
  <c r="G2434" i="3"/>
  <c r="K2433" i="3"/>
  <c r="G2433" i="3"/>
  <c r="K2432" i="3"/>
  <c r="G2432" i="3"/>
  <c r="K2431" i="3"/>
  <c r="G2431" i="3"/>
  <c r="K2430" i="3"/>
  <c r="G2430" i="3"/>
  <c r="K2429" i="3"/>
  <c r="G2429" i="3"/>
  <c r="K2428" i="3"/>
  <c r="G2428" i="3"/>
  <c r="K2427" i="3"/>
  <c r="G2427" i="3"/>
  <c r="K2426" i="3"/>
  <c r="G2426" i="3"/>
  <c r="K2425" i="3"/>
  <c r="G2425" i="3"/>
  <c r="K2424" i="3"/>
  <c r="G2424" i="3"/>
  <c r="K2423" i="3"/>
  <c r="G2423" i="3"/>
  <c r="K2422" i="3"/>
  <c r="G2422" i="3"/>
  <c r="K2421" i="3"/>
  <c r="G2421" i="3"/>
  <c r="K2420" i="3"/>
  <c r="G2420" i="3"/>
  <c r="K2419" i="3"/>
  <c r="G2419" i="3"/>
  <c r="K2418" i="3"/>
  <c r="G2418" i="3"/>
  <c r="K2417" i="3"/>
  <c r="G2417" i="3"/>
  <c r="K2416" i="3"/>
  <c r="G2416" i="3"/>
  <c r="K2415" i="3"/>
  <c r="G2415" i="3"/>
  <c r="K2414" i="3"/>
  <c r="G2414" i="3"/>
  <c r="K2413" i="3"/>
  <c r="G2413" i="3"/>
  <c r="K2412" i="3"/>
  <c r="G2412" i="3"/>
  <c r="K2411" i="3"/>
  <c r="G2411" i="3"/>
  <c r="K2410" i="3"/>
  <c r="G2410" i="3"/>
  <c r="K2409" i="3"/>
  <c r="G2409" i="3"/>
  <c r="K2408" i="3"/>
  <c r="G2408" i="3"/>
  <c r="K2407" i="3"/>
  <c r="G2407" i="3"/>
  <c r="K2406" i="3"/>
  <c r="G2406" i="3"/>
  <c r="K2405" i="3"/>
  <c r="G2405" i="3"/>
  <c r="K2404" i="3"/>
  <c r="G2404" i="3"/>
  <c r="K2403" i="3"/>
  <c r="G2403" i="3"/>
  <c r="K2402" i="3"/>
  <c r="G2402" i="3"/>
  <c r="K2401" i="3"/>
  <c r="G2401" i="3"/>
  <c r="K2400" i="3"/>
  <c r="G2400" i="3"/>
  <c r="K2399" i="3"/>
  <c r="G2399" i="3"/>
  <c r="K2398" i="3"/>
  <c r="G2398" i="3"/>
  <c r="K2397" i="3"/>
  <c r="G2397" i="3"/>
  <c r="K2396" i="3"/>
  <c r="G2396" i="3"/>
  <c r="K2395" i="3"/>
  <c r="G2395" i="3"/>
  <c r="K2394" i="3"/>
  <c r="G2394" i="3"/>
  <c r="K2393" i="3"/>
  <c r="G2393" i="3"/>
  <c r="K2392" i="3"/>
  <c r="G2392" i="3"/>
  <c r="K2391" i="3"/>
  <c r="G2391" i="3"/>
  <c r="K2390" i="3"/>
  <c r="G2390" i="3"/>
  <c r="K2389" i="3"/>
  <c r="G2389" i="3"/>
  <c r="K2388" i="3"/>
  <c r="G2388" i="3"/>
  <c r="K2387" i="3"/>
  <c r="G2387" i="3"/>
  <c r="K2386" i="3"/>
  <c r="G2386" i="3"/>
  <c r="K2385" i="3"/>
  <c r="G2385" i="3"/>
  <c r="K2384" i="3"/>
  <c r="G2384" i="3"/>
  <c r="K2383" i="3"/>
  <c r="G2383" i="3"/>
  <c r="K2382" i="3"/>
  <c r="G2382" i="3"/>
  <c r="K2381" i="3"/>
  <c r="G2381" i="3"/>
  <c r="K2380" i="3"/>
  <c r="G2380" i="3"/>
  <c r="K2379" i="3"/>
  <c r="G2379" i="3"/>
  <c r="K2378" i="3"/>
  <c r="G2378" i="3"/>
  <c r="K2377" i="3"/>
  <c r="G2377" i="3"/>
  <c r="K2376" i="3"/>
  <c r="G2376" i="3"/>
  <c r="K2375" i="3"/>
  <c r="G2375" i="3"/>
  <c r="K2374" i="3"/>
  <c r="G2374" i="3"/>
  <c r="K2373" i="3"/>
  <c r="G2373" i="3"/>
  <c r="K2372" i="3"/>
  <c r="G2372" i="3"/>
  <c r="K2371" i="3"/>
  <c r="G2371" i="3"/>
  <c r="K2370" i="3"/>
  <c r="G2370" i="3"/>
  <c r="K2369" i="3"/>
  <c r="G2369" i="3"/>
  <c r="K2368" i="3"/>
  <c r="G2368" i="3"/>
  <c r="K2367" i="3"/>
  <c r="G2367" i="3"/>
  <c r="K2366" i="3"/>
  <c r="G2366" i="3"/>
  <c r="K2365" i="3"/>
  <c r="G2365" i="3"/>
  <c r="K2364" i="3"/>
  <c r="G2364" i="3"/>
  <c r="K2363" i="3"/>
  <c r="G2363" i="3"/>
  <c r="K2362" i="3"/>
  <c r="G2362" i="3"/>
  <c r="K2361" i="3"/>
  <c r="G2361" i="3"/>
  <c r="K2360" i="3"/>
  <c r="G2360" i="3"/>
  <c r="K2359" i="3"/>
  <c r="G2359" i="3"/>
  <c r="K2358" i="3"/>
  <c r="G2358" i="3"/>
  <c r="K2357" i="3"/>
  <c r="G2357" i="3"/>
  <c r="K2356" i="3"/>
  <c r="G2356" i="3"/>
  <c r="K2355" i="3"/>
  <c r="G2355" i="3"/>
  <c r="K2354" i="3"/>
  <c r="G2354" i="3"/>
  <c r="K2353" i="3"/>
  <c r="G2353" i="3"/>
  <c r="K2352" i="3"/>
  <c r="G2352" i="3"/>
  <c r="K2351" i="3"/>
  <c r="G2351" i="3"/>
  <c r="K2350" i="3"/>
  <c r="G2350" i="3"/>
  <c r="K2349" i="3"/>
  <c r="G2349" i="3"/>
  <c r="K2348" i="3"/>
  <c r="G2348" i="3"/>
  <c r="K2347" i="3"/>
  <c r="G2347" i="3"/>
  <c r="K2346" i="3"/>
  <c r="G2346" i="3"/>
  <c r="K2345" i="3"/>
  <c r="G2345" i="3"/>
  <c r="K2344" i="3"/>
  <c r="G2344" i="3"/>
  <c r="K2343" i="3"/>
  <c r="G2343" i="3"/>
  <c r="K2342" i="3"/>
  <c r="G2342" i="3"/>
  <c r="K2341" i="3"/>
  <c r="G2341" i="3"/>
  <c r="K2340" i="3"/>
  <c r="G2340" i="3"/>
  <c r="K2339" i="3"/>
  <c r="G2339" i="3"/>
  <c r="K2338" i="3"/>
  <c r="G2338" i="3"/>
  <c r="K2337" i="3"/>
  <c r="G2337" i="3"/>
  <c r="K2336" i="3"/>
  <c r="G2336" i="3"/>
  <c r="K2335" i="3"/>
  <c r="G2335" i="3"/>
  <c r="K2334" i="3"/>
  <c r="G2334" i="3"/>
  <c r="K2333" i="3"/>
  <c r="G2333" i="3"/>
  <c r="K2332" i="3"/>
  <c r="G2332" i="3"/>
  <c r="K2331" i="3"/>
  <c r="G2331" i="3"/>
  <c r="K2330" i="3"/>
  <c r="G2330" i="3"/>
  <c r="K2329" i="3"/>
  <c r="G2329" i="3"/>
  <c r="K2328" i="3"/>
  <c r="G2328" i="3"/>
  <c r="K2327" i="3"/>
  <c r="G2327" i="3"/>
  <c r="K2326" i="3"/>
  <c r="G2326" i="3"/>
  <c r="K2325" i="3"/>
  <c r="G2325" i="3"/>
  <c r="K2324" i="3"/>
  <c r="G2324" i="3"/>
  <c r="K2323" i="3"/>
  <c r="G2323" i="3"/>
  <c r="K2322" i="3"/>
  <c r="G2322" i="3"/>
  <c r="K2321" i="3"/>
  <c r="G2321" i="3"/>
  <c r="K2320" i="3"/>
  <c r="G2320" i="3"/>
  <c r="K2319" i="3"/>
  <c r="G2319" i="3"/>
  <c r="K2318" i="3"/>
  <c r="G2318" i="3"/>
  <c r="K2317" i="3"/>
  <c r="G2317" i="3"/>
  <c r="K2316" i="3"/>
  <c r="G2316" i="3"/>
  <c r="K2315" i="3"/>
  <c r="G2315" i="3"/>
  <c r="K2314" i="3"/>
  <c r="G2314" i="3"/>
  <c r="K2313" i="3"/>
  <c r="G2313" i="3"/>
  <c r="K2312" i="3"/>
  <c r="G2312" i="3"/>
  <c r="K2311" i="3"/>
  <c r="G2311" i="3"/>
  <c r="K2310" i="3"/>
  <c r="G2310" i="3"/>
  <c r="K2309" i="3"/>
  <c r="G2309" i="3"/>
  <c r="K2308" i="3"/>
  <c r="G2308" i="3"/>
  <c r="K2307" i="3"/>
  <c r="G2307" i="3"/>
  <c r="K2306" i="3"/>
  <c r="G2306" i="3"/>
  <c r="K2305" i="3"/>
  <c r="G2305" i="3"/>
  <c r="K2304" i="3"/>
  <c r="G2304" i="3"/>
  <c r="K2303" i="3"/>
  <c r="G2303" i="3"/>
  <c r="K2302" i="3"/>
  <c r="G2302" i="3"/>
  <c r="K2301" i="3"/>
  <c r="G2301" i="3"/>
  <c r="K2300" i="3"/>
  <c r="G2300" i="3"/>
  <c r="K2299" i="3"/>
  <c r="G2299" i="3"/>
  <c r="K2298" i="3"/>
  <c r="G2298" i="3"/>
  <c r="K2297" i="3"/>
  <c r="G2297" i="3"/>
  <c r="K2296" i="3"/>
  <c r="G2296" i="3"/>
  <c r="K2295" i="3"/>
  <c r="G2295" i="3"/>
  <c r="K2294" i="3"/>
  <c r="G2294" i="3"/>
  <c r="K2293" i="3"/>
  <c r="G2293" i="3"/>
  <c r="K2292" i="3"/>
  <c r="G2292" i="3"/>
  <c r="K2291" i="3"/>
  <c r="G2291" i="3"/>
  <c r="K2290" i="3"/>
  <c r="G2290" i="3"/>
  <c r="K2289" i="3"/>
  <c r="G2289" i="3"/>
  <c r="K2288" i="3"/>
  <c r="G2288" i="3"/>
  <c r="K2287" i="3"/>
  <c r="G2287" i="3"/>
  <c r="K2286" i="3"/>
  <c r="G2286" i="3"/>
  <c r="K2285" i="3"/>
  <c r="G2285" i="3"/>
  <c r="K2284" i="3"/>
  <c r="G2284" i="3"/>
  <c r="K2283" i="3"/>
  <c r="G2283" i="3"/>
  <c r="K2282" i="3"/>
  <c r="G2282" i="3"/>
  <c r="K2281" i="3"/>
  <c r="G2281" i="3"/>
  <c r="K2280" i="3"/>
  <c r="G2280" i="3"/>
  <c r="K2279" i="3"/>
  <c r="G2279" i="3"/>
  <c r="K2278" i="3"/>
  <c r="G2278" i="3"/>
  <c r="K2277" i="3"/>
  <c r="G2277" i="3"/>
  <c r="K2276" i="3"/>
  <c r="G2276" i="3"/>
  <c r="K2275" i="3"/>
  <c r="G2275" i="3"/>
  <c r="K2274" i="3"/>
  <c r="G2274" i="3"/>
  <c r="K2273" i="3"/>
  <c r="G2273" i="3"/>
  <c r="K2272" i="3"/>
  <c r="G2272" i="3"/>
  <c r="K2271" i="3"/>
  <c r="G2271" i="3"/>
  <c r="K2270" i="3"/>
  <c r="G2270" i="3"/>
  <c r="K2269" i="3"/>
  <c r="G2269" i="3"/>
  <c r="K2268" i="3"/>
  <c r="G2268" i="3"/>
  <c r="K2267" i="3"/>
  <c r="G2267" i="3"/>
  <c r="K2266" i="3"/>
  <c r="G2266" i="3"/>
  <c r="K2265" i="3"/>
  <c r="G2265" i="3"/>
  <c r="K2264" i="3"/>
  <c r="G2264" i="3"/>
  <c r="K2263" i="3"/>
  <c r="G2263" i="3"/>
  <c r="K2262" i="3"/>
  <c r="G2262" i="3"/>
  <c r="K2261" i="3"/>
  <c r="G2261" i="3"/>
  <c r="K2260" i="3"/>
  <c r="G2260" i="3"/>
  <c r="K2259" i="3"/>
  <c r="G2259" i="3"/>
  <c r="K2258" i="3"/>
  <c r="G2258" i="3"/>
  <c r="K2257" i="3"/>
  <c r="G2257" i="3"/>
  <c r="K2256" i="3"/>
  <c r="G2256" i="3"/>
  <c r="K2255" i="3"/>
  <c r="G2255" i="3"/>
  <c r="K2254" i="3"/>
  <c r="G2254" i="3"/>
  <c r="K2253" i="3"/>
  <c r="G2253" i="3"/>
  <c r="K2252" i="3"/>
  <c r="G2252" i="3"/>
  <c r="K2251" i="3"/>
  <c r="G2251" i="3"/>
  <c r="K2250" i="3"/>
  <c r="G2250" i="3"/>
  <c r="K2249" i="3"/>
  <c r="G2249" i="3"/>
  <c r="K2248" i="3"/>
  <c r="G2248" i="3"/>
  <c r="K2247" i="3"/>
  <c r="G2247" i="3"/>
  <c r="K2246" i="3"/>
  <c r="G2246" i="3"/>
  <c r="K2245" i="3"/>
  <c r="G2245" i="3"/>
  <c r="K2244" i="3"/>
  <c r="G2244" i="3"/>
  <c r="K2243" i="3"/>
  <c r="G2243" i="3"/>
  <c r="K2242" i="3"/>
  <c r="G2242" i="3"/>
  <c r="K2241" i="3"/>
  <c r="G2241" i="3"/>
  <c r="K2240" i="3"/>
  <c r="G2240" i="3"/>
  <c r="K2239" i="3"/>
  <c r="G2239" i="3"/>
  <c r="K2238" i="3"/>
  <c r="G2238" i="3"/>
  <c r="K2237" i="3"/>
  <c r="G2237" i="3"/>
  <c r="K2236" i="3"/>
  <c r="G2236" i="3"/>
  <c r="K2235" i="3"/>
  <c r="G2235" i="3"/>
  <c r="K2234" i="3"/>
  <c r="G2234" i="3"/>
  <c r="K2233" i="3"/>
  <c r="G2233" i="3"/>
  <c r="K2232" i="3"/>
  <c r="G2232" i="3"/>
  <c r="K2231" i="3"/>
  <c r="G2231" i="3"/>
  <c r="K2230" i="3"/>
  <c r="G2230" i="3"/>
  <c r="K2229" i="3"/>
  <c r="G2229" i="3"/>
  <c r="K2228" i="3"/>
  <c r="G2228" i="3"/>
  <c r="K2227" i="3"/>
  <c r="G2227" i="3"/>
  <c r="K2226" i="3"/>
  <c r="G2226" i="3"/>
  <c r="K2225" i="3"/>
  <c r="G2225" i="3"/>
  <c r="K2224" i="3"/>
  <c r="G2224" i="3"/>
  <c r="K2223" i="3"/>
  <c r="G2223" i="3"/>
  <c r="K2222" i="3"/>
  <c r="G2222" i="3"/>
  <c r="K2221" i="3"/>
  <c r="G2221" i="3"/>
  <c r="K2220" i="3"/>
  <c r="G2220" i="3"/>
  <c r="K2219" i="3"/>
  <c r="G2219" i="3"/>
  <c r="K2218" i="3"/>
  <c r="G2218" i="3"/>
  <c r="K2217" i="3"/>
  <c r="G2217" i="3"/>
  <c r="K2216" i="3"/>
  <c r="G2216" i="3"/>
  <c r="K2215" i="3"/>
  <c r="G2215" i="3"/>
  <c r="K2214" i="3"/>
  <c r="G2214" i="3"/>
  <c r="K2213" i="3"/>
  <c r="G2213" i="3"/>
  <c r="K2212" i="3"/>
  <c r="G2212" i="3"/>
  <c r="K2211" i="3"/>
  <c r="G2211" i="3"/>
  <c r="K2210" i="3"/>
  <c r="G2210" i="3"/>
  <c r="K2209" i="3"/>
  <c r="G2209" i="3"/>
  <c r="K2208" i="3"/>
  <c r="G2208" i="3"/>
  <c r="K2207" i="3"/>
  <c r="G2207" i="3"/>
  <c r="K2206" i="3"/>
  <c r="G2206" i="3"/>
  <c r="K2205" i="3"/>
  <c r="G2205" i="3"/>
  <c r="K2204" i="3"/>
  <c r="G2204" i="3"/>
  <c r="K2203" i="3"/>
  <c r="G2203" i="3"/>
  <c r="K2202" i="3"/>
  <c r="G2202" i="3"/>
  <c r="K2201" i="3"/>
  <c r="G2201" i="3"/>
  <c r="K2200" i="3"/>
  <c r="G2200" i="3"/>
  <c r="K2199" i="3"/>
  <c r="G2199" i="3"/>
  <c r="K2198" i="3"/>
  <c r="G2198" i="3"/>
  <c r="K2197" i="3"/>
  <c r="G2197" i="3"/>
  <c r="K2196" i="3"/>
  <c r="G2196" i="3"/>
  <c r="K2195" i="3"/>
  <c r="G2195" i="3"/>
  <c r="K2194" i="3"/>
  <c r="G2194" i="3"/>
  <c r="K2193" i="3"/>
  <c r="G2193" i="3"/>
  <c r="K2192" i="3"/>
  <c r="G2192" i="3"/>
  <c r="K2191" i="3"/>
  <c r="G2191" i="3"/>
  <c r="K2190" i="3"/>
  <c r="G2190" i="3"/>
  <c r="K2189" i="3"/>
  <c r="G2189" i="3"/>
  <c r="K2188" i="3"/>
  <c r="G2188" i="3"/>
  <c r="K2187" i="3"/>
  <c r="G2187" i="3"/>
  <c r="K2186" i="3"/>
  <c r="G2186" i="3"/>
  <c r="K2185" i="3"/>
  <c r="G2185" i="3"/>
  <c r="K2184" i="3"/>
  <c r="G2184" i="3"/>
  <c r="K2183" i="3"/>
  <c r="G2183" i="3"/>
  <c r="K2182" i="3"/>
  <c r="G2182" i="3"/>
  <c r="K2181" i="3"/>
  <c r="G2181" i="3"/>
  <c r="K2180" i="3"/>
  <c r="G2180" i="3"/>
  <c r="K2179" i="3"/>
  <c r="G2179" i="3"/>
  <c r="K2178" i="3"/>
  <c r="G2178" i="3"/>
  <c r="K2177" i="3"/>
  <c r="G2177" i="3"/>
  <c r="K2176" i="3"/>
  <c r="G2176" i="3"/>
  <c r="K2175" i="3"/>
  <c r="G2175" i="3"/>
  <c r="K2174" i="3"/>
  <c r="G2174" i="3"/>
  <c r="K2173" i="3"/>
  <c r="G2173" i="3"/>
  <c r="K2172" i="3"/>
  <c r="G2172" i="3"/>
  <c r="K2171" i="3"/>
  <c r="G2171" i="3"/>
  <c r="K2170" i="3"/>
  <c r="G2170" i="3"/>
  <c r="K2169" i="3"/>
  <c r="G2169" i="3"/>
  <c r="K2168" i="3"/>
  <c r="G2168" i="3"/>
  <c r="K2167" i="3"/>
  <c r="G2167" i="3"/>
  <c r="K2166" i="3"/>
  <c r="G2166" i="3"/>
  <c r="K2165" i="3"/>
  <c r="G2165" i="3"/>
  <c r="K2164" i="3"/>
  <c r="G2164" i="3"/>
  <c r="K2163" i="3"/>
  <c r="G2163" i="3"/>
  <c r="K2162" i="3"/>
  <c r="G2162" i="3"/>
  <c r="K2161" i="3"/>
  <c r="G2161" i="3"/>
  <c r="K2160" i="3"/>
  <c r="G2160" i="3"/>
  <c r="K2159" i="3"/>
  <c r="G2159" i="3"/>
  <c r="K2158" i="3"/>
  <c r="G2158" i="3"/>
  <c r="K2157" i="3"/>
  <c r="G2157" i="3"/>
  <c r="K2156" i="3"/>
  <c r="G2156" i="3"/>
  <c r="K2155" i="3"/>
  <c r="G2155" i="3"/>
  <c r="K2154" i="3"/>
  <c r="G2154" i="3"/>
  <c r="K2153" i="3"/>
  <c r="G2153" i="3"/>
  <c r="K2152" i="3"/>
  <c r="G2152" i="3"/>
  <c r="K2151" i="3"/>
  <c r="G2151" i="3"/>
  <c r="K2150" i="3"/>
  <c r="G2150" i="3"/>
  <c r="K2149" i="3"/>
  <c r="G2149" i="3"/>
  <c r="K2148" i="3"/>
  <c r="G2148" i="3"/>
  <c r="K2147" i="3"/>
  <c r="G2147" i="3"/>
  <c r="K2146" i="3"/>
  <c r="G2146" i="3"/>
  <c r="K2145" i="3"/>
  <c r="G2145" i="3"/>
  <c r="K2144" i="3"/>
  <c r="G2144" i="3"/>
  <c r="K2143" i="3"/>
  <c r="G2143" i="3"/>
  <c r="K2142" i="3"/>
  <c r="G2142" i="3"/>
  <c r="K2141" i="3"/>
  <c r="G2141" i="3"/>
  <c r="K2140" i="3"/>
  <c r="G2140" i="3"/>
  <c r="K2139" i="3"/>
  <c r="G2139" i="3"/>
  <c r="K2138" i="3"/>
  <c r="G2138" i="3"/>
  <c r="K2137" i="3"/>
  <c r="G2137" i="3"/>
  <c r="K2136" i="3"/>
  <c r="G2136" i="3"/>
  <c r="K2135" i="3"/>
  <c r="G2135" i="3"/>
  <c r="K2134" i="3"/>
  <c r="G2134" i="3"/>
  <c r="K2133" i="3"/>
  <c r="G2133" i="3"/>
  <c r="K2132" i="3"/>
  <c r="G2132" i="3"/>
  <c r="K2131" i="3"/>
  <c r="G2131" i="3"/>
  <c r="K2130" i="3"/>
  <c r="G2130" i="3"/>
  <c r="K2129" i="3"/>
  <c r="G2129" i="3"/>
  <c r="K2128" i="3"/>
  <c r="G2128" i="3"/>
  <c r="K2127" i="3"/>
  <c r="G2127" i="3"/>
  <c r="K2126" i="3"/>
  <c r="G2126" i="3"/>
  <c r="K2125" i="3"/>
  <c r="G2125" i="3"/>
  <c r="K2124" i="3"/>
  <c r="G2124" i="3"/>
  <c r="K2123" i="3"/>
  <c r="G2123" i="3"/>
  <c r="K2122" i="3"/>
  <c r="G2122" i="3"/>
  <c r="K2121" i="3"/>
  <c r="G2121" i="3"/>
  <c r="K2120" i="3"/>
  <c r="G2120" i="3"/>
  <c r="K2119" i="3"/>
  <c r="G2119" i="3"/>
  <c r="K2118" i="3"/>
  <c r="G2118" i="3"/>
  <c r="K2117" i="3"/>
  <c r="G2117" i="3"/>
  <c r="K2116" i="3"/>
  <c r="G2116" i="3"/>
  <c r="K2115" i="3"/>
  <c r="G2115" i="3"/>
  <c r="K2114" i="3"/>
  <c r="G2114" i="3"/>
  <c r="K2113" i="3"/>
  <c r="G2113" i="3"/>
  <c r="K2112" i="3"/>
  <c r="G2112" i="3"/>
  <c r="K2111" i="3"/>
  <c r="G2111" i="3"/>
  <c r="K2110" i="3"/>
  <c r="G2110" i="3"/>
  <c r="K2109" i="3"/>
  <c r="G2109" i="3"/>
  <c r="K2108" i="3"/>
  <c r="G2108" i="3"/>
  <c r="K2107" i="3"/>
  <c r="G2107" i="3"/>
  <c r="K2106" i="3"/>
  <c r="G2106" i="3"/>
  <c r="K2105" i="3"/>
  <c r="G2105" i="3"/>
  <c r="K2104" i="3"/>
  <c r="G2104" i="3"/>
  <c r="K2103" i="3"/>
  <c r="G2103" i="3"/>
  <c r="K2102" i="3"/>
  <c r="G2102" i="3"/>
  <c r="K2101" i="3"/>
  <c r="G2101" i="3"/>
  <c r="K2100" i="3"/>
  <c r="G2100" i="3"/>
  <c r="K2099" i="3"/>
  <c r="G2099" i="3"/>
  <c r="K2098" i="3"/>
  <c r="G2098" i="3"/>
  <c r="K2097" i="3"/>
  <c r="G2097" i="3"/>
  <c r="K2096" i="3"/>
  <c r="G2096" i="3"/>
  <c r="K2095" i="3"/>
  <c r="G2095" i="3"/>
  <c r="K2094" i="3"/>
  <c r="G2094" i="3"/>
  <c r="K2093" i="3"/>
  <c r="G2093" i="3"/>
  <c r="K2092" i="3"/>
  <c r="G2092" i="3"/>
  <c r="K2091" i="3"/>
  <c r="G2091" i="3"/>
  <c r="K2090" i="3"/>
  <c r="G2090" i="3"/>
  <c r="K2089" i="3"/>
  <c r="G2089" i="3"/>
  <c r="K2088" i="3"/>
  <c r="G2088" i="3"/>
  <c r="K2087" i="3"/>
  <c r="G2087" i="3"/>
  <c r="K2086" i="3"/>
  <c r="G2086" i="3"/>
  <c r="K2085" i="3"/>
  <c r="G2085" i="3"/>
  <c r="K2084" i="3"/>
  <c r="G2084" i="3"/>
  <c r="K2083" i="3"/>
  <c r="G2083" i="3"/>
  <c r="K2082" i="3"/>
  <c r="G2082" i="3"/>
  <c r="K2081" i="3"/>
  <c r="G2081" i="3"/>
  <c r="K2080" i="3"/>
  <c r="G2080" i="3"/>
  <c r="K2079" i="3"/>
  <c r="G2079" i="3"/>
  <c r="K2078" i="3"/>
  <c r="G2078" i="3"/>
  <c r="K2077" i="3"/>
  <c r="G2077" i="3"/>
  <c r="K2076" i="3"/>
  <c r="G2076" i="3"/>
  <c r="K2075" i="3"/>
  <c r="G2075" i="3"/>
  <c r="K2074" i="3"/>
  <c r="G2074" i="3"/>
  <c r="K2073" i="3"/>
  <c r="G2073" i="3"/>
  <c r="K2072" i="3"/>
  <c r="G2072" i="3"/>
  <c r="K2071" i="3"/>
  <c r="G2071" i="3"/>
  <c r="K2070" i="3"/>
  <c r="G2070" i="3"/>
  <c r="K2069" i="3"/>
  <c r="G2069" i="3"/>
  <c r="K2068" i="3"/>
  <c r="G2068" i="3"/>
  <c r="K2067" i="3"/>
  <c r="G2067" i="3"/>
  <c r="K2066" i="3"/>
  <c r="G2066" i="3"/>
  <c r="K2065" i="3"/>
  <c r="G2065" i="3"/>
  <c r="K2064" i="3"/>
  <c r="G2064" i="3"/>
  <c r="K2063" i="3"/>
  <c r="G2063" i="3"/>
  <c r="K2062" i="3"/>
  <c r="G2062" i="3"/>
  <c r="K2061" i="3"/>
  <c r="G2061" i="3"/>
  <c r="K2060" i="3"/>
  <c r="G2060" i="3"/>
  <c r="K2059" i="3"/>
  <c r="G2059" i="3"/>
  <c r="K2058" i="3"/>
  <c r="G2058" i="3"/>
  <c r="K2057" i="3"/>
  <c r="G2057" i="3"/>
  <c r="K2056" i="3"/>
  <c r="G2056" i="3"/>
  <c r="K2055" i="3"/>
  <c r="G2055" i="3"/>
  <c r="K2054" i="3"/>
  <c r="G2054" i="3"/>
  <c r="K2053" i="3"/>
  <c r="G2053" i="3"/>
  <c r="K2052" i="3"/>
  <c r="G2052" i="3"/>
  <c r="K2051" i="3"/>
  <c r="G2051" i="3"/>
  <c r="K2050" i="3"/>
  <c r="G2050" i="3"/>
  <c r="K2049" i="3"/>
  <c r="G2049" i="3"/>
  <c r="K2048" i="3"/>
  <c r="G2048" i="3"/>
  <c r="K2047" i="3"/>
  <c r="G2047" i="3"/>
  <c r="K2046" i="3"/>
  <c r="G2046" i="3"/>
  <c r="K2045" i="3"/>
  <c r="G2045" i="3"/>
  <c r="K2044" i="3"/>
  <c r="G2044" i="3"/>
  <c r="K2043" i="3"/>
  <c r="G2043" i="3"/>
  <c r="K2042" i="3"/>
  <c r="G2042" i="3"/>
  <c r="K2041" i="3"/>
  <c r="G2041" i="3"/>
  <c r="K2040" i="3"/>
  <c r="G2040" i="3"/>
  <c r="K2039" i="3"/>
  <c r="G2039" i="3"/>
  <c r="K2038" i="3"/>
  <c r="G2038" i="3"/>
  <c r="K2037" i="3"/>
  <c r="G2037" i="3"/>
  <c r="K2036" i="3"/>
  <c r="G2036" i="3"/>
  <c r="K2035" i="3"/>
  <c r="G2035" i="3"/>
  <c r="K2034" i="3"/>
  <c r="G2034" i="3"/>
  <c r="K2033" i="3"/>
  <c r="G2033" i="3"/>
  <c r="K2032" i="3"/>
  <c r="G2032" i="3"/>
  <c r="K2031" i="3"/>
  <c r="G2031" i="3"/>
  <c r="K2030" i="3"/>
  <c r="G2030" i="3"/>
  <c r="K2029" i="3"/>
  <c r="G2029" i="3"/>
  <c r="K2028" i="3"/>
  <c r="G2028" i="3"/>
  <c r="K2027" i="3"/>
  <c r="G2027" i="3"/>
  <c r="K2026" i="3"/>
  <c r="G2026" i="3"/>
  <c r="K2025" i="3"/>
  <c r="G2025" i="3"/>
  <c r="K2024" i="3"/>
  <c r="G2024" i="3"/>
  <c r="K2023" i="3"/>
  <c r="G2023" i="3"/>
  <c r="K2022" i="3"/>
  <c r="G2022" i="3"/>
  <c r="K2021" i="3"/>
  <c r="G2021" i="3"/>
  <c r="K2020" i="3"/>
  <c r="G2020" i="3"/>
  <c r="K2019" i="3"/>
  <c r="G2019" i="3"/>
  <c r="K2018" i="3"/>
  <c r="G2018" i="3"/>
  <c r="K2017" i="3"/>
  <c r="G2017" i="3"/>
  <c r="K2016" i="3"/>
  <c r="G2016" i="3"/>
  <c r="K2015" i="3"/>
  <c r="G2015" i="3"/>
  <c r="K2014" i="3"/>
  <c r="G2014" i="3"/>
  <c r="K2013" i="3"/>
  <c r="G2013" i="3"/>
  <c r="K2012" i="3"/>
  <c r="G2012" i="3"/>
  <c r="K2011" i="3"/>
  <c r="G2011" i="3"/>
  <c r="K2010" i="3"/>
  <c r="G2010" i="3"/>
  <c r="K2009" i="3"/>
  <c r="G2009" i="3"/>
  <c r="K2008" i="3"/>
  <c r="G2008" i="3"/>
  <c r="K2007" i="3"/>
  <c r="G2007" i="3"/>
  <c r="K2006" i="3"/>
  <c r="G2006" i="3"/>
  <c r="K2005" i="3"/>
  <c r="G2005" i="3"/>
  <c r="K2004" i="3"/>
  <c r="G2004" i="3"/>
  <c r="K2003" i="3"/>
  <c r="G2003" i="3"/>
  <c r="K2002" i="3"/>
  <c r="G2002" i="3"/>
  <c r="K2001" i="3"/>
  <c r="G2001" i="3"/>
  <c r="K2000" i="3"/>
  <c r="G2000" i="3"/>
  <c r="K1999" i="3"/>
  <c r="G1999" i="3"/>
  <c r="K1998" i="3"/>
  <c r="G1998" i="3"/>
  <c r="K1997" i="3"/>
  <c r="G1997" i="3"/>
  <c r="K1996" i="3"/>
  <c r="G1996" i="3"/>
  <c r="K1995" i="3"/>
  <c r="G1995" i="3"/>
  <c r="K1994" i="3"/>
  <c r="G1994" i="3"/>
  <c r="K1993" i="3"/>
  <c r="G1993" i="3"/>
  <c r="K1992" i="3"/>
  <c r="G1992" i="3"/>
  <c r="K1991" i="3"/>
  <c r="G1991" i="3"/>
  <c r="K1990" i="3"/>
  <c r="G1990" i="3"/>
  <c r="K1989" i="3"/>
  <c r="G1989" i="3"/>
  <c r="K1988" i="3"/>
  <c r="G1988" i="3"/>
  <c r="K1987" i="3"/>
  <c r="G1987" i="3"/>
  <c r="K1986" i="3"/>
  <c r="G1986" i="3"/>
  <c r="K1985" i="3"/>
  <c r="G1985" i="3"/>
  <c r="K1984" i="3"/>
  <c r="G1984" i="3"/>
  <c r="K1983" i="3"/>
  <c r="G1983" i="3"/>
  <c r="K1982" i="3"/>
  <c r="G1982" i="3"/>
  <c r="K1981" i="3"/>
  <c r="G1981" i="3"/>
  <c r="K1980" i="3"/>
  <c r="G1980" i="3"/>
  <c r="K1979" i="3"/>
  <c r="G1979" i="3"/>
  <c r="K1978" i="3"/>
  <c r="G1978" i="3"/>
  <c r="K1977" i="3"/>
  <c r="G1977" i="3"/>
  <c r="K1976" i="3"/>
  <c r="G1976" i="3"/>
  <c r="K1975" i="3"/>
  <c r="G1975" i="3"/>
  <c r="K1974" i="3"/>
  <c r="G1974" i="3"/>
  <c r="K1973" i="3"/>
  <c r="G1973" i="3"/>
  <c r="K1972" i="3"/>
  <c r="G1972" i="3"/>
  <c r="K1971" i="3"/>
  <c r="G1971" i="3"/>
  <c r="K1970" i="3"/>
  <c r="G1970" i="3"/>
  <c r="K1969" i="3"/>
  <c r="G1969" i="3"/>
  <c r="K1968" i="3"/>
  <c r="G1968" i="3"/>
  <c r="K1967" i="3"/>
  <c r="G1967" i="3"/>
  <c r="K1966" i="3"/>
  <c r="G1966" i="3"/>
  <c r="K1965" i="3"/>
  <c r="G1965" i="3"/>
  <c r="K1964" i="3"/>
  <c r="G1964" i="3"/>
  <c r="K1963" i="3"/>
  <c r="G1963" i="3"/>
  <c r="K1962" i="3"/>
  <c r="G1962" i="3"/>
  <c r="K1961" i="3"/>
  <c r="G1961" i="3"/>
  <c r="K1960" i="3"/>
  <c r="G1960" i="3"/>
  <c r="K1959" i="3"/>
  <c r="G1959" i="3"/>
  <c r="K1958" i="3"/>
  <c r="G1958" i="3"/>
  <c r="K1957" i="3"/>
  <c r="G1957" i="3"/>
  <c r="K1956" i="3"/>
  <c r="G1956" i="3"/>
  <c r="K1955" i="3"/>
  <c r="G1955" i="3"/>
  <c r="K1954" i="3"/>
  <c r="G1954" i="3"/>
  <c r="K1953" i="3"/>
  <c r="G1953" i="3"/>
  <c r="K1952" i="3"/>
  <c r="G1952" i="3"/>
  <c r="K1951" i="3"/>
  <c r="G1951" i="3"/>
  <c r="K1950" i="3"/>
  <c r="G1950" i="3"/>
  <c r="K1949" i="3"/>
  <c r="G1949" i="3"/>
  <c r="K1948" i="3"/>
  <c r="G1948" i="3"/>
  <c r="K1947" i="3"/>
  <c r="G1947" i="3"/>
  <c r="K1946" i="3"/>
  <c r="G1946" i="3"/>
  <c r="K1945" i="3"/>
  <c r="G1945" i="3"/>
  <c r="K1944" i="3"/>
  <c r="G1944" i="3"/>
  <c r="K1943" i="3"/>
  <c r="G1943" i="3"/>
  <c r="K1942" i="3"/>
  <c r="G1942" i="3"/>
  <c r="K1941" i="3"/>
  <c r="G1941" i="3"/>
  <c r="K1940" i="3"/>
  <c r="G1940" i="3"/>
  <c r="K1939" i="3"/>
  <c r="G1939" i="3"/>
  <c r="K1938" i="3"/>
  <c r="G1938" i="3"/>
  <c r="K1937" i="3"/>
  <c r="G1937" i="3"/>
  <c r="K1936" i="3"/>
  <c r="G1936" i="3"/>
  <c r="K1935" i="3"/>
  <c r="G1935" i="3"/>
  <c r="K1934" i="3"/>
  <c r="G1934" i="3"/>
  <c r="K1933" i="3"/>
  <c r="G1933" i="3"/>
  <c r="K1932" i="3"/>
  <c r="G1932" i="3"/>
  <c r="K1931" i="3"/>
  <c r="G1931" i="3"/>
  <c r="K1930" i="3"/>
  <c r="G1930" i="3"/>
  <c r="K1929" i="3"/>
  <c r="G1929" i="3"/>
  <c r="K1928" i="3"/>
  <c r="G1928" i="3"/>
  <c r="K1927" i="3"/>
  <c r="G1927" i="3"/>
  <c r="K1926" i="3"/>
  <c r="G1926" i="3"/>
  <c r="K1925" i="3"/>
  <c r="G1925" i="3"/>
  <c r="K1924" i="3"/>
  <c r="G1924" i="3"/>
  <c r="K1923" i="3"/>
  <c r="G1923" i="3"/>
  <c r="K1922" i="3"/>
  <c r="G1922" i="3"/>
  <c r="K1921" i="3"/>
  <c r="G1921" i="3"/>
  <c r="K1920" i="3"/>
  <c r="G1920" i="3"/>
  <c r="K1919" i="3"/>
  <c r="G1919" i="3"/>
  <c r="K1918" i="3"/>
  <c r="G1918" i="3"/>
  <c r="K1917" i="3"/>
  <c r="G1917" i="3"/>
  <c r="K1916" i="3"/>
  <c r="G1916" i="3"/>
  <c r="K1915" i="3"/>
  <c r="G1915" i="3"/>
  <c r="K1914" i="3"/>
  <c r="G1914" i="3"/>
  <c r="K1913" i="3"/>
  <c r="G1913" i="3"/>
  <c r="K1912" i="3"/>
  <c r="G1912" i="3"/>
  <c r="K1911" i="3"/>
  <c r="G1911" i="3"/>
  <c r="K1910" i="3"/>
  <c r="G1910" i="3"/>
  <c r="K1909" i="3"/>
  <c r="G1909" i="3"/>
  <c r="K1908" i="3"/>
  <c r="G1908" i="3"/>
  <c r="K1907" i="3"/>
  <c r="G1907" i="3"/>
  <c r="K1906" i="3"/>
  <c r="G1906" i="3"/>
  <c r="K1905" i="3"/>
  <c r="G1905" i="3"/>
  <c r="K1904" i="3"/>
  <c r="G1904" i="3"/>
  <c r="K1903" i="3"/>
  <c r="G1903" i="3"/>
  <c r="K1902" i="3"/>
  <c r="G1902" i="3"/>
  <c r="K1901" i="3"/>
  <c r="G1901" i="3"/>
  <c r="K1900" i="3"/>
  <c r="G1900" i="3"/>
  <c r="K1899" i="3"/>
  <c r="G1899" i="3"/>
  <c r="K1898" i="3"/>
  <c r="G1898" i="3"/>
  <c r="K1897" i="3"/>
  <c r="G1897" i="3"/>
  <c r="K1896" i="3"/>
  <c r="G1896" i="3"/>
  <c r="K1895" i="3"/>
  <c r="G1895" i="3"/>
  <c r="K1894" i="3"/>
  <c r="G1894" i="3"/>
  <c r="K1893" i="3"/>
  <c r="G1893" i="3"/>
  <c r="K1892" i="3"/>
  <c r="G1892" i="3"/>
  <c r="K1891" i="3"/>
  <c r="G1891" i="3"/>
  <c r="K1890" i="3"/>
  <c r="G1890" i="3"/>
  <c r="K1889" i="3"/>
  <c r="G1889" i="3"/>
  <c r="K1888" i="3"/>
  <c r="G1888" i="3"/>
  <c r="K1887" i="3"/>
  <c r="G1887" i="3"/>
  <c r="K1886" i="3"/>
  <c r="G1886" i="3"/>
  <c r="K1885" i="3"/>
  <c r="G1885" i="3"/>
  <c r="K1884" i="3"/>
  <c r="G1884" i="3"/>
  <c r="K1883" i="3"/>
  <c r="G1883" i="3"/>
  <c r="K1882" i="3"/>
  <c r="G1882" i="3"/>
  <c r="K1881" i="3"/>
  <c r="G1881" i="3"/>
  <c r="K1880" i="3"/>
  <c r="G1880" i="3"/>
  <c r="K1879" i="3"/>
  <c r="G1879" i="3"/>
  <c r="K1878" i="3"/>
  <c r="G1878" i="3"/>
  <c r="K1877" i="3"/>
  <c r="G1877" i="3"/>
  <c r="K1876" i="3"/>
  <c r="G1876" i="3"/>
  <c r="K1875" i="3"/>
  <c r="G1875" i="3"/>
  <c r="K1874" i="3"/>
  <c r="G1874" i="3"/>
  <c r="K1873" i="3"/>
  <c r="G1873" i="3"/>
  <c r="K1872" i="3"/>
  <c r="G1872" i="3"/>
  <c r="K1871" i="3"/>
  <c r="G1871" i="3"/>
  <c r="K1870" i="3"/>
  <c r="G1870" i="3"/>
  <c r="K1869" i="3"/>
  <c r="G1869" i="3"/>
  <c r="K1868" i="3"/>
  <c r="G1868" i="3"/>
  <c r="K1867" i="3"/>
  <c r="G1867" i="3"/>
  <c r="K1866" i="3"/>
  <c r="G1866" i="3"/>
  <c r="K1865" i="3"/>
  <c r="G1865" i="3"/>
  <c r="K1864" i="3"/>
  <c r="G1864" i="3"/>
  <c r="K1863" i="3"/>
  <c r="G1863" i="3"/>
  <c r="K1862" i="3"/>
  <c r="G1862" i="3"/>
  <c r="K1861" i="3"/>
  <c r="G1861" i="3"/>
  <c r="K1860" i="3"/>
  <c r="G1860" i="3"/>
  <c r="K1859" i="3"/>
  <c r="G1859" i="3"/>
  <c r="K1858" i="3"/>
  <c r="G1858" i="3"/>
  <c r="K1857" i="3"/>
  <c r="G1857" i="3"/>
  <c r="K1856" i="3"/>
  <c r="G1856" i="3"/>
  <c r="K1855" i="3"/>
  <c r="G1855" i="3"/>
  <c r="K1854" i="3"/>
  <c r="G1854" i="3"/>
  <c r="K1853" i="3"/>
  <c r="G1853" i="3"/>
  <c r="K1852" i="3"/>
  <c r="G1852" i="3"/>
  <c r="K1851" i="3"/>
  <c r="G1851" i="3"/>
  <c r="K1850" i="3"/>
  <c r="G1850" i="3"/>
  <c r="K1849" i="3"/>
  <c r="G1849" i="3"/>
  <c r="K1848" i="3"/>
  <c r="G1848" i="3"/>
  <c r="K1847" i="3"/>
  <c r="G1847" i="3"/>
  <c r="K1846" i="3"/>
  <c r="G1846" i="3"/>
  <c r="K1845" i="3"/>
  <c r="G1845" i="3"/>
  <c r="K1844" i="3"/>
  <c r="G1844" i="3"/>
  <c r="K1843" i="3"/>
  <c r="G1843" i="3"/>
  <c r="K1842" i="3"/>
  <c r="G1842" i="3"/>
  <c r="K1841" i="3"/>
  <c r="G1841" i="3"/>
  <c r="K1840" i="3"/>
  <c r="G1840" i="3"/>
  <c r="K1839" i="3"/>
  <c r="G1839" i="3"/>
  <c r="K1838" i="3"/>
  <c r="G1838" i="3"/>
  <c r="K1837" i="3"/>
  <c r="G1837" i="3"/>
  <c r="K1836" i="3"/>
  <c r="G1836" i="3"/>
  <c r="K1835" i="3"/>
  <c r="G1835" i="3"/>
  <c r="K1834" i="3"/>
  <c r="G1834" i="3"/>
  <c r="K1833" i="3"/>
  <c r="G1833" i="3"/>
  <c r="K1832" i="3"/>
  <c r="G1832" i="3"/>
  <c r="K1831" i="3"/>
  <c r="G1831" i="3"/>
  <c r="K1830" i="3"/>
  <c r="G1830" i="3"/>
  <c r="K1829" i="3"/>
  <c r="G1829" i="3"/>
  <c r="K1828" i="3"/>
  <c r="G1828" i="3"/>
  <c r="K1827" i="3"/>
  <c r="G1827" i="3"/>
  <c r="K1826" i="3"/>
  <c r="G1826" i="3"/>
  <c r="K1825" i="3"/>
  <c r="G1825" i="3"/>
  <c r="K1824" i="3"/>
  <c r="G1824" i="3"/>
  <c r="K1823" i="3"/>
  <c r="G1823" i="3"/>
  <c r="K1822" i="3"/>
  <c r="G1822" i="3"/>
  <c r="K1821" i="3"/>
  <c r="G1821" i="3"/>
  <c r="K1820" i="3"/>
  <c r="G1820" i="3"/>
  <c r="K1819" i="3"/>
  <c r="G1819" i="3"/>
  <c r="K1818" i="3"/>
  <c r="G1818" i="3"/>
  <c r="K1817" i="3"/>
  <c r="G1817" i="3"/>
  <c r="K1816" i="3"/>
  <c r="G1816" i="3"/>
  <c r="K1815" i="3"/>
  <c r="G1815" i="3"/>
  <c r="K1814" i="3"/>
  <c r="G1814" i="3"/>
  <c r="K1813" i="3"/>
  <c r="G1813" i="3"/>
  <c r="K1812" i="3"/>
  <c r="G1812" i="3"/>
  <c r="K1811" i="3"/>
  <c r="G1811" i="3"/>
  <c r="K1810" i="3"/>
  <c r="G1810" i="3"/>
  <c r="K1809" i="3"/>
  <c r="G1809" i="3"/>
  <c r="K1808" i="3"/>
  <c r="G1808" i="3"/>
  <c r="K1807" i="3"/>
  <c r="G1807" i="3"/>
  <c r="K1806" i="3"/>
  <c r="G1806" i="3"/>
  <c r="K1805" i="3"/>
  <c r="G1805" i="3"/>
  <c r="K1804" i="3"/>
  <c r="G1804" i="3"/>
  <c r="K1803" i="3"/>
  <c r="G1803" i="3"/>
  <c r="K1802" i="3"/>
  <c r="G1802" i="3"/>
  <c r="K1801" i="3"/>
  <c r="G1801" i="3"/>
  <c r="K1800" i="3"/>
  <c r="G1800" i="3"/>
  <c r="K1799" i="3"/>
  <c r="G1799" i="3"/>
  <c r="K1798" i="3"/>
  <c r="G1798" i="3"/>
  <c r="K1797" i="3"/>
  <c r="G1797" i="3"/>
  <c r="K1796" i="3"/>
  <c r="G1796" i="3"/>
  <c r="K1795" i="3"/>
  <c r="G1795" i="3"/>
  <c r="K1794" i="3"/>
  <c r="G1794" i="3"/>
  <c r="K1793" i="3"/>
  <c r="G1793" i="3"/>
  <c r="K1792" i="3"/>
  <c r="G1792" i="3"/>
  <c r="K1791" i="3"/>
  <c r="G1791" i="3"/>
  <c r="K1790" i="3"/>
  <c r="G1790" i="3"/>
  <c r="K1789" i="3"/>
  <c r="G1789" i="3"/>
  <c r="K1788" i="3"/>
  <c r="G1788" i="3"/>
  <c r="K1787" i="3"/>
  <c r="G1787" i="3"/>
  <c r="K1786" i="3"/>
  <c r="G1786" i="3"/>
  <c r="K1785" i="3"/>
  <c r="G1785" i="3"/>
  <c r="K1784" i="3"/>
  <c r="G1784" i="3"/>
  <c r="K1783" i="3"/>
  <c r="G1783" i="3"/>
  <c r="K1782" i="3"/>
  <c r="G1782" i="3"/>
  <c r="K1781" i="3"/>
  <c r="G1781" i="3"/>
  <c r="K1780" i="3"/>
  <c r="G1780" i="3"/>
  <c r="K1779" i="3"/>
  <c r="G1779" i="3"/>
  <c r="K1778" i="3"/>
  <c r="G1778" i="3"/>
  <c r="K1777" i="3"/>
  <c r="G1777" i="3"/>
  <c r="K1776" i="3"/>
  <c r="G1776" i="3"/>
  <c r="K1775" i="3"/>
  <c r="G1775" i="3"/>
  <c r="K1774" i="3"/>
  <c r="G1774" i="3"/>
  <c r="K1773" i="3"/>
  <c r="G1773" i="3"/>
  <c r="K1772" i="3"/>
  <c r="G1772" i="3"/>
  <c r="K1771" i="3"/>
  <c r="G1771" i="3"/>
  <c r="K1770" i="3"/>
  <c r="G1770" i="3"/>
  <c r="K1769" i="3"/>
  <c r="G1769" i="3"/>
  <c r="K1768" i="3"/>
  <c r="G1768" i="3"/>
  <c r="K1767" i="3"/>
  <c r="G1767" i="3"/>
  <c r="K1766" i="3"/>
  <c r="G1766" i="3"/>
  <c r="K1765" i="3"/>
  <c r="G1765" i="3"/>
  <c r="K1764" i="3"/>
  <c r="G1764" i="3"/>
  <c r="K1763" i="3"/>
  <c r="G1763" i="3"/>
  <c r="K1762" i="3"/>
  <c r="G1762" i="3"/>
  <c r="K1761" i="3"/>
  <c r="G1761" i="3"/>
  <c r="K1760" i="3"/>
  <c r="G1760" i="3"/>
  <c r="K1759" i="3"/>
  <c r="G1759" i="3"/>
  <c r="K1758" i="3"/>
  <c r="G1758" i="3"/>
  <c r="K1757" i="3"/>
  <c r="G1757" i="3"/>
  <c r="K1756" i="3"/>
  <c r="G1756" i="3"/>
  <c r="K1755" i="3"/>
  <c r="G1755" i="3"/>
  <c r="K1754" i="3"/>
  <c r="G1754" i="3"/>
  <c r="K1753" i="3"/>
  <c r="G1753" i="3"/>
  <c r="K1752" i="3"/>
  <c r="G1752" i="3"/>
  <c r="K1751" i="3"/>
  <c r="G1751" i="3"/>
  <c r="K1750" i="3"/>
  <c r="G1750" i="3"/>
  <c r="K1749" i="3"/>
  <c r="G1749" i="3"/>
  <c r="K1748" i="3"/>
  <c r="G1748" i="3"/>
  <c r="K1747" i="3"/>
  <c r="G1747" i="3"/>
  <c r="K1746" i="3"/>
  <c r="G1746" i="3"/>
  <c r="K1745" i="3"/>
  <c r="G1745" i="3"/>
  <c r="K1744" i="3"/>
  <c r="G1744" i="3"/>
  <c r="K1743" i="3"/>
  <c r="G1743" i="3"/>
  <c r="K1742" i="3"/>
  <c r="G1742" i="3"/>
  <c r="K1741" i="3"/>
  <c r="G1741" i="3"/>
  <c r="K1740" i="3"/>
  <c r="G1740" i="3"/>
  <c r="K1739" i="3"/>
  <c r="G1739" i="3"/>
  <c r="K1738" i="3"/>
  <c r="G1738" i="3"/>
  <c r="K1737" i="3"/>
  <c r="G1737" i="3"/>
  <c r="K1736" i="3"/>
  <c r="G1736" i="3"/>
  <c r="K1735" i="3"/>
  <c r="G1735" i="3"/>
  <c r="K1734" i="3"/>
  <c r="G1734" i="3"/>
  <c r="K1733" i="3"/>
  <c r="G1733" i="3"/>
  <c r="K1732" i="3"/>
  <c r="G1732" i="3"/>
  <c r="K1731" i="3"/>
  <c r="G1731" i="3"/>
  <c r="K1730" i="3"/>
  <c r="G1730" i="3"/>
  <c r="K1729" i="3"/>
  <c r="G1729" i="3"/>
  <c r="K1728" i="3"/>
  <c r="G1728" i="3"/>
  <c r="K1727" i="3"/>
  <c r="G1727" i="3"/>
  <c r="K1726" i="3"/>
  <c r="G1726" i="3"/>
  <c r="K1725" i="3"/>
  <c r="G1725" i="3"/>
  <c r="K1724" i="3"/>
  <c r="G1724" i="3"/>
  <c r="K1723" i="3"/>
  <c r="G1723" i="3"/>
  <c r="K1722" i="3"/>
  <c r="G1722" i="3"/>
  <c r="K1721" i="3"/>
  <c r="G1721" i="3"/>
  <c r="K1720" i="3"/>
  <c r="G1720" i="3"/>
  <c r="K1719" i="3"/>
  <c r="G1719" i="3"/>
  <c r="K1718" i="3"/>
  <c r="G1718" i="3"/>
  <c r="K1717" i="3"/>
  <c r="G1717" i="3"/>
  <c r="K1716" i="3"/>
  <c r="G1716" i="3"/>
  <c r="K1715" i="3"/>
  <c r="G1715" i="3"/>
  <c r="K1714" i="3"/>
  <c r="G1714" i="3"/>
  <c r="K1713" i="3"/>
  <c r="G1713" i="3"/>
  <c r="K1712" i="3"/>
  <c r="G1712" i="3"/>
  <c r="K1711" i="3"/>
  <c r="G1711" i="3"/>
  <c r="K1710" i="3"/>
  <c r="G1710" i="3"/>
  <c r="K1709" i="3"/>
  <c r="G1709" i="3"/>
  <c r="K1708" i="3"/>
  <c r="G1708" i="3"/>
  <c r="K1707" i="3"/>
  <c r="G1707" i="3"/>
  <c r="K1706" i="3"/>
  <c r="G1706" i="3"/>
  <c r="K1705" i="3"/>
  <c r="G1705" i="3"/>
  <c r="K1704" i="3"/>
  <c r="G1704" i="3"/>
  <c r="K1703" i="3"/>
  <c r="G1703" i="3"/>
  <c r="K1702" i="3"/>
  <c r="G1702" i="3"/>
  <c r="K1701" i="3"/>
  <c r="G1701" i="3"/>
  <c r="K1700" i="3"/>
  <c r="G1700" i="3"/>
  <c r="K1699" i="3"/>
  <c r="G1699" i="3"/>
  <c r="K1698" i="3"/>
  <c r="G1698" i="3"/>
  <c r="K1697" i="3"/>
  <c r="G1697" i="3"/>
  <c r="K1696" i="3"/>
  <c r="G1696" i="3"/>
  <c r="K1695" i="3"/>
  <c r="G1695" i="3"/>
  <c r="K1694" i="3"/>
  <c r="G1694" i="3"/>
  <c r="K1693" i="3"/>
  <c r="G1693" i="3"/>
  <c r="K1692" i="3"/>
  <c r="G1692" i="3"/>
  <c r="K1691" i="3"/>
  <c r="G1691" i="3"/>
  <c r="K1690" i="3"/>
  <c r="G1690" i="3"/>
  <c r="K1689" i="3"/>
  <c r="G1689" i="3"/>
  <c r="K1688" i="3"/>
  <c r="G1688" i="3"/>
  <c r="K1687" i="3"/>
  <c r="G1687" i="3"/>
  <c r="K1686" i="3"/>
  <c r="G1686" i="3"/>
  <c r="K1685" i="3"/>
  <c r="G1685" i="3"/>
  <c r="K1684" i="3"/>
  <c r="G1684" i="3"/>
  <c r="K1683" i="3"/>
  <c r="G1683" i="3"/>
  <c r="K1682" i="3"/>
  <c r="G1682" i="3"/>
  <c r="K1681" i="3"/>
  <c r="G1681" i="3"/>
  <c r="K1680" i="3"/>
  <c r="G1680" i="3"/>
  <c r="K1679" i="3"/>
  <c r="G1679" i="3"/>
  <c r="K1678" i="3"/>
  <c r="G1678" i="3"/>
  <c r="K1677" i="3"/>
  <c r="G1677" i="3"/>
  <c r="K1676" i="3"/>
  <c r="G1676" i="3"/>
  <c r="K1675" i="3"/>
  <c r="G1675" i="3"/>
  <c r="K1674" i="3"/>
  <c r="G1674" i="3"/>
  <c r="K1673" i="3"/>
  <c r="G1673" i="3"/>
  <c r="K1672" i="3"/>
  <c r="G1672" i="3"/>
  <c r="K1671" i="3"/>
  <c r="G1671" i="3"/>
  <c r="K1670" i="3"/>
  <c r="G1670" i="3"/>
  <c r="K1669" i="3"/>
  <c r="G1669" i="3"/>
  <c r="K1668" i="3"/>
  <c r="G1668" i="3"/>
  <c r="K1667" i="3"/>
  <c r="G1667" i="3"/>
  <c r="K1666" i="3"/>
  <c r="G1666" i="3"/>
  <c r="K1665" i="3"/>
  <c r="G1665" i="3"/>
  <c r="K1664" i="3"/>
  <c r="G1664" i="3"/>
  <c r="K1663" i="3"/>
  <c r="G1663" i="3"/>
  <c r="K1662" i="3"/>
  <c r="G1662" i="3"/>
  <c r="K1661" i="3"/>
  <c r="G1661" i="3"/>
  <c r="K1660" i="3"/>
  <c r="G1660" i="3"/>
  <c r="K1659" i="3"/>
  <c r="G1659" i="3"/>
  <c r="K1658" i="3"/>
  <c r="G1658" i="3"/>
  <c r="K1657" i="3"/>
  <c r="G1657" i="3"/>
  <c r="K1656" i="3"/>
  <c r="G1656" i="3"/>
  <c r="K1655" i="3"/>
  <c r="G1655" i="3"/>
  <c r="K1654" i="3"/>
  <c r="G1654" i="3"/>
  <c r="K1653" i="3"/>
  <c r="G1653" i="3"/>
  <c r="K1652" i="3"/>
  <c r="G1652" i="3"/>
  <c r="K1651" i="3"/>
  <c r="G1651" i="3"/>
  <c r="K1650" i="3"/>
  <c r="G1650" i="3"/>
  <c r="K1649" i="3"/>
  <c r="G1649" i="3"/>
  <c r="K1648" i="3"/>
  <c r="G1648" i="3"/>
  <c r="K1647" i="3"/>
  <c r="G1647" i="3"/>
  <c r="K1646" i="3"/>
  <c r="G1646" i="3"/>
  <c r="K1645" i="3"/>
  <c r="G1645" i="3"/>
  <c r="K1644" i="3"/>
  <c r="G1644" i="3"/>
  <c r="K1643" i="3"/>
  <c r="G1643" i="3"/>
  <c r="K1642" i="3"/>
  <c r="G1642" i="3"/>
  <c r="K1641" i="3"/>
  <c r="G1641" i="3"/>
  <c r="K1640" i="3"/>
  <c r="G1640" i="3"/>
  <c r="K1639" i="3"/>
  <c r="G1639" i="3"/>
  <c r="K1638" i="3"/>
  <c r="G1638" i="3"/>
  <c r="K1637" i="3"/>
  <c r="G1637" i="3"/>
  <c r="K1636" i="3"/>
  <c r="G1636" i="3"/>
  <c r="K1635" i="3"/>
  <c r="G1635" i="3"/>
  <c r="K1634" i="3"/>
  <c r="G1634" i="3"/>
  <c r="K1633" i="3"/>
  <c r="G1633" i="3"/>
  <c r="K1632" i="3"/>
  <c r="G1632" i="3"/>
  <c r="K1631" i="3"/>
  <c r="G1631" i="3"/>
  <c r="K1630" i="3"/>
  <c r="G1630" i="3"/>
  <c r="K1629" i="3"/>
  <c r="G1629" i="3"/>
  <c r="K1628" i="3"/>
  <c r="G1628" i="3"/>
  <c r="K1627" i="3"/>
  <c r="G1627" i="3"/>
  <c r="K1626" i="3"/>
  <c r="G1626" i="3"/>
  <c r="K1625" i="3"/>
  <c r="G1625" i="3"/>
  <c r="K1624" i="3"/>
  <c r="G1624" i="3"/>
  <c r="K1623" i="3"/>
  <c r="G1623" i="3"/>
  <c r="K1622" i="3"/>
  <c r="G1622" i="3"/>
  <c r="K1621" i="3"/>
  <c r="G1621" i="3"/>
  <c r="K1620" i="3"/>
  <c r="G1620" i="3"/>
  <c r="K1619" i="3"/>
  <c r="G1619" i="3"/>
  <c r="K1618" i="3"/>
  <c r="G1618" i="3"/>
  <c r="K1617" i="3"/>
  <c r="G1617" i="3"/>
  <c r="K1616" i="3"/>
  <c r="G1616" i="3"/>
  <c r="K1615" i="3"/>
  <c r="G1615" i="3"/>
  <c r="K1614" i="3"/>
  <c r="G1614" i="3"/>
  <c r="K1613" i="3"/>
  <c r="G1613" i="3"/>
  <c r="K1612" i="3"/>
  <c r="G1612" i="3"/>
  <c r="K1611" i="3"/>
  <c r="G1611" i="3"/>
  <c r="K1610" i="3"/>
  <c r="G1610" i="3"/>
  <c r="K1609" i="3"/>
  <c r="G1609" i="3"/>
  <c r="K1608" i="3"/>
  <c r="G1608" i="3"/>
  <c r="K1607" i="3"/>
  <c r="G1607" i="3"/>
  <c r="K1606" i="3"/>
  <c r="G1606" i="3"/>
  <c r="K1605" i="3"/>
  <c r="G1605" i="3"/>
  <c r="K1604" i="3"/>
  <c r="G1604" i="3"/>
  <c r="K1603" i="3"/>
  <c r="G1603" i="3"/>
  <c r="K1602" i="3"/>
  <c r="G1602" i="3"/>
  <c r="K1601" i="3"/>
  <c r="G1601" i="3"/>
  <c r="K1600" i="3"/>
  <c r="G1600" i="3"/>
  <c r="K1599" i="3"/>
  <c r="G1599" i="3"/>
  <c r="K1598" i="3"/>
  <c r="G1598" i="3"/>
  <c r="K1597" i="3"/>
  <c r="G1597" i="3"/>
  <c r="K1596" i="3"/>
  <c r="G1596" i="3"/>
  <c r="K1595" i="3"/>
  <c r="G1595" i="3"/>
  <c r="K1594" i="3"/>
  <c r="G1594" i="3"/>
  <c r="K1593" i="3"/>
  <c r="G1593" i="3"/>
  <c r="K1592" i="3"/>
  <c r="G1592" i="3"/>
  <c r="K1591" i="3"/>
  <c r="G1591" i="3"/>
  <c r="K1590" i="3"/>
  <c r="G1590" i="3"/>
  <c r="K1589" i="3"/>
  <c r="G1589" i="3"/>
  <c r="K1588" i="3"/>
  <c r="G1588" i="3"/>
  <c r="K1587" i="3"/>
  <c r="G1587" i="3"/>
  <c r="K1586" i="3"/>
  <c r="G1586" i="3"/>
  <c r="K1585" i="3"/>
  <c r="G1585" i="3"/>
  <c r="K1584" i="3"/>
  <c r="G1584" i="3"/>
  <c r="K1583" i="3"/>
  <c r="G1583" i="3"/>
  <c r="K1582" i="3"/>
  <c r="G1582" i="3"/>
  <c r="K1581" i="3"/>
  <c r="G1581" i="3"/>
  <c r="K1580" i="3"/>
  <c r="G1580" i="3"/>
  <c r="K1579" i="3"/>
  <c r="G1579" i="3"/>
  <c r="K1578" i="3"/>
  <c r="G1578" i="3"/>
  <c r="K1577" i="3"/>
  <c r="G1577" i="3"/>
  <c r="K1576" i="3"/>
  <c r="G1576" i="3"/>
  <c r="K1575" i="3"/>
  <c r="G1575" i="3"/>
  <c r="K1574" i="3"/>
  <c r="G1574" i="3"/>
  <c r="K1573" i="3"/>
  <c r="G1573" i="3"/>
  <c r="K1572" i="3"/>
  <c r="G1572" i="3"/>
  <c r="K1571" i="3"/>
  <c r="G1571" i="3"/>
  <c r="K1570" i="3"/>
  <c r="G1570" i="3"/>
  <c r="K1569" i="3"/>
  <c r="G1569" i="3"/>
  <c r="K1568" i="3"/>
  <c r="G1568" i="3"/>
  <c r="K1567" i="3"/>
  <c r="G1567" i="3"/>
  <c r="K1566" i="3"/>
  <c r="G1566" i="3"/>
  <c r="K1565" i="3"/>
  <c r="G1565" i="3"/>
  <c r="K1564" i="3"/>
  <c r="G1564" i="3"/>
  <c r="K1563" i="3"/>
  <c r="G1563" i="3"/>
  <c r="K1562" i="3"/>
  <c r="G1562" i="3"/>
  <c r="K1561" i="3"/>
  <c r="G1561" i="3"/>
  <c r="K1560" i="3"/>
  <c r="G1560" i="3"/>
  <c r="K1559" i="3"/>
  <c r="G1559" i="3"/>
  <c r="K1558" i="3"/>
  <c r="G1558" i="3"/>
  <c r="K1557" i="3"/>
  <c r="G1557" i="3"/>
  <c r="K1556" i="3"/>
  <c r="G1556" i="3"/>
  <c r="K1555" i="3"/>
  <c r="G1555" i="3"/>
  <c r="K1554" i="3"/>
  <c r="G1554" i="3"/>
  <c r="K1553" i="3"/>
  <c r="G1553" i="3"/>
  <c r="K1552" i="3"/>
  <c r="G1552" i="3"/>
  <c r="K1551" i="3"/>
  <c r="G1551" i="3"/>
  <c r="K1550" i="3"/>
  <c r="G1550" i="3"/>
  <c r="K1549" i="3"/>
  <c r="G1549" i="3"/>
  <c r="K1548" i="3"/>
  <c r="G1548" i="3"/>
  <c r="K1547" i="3"/>
  <c r="G1547" i="3"/>
  <c r="K1546" i="3"/>
  <c r="G1546" i="3"/>
  <c r="K1545" i="3"/>
  <c r="G1545" i="3"/>
  <c r="K1544" i="3"/>
  <c r="G1544" i="3"/>
  <c r="K1543" i="3"/>
  <c r="G1543" i="3"/>
  <c r="K1542" i="3"/>
  <c r="G1542" i="3"/>
  <c r="K1541" i="3"/>
  <c r="G1541" i="3"/>
  <c r="K1540" i="3"/>
  <c r="G1540" i="3"/>
  <c r="K1539" i="3"/>
  <c r="G1539" i="3"/>
  <c r="K1538" i="3"/>
  <c r="G1538" i="3"/>
  <c r="K1537" i="3"/>
  <c r="G1537" i="3"/>
  <c r="P1538" i="3" l="1"/>
  <c r="Q1538" i="3" s="1"/>
  <c r="S1538" i="3" s="1"/>
  <c r="P1540" i="3"/>
  <c r="Q1540" i="3" s="1"/>
  <c r="S1540" i="3" s="1"/>
  <c r="P1542" i="3"/>
  <c r="Q1542" i="3" s="1"/>
  <c r="S1542" i="3" s="1"/>
  <c r="P1544" i="3"/>
  <c r="Q1544" i="3" s="1"/>
  <c r="S1544" i="3" s="1"/>
  <c r="P1546" i="3"/>
  <c r="Q1546" i="3" s="1"/>
  <c r="S1546" i="3" s="1"/>
  <c r="P1548" i="3"/>
  <c r="Q1548" i="3" s="1"/>
  <c r="S1548" i="3" s="1"/>
  <c r="P1550" i="3"/>
  <c r="Q1550" i="3" s="1"/>
  <c r="S1550" i="3" s="1"/>
  <c r="P1552" i="3"/>
  <c r="Q1552" i="3" s="1"/>
  <c r="S1552" i="3" s="1"/>
  <c r="P1554" i="3"/>
  <c r="Q1554" i="3" s="1"/>
  <c r="S1554" i="3" s="1"/>
  <c r="P1556" i="3"/>
  <c r="Q1556" i="3" s="1"/>
  <c r="S1556" i="3" s="1"/>
  <c r="P1558" i="3"/>
  <c r="Q1558" i="3" s="1"/>
  <c r="S1558" i="3" s="1"/>
  <c r="P1560" i="3"/>
  <c r="Q1560" i="3" s="1"/>
  <c r="S1560" i="3" s="1"/>
  <c r="P1562" i="3"/>
  <c r="Q1562" i="3" s="1"/>
  <c r="S1562" i="3" s="1"/>
  <c r="P1564" i="3"/>
  <c r="Q1564" i="3" s="1"/>
  <c r="S1564" i="3" s="1"/>
  <c r="P1566" i="3"/>
  <c r="Q1566" i="3" s="1"/>
  <c r="S1566" i="3" s="1"/>
  <c r="P1568" i="3"/>
  <c r="Q1568" i="3" s="1"/>
  <c r="S1568" i="3" s="1"/>
  <c r="P1570" i="3"/>
  <c r="Q1570" i="3" s="1"/>
  <c r="S1570" i="3" s="1"/>
  <c r="P1572" i="3"/>
  <c r="Q1572" i="3" s="1"/>
  <c r="S1572" i="3" s="1"/>
  <c r="P1574" i="3"/>
  <c r="Q1574" i="3" s="1"/>
  <c r="S1574" i="3" s="1"/>
  <c r="P1576" i="3"/>
  <c r="Q1576" i="3" s="1"/>
  <c r="S1576" i="3" s="1"/>
  <c r="P1578" i="3"/>
  <c r="Q1578" i="3" s="1"/>
  <c r="S1578" i="3" s="1"/>
  <c r="P1580" i="3"/>
  <c r="Q1580" i="3" s="1"/>
  <c r="S1580" i="3" s="1"/>
  <c r="P1582" i="3"/>
  <c r="Q1582" i="3" s="1"/>
  <c r="S1582" i="3" s="1"/>
  <c r="P1584" i="3"/>
  <c r="Q1584" i="3" s="1"/>
  <c r="S1584" i="3" s="1"/>
  <c r="P1586" i="3"/>
  <c r="Q1586" i="3" s="1"/>
  <c r="S1586" i="3" s="1"/>
  <c r="P1588" i="3"/>
  <c r="Q1588" i="3" s="1"/>
  <c r="S1588" i="3" s="1"/>
  <c r="P1590" i="3"/>
  <c r="Q1590" i="3" s="1"/>
  <c r="S1590" i="3" s="1"/>
  <c r="P1592" i="3"/>
  <c r="Q1592" i="3" s="1"/>
  <c r="S1592" i="3" s="1"/>
  <c r="P1594" i="3"/>
  <c r="Q1594" i="3" s="1"/>
  <c r="S1594" i="3" s="1"/>
  <c r="P1596" i="3"/>
  <c r="Q1596" i="3" s="1"/>
  <c r="S1596" i="3" s="1"/>
  <c r="P1598" i="3"/>
  <c r="Q1598" i="3" s="1"/>
  <c r="S1598" i="3" s="1"/>
  <c r="P1600" i="3"/>
  <c r="Q1600" i="3" s="1"/>
  <c r="S1600" i="3" s="1"/>
  <c r="P1602" i="3"/>
  <c r="Q1602" i="3" s="1"/>
  <c r="S1602" i="3" s="1"/>
  <c r="P1604" i="3"/>
  <c r="Q1604" i="3" s="1"/>
  <c r="S1604" i="3" s="1"/>
  <c r="P1606" i="3"/>
  <c r="Q1606" i="3" s="1"/>
  <c r="S1606" i="3" s="1"/>
  <c r="P1608" i="3"/>
  <c r="Q1608" i="3" s="1"/>
  <c r="S1608" i="3" s="1"/>
  <c r="P1610" i="3"/>
  <c r="Q1610" i="3" s="1"/>
  <c r="S1610" i="3" s="1"/>
  <c r="P1612" i="3"/>
  <c r="Q1612" i="3" s="1"/>
  <c r="S1612" i="3" s="1"/>
  <c r="P1614" i="3"/>
  <c r="Q1614" i="3" s="1"/>
  <c r="S1614" i="3" s="1"/>
  <c r="P1616" i="3"/>
  <c r="Q1616" i="3" s="1"/>
  <c r="S1616" i="3" s="1"/>
  <c r="P1618" i="3"/>
  <c r="Q1618" i="3" s="1"/>
  <c r="S1618" i="3" s="1"/>
  <c r="P1620" i="3"/>
  <c r="Q1620" i="3" s="1"/>
  <c r="S1620" i="3" s="1"/>
  <c r="P1622" i="3"/>
  <c r="Q1622" i="3" s="1"/>
  <c r="S1622" i="3" s="1"/>
  <c r="P1624" i="3"/>
  <c r="Q1624" i="3" s="1"/>
  <c r="S1624" i="3" s="1"/>
  <c r="P1626" i="3"/>
  <c r="Q1626" i="3" s="1"/>
  <c r="S1626" i="3" s="1"/>
  <c r="P1628" i="3"/>
  <c r="Q1628" i="3" s="1"/>
  <c r="S1628" i="3" s="1"/>
  <c r="P1630" i="3"/>
  <c r="Q1630" i="3" s="1"/>
  <c r="S1630" i="3" s="1"/>
  <c r="P1632" i="3"/>
  <c r="Q1632" i="3" s="1"/>
  <c r="S1632" i="3" s="1"/>
  <c r="P1634" i="3"/>
  <c r="Q1634" i="3" s="1"/>
  <c r="S1634" i="3" s="1"/>
  <c r="P1636" i="3"/>
  <c r="Q1636" i="3" s="1"/>
  <c r="S1636" i="3" s="1"/>
  <c r="P1638" i="3"/>
  <c r="Q1638" i="3" s="1"/>
  <c r="S1638" i="3" s="1"/>
  <c r="P1640" i="3"/>
  <c r="Q1640" i="3" s="1"/>
  <c r="S1640" i="3" s="1"/>
  <c r="P1642" i="3"/>
  <c r="Q1642" i="3" s="1"/>
  <c r="S1642" i="3" s="1"/>
  <c r="P1644" i="3"/>
  <c r="Q1644" i="3" s="1"/>
  <c r="S1644" i="3" s="1"/>
  <c r="P1646" i="3"/>
  <c r="Q1646" i="3" s="1"/>
  <c r="S1646" i="3" s="1"/>
  <c r="P1648" i="3"/>
  <c r="Q1648" i="3" s="1"/>
  <c r="S1648" i="3" s="1"/>
  <c r="P1650" i="3"/>
  <c r="Q1650" i="3" s="1"/>
  <c r="S1650" i="3" s="1"/>
  <c r="P1652" i="3"/>
  <c r="Q1652" i="3" s="1"/>
  <c r="S1652" i="3" s="1"/>
  <c r="P1654" i="3"/>
  <c r="Q1654" i="3" s="1"/>
  <c r="S1654" i="3" s="1"/>
  <c r="P1656" i="3"/>
  <c r="Q1656" i="3" s="1"/>
  <c r="S1656" i="3" s="1"/>
  <c r="P1658" i="3"/>
  <c r="Q1658" i="3" s="1"/>
  <c r="S1658" i="3" s="1"/>
  <c r="P1660" i="3"/>
  <c r="Q1660" i="3" s="1"/>
  <c r="S1660" i="3" s="1"/>
  <c r="P1662" i="3"/>
  <c r="Q1662" i="3" s="1"/>
  <c r="S1662" i="3" s="1"/>
  <c r="P1664" i="3"/>
  <c r="Q1664" i="3" s="1"/>
  <c r="S1664" i="3" s="1"/>
  <c r="P1666" i="3"/>
  <c r="Q1666" i="3" s="1"/>
  <c r="S1666" i="3" s="1"/>
  <c r="P1668" i="3"/>
  <c r="Q1668" i="3" s="1"/>
  <c r="S1668" i="3" s="1"/>
  <c r="P1670" i="3"/>
  <c r="Q1670" i="3" s="1"/>
  <c r="S1670" i="3" s="1"/>
  <c r="P1672" i="3"/>
  <c r="Q1672" i="3" s="1"/>
  <c r="S1672" i="3" s="1"/>
  <c r="P1674" i="3"/>
  <c r="Q1674" i="3" s="1"/>
  <c r="S1674" i="3" s="1"/>
  <c r="P1676" i="3"/>
  <c r="Q1676" i="3" s="1"/>
  <c r="S1676" i="3" s="1"/>
  <c r="P1678" i="3"/>
  <c r="Q1678" i="3" s="1"/>
  <c r="S1678" i="3" s="1"/>
  <c r="P1680" i="3"/>
  <c r="Q1680" i="3" s="1"/>
  <c r="S1680" i="3" s="1"/>
  <c r="P1682" i="3"/>
  <c r="Q1682" i="3" s="1"/>
  <c r="S1682" i="3" s="1"/>
  <c r="P1684" i="3"/>
  <c r="Q1684" i="3" s="1"/>
  <c r="S1684" i="3" s="1"/>
  <c r="P1686" i="3"/>
  <c r="Q1686" i="3" s="1"/>
  <c r="S1686" i="3" s="1"/>
  <c r="P1688" i="3"/>
  <c r="Q1688" i="3" s="1"/>
  <c r="S1688" i="3" s="1"/>
  <c r="P1690" i="3"/>
  <c r="Q1690" i="3" s="1"/>
  <c r="S1690" i="3" s="1"/>
  <c r="P1692" i="3"/>
  <c r="Q1692" i="3" s="1"/>
  <c r="S1692" i="3" s="1"/>
  <c r="P1694" i="3"/>
  <c r="Q1694" i="3" s="1"/>
  <c r="S1694" i="3" s="1"/>
  <c r="P1696" i="3"/>
  <c r="Q1696" i="3" s="1"/>
  <c r="S1696" i="3" s="1"/>
  <c r="P1698" i="3"/>
  <c r="Q1698" i="3" s="1"/>
  <c r="S1698" i="3" s="1"/>
  <c r="P1700" i="3"/>
  <c r="Q1700" i="3" s="1"/>
  <c r="S1700" i="3" s="1"/>
  <c r="P1702" i="3"/>
  <c r="Q1702" i="3" s="1"/>
  <c r="S1702" i="3" s="1"/>
  <c r="P1704" i="3"/>
  <c r="Q1704" i="3" s="1"/>
  <c r="S1704" i="3" s="1"/>
  <c r="P1706" i="3"/>
  <c r="Q1706" i="3" s="1"/>
  <c r="S1706" i="3" s="1"/>
  <c r="P1708" i="3"/>
  <c r="Q1708" i="3" s="1"/>
  <c r="S1708" i="3" s="1"/>
  <c r="P1710" i="3"/>
  <c r="Q1710" i="3" s="1"/>
  <c r="S1710" i="3" s="1"/>
  <c r="P1712" i="3"/>
  <c r="Q1712" i="3" s="1"/>
  <c r="S1712" i="3" s="1"/>
  <c r="P1714" i="3"/>
  <c r="Q1714" i="3" s="1"/>
  <c r="S1714" i="3" s="1"/>
  <c r="P1716" i="3"/>
  <c r="Q1716" i="3" s="1"/>
  <c r="S1716" i="3" s="1"/>
  <c r="P1718" i="3"/>
  <c r="Q1718" i="3" s="1"/>
  <c r="S1718" i="3" s="1"/>
  <c r="P1720" i="3"/>
  <c r="Q1720" i="3" s="1"/>
  <c r="S1720" i="3" s="1"/>
  <c r="P1722" i="3"/>
  <c r="Q1722" i="3" s="1"/>
  <c r="S1722" i="3" s="1"/>
  <c r="P1724" i="3"/>
  <c r="Q1724" i="3" s="1"/>
  <c r="S1724" i="3" s="1"/>
  <c r="P1726" i="3"/>
  <c r="Q1726" i="3" s="1"/>
  <c r="S1726" i="3" s="1"/>
  <c r="P1728" i="3"/>
  <c r="Q1728" i="3" s="1"/>
  <c r="S1728" i="3" s="1"/>
  <c r="P1730" i="3"/>
  <c r="Q1730" i="3" s="1"/>
  <c r="S1730" i="3" s="1"/>
  <c r="P1732" i="3"/>
  <c r="Q1732" i="3" s="1"/>
  <c r="S1732" i="3" s="1"/>
  <c r="P1734" i="3"/>
  <c r="Q1734" i="3" s="1"/>
  <c r="S1734" i="3" s="1"/>
  <c r="P1736" i="3"/>
  <c r="Q1736" i="3" s="1"/>
  <c r="S1736" i="3" s="1"/>
  <c r="P1738" i="3"/>
  <c r="Q1738" i="3" s="1"/>
  <c r="S1738" i="3" s="1"/>
  <c r="P1740" i="3"/>
  <c r="Q1740" i="3" s="1"/>
  <c r="S1740" i="3" s="1"/>
  <c r="P1742" i="3"/>
  <c r="Q1742" i="3" s="1"/>
  <c r="S1742" i="3" s="1"/>
  <c r="P1744" i="3"/>
  <c r="Q1744" i="3" s="1"/>
  <c r="S1744" i="3" s="1"/>
  <c r="P1746" i="3"/>
  <c r="Q1746" i="3" s="1"/>
  <c r="S1746" i="3" s="1"/>
  <c r="P1748" i="3"/>
  <c r="Q1748" i="3" s="1"/>
  <c r="S1748" i="3" s="1"/>
  <c r="P1750" i="3"/>
  <c r="Q1750" i="3" s="1"/>
  <c r="S1750" i="3" s="1"/>
  <c r="P1752" i="3"/>
  <c r="Q1752" i="3" s="1"/>
  <c r="S1752" i="3" s="1"/>
  <c r="P1754" i="3"/>
  <c r="Q1754" i="3" s="1"/>
  <c r="S1754" i="3" s="1"/>
  <c r="P1756" i="3"/>
  <c r="Q1756" i="3" s="1"/>
  <c r="S1756" i="3" s="1"/>
  <c r="P1758" i="3"/>
  <c r="Q1758" i="3" s="1"/>
  <c r="S1758" i="3" s="1"/>
  <c r="P1760" i="3"/>
  <c r="Q1760" i="3" s="1"/>
  <c r="S1760" i="3" s="1"/>
  <c r="P1762" i="3"/>
  <c r="Q1762" i="3" s="1"/>
  <c r="S1762" i="3" s="1"/>
  <c r="P1764" i="3"/>
  <c r="Q1764" i="3" s="1"/>
  <c r="S1764" i="3" s="1"/>
  <c r="P1766" i="3"/>
  <c r="Q1766" i="3" s="1"/>
  <c r="S1766" i="3" s="1"/>
  <c r="P1768" i="3"/>
  <c r="Q1768" i="3" s="1"/>
  <c r="S1768" i="3" s="1"/>
  <c r="P1770" i="3"/>
  <c r="Q1770" i="3" s="1"/>
  <c r="S1770" i="3" s="1"/>
  <c r="P1772" i="3"/>
  <c r="Q1772" i="3" s="1"/>
  <c r="S1772" i="3" s="1"/>
  <c r="P1774" i="3"/>
  <c r="Q1774" i="3" s="1"/>
  <c r="S1774" i="3" s="1"/>
  <c r="P1776" i="3"/>
  <c r="Q1776" i="3" s="1"/>
  <c r="S1776" i="3" s="1"/>
  <c r="P1778" i="3"/>
  <c r="Q1778" i="3" s="1"/>
  <c r="S1778" i="3" s="1"/>
  <c r="P1780" i="3"/>
  <c r="Q1780" i="3" s="1"/>
  <c r="S1780" i="3" s="1"/>
  <c r="P1782" i="3"/>
  <c r="Q1782" i="3" s="1"/>
  <c r="S1782" i="3" s="1"/>
  <c r="P1784" i="3"/>
  <c r="Q1784" i="3" s="1"/>
  <c r="S1784" i="3" s="1"/>
  <c r="P1786" i="3"/>
  <c r="Q1786" i="3" s="1"/>
  <c r="S1786" i="3" s="1"/>
  <c r="P1788" i="3"/>
  <c r="Q1788" i="3" s="1"/>
  <c r="S1788" i="3" s="1"/>
  <c r="P1790" i="3"/>
  <c r="Q1790" i="3" s="1"/>
  <c r="S1790" i="3" s="1"/>
  <c r="P1792" i="3"/>
  <c r="Q1792" i="3" s="1"/>
  <c r="S1792" i="3" s="1"/>
  <c r="P1794" i="3"/>
  <c r="Q1794" i="3" s="1"/>
  <c r="S1794" i="3" s="1"/>
  <c r="P1796" i="3"/>
  <c r="Q1796" i="3" s="1"/>
  <c r="S1796" i="3" s="1"/>
  <c r="P1798" i="3"/>
  <c r="Q1798" i="3" s="1"/>
  <c r="S1798" i="3" s="1"/>
  <c r="P1800" i="3"/>
  <c r="Q1800" i="3" s="1"/>
  <c r="S1800" i="3" s="1"/>
  <c r="P1802" i="3"/>
  <c r="Q1802" i="3" s="1"/>
  <c r="S1802" i="3" s="1"/>
  <c r="P1804" i="3"/>
  <c r="Q1804" i="3" s="1"/>
  <c r="S1804" i="3" s="1"/>
  <c r="P1806" i="3"/>
  <c r="Q1806" i="3" s="1"/>
  <c r="S1806" i="3" s="1"/>
  <c r="P1808" i="3"/>
  <c r="Q1808" i="3" s="1"/>
  <c r="S1808" i="3" s="1"/>
  <c r="P1810" i="3"/>
  <c r="Q1810" i="3" s="1"/>
  <c r="S1810" i="3" s="1"/>
  <c r="P1812" i="3"/>
  <c r="Q1812" i="3" s="1"/>
  <c r="S1812" i="3" s="1"/>
  <c r="P1814" i="3"/>
  <c r="Q1814" i="3" s="1"/>
  <c r="S1814" i="3" s="1"/>
  <c r="P1816" i="3"/>
  <c r="Q1816" i="3" s="1"/>
  <c r="S1816" i="3" s="1"/>
  <c r="P1818" i="3"/>
  <c r="Q1818" i="3" s="1"/>
  <c r="S1818" i="3" s="1"/>
  <c r="P1820" i="3"/>
  <c r="Q1820" i="3" s="1"/>
  <c r="S1820" i="3" s="1"/>
  <c r="P1822" i="3"/>
  <c r="Q1822" i="3" s="1"/>
  <c r="S1822" i="3" s="1"/>
  <c r="P1824" i="3"/>
  <c r="Q1824" i="3" s="1"/>
  <c r="S1824" i="3" s="1"/>
  <c r="P1826" i="3"/>
  <c r="Q1826" i="3" s="1"/>
  <c r="S1826" i="3" s="1"/>
  <c r="P1828" i="3"/>
  <c r="Q1828" i="3" s="1"/>
  <c r="S1828" i="3" s="1"/>
  <c r="P1830" i="3"/>
  <c r="Q1830" i="3" s="1"/>
  <c r="S1830" i="3" s="1"/>
  <c r="P1832" i="3"/>
  <c r="Q1832" i="3" s="1"/>
  <c r="S1832" i="3" s="1"/>
  <c r="P1834" i="3"/>
  <c r="Q1834" i="3" s="1"/>
  <c r="S1834" i="3" s="1"/>
  <c r="P1836" i="3"/>
  <c r="Q1836" i="3" s="1"/>
  <c r="S1836" i="3" s="1"/>
  <c r="P1838" i="3"/>
  <c r="Q1838" i="3" s="1"/>
  <c r="S1838" i="3" s="1"/>
  <c r="P1840" i="3"/>
  <c r="Q1840" i="3" s="1"/>
  <c r="S1840" i="3" s="1"/>
  <c r="P1842" i="3"/>
  <c r="Q1842" i="3" s="1"/>
  <c r="S1842" i="3" s="1"/>
  <c r="P1844" i="3"/>
  <c r="Q1844" i="3" s="1"/>
  <c r="S1844" i="3" s="1"/>
  <c r="P1846" i="3"/>
  <c r="Q1846" i="3" s="1"/>
  <c r="S1846" i="3" s="1"/>
  <c r="P1848" i="3"/>
  <c r="Q1848" i="3" s="1"/>
  <c r="S1848" i="3" s="1"/>
  <c r="P1850" i="3"/>
  <c r="Q1850" i="3" s="1"/>
  <c r="S1850" i="3" s="1"/>
  <c r="P1852" i="3"/>
  <c r="Q1852" i="3" s="1"/>
  <c r="S1852" i="3" s="1"/>
  <c r="P1854" i="3"/>
  <c r="Q1854" i="3" s="1"/>
  <c r="S1854" i="3" s="1"/>
  <c r="P1856" i="3"/>
  <c r="Q1856" i="3" s="1"/>
  <c r="S1856" i="3" s="1"/>
  <c r="P1858" i="3"/>
  <c r="Q1858" i="3" s="1"/>
  <c r="S1858" i="3" s="1"/>
  <c r="P1860" i="3"/>
  <c r="Q1860" i="3" s="1"/>
  <c r="S1860" i="3" s="1"/>
  <c r="P1862" i="3"/>
  <c r="Q1862" i="3" s="1"/>
  <c r="S1862" i="3" s="1"/>
  <c r="P1864" i="3"/>
  <c r="Q1864" i="3" s="1"/>
  <c r="S1864" i="3" s="1"/>
  <c r="P1866" i="3"/>
  <c r="Q1866" i="3" s="1"/>
  <c r="S1866" i="3" s="1"/>
  <c r="P1868" i="3"/>
  <c r="Q1868" i="3" s="1"/>
  <c r="S1868" i="3" s="1"/>
  <c r="P1870" i="3"/>
  <c r="Q1870" i="3" s="1"/>
  <c r="S1870" i="3" s="1"/>
  <c r="P1872" i="3"/>
  <c r="Q1872" i="3" s="1"/>
  <c r="S1872" i="3" s="1"/>
  <c r="P1874" i="3"/>
  <c r="Q1874" i="3" s="1"/>
  <c r="S1874" i="3" s="1"/>
  <c r="P1876" i="3"/>
  <c r="Q1876" i="3" s="1"/>
  <c r="S1876" i="3" s="1"/>
  <c r="P1878" i="3"/>
  <c r="Q1878" i="3" s="1"/>
  <c r="S1878" i="3" s="1"/>
  <c r="P1880" i="3"/>
  <c r="Q1880" i="3" s="1"/>
  <c r="S1880" i="3" s="1"/>
  <c r="P1882" i="3"/>
  <c r="Q1882" i="3" s="1"/>
  <c r="S1882" i="3" s="1"/>
  <c r="P1884" i="3"/>
  <c r="Q1884" i="3" s="1"/>
  <c r="S1884" i="3" s="1"/>
  <c r="P1886" i="3"/>
  <c r="Q1886" i="3" s="1"/>
  <c r="S1886" i="3" s="1"/>
  <c r="P1888" i="3"/>
  <c r="Q1888" i="3" s="1"/>
  <c r="S1888" i="3" s="1"/>
  <c r="P1890" i="3"/>
  <c r="Q1890" i="3" s="1"/>
  <c r="S1890" i="3" s="1"/>
  <c r="P1892" i="3"/>
  <c r="Q1892" i="3" s="1"/>
  <c r="S1892" i="3" s="1"/>
  <c r="P1894" i="3"/>
  <c r="Q1894" i="3" s="1"/>
  <c r="S1894" i="3" s="1"/>
  <c r="P1896" i="3"/>
  <c r="Q1896" i="3" s="1"/>
  <c r="S1896" i="3" s="1"/>
  <c r="P1898" i="3"/>
  <c r="Q1898" i="3" s="1"/>
  <c r="S1898" i="3" s="1"/>
  <c r="P1900" i="3"/>
  <c r="Q1900" i="3" s="1"/>
  <c r="S1900" i="3" s="1"/>
  <c r="P1902" i="3"/>
  <c r="Q1902" i="3" s="1"/>
  <c r="S1902" i="3" s="1"/>
  <c r="P1904" i="3"/>
  <c r="Q1904" i="3" s="1"/>
  <c r="S1904" i="3" s="1"/>
  <c r="P1906" i="3"/>
  <c r="Q1906" i="3" s="1"/>
  <c r="S1906" i="3" s="1"/>
  <c r="P1908" i="3"/>
  <c r="Q1908" i="3" s="1"/>
  <c r="S1908" i="3" s="1"/>
  <c r="P1910" i="3"/>
  <c r="Q1910" i="3" s="1"/>
  <c r="S1910" i="3" s="1"/>
  <c r="P1912" i="3"/>
  <c r="Q1912" i="3" s="1"/>
  <c r="S1912" i="3" s="1"/>
  <c r="P1914" i="3"/>
  <c r="Q1914" i="3" s="1"/>
  <c r="S1914" i="3" s="1"/>
  <c r="P1916" i="3"/>
  <c r="Q1916" i="3" s="1"/>
  <c r="S1916" i="3" s="1"/>
  <c r="P1918" i="3"/>
  <c r="Q1918" i="3" s="1"/>
  <c r="S1918" i="3" s="1"/>
  <c r="P1920" i="3"/>
  <c r="Q1920" i="3" s="1"/>
  <c r="S1920" i="3" s="1"/>
  <c r="P1922" i="3"/>
  <c r="Q1922" i="3" s="1"/>
  <c r="S1922" i="3" s="1"/>
  <c r="P1924" i="3"/>
  <c r="Q1924" i="3" s="1"/>
  <c r="S1924" i="3" s="1"/>
  <c r="P1926" i="3"/>
  <c r="Q1926" i="3" s="1"/>
  <c r="S1926" i="3" s="1"/>
  <c r="P1928" i="3"/>
  <c r="Q1928" i="3" s="1"/>
  <c r="S1928" i="3" s="1"/>
  <c r="P1930" i="3"/>
  <c r="Q1930" i="3" s="1"/>
  <c r="S1930" i="3" s="1"/>
  <c r="P1932" i="3"/>
  <c r="Q1932" i="3" s="1"/>
  <c r="S1932" i="3" s="1"/>
  <c r="P1934" i="3"/>
  <c r="Q1934" i="3" s="1"/>
  <c r="S1934" i="3" s="1"/>
  <c r="P1936" i="3"/>
  <c r="Q1936" i="3" s="1"/>
  <c r="S1936" i="3" s="1"/>
  <c r="P1938" i="3"/>
  <c r="Q1938" i="3" s="1"/>
  <c r="S1938" i="3" s="1"/>
  <c r="P1940" i="3"/>
  <c r="Q1940" i="3" s="1"/>
  <c r="S1940" i="3" s="1"/>
  <c r="P1942" i="3"/>
  <c r="Q1942" i="3" s="1"/>
  <c r="S1942" i="3" s="1"/>
  <c r="P1944" i="3"/>
  <c r="Q1944" i="3" s="1"/>
  <c r="S1944" i="3" s="1"/>
  <c r="P1946" i="3"/>
  <c r="Q1946" i="3" s="1"/>
  <c r="S1946" i="3" s="1"/>
  <c r="P1948" i="3"/>
  <c r="Q1948" i="3" s="1"/>
  <c r="S1948" i="3" s="1"/>
  <c r="P1950" i="3"/>
  <c r="Q1950" i="3" s="1"/>
  <c r="S1950" i="3" s="1"/>
  <c r="P1952" i="3"/>
  <c r="Q1952" i="3" s="1"/>
  <c r="S1952" i="3" s="1"/>
  <c r="P1954" i="3"/>
  <c r="Q1954" i="3" s="1"/>
  <c r="S1954" i="3" s="1"/>
  <c r="P1956" i="3"/>
  <c r="Q1956" i="3" s="1"/>
  <c r="S1956" i="3" s="1"/>
  <c r="P1958" i="3"/>
  <c r="Q1958" i="3" s="1"/>
  <c r="S1958" i="3" s="1"/>
  <c r="P1960" i="3"/>
  <c r="Q1960" i="3" s="1"/>
  <c r="S1960" i="3" s="1"/>
  <c r="P1962" i="3"/>
  <c r="Q1962" i="3" s="1"/>
  <c r="S1962" i="3" s="1"/>
  <c r="P1964" i="3"/>
  <c r="Q1964" i="3" s="1"/>
  <c r="S1964" i="3" s="1"/>
  <c r="P1966" i="3"/>
  <c r="Q1966" i="3" s="1"/>
  <c r="S1966" i="3" s="1"/>
  <c r="P1968" i="3"/>
  <c r="Q1968" i="3" s="1"/>
  <c r="S1968" i="3" s="1"/>
  <c r="P1970" i="3"/>
  <c r="Q1970" i="3" s="1"/>
  <c r="S1970" i="3" s="1"/>
  <c r="P1972" i="3"/>
  <c r="Q1972" i="3" s="1"/>
  <c r="S1972" i="3" s="1"/>
  <c r="P1974" i="3"/>
  <c r="Q1974" i="3" s="1"/>
  <c r="S1974" i="3" s="1"/>
  <c r="P1976" i="3"/>
  <c r="Q1976" i="3" s="1"/>
  <c r="S1976" i="3" s="1"/>
  <c r="P1978" i="3"/>
  <c r="Q1978" i="3" s="1"/>
  <c r="S1978" i="3" s="1"/>
  <c r="P1980" i="3"/>
  <c r="Q1980" i="3" s="1"/>
  <c r="S1980" i="3" s="1"/>
  <c r="P1982" i="3"/>
  <c r="Q1982" i="3" s="1"/>
  <c r="S1982" i="3" s="1"/>
  <c r="P1984" i="3"/>
  <c r="Q1984" i="3" s="1"/>
  <c r="S1984" i="3" s="1"/>
  <c r="P1986" i="3"/>
  <c r="Q1986" i="3" s="1"/>
  <c r="S1986" i="3" s="1"/>
  <c r="P1988" i="3"/>
  <c r="Q1988" i="3" s="1"/>
  <c r="S1988" i="3" s="1"/>
  <c r="P1990" i="3"/>
  <c r="Q1990" i="3" s="1"/>
  <c r="S1990" i="3" s="1"/>
  <c r="P1992" i="3"/>
  <c r="Q1992" i="3" s="1"/>
  <c r="S1992" i="3" s="1"/>
  <c r="P1994" i="3"/>
  <c r="Q1994" i="3" s="1"/>
  <c r="S1994" i="3" s="1"/>
  <c r="P1996" i="3"/>
  <c r="Q1996" i="3" s="1"/>
  <c r="S1996" i="3" s="1"/>
  <c r="P1998" i="3"/>
  <c r="Q1998" i="3" s="1"/>
  <c r="S1998" i="3" s="1"/>
  <c r="P2000" i="3"/>
  <c r="Q2000" i="3" s="1"/>
  <c r="S2000" i="3" s="1"/>
  <c r="P2002" i="3"/>
  <c r="Q2002" i="3" s="1"/>
  <c r="S2002" i="3" s="1"/>
  <c r="P2004" i="3"/>
  <c r="Q2004" i="3" s="1"/>
  <c r="S2004" i="3" s="1"/>
  <c r="P2006" i="3"/>
  <c r="Q2006" i="3" s="1"/>
  <c r="S2006" i="3" s="1"/>
  <c r="P2008" i="3"/>
  <c r="Q2008" i="3" s="1"/>
  <c r="S2008" i="3" s="1"/>
  <c r="P2010" i="3"/>
  <c r="Q2010" i="3" s="1"/>
  <c r="S2010" i="3" s="1"/>
  <c r="P2012" i="3"/>
  <c r="Q2012" i="3" s="1"/>
  <c r="S2012" i="3" s="1"/>
  <c r="P2014" i="3"/>
  <c r="Q2014" i="3" s="1"/>
  <c r="S2014" i="3" s="1"/>
  <c r="P2016" i="3"/>
  <c r="Q2016" i="3" s="1"/>
  <c r="S2016" i="3" s="1"/>
  <c r="P2018" i="3"/>
  <c r="Q2018" i="3" s="1"/>
  <c r="S2018" i="3" s="1"/>
  <c r="P2020" i="3"/>
  <c r="Q2020" i="3" s="1"/>
  <c r="S2020" i="3" s="1"/>
  <c r="P2022" i="3"/>
  <c r="Q2022" i="3" s="1"/>
  <c r="S2022" i="3" s="1"/>
  <c r="P2024" i="3"/>
  <c r="Q2024" i="3" s="1"/>
  <c r="S2024" i="3" s="1"/>
  <c r="P2026" i="3"/>
  <c r="Q2026" i="3" s="1"/>
  <c r="S2026" i="3" s="1"/>
  <c r="P2028" i="3"/>
  <c r="Q2028" i="3" s="1"/>
  <c r="S2028" i="3" s="1"/>
  <c r="P2030" i="3"/>
  <c r="Q2030" i="3" s="1"/>
  <c r="S2030" i="3" s="1"/>
  <c r="P2032" i="3"/>
  <c r="Q2032" i="3" s="1"/>
  <c r="S2032" i="3" s="1"/>
  <c r="P2034" i="3"/>
  <c r="Q2034" i="3" s="1"/>
  <c r="S2034" i="3" s="1"/>
  <c r="P2036" i="3"/>
  <c r="Q2036" i="3" s="1"/>
  <c r="S2036" i="3" s="1"/>
  <c r="P2038" i="3"/>
  <c r="Q2038" i="3" s="1"/>
  <c r="S2038" i="3" s="1"/>
  <c r="P2040" i="3"/>
  <c r="Q2040" i="3" s="1"/>
  <c r="S2040" i="3" s="1"/>
  <c r="P2042" i="3"/>
  <c r="Q2042" i="3" s="1"/>
  <c r="S2042" i="3" s="1"/>
  <c r="P2044" i="3"/>
  <c r="Q2044" i="3" s="1"/>
  <c r="S2044" i="3" s="1"/>
  <c r="P2046" i="3"/>
  <c r="Q2046" i="3" s="1"/>
  <c r="S2046" i="3" s="1"/>
  <c r="P2048" i="3"/>
  <c r="Q2048" i="3" s="1"/>
  <c r="S2048" i="3" s="1"/>
  <c r="P2050" i="3"/>
  <c r="Q2050" i="3" s="1"/>
  <c r="S2050" i="3" s="1"/>
  <c r="P2052" i="3"/>
  <c r="Q2052" i="3" s="1"/>
  <c r="S2052" i="3" s="1"/>
  <c r="P2054" i="3"/>
  <c r="Q2054" i="3" s="1"/>
  <c r="S2054" i="3" s="1"/>
  <c r="P2056" i="3"/>
  <c r="Q2056" i="3" s="1"/>
  <c r="S2056" i="3" s="1"/>
  <c r="P2058" i="3"/>
  <c r="Q2058" i="3" s="1"/>
  <c r="S2058" i="3" s="1"/>
  <c r="P2060" i="3"/>
  <c r="Q2060" i="3" s="1"/>
  <c r="S2060" i="3" s="1"/>
  <c r="P2062" i="3"/>
  <c r="Q2062" i="3" s="1"/>
  <c r="S2062" i="3" s="1"/>
  <c r="P2064" i="3"/>
  <c r="Q2064" i="3" s="1"/>
  <c r="S2064" i="3" s="1"/>
  <c r="P2066" i="3"/>
  <c r="Q2066" i="3" s="1"/>
  <c r="S2066" i="3" s="1"/>
  <c r="P2068" i="3"/>
  <c r="Q2068" i="3" s="1"/>
  <c r="S2068" i="3" s="1"/>
  <c r="P2070" i="3"/>
  <c r="Q2070" i="3" s="1"/>
  <c r="S2070" i="3" s="1"/>
  <c r="P2072" i="3"/>
  <c r="Q2072" i="3" s="1"/>
  <c r="S2072" i="3" s="1"/>
  <c r="P2074" i="3"/>
  <c r="Q2074" i="3" s="1"/>
  <c r="S2074" i="3" s="1"/>
  <c r="P2076" i="3"/>
  <c r="Q2076" i="3" s="1"/>
  <c r="S2076" i="3" s="1"/>
  <c r="P2078" i="3"/>
  <c r="Q2078" i="3" s="1"/>
  <c r="S2078" i="3" s="1"/>
  <c r="P2080" i="3"/>
  <c r="Q2080" i="3" s="1"/>
  <c r="S2080" i="3" s="1"/>
  <c r="P2082" i="3"/>
  <c r="Q2082" i="3" s="1"/>
  <c r="S2082" i="3" s="1"/>
  <c r="P2084" i="3"/>
  <c r="Q2084" i="3" s="1"/>
  <c r="S2084" i="3" s="1"/>
  <c r="P2086" i="3"/>
  <c r="Q2086" i="3" s="1"/>
  <c r="S2086" i="3" s="1"/>
  <c r="P2088" i="3"/>
  <c r="Q2088" i="3" s="1"/>
  <c r="S2088" i="3" s="1"/>
  <c r="P2090" i="3"/>
  <c r="Q2090" i="3" s="1"/>
  <c r="S2090" i="3" s="1"/>
  <c r="P2092" i="3"/>
  <c r="Q2092" i="3" s="1"/>
  <c r="S2092" i="3" s="1"/>
  <c r="P2094" i="3"/>
  <c r="Q2094" i="3" s="1"/>
  <c r="S2094" i="3" s="1"/>
  <c r="P2096" i="3"/>
  <c r="Q2096" i="3" s="1"/>
  <c r="S2096" i="3" s="1"/>
  <c r="P2098" i="3"/>
  <c r="Q2098" i="3" s="1"/>
  <c r="S2098" i="3" s="1"/>
  <c r="P2100" i="3"/>
  <c r="Q2100" i="3" s="1"/>
  <c r="S2100" i="3" s="1"/>
  <c r="P2102" i="3"/>
  <c r="Q2102" i="3" s="1"/>
  <c r="S2102" i="3" s="1"/>
  <c r="P2104" i="3"/>
  <c r="Q2104" i="3" s="1"/>
  <c r="S2104" i="3" s="1"/>
  <c r="P2106" i="3"/>
  <c r="Q2106" i="3" s="1"/>
  <c r="S2106" i="3" s="1"/>
  <c r="P2108" i="3"/>
  <c r="Q2108" i="3" s="1"/>
  <c r="S2108" i="3" s="1"/>
  <c r="P2110" i="3"/>
  <c r="Q2110" i="3" s="1"/>
  <c r="S2110" i="3" s="1"/>
  <c r="P2112" i="3"/>
  <c r="Q2112" i="3" s="1"/>
  <c r="S2112" i="3" s="1"/>
  <c r="P2114" i="3"/>
  <c r="Q2114" i="3" s="1"/>
  <c r="S2114" i="3" s="1"/>
  <c r="P2116" i="3"/>
  <c r="Q2116" i="3" s="1"/>
  <c r="S2116" i="3" s="1"/>
  <c r="P2118" i="3"/>
  <c r="Q2118" i="3" s="1"/>
  <c r="S2118" i="3" s="1"/>
  <c r="P2120" i="3"/>
  <c r="Q2120" i="3" s="1"/>
  <c r="S2120" i="3" s="1"/>
  <c r="P2122" i="3"/>
  <c r="Q2122" i="3" s="1"/>
  <c r="S2122" i="3" s="1"/>
  <c r="P2124" i="3"/>
  <c r="Q2124" i="3" s="1"/>
  <c r="S2124" i="3" s="1"/>
  <c r="P2126" i="3"/>
  <c r="Q2126" i="3" s="1"/>
  <c r="S2126" i="3" s="1"/>
  <c r="P2128" i="3"/>
  <c r="Q2128" i="3" s="1"/>
  <c r="S2128" i="3" s="1"/>
  <c r="P2130" i="3"/>
  <c r="Q2130" i="3" s="1"/>
  <c r="S2130" i="3" s="1"/>
  <c r="P2132" i="3"/>
  <c r="Q2132" i="3" s="1"/>
  <c r="S2132" i="3" s="1"/>
  <c r="P2134" i="3"/>
  <c r="Q2134" i="3" s="1"/>
  <c r="S2134" i="3" s="1"/>
  <c r="P2136" i="3"/>
  <c r="Q2136" i="3" s="1"/>
  <c r="S2136" i="3" s="1"/>
  <c r="P2138" i="3"/>
  <c r="Q2138" i="3" s="1"/>
  <c r="S2138" i="3" s="1"/>
  <c r="P2140" i="3"/>
  <c r="Q2140" i="3" s="1"/>
  <c r="S2140" i="3" s="1"/>
  <c r="P2142" i="3"/>
  <c r="Q2142" i="3" s="1"/>
  <c r="S2142" i="3" s="1"/>
  <c r="P2144" i="3"/>
  <c r="Q2144" i="3" s="1"/>
  <c r="S2144" i="3" s="1"/>
  <c r="P2146" i="3"/>
  <c r="Q2146" i="3" s="1"/>
  <c r="S2146" i="3" s="1"/>
  <c r="P2148" i="3"/>
  <c r="Q2148" i="3" s="1"/>
  <c r="S2148" i="3" s="1"/>
  <c r="P2150" i="3"/>
  <c r="Q2150" i="3" s="1"/>
  <c r="S2150" i="3" s="1"/>
  <c r="P2152" i="3"/>
  <c r="Q2152" i="3" s="1"/>
  <c r="S2152" i="3" s="1"/>
  <c r="P2154" i="3"/>
  <c r="Q2154" i="3" s="1"/>
  <c r="S2154" i="3" s="1"/>
  <c r="P2156" i="3"/>
  <c r="Q2156" i="3" s="1"/>
  <c r="S2156" i="3" s="1"/>
  <c r="P2158" i="3"/>
  <c r="Q2158" i="3" s="1"/>
  <c r="S2158" i="3" s="1"/>
  <c r="P2160" i="3"/>
  <c r="Q2160" i="3" s="1"/>
  <c r="S2160" i="3" s="1"/>
  <c r="P2162" i="3"/>
  <c r="Q2162" i="3" s="1"/>
  <c r="S2162" i="3" s="1"/>
  <c r="P2164" i="3"/>
  <c r="Q2164" i="3" s="1"/>
  <c r="S2164" i="3" s="1"/>
  <c r="P2166" i="3"/>
  <c r="Q2166" i="3" s="1"/>
  <c r="S2166" i="3" s="1"/>
  <c r="P2168" i="3"/>
  <c r="Q2168" i="3" s="1"/>
  <c r="S2168" i="3" s="1"/>
  <c r="P2170" i="3"/>
  <c r="Q2170" i="3" s="1"/>
  <c r="S2170" i="3" s="1"/>
  <c r="P2172" i="3"/>
  <c r="Q2172" i="3" s="1"/>
  <c r="S2172" i="3" s="1"/>
  <c r="P2174" i="3"/>
  <c r="Q2174" i="3" s="1"/>
  <c r="S2174" i="3" s="1"/>
  <c r="P2176" i="3"/>
  <c r="Q2176" i="3" s="1"/>
  <c r="S2176" i="3" s="1"/>
  <c r="P2178" i="3"/>
  <c r="Q2178" i="3" s="1"/>
  <c r="S2178" i="3" s="1"/>
  <c r="P2180" i="3"/>
  <c r="Q2180" i="3" s="1"/>
  <c r="S2180" i="3" s="1"/>
  <c r="P2182" i="3"/>
  <c r="Q2182" i="3" s="1"/>
  <c r="S2182" i="3" s="1"/>
  <c r="P2184" i="3"/>
  <c r="Q2184" i="3" s="1"/>
  <c r="S2184" i="3" s="1"/>
  <c r="P2186" i="3"/>
  <c r="Q2186" i="3" s="1"/>
  <c r="S2186" i="3" s="1"/>
  <c r="P2188" i="3"/>
  <c r="Q2188" i="3" s="1"/>
  <c r="S2188" i="3" s="1"/>
  <c r="P2190" i="3"/>
  <c r="Q2190" i="3" s="1"/>
  <c r="S2190" i="3" s="1"/>
  <c r="P2192" i="3"/>
  <c r="Q2192" i="3" s="1"/>
  <c r="S2192" i="3" s="1"/>
  <c r="P1537" i="3"/>
  <c r="Q1537" i="3" s="1"/>
  <c r="S1537" i="3" s="1"/>
  <c r="P1539" i="3"/>
  <c r="Q1539" i="3" s="1"/>
  <c r="S1539" i="3" s="1"/>
  <c r="P1541" i="3"/>
  <c r="Q1541" i="3" s="1"/>
  <c r="S1541" i="3" s="1"/>
  <c r="P1543" i="3"/>
  <c r="Q1543" i="3" s="1"/>
  <c r="S1543" i="3" s="1"/>
  <c r="P1545" i="3"/>
  <c r="Q1545" i="3" s="1"/>
  <c r="S1545" i="3" s="1"/>
  <c r="P1547" i="3"/>
  <c r="Q1547" i="3" s="1"/>
  <c r="S1547" i="3" s="1"/>
  <c r="P1549" i="3"/>
  <c r="Q1549" i="3" s="1"/>
  <c r="S1549" i="3" s="1"/>
  <c r="P1551" i="3"/>
  <c r="Q1551" i="3" s="1"/>
  <c r="S1551" i="3" s="1"/>
  <c r="P1553" i="3"/>
  <c r="Q1553" i="3" s="1"/>
  <c r="S1553" i="3" s="1"/>
  <c r="P1555" i="3"/>
  <c r="Q1555" i="3" s="1"/>
  <c r="S1555" i="3" s="1"/>
  <c r="P1557" i="3"/>
  <c r="Q1557" i="3" s="1"/>
  <c r="S1557" i="3" s="1"/>
  <c r="P1559" i="3"/>
  <c r="Q1559" i="3" s="1"/>
  <c r="S1559" i="3" s="1"/>
  <c r="P1561" i="3"/>
  <c r="Q1561" i="3" s="1"/>
  <c r="S1561" i="3" s="1"/>
  <c r="P1563" i="3"/>
  <c r="Q1563" i="3" s="1"/>
  <c r="S1563" i="3" s="1"/>
  <c r="P1565" i="3"/>
  <c r="Q1565" i="3" s="1"/>
  <c r="S1565" i="3" s="1"/>
  <c r="P1567" i="3"/>
  <c r="Q1567" i="3" s="1"/>
  <c r="S1567" i="3" s="1"/>
  <c r="P1569" i="3"/>
  <c r="Q1569" i="3" s="1"/>
  <c r="S1569" i="3" s="1"/>
  <c r="P1571" i="3"/>
  <c r="Q1571" i="3" s="1"/>
  <c r="S1571" i="3" s="1"/>
  <c r="P1573" i="3"/>
  <c r="Q1573" i="3" s="1"/>
  <c r="S1573" i="3" s="1"/>
  <c r="P1575" i="3"/>
  <c r="Q1575" i="3" s="1"/>
  <c r="S1575" i="3" s="1"/>
  <c r="P1577" i="3"/>
  <c r="Q1577" i="3" s="1"/>
  <c r="S1577" i="3" s="1"/>
  <c r="P1579" i="3"/>
  <c r="Q1579" i="3" s="1"/>
  <c r="S1579" i="3" s="1"/>
  <c r="P1581" i="3"/>
  <c r="Q1581" i="3" s="1"/>
  <c r="S1581" i="3" s="1"/>
  <c r="P1583" i="3"/>
  <c r="Q1583" i="3" s="1"/>
  <c r="S1583" i="3" s="1"/>
  <c r="P1585" i="3"/>
  <c r="Q1585" i="3" s="1"/>
  <c r="S1585" i="3" s="1"/>
  <c r="P1587" i="3"/>
  <c r="Q1587" i="3" s="1"/>
  <c r="S1587" i="3" s="1"/>
  <c r="P1589" i="3"/>
  <c r="Q1589" i="3" s="1"/>
  <c r="S1589" i="3" s="1"/>
  <c r="P1591" i="3"/>
  <c r="Q1591" i="3" s="1"/>
  <c r="S1591" i="3" s="1"/>
  <c r="P1593" i="3"/>
  <c r="Q1593" i="3" s="1"/>
  <c r="S1593" i="3" s="1"/>
  <c r="P1595" i="3"/>
  <c r="Q1595" i="3" s="1"/>
  <c r="S1595" i="3" s="1"/>
  <c r="P1597" i="3"/>
  <c r="Q1597" i="3" s="1"/>
  <c r="S1597" i="3" s="1"/>
  <c r="P1599" i="3"/>
  <c r="Q1599" i="3" s="1"/>
  <c r="S1599" i="3" s="1"/>
  <c r="P1601" i="3"/>
  <c r="Q1601" i="3" s="1"/>
  <c r="S1601" i="3" s="1"/>
  <c r="P1603" i="3"/>
  <c r="Q1603" i="3" s="1"/>
  <c r="S1603" i="3" s="1"/>
  <c r="P1605" i="3"/>
  <c r="Q1605" i="3" s="1"/>
  <c r="S1605" i="3" s="1"/>
  <c r="P1607" i="3"/>
  <c r="Q1607" i="3" s="1"/>
  <c r="S1607" i="3" s="1"/>
  <c r="P1609" i="3"/>
  <c r="Q1609" i="3" s="1"/>
  <c r="S1609" i="3" s="1"/>
  <c r="P1611" i="3"/>
  <c r="Q1611" i="3" s="1"/>
  <c r="S1611" i="3" s="1"/>
  <c r="P1613" i="3"/>
  <c r="Q1613" i="3" s="1"/>
  <c r="S1613" i="3" s="1"/>
  <c r="P1615" i="3"/>
  <c r="Q1615" i="3" s="1"/>
  <c r="S1615" i="3" s="1"/>
  <c r="P1617" i="3"/>
  <c r="Q1617" i="3" s="1"/>
  <c r="S1617" i="3" s="1"/>
  <c r="P1619" i="3"/>
  <c r="Q1619" i="3" s="1"/>
  <c r="S1619" i="3" s="1"/>
  <c r="P1621" i="3"/>
  <c r="Q1621" i="3" s="1"/>
  <c r="S1621" i="3" s="1"/>
  <c r="P1623" i="3"/>
  <c r="Q1623" i="3" s="1"/>
  <c r="S1623" i="3" s="1"/>
  <c r="P1625" i="3"/>
  <c r="Q1625" i="3" s="1"/>
  <c r="S1625" i="3" s="1"/>
  <c r="P1627" i="3"/>
  <c r="Q1627" i="3" s="1"/>
  <c r="S1627" i="3" s="1"/>
  <c r="P1629" i="3"/>
  <c r="Q1629" i="3" s="1"/>
  <c r="S1629" i="3" s="1"/>
  <c r="P1631" i="3"/>
  <c r="Q1631" i="3" s="1"/>
  <c r="S1631" i="3" s="1"/>
  <c r="P1633" i="3"/>
  <c r="Q1633" i="3" s="1"/>
  <c r="S1633" i="3" s="1"/>
  <c r="P1635" i="3"/>
  <c r="Q1635" i="3" s="1"/>
  <c r="S1635" i="3" s="1"/>
  <c r="P1637" i="3"/>
  <c r="Q1637" i="3" s="1"/>
  <c r="S1637" i="3" s="1"/>
  <c r="P1639" i="3"/>
  <c r="Q1639" i="3" s="1"/>
  <c r="S1639" i="3" s="1"/>
  <c r="P1641" i="3"/>
  <c r="Q1641" i="3" s="1"/>
  <c r="S1641" i="3" s="1"/>
  <c r="P1643" i="3"/>
  <c r="Q1643" i="3" s="1"/>
  <c r="S1643" i="3" s="1"/>
  <c r="P1645" i="3"/>
  <c r="Q1645" i="3" s="1"/>
  <c r="S1645" i="3" s="1"/>
  <c r="P1647" i="3"/>
  <c r="Q1647" i="3" s="1"/>
  <c r="S1647" i="3" s="1"/>
  <c r="P1649" i="3"/>
  <c r="Q1649" i="3" s="1"/>
  <c r="S1649" i="3" s="1"/>
  <c r="P1651" i="3"/>
  <c r="Q1651" i="3" s="1"/>
  <c r="S1651" i="3" s="1"/>
  <c r="P1653" i="3"/>
  <c r="Q1653" i="3" s="1"/>
  <c r="S1653" i="3" s="1"/>
  <c r="P1655" i="3"/>
  <c r="Q1655" i="3" s="1"/>
  <c r="S1655" i="3" s="1"/>
  <c r="P1657" i="3"/>
  <c r="Q1657" i="3" s="1"/>
  <c r="S1657" i="3" s="1"/>
  <c r="P1659" i="3"/>
  <c r="Q1659" i="3" s="1"/>
  <c r="S1659" i="3" s="1"/>
  <c r="P1661" i="3"/>
  <c r="Q1661" i="3" s="1"/>
  <c r="S1661" i="3" s="1"/>
  <c r="P1663" i="3"/>
  <c r="Q1663" i="3" s="1"/>
  <c r="S1663" i="3" s="1"/>
  <c r="P1665" i="3"/>
  <c r="Q1665" i="3" s="1"/>
  <c r="S1665" i="3" s="1"/>
  <c r="P1667" i="3"/>
  <c r="Q1667" i="3" s="1"/>
  <c r="S1667" i="3" s="1"/>
  <c r="P1669" i="3"/>
  <c r="Q1669" i="3" s="1"/>
  <c r="S1669" i="3" s="1"/>
  <c r="P1671" i="3"/>
  <c r="Q1671" i="3" s="1"/>
  <c r="S1671" i="3" s="1"/>
  <c r="P1673" i="3"/>
  <c r="Q1673" i="3" s="1"/>
  <c r="S1673" i="3" s="1"/>
  <c r="P1675" i="3"/>
  <c r="Q1675" i="3" s="1"/>
  <c r="S1675" i="3" s="1"/>
  <c r="P1677" i="3"/>
  <c r="Q1677" i="3" s="1"/>
  <c r="S1677" i="3" s="1"/>
  <c r="P1679" i="3"/>
  <c r="Q1679" i="3" s="1"/>
  <c r="S1679" i="3" s="1"/>
  <c r="P1681" i="3"/>
  <c r="Q1681" i="3" s="1"/>
  <c r="S1681" i="3" s="1"/>
  <c r="P1683" i="3"/>
  <c r="Q1683" i="3" s="1"/>
  <c r="S1683" i="3" s="1"/>
  <c r="P1685" i="3"/>
  <c r="Q1685" i="3" s="1"/>
  <c r="S1685" i="3" s="1"/>
  <c r="P1687" i="3"/>
  <c r="Q1687" i="3" s="1"/>
  <c r="S1687" i="3" s="1"/>
  <c r="P1689" i="3"/>
  <c r="Q1689" i="3" s="1"/>
  <c r="S1689" i="3" s="1"/>
  <c r="P1691" i="3"/>
  <c r="Q1691" i="3" s="1"/>
  <c r="S1691" i="3" s="1"/>
  <c r="P1693" i="3"/>
  <c r="Q1693" i="3" s="1"/>
  <c r="S1693" i="3" s="1"/>
  <c r="P1695" i="3"/>
  <c r="Q1695" i="3" s="1"/>
  <c r="S1695" i="3" s="1"/>
  <c r="P1697" i="3"/>
  <c r="Q1697" i="3" s="1"/>
  <c r="S1697" i="3" s="1"/>
  <c r="P1699" i="3"/>
  <c r="Q1699" i="3" s="1"/>
  <c r="S1699" i="3" s="1"/>
  <c r="P1701" i="3"/>
  <c r="Q1701" i="3" s="1"/>
  <c r="S1701" i="3" s="1"/>
  <c r="P1703" i="3"/>
  <c r="Q1703" i="3" s="1"/>
  <c r="S1703" i="3" s="1"/>
  <c r="P1705" i="3"/>
  <c r="Q1705" i="3" s="1"/>
  <c r="S1705" i="3" s="1"/>
  <c r="P1707" i="3"/>
  <c r="Q1707" i="3" s="1"/>
  <c r="S1707" i="3" s="1"/>
  <c r="P1709" i="3"/>
  <c r="Q1709" i="3" s="1"/>
  <c r="S1709" i="3" s="1"/>
  <c r="P1711" i="3"/>
  <c r="Q1711" i="3" s="1"/>
  <c r="S1711" i="3" s="1"/>
  <c r="P1713" i="3"/>
  <c r="Q1713" i="3" s="1"/>
  <c r="S1713" i="3" s="1"/>
  <c r="P1715" i="3"/>
  <c r="Q1715" i="3" s="1"/>
  <c r="S1715" i="3" s="1"/>
  <c r="P1717" i="3"/>
  <c r="Q1717" i="3" s="1"/>
  <c r="S1717" i="3" s="1"/>
  <c r="P1719" i="3"/>
  <c r="Q1719" i="3" s="1"/>
  <c r="S1719" i="3" s="1"/>
  <c r="P1721" i="3"/>
  <c r="Q1721" i="3" s="1"/>
  <c r="S1721" i="3" s="1"/>
  <c r="P1723" i="3"/>
  <c r="Q1723" i="3" s="1"/>
  <c r="S1723" i="3" s="1"/>
  <c r="P1725" i="3"/>
  <c r="Q1725" i="3" s="1"/>
  <c r="S1725" i="3" s="1"/>
  <c r="P1727" i="3"/>
  <c r="Q1727" i="3" s="1"/>
  <c r="S1727" i="3" s="1"/>
  <c r="P1729" i="3"/>
  <c r="Q1729" i="3" s="1"/>
  <c r="S1729" i="3" s="1"/>
  <c r="P1731" i="3"/>
  <c r="Q1731" i="3" s="1"/>
  <c r="S1731" i="3" s="1"/>
  <c r="P1733" i="3"/>
  <c r="Q1733" i="3" s="1"/>
  <c r="S1733" i="3" s="1"/>
  <c r="P1735" i="3"/>
  <c r="Q1735" i="3" s="1"/>
  <c r="S1735" i="3" s="1"/>
  <c r="P1737" i="3"/>
  <c r="Q1737" i="3" s="1"/>
  <c r="S1737" i="3" s="1"/>
  <c r="P1739" i="3"/>
  <c r="Q1739" i="3" s="1"/>
  <c r="S1739" i="3" s="1"/>
  <c r="P1741" i="3"/>
  <c r="Q1741" i="3" s="1"/>
  <c r="S1741" i="3" s="1"/>
  <c r="P1743" i="3"/>
  <c r="Q1743" i="3" s="1"/>
  <c r="S1743" i="3" s="1"/>
  <c r="P1745" i="3"/>
  <c r="Q1745" i="3" s="1"/>
  <c r="S1745" i="3" s="1"/>
  <c r="P1747" i="3"/>
  <c r="Q1747" i="3" s="1"/>
  <c r="S1747" i="3" s="1"/>
  <c r="P1749" i="3"/>
  <c r="Q1749" i="3" s="1"/>
  <c r="S1749" i="3" s="1"/>
  <c r="P1751" i="3"/>
  <c r="Q1751" i="3" s="1"/>
  <c r="S1751" i="3" s="1"/>
  <c r="P1753" i="3"/>
  <c r="Q1753" i="3" s="1"/>
  <c r="S1753" i="3" s="1"/>
  <c r="P1755" i="3"/>
  <c r="Q1755" i="3" s="1"/>
  <c r="S1755" i="3" s="1"/>
  <c r="P1757" i="3"/>
  <c r="Q1757" i="3" s="1"/>
  <c r="S1757" i="3" s="1"/>
  <c r="P1759" i="3"/>
  <c r="Q1759" i="3" s="1"/>
  <c r="S1759" i="3" s="1"/>
  <c r="P1761" i="3"/>
  <c r="Q1761" i="3" s="1"/>
  <c r="S1761" i="3" s="1"/>
  <c r="P1763" i="3"/>
  <c r="Q1763" i="3" s="1"/>
  <c r="S1763" i="3" s="1"/>
  <c r="P1765" i="3"/>
  <c r="Q1765" i="3" s="1"/>
  <c r="S1765" i="3" s="1"/>
  <c r="P1767" i="3"/>
  <c r="Q1767" i="3" s="1"/>
  <c r="S1767" i="3" s="1"/>
  <c r="P1769" i="3"/>
  <c r="Q1769" i="3" s="1"/>
  <c r="S1769" i="3" s="1"/>
  <c r="P1771" i="3"/>
  <c r="Q1771" i="3" s="1"/>
  <c r="S1771" i="3" s="1"/>
  <c r="P1773" i="3"/>
  <c r="Q1773" i="3" s="1"/>
  <c r="S1773" i="3" s="1"/>
  <c r="P1775" i="3"/>
  <c r="Q1775" i="3" s="1"/>
  <c r="S1775" i="3" s="1"/>
  <c r="P1777" i="3"/>
  <c r="Q1777" i="3" s="1"/>
  <c r="S1777" i="3" s="1"/>
  <c r="P1779" i="3"/>
  <c r="Q1779" i="3" s="1"/>
  <c r="S1779" i="3" s="1"/>
  <c r="P1781" i="3"/>
  <c r="Q1781" i="3" s="1"/>
  <c r="S1781" i="3" s="1"/>
  <c r="P1783" i="3"/>
  <c r="Q1783" i="3" s="1"/>
  <c r="S1783" i="3" s="1"/>
  <c r="P1785" i="3"/>
  <c r="Q1785" i="3" s="1"/>
  <c r="S1785" i="3" s="1"/>
  <c r="P1787" i="3"/>
  <c r="Q1787" i="3" s="1"/>
  <c r="S1787" i="3" s="1"/>
  <c r="P1789" i="3"/>
  <c r="Q1789" i="3" s="1"/>
  <c r="S1789" i="3" s="1"/>
  <c r="P1791" i="3"/>
  <c r="Q1791" i="3" s="1"/>
  <c r="S1791" i="3" s="1"/>
  <c r="P1793" i="3"/>
  <c r="Q1793" i="3" s="1"/>
  <c r="S1793" i="3" s="1"/>
  <c r="P1795" i="3"/>
  <c r="Q1795" i="3" s="1"/>
  <c r="S1795" i="3" s="1"/>
  <c r="P1797" i="3"/>
  <c r="Q1797" i="3" s="1"/>
  <c r="S1797" i="3" s="1"/>
  <c r="P1799" i="3"/>
  <c r="Q1799" i="3" s="1"/>
  <c r="S1799" i="3" s="1"/>
  <c r="P1801" i="3"/>
  <c r="Q1801" i="3" s="1"/>
  <c r="S1801" i="3" s="1"/>
  <c r="P1803" i="3"/>
  <c r="Q1803" i="3" s="1"/>
  <c r="S1803" i="3" s="1"/>
  <c r="P1805" i="3"/>
  <c r="Q1805" i="3" s="1"/>
  <c r="S1805" i="3" s="1"/>
  <c r="P1807" i="3"/>
  <c r="Q1807" i="3" s="1"/>
  <c r="S1807" i="3" s="1"/>
  <c r="P1809" i="3"/>
  <c r="Q1809" i="3" s="1"/>
  <c r="S1809" i="3" s="1"/>
  <c r="P1811" i="3"/>
  <c r="Q1811" i="3" s="1"/>
  <c r="S1811" i="3" s="1"/>
  <c r="P1813" i="3"/>
  <c r="Q1813" i="3" s="1"/>
  <c r="S1813" i="3" s="1"/>
  <c r="P1815" i="3"/>
  <c r="Q1815" i="3" s="1"/>
  <c r="S1815" i="3" s="1"/>
  <c r="P1817" i="3"/>
  <c r="Q1817" i="3" s="1"/>
  <c r="S1817" i="3" s="1"/>
  <c r="P1819" i="3"/>
  <c r="Q1819" i="3" s="1"/>
  <c r="S1819" i="3" s="1"/>
  <c r="P1821" i="3"/>
  <c r="Q1821" i="3" s="1"/>
  <c r="S1821" i="3" s="1"/>
  <c r="P1823" i="3"/>
  <c r="Q1823" i="3" s="1"/>
  <c r="S1823" i="3" s="1"/>
  <c r="P1825" i="3"/>
  <c r="Q1825" i="3" s="1"/>
  <c r="S1825" i="3" s="1"/>
  <c r="P1827" i="3"/>
  <c r="Q1827" i="3" s="1"/>
  <c r="S1827" i="3" s="1"/>
  <c r="P1829" i="3"/>
  <c r="Q1829" i="3" s="1"/>
  <c r="S1829" i="3" s="1"/>
  <c r="P1831" i="3"/>
  <c r="Q1831" i="3" s="1"/>
  <c r="S1831" i="3" s="1"/>
  <c r="P1833" i="3"/>
  <c r="Q1833" i="3" s="1"/>
  <c r="S1833" i="3" s="1"/>
  <c r="P1835" i="3"/>
  <c r="Q1835" i="3" s="1"/>
  <c r="S1835" i="3" s="1"/>
  <c r="P1837" i="3"/>
  <c r="Q1837" i="3" s="1"/>
  <c r="S1837" i="3" s="1"/>
  <c r="P1839" i="3"/>
  <c r="Q1839" i="3" s="1"/>
  <c r="S1839" i="3" s="1"/>
  <c r="P1841" i="3"/>
  <c r="Q1841" i="3" s="1"/>
  <c r="S1841" i="3" s="1"/>
  <c r="P1843" i="3"/>
  <c r="Q1843" i="3" s="1"/>
  <c r="S1843" i="3" s="1"/>
  <c r="P1845" i="3"/>
  <c r="Q1845" i="3" s="1"/>
  <c r="S1845" i="3" s="1"/>
  <c r="P1847" i="3"/>
  <c r="Q1847" i="3" s="1"/>
  <c r="S1847" i="3" s="1"/>
  <c r="P1849" i="3"/>
  <c r="Q1849" i="3" s="1"/>
  <c r="S1849" i="3" s="1"/>
  <c r="P1851" i="3"/>
  <c r="Q1851" i="3" s="1"/>
  <c r="S1851" i="3" s="1"/>
  <c r="P1853" i="3"/>
  <c r="Q1853" i="3" s="1"/>
  <c r="S1853" i="3" s="1"/>
  <c r="P1855" i="3"/>
  <c r="Q1855" i="3" s="1"/>
  <c r="S1855" i="3" s="1"/>
  <c r="P1857" i="3"/>
  <c r="Q1857" i="3" s="1"/>
  <c r="S1857" i="3" s="1"/>
  <c r="P1859" i="3"/>
  <c r="Q1859" i="3" s="1"/>
  <c r="S1859" i="3" s="1"/>
  <c r="P1861" i="3"/>
  <c r="Q1861" i="3" s="1"/>
  <c r="S1861" i="3" s="1"/>
  <c r="P1863" i="3"/>
  <c r="Q1863" i="3" s="1"/>
  <c r="S1863" i="3" s="1"/>
  <c r="P1865" i="3"/>
  <c r="Q1865" i="3" s="1"/>
  <c r="S1865" i="3" s="1"/>
  <c r="P1867" i="3"/>
  <c r="Q1867" i="3" s="1"/>
  <c r="S1867" i="3" s="1"/>
  <c r="P1869" i="3"/>
  <c r="Q1869" i="3" s="1"/>
  <c r="S1869" i="3" s="1"/>
  <c r="P1871" i="3"/>
  <c r="Q1871" i="3" s="1"/>
  <c r="S1871" i="3" s="1"/>
  <c r="P1873" i="3"/>
  <c r="Q1873" i="3" s="1"/>
  <c r="S1873" i="3" s="1"/>
  <c r="P1875" i="3"/>
  <c r="Q1875" i="3" s="1"/>
  <c r="S1875" i="3" s="1"/>
  <c r="P1877" i="3"/>
  <c r="Q1877" i="3" s="1"/>
  <c r="S1877" i="3" s="1"/>
  <c r="P1879" i="3"/>
  <c r="Q1879" i="3" s="1"/>
  <c r="S1879" i="3" s="1"/>
  <c r="P1881" i="3"/>
  <c r="Q1881" i="3" s="1"/>
  <c r="S1881" i="3" s="1"/>
  <c r="P1883" i="3"/>
  <c r="Q1883" i="3" s="1"/>
  <c r="S1883" i="3" s="1"/>
  <c r="P1885" i="3"/>
  <c r="Q1885" i="3" s="1"/>
  <c r="S1885" i="3" s="1"/>
  <c r="P1887" i="3"/>
  <c r="Q1887" i="3" s="1"/>
  <c r="S1887" i="3" s="1"/>
  <c r="P1889" i="3"/>
  <c r="Q1889" i="3" s="1"/>
  <c r="S1889" i="3" s="1"/>
  <c r="P1891" i="3"/>
  <c r="Q1891" i="3" s="1"/>
  <c r="S1891" i="3" s="1"/>
  <c r="P1893" i="3"/>
  <c r="Q1893" i="3" s="1"/>
  <c r="S1893" i="3" s="1"/>
  <c r="P1895" i="3"/>
  <c r="Q1895" i="3" s="1"/>
  <c r="S1895" i="3" s="1"/>
  <c r="P1897" i="3"/>
  <c r="Q1897" i="3" s="1"/>
  <c r="S1897" i="3" s="1"/>
  <c r="P1899" i="3"/>
  <c r="Q1899" i="3" s="1"/>
  <c r="S1899" i="3" s="1"/>
  <c r="P1901" i="3"/>
  <c r="Q1901" i="3" s="1"/>
  <c r="S1901" i="3" s="1"/>
  <c r="P1903" i="3"/>
  <c r="Q1903" i="3" s="1"/>
  <c r="S1903" i="3" s="1"/>
  <c r="P1905" i="3"/>
  <c r="Q1905" i="3" s="1"/>
  <c r="S1905" i="3" s="1"/>
  <c r="P1907" i="3"/>
  <c r="Q1907" i="3" s="1"/>
  <c r="S1907" i="3" s="1"/>
  <c r="P1909" i="3"/>
  <c r="Q1909" i="3" s="1"/>
  <c r="S1909" i="3" s="1"/>
  <c r="P1911" i="3"/>
  <c r="Q1911" i="3" s="1"/>
  <c r="S1911" i="3" s="1"/>
  <c r="P1913" i="3"/>
  <c r="Q1913" i="3" s="1"/>
  <c r="S1913" i="3" s="1"/>
  <c r="P1915" i="3"/>
  <c r="Q1915" i="3" s="1"/>
  <c r="S1915" i="3" s="1"/>
  <c r="P1917" i="3"/>
  <c r="Q1917" i="3" s="1"/>
  <c r="S1917" i="3" s="1"/>
  <c r="P1919" i="3"/>
  <c r="Q1919" i="3" s="1"/>
  <c r="S1919" i="3" s="1"/>
  <c r="P1921" i="3"/>
  <c r="Q1921" i="3" s="1"/>
  <c r="S1921" i="3" s="1"/>
  <c r="P1923" i="3"/>
  <c r="Q1923" i="3" s="1"/>
  <c r="S1923" i="3" s="1"/>
  <c r="P1925" i="3"/>
  <c r="Q1925" i="3" s="1"/>
  <c r="S1925" i="3" s="1"/>
  <c r="P1927" i="3"/>
  <c r="Q1927" i="3" s="1"/>
  <c r="S1927" i="3" s="1"/>
  <c r="P1929" i="3"/>
  <c r="Q1929" i="3" s="1"/>
  <c r="S1929" i="3" s="1"/>
  <c r="P1931" i="3"/>
  <c r="Q1931" i="3" s="1"/>
  <c r="S1931" i="3" s="1"/>
  <c r="P1933" i="3"/>
  <c r="Q1933" i="3" s="1"/>
  <c r="S1933" i="3" s="1"/>
  <c r="P1935" i="3"/>
  <c r="Q1935" i="3" s="1"/>
  <c r="S1935" i="3" s="1"/>
  <c r="P1937" i="3"/>
  <c r="Q1937" i="3" s="1"/>
  <c r="S1937" i="3" s="1"/>
  <c r="P1939" i="3"/>
  <c r="Q1939" i="3" s="1"/>
  <c r="S1939" i="3" s="1"/>
  <c r="P1941" i="3"/>
  <c r="Q1941" i="3" s="1"/>
  <c r="S1941" i="3" s="1"/>
  <c r="P1943" i="3"/>
  <c r="Q1943" i="3" s="1"/>
  <c r="S1943" i="3" s="1"/>
  <c r="P1945" i="3"/>
  <c r="Q1945" i="3" s="1"/>
  <c r="S1945" i="3" s="1"/>
  <c r="P1947" i="3"/>
  <c r="Q1947" i="3" s="1"/>
  <c r="S1947" i="3" s="1"/>
  <c r="P1949" i="3"/>
  <c r="Q1949" i="3" s="1"/>
  <c r="S1949" i="3" s="1"/>
  <c r="P1951" i="3"/>
  <c r="Q1951" i="3" s="1"/>
  <c r="S1951" i="3" s="1"/>
  <c r="P1953" i="3"/>
  <c r="Q1953" i="3" s="1"/>
  <c r="S1953" i="3" s="1"/>
  <c r="P1955" i="3"/>
  <c r="Q1955" i="3" s="1"/>
  <c r="S1955" i="3" s="1"/>
  <c r="P1957" i="3"/>
  <c r="Q1957" i="3" s="1"/>
  <c r="S1957" i="3" s="1"/>
  <c r="P1959" i="3"/>
  <c r="Q1959" i="3" s="1"/>
  <c r="S1959" i="3" s="1"/>
  <c r="P1961" i="3"/>
  <c r="Q1961" i="3" s="1"/>
  <c r="S1961" i="3" s="1"/>
  <c r="P1963" i="3"/>
  <c r="Q1963" i="3" s="1"/>
  <c r="S1963" i="3" s="1"/>
  <c r="P1965" i="3"/>
  <c r="Q1965" i="3" s="1"/>
  <c r="S1965" i="3" s="1"/>
  <c r="P1967" i="3"/>
  <c r="Q1967" i="3" s="1"/>
  <c r="S1967" i="3" s="1"/>
  <c r="P1969" i="3"/>
  <c r="Q1969" i="3" s="1"/>
  <c r="S1969" i="3" s="1"/>
  <c r="P1971" i="3"/>
  <c r="Q1971" i="3" s="1"/>
  <c r="S1971" i="3" s="1"/>
  <c r="P1973" i="3"/>
  <c r="Q1973" i="3" s="1"/>
  <c r="S1973" i="3" s="1"/>
  <c r="P1975" i="3"/>
  <c r="Q1975" i="3" s="1"/>
  <c r="S1975" i="3" s="1"/>
  <c r="P1977" i="3"/>
  <c r="Q1977" i="3" s="1"/>
  <c r="S1977" i="3" s="1"/>
  <c r="P1979" i="3"/>
  <c r="Q1979" i="3" s="1"/>
  <c r="S1979" i="3" s="1"/>
  <c r="P1981" i="3"/>
  <c r="Q1981" i="3" s="1"/>
  <c r="S1981" i="3" s="1"/>
  <c r="P1983" i="3"/>
  <c r="Q1983" i="3" s="1"/>
  <c r="S1983" i="3" s="1"/>
  <c r="P1985" i="3"/>
  <c r="Q1985" i="3" s="1"/>
  <c r="S1985" i="3" s="1"/>
  <c r="P1987" i="3"/>
  <c r="Q1987" i="3" s="1"/>
  <c r="S1987" i="3" s="1"/>
  <c r="P1989" i="3"/>
  <c r="Q1989" i="3" s="1"/>
  <c r="S1989" i="3" s="1"/>
  <c r="P1991" i="3"/>
  <c r="Q1991" i="3" s="1"/>
  <c r="S1991" i="3" s="1"/>
  <c r="P1993" i="3"/>
  <c r="Q1993" i="3" s="1"/>
  <c r="S1993" i="3" s="1"/>
  <c r="P1995" i="3"/>
  <c r="Q1995" i="3" s="1"/>
  <c r="S1995" i="3" s="1"/>
  <c r="P1997" i="3"/>
  <c r="Q1997" i="3" s="1"/>
  <c r="S1997" i="3" s="1"/>
  <c r="P1999" i="3"/>
  <c r="Q1999" i="3" s="1"/>
  <c r="S1999" i="3" s="1"/>
  <c r="P2001" i="3"/>
  <c r="Q2001" i="3" s="1"/>
  <c r="S2001" i="3" s="1"/>
  <c r="P2003" i="3"/>
  <c r="Q2003" i="3" s="1"/>
  <c r="S2003" i="3" s="1"/>
  <c r="P2005" i="3"/>
  <c r="Q2005" i="3" s="1"/>
  <c r="S2005" i="3" s="1"/>
  <c r="P2007" i="3"/>
  <c r="Q2007" i="3" s="1"/>
  <c r="S2007" i="3" s="1"/>
  <c r="P2009" i="3"/>
  <c r="Q2009" i="3" s="1"/>
  <c r="S2009" i="3" s="1"/>
  <c r="P2011" i="3"/>
  <c r="Q2011" i="3" s="1"/>
  <c r="S2011" i="3" s="1"/>
  <c r="P2013" i="3"/>
  <c r="Q2013" i="3" s="1"/>
  <c r="S2013" i="3" s="1"/>
  <c r="P2015" i="3"/>
  <c r="Q2015" i="3" s="1"/>
  <c r="S2015" i="3" s="1"/>
  <c r="P2017" i="3"/>
  <c r="Q2017" i="3" s="1"/>
  <c r="S2017" i="3" s="1"/>
  <c r="P2019" i="3"/>
  <c r="Q2019" i="3" s="1"/>
  <c r="S2019" i="3" s="1"/>
  <c r="P2021" i="3"/>
  <c r="Q2021" i="3" s="1"/>
  <c r="S2021" i="3" s="1"/>
  <c r="P2023" i="3"/>
  <c r="Q2023" i="3" s="1"/>
  <c r="S2023" i="3" s="1"/>
  <c r="P2025" i="3"/>
  <c r="Q2025" i="3" s="1"/>
  <c r="S2025" i="3" s="1"/>
  <c r="P2027" i="3"/>
  <c r="Q2027" i="3" s="1"/>
  <c r="S2027" i="3" s="1"/>
  <c r="P2029" i="3"/>
  <c r="Q2029" i="3" s="1"/>
  <c r="S2029" i="3" s="1"/>
  <c r="P2031" i="3"/>
  <c r="Q2031" i="3" s="1"/>
  <c r="S2031" i="3" s="1"/>
  <c r="P2033" i="3"/>
  <c r="Q2033" i="3" s="1"/>
  <c r="S2033" i="3" s="1"/>
  <c r="P2035" i="3"/>
  <c r="Q2035" i="3" s="1"/>
  <c r="S2035" i="3" s="1"/>
  <c r="P2037" i="3"/>
  <c r="Q2037" i="3" s="1"/>
  <c r="S2037" i="3" s="1"/>
  <c r="P2039" i="3"/>
  <c r="Q2039" i="3" s="1"/>
  <c r="S2039" i="3" s="1"/>
  <c r="P2041" i="3"/>
  <c r="Q2041" i="3" s="1"/>
  <c r="S2041" i="3" s="1"/>
  <c r="P2043" i="3"/>
  <c r="Q2043" i="3" s="1"/>
  <c r="S2043" i="3" s="1"/>
  <c r="P2045" i="3"/>
  <c r="Q2045" i="3" s="1"/>
  <c r="S2045" i="3" s="1"/>
  <c r="P2047" i="3"/>
  <c r="Q2047" i="3" s="1"/>
  <c r="S2047" i="3" s="1"/>
  <c r="P2049" i="3"/>
  <c r="Q2049" i="3" s="1"/>
  <c r="S2049" i="3" s="1"/>
  <c r="P2051" i="3"/>
  <c r="Q2051" i="3" s="1"/>
  <c r="S2051" i="3" s="1"/>
  <c r="P2053" i="3"/>
  <c r="Q2053" i="3" s="1"/>
  <c r="S2053" i="3" s="1"/>
  <c r="P2055" i="3"/>
  <c r="Q2055" i="3" s="1"/>
  <c r="S2055" i="3" s="1"/>
  <c r="P2057" i="3"/>
  <c r="Q2057" i="3" s="1"/>
  <c r="S2057" i="3" s="1"/>
  <c r="P2059" i="3"/>
  <c r="Q2059" i="3" s="1"/>
  <c r="S2059" i="3" s="1"/>
  <c r="P2061" i="3"/>
  <c r="Q2061" i="3" s="1"/>
  <c r="S2061" i="3" s="1"/>
  <c r="P2063" i="3"/>
  <c r="Q2063" i="3" s="1"/>
  <c r="S2063" i="3" s="1"/>
  <c r="P2065" i="3"/>
  <c r="Q2065" i="3" s="1"/>
  <c r="S2065" i="3" s="1"/>
  <c r="P2067" i="3"/>
  <c r="Q2067" i="3" s="1"/>
  <c r="S2067" i="3" s="1"/>
  <c r="P2069" i="3"/>
  <c r="Q2069" i="3" s="1"/>
  <c r="S2069" i="3" s="1"/>
  <c r="P2071" i="3"/>
  <c r="Q2071" i="3" s="1"/>
  <c r="S2071" i="3" s="1"/>
  <c r="P2073" i="3"/>
  <c r="Q2073" i="3" s="1"/>
  <c r="S2073" i="3" s="1"/>
  <c r="P2075" i="3"/>
  <c r="Q2075" i="3" s="1"/>
  <c r="S2075" i="3" s="1"/>
  <c r="P2077" i="3"/>
  <c r="Q2077" i="3" s="1"/>
  <c r="S2077" i="3" s="1"/>
  <c r="P2079" i="3"/>
  <c r="Q2079" i="3" s="1"/>
  <c r="S2079" i="3" s="1"/>
  <c r="P2081" i="3"/>
  <c r="Q2081" i="3" s="1"/>
  <c r="S2081" i="3" s="1"/>
  <c r="P2083" i="3"/>
  <c r="Q2083" i="3" s="1"/>
  <c r="S2083" i="3" s="1"/>
  <c r="P2085" i="3"/>
  <c r="Q2085" i="3" s="1"/>
  <c r="S2085" i="3" s="1"/>
  <c r="P2087" i="3"/>
  <c r="Q2087" i="3" s="1"/>
  <c r="S2087" i="3" s="1"/>
  <c r="P2089" i="3"/>
  <c r="Q2089" i="3" s="1"/>
  <c r="S2089" i="3" s="1"/>
  <c r="P2091" i="3"/>
  <c r="Q2091" i="3" s="1"/>
  <c r="S2091" i="3" s="1"/>
  <c r="P2093" i="3"/>
  <c r="Q2093" i="3" s="1"/>
  <c r="S2093" i="3" s="1"/>
  <c r="P2095" i="3"/>
  <c r="Q2095" i="3" s="1"/>
  <c r="S2095" i="3" s="1"/>
  <c r="P2097" i="3"/>
  <c r="Q2097" i="3" s="1"/>
  <c r="S2097" i="3" s="1"/>
  <c r="P2099" i="3"/>
  <c r="Q2099" i="3" s="1"/>
  <c r="S2099" i="3" s="1"/>
  <c r="P2101" i="3"/>
  <c r="Q2101" i="3" s="1"/>
  <c r="S2101" i="3" s="1"/>
  <c r="P2103" i="3"/>
  <c r="Q2103" i="3" s="1"/>
  <c r="S2103" i="3" s="1"/>
  <c r="P2105" i="3"/>
  <c r="Q2105" i="3" s="1"/>
  <c r="S2105" i="3" s="1"/>
  <c r="P2107" i="3"/>
  <c r="Q2107" i="3" s="1"/>
  <c r="S2107" i="3" s="1"/>
  <c r="P2109" i="3"/>
  <c r="Q2109" i="3" s="1"/>
  <c r="S2109" i="3" s="1"/>
  <c r="P2111" i="3"/>
  <c r="Q2111" i="3" s="1"/>
  <c r="S2111" i="3" s="1"/>
  <c r="P2113" i="3"/>
  <c r="Q2113" i="3" s="1"/>
  <c r="S2113" i="3" s="1"/>
  <c r="P2115" i="3"/>
  <c r="Q2115" i="3" s="1"/>
  <c r="S2115" i="3" s="1"/>
  <c r="P2117" i="3"/>
  <c r="Q2117" i="3" s="1"/>
  <c r="S2117" i="3" s="1"/>
  <c r="P2119" i="3"/>
  <c r="Q2119" i="3" s="1"/>
  <c r="S2119" i="3" s="1"/>
  <c r="P2121" i="3"/>
  <c r="Q2121" i="3" s="1"/>
  <c r="S2121" i="3" s="1"/>
  <c r="P2123" i="3"/>
  <c r="Q2123" i="3" s="1"/>
  <c r="S2123" i="3" s="1"/>
  <c r="P2125" i="3"/>
  <c r="Q2125" i="3" s="1"/>
  <c r="S2125" i="3" s="1"/>
  <c r="P2127" i="3"/>
  <c r="Q2127" i="3" s="1"/>
  <c r="S2127" i="3" s="1"/>
  <c r="P2129" i="3"/>
  <c r="Q2129" i="3" s="1"/>
  <c r="S2129" i="3" s="1"/>
  <c r="P2131" i="3"/>
  <c r="Q2131" i="3" s="1"/>
  <c r="S2131" i="3" s="1"/>
  <c r="P2133" i="3"/>
  <c r="Q2133" i="3" s="1"/>
  <c r="S2133" i="3" s="1"/>
  <c r="P2135" i="3"/>
  <c r="Q2135" i="3" s="1"/>
  <c r="S2135" i="3" s="1"/>
  <c r="P2137" i="3"/>
  <c r="Q2137" i="3" s="1"/>
  <c r="S2137" i="3" s="1"/>
  <c r="P2139" i="3"/>
  <c r="Q2139" i="3" s="1"/>
  <c r="S2139" i="3" s="1"/>
  <c r="P2141" i="3"/>
  <c r="Q2141" i="3" s="1"/>
  <c r="S2141" i="3" s="1"/>
  <c r="P2143" i="3"/>
  <c r="Q2143" i="3" s="1"/>
  <c r="S2143" i="3" s="1"/>
  <c r="P2145" i="3"/>
  <c r="Q2145" i="3" s="1"/>
  <c r="S2145" i="3" s="1"/>
  <c r="P2147" i="3"/>
  <c r="Q2147" i="3" s="1"/>
  <c r="S2147" i="3" s="1"/>
  <c r="P2149" i="3"/>
  <c r="Q2149" i="3" s="1"/>
  <c r="S2149" i="3" s="1"/>
  <c r="P2151" i="3"/>
  <c r="Q2151" i="3" s="1"/>
  <c r="S2151" i="3" s="1"/>
  <c r="P2153" i="3"/>
  <c r="Q2153" i="3" s="1"/>
  <c r="S2153" i="3" s="1"/>
  <c r="P2155" i="3"/>
  <c r="Q2155" i="3" s="1"/>
  <c r="S2155" i="3" s="1"/>
  <c r="P2157" i="3"/>
  <c r="Q2157" i="3" s="1"/>
  <c r="S2157" i="3" s="1"/>
  <c r="P2159" i="3"/>
  <c r="Q2159" i="3" s="1"/>
  <c r="S2159" i="3" s="1"/>
  <c r="P2161" i="3"/>
  <c r="Q2161" i="3" s="1"/>
  <c r="S2161" i="3" s="1"/>
  <c r="P2163" i="3"/>
  <c r="Q2163" i="3" s="1"/>
  <c r="S2163" i="3" s="1"/>
  <c r="P2165" i="3"/>
  <c r="Q2165" i="3" s="1"/>
  <c r="S2165" i="3" s="1"/>
  <c r="P2167" i="3"/>
  <c r="Q2167" i="3" s="1"/>
  <c r="S2167" i="3" s="1"/>
  <c r="P2169" i="3"/>
  <c r="Q2169" i="3" s="1"/>
  <c r="S2169" i="3" s="1"/>
  <c r="P2171" i="3"/>
  <c r="Q2171" i="3" s="1"/>
  <c r="S2171" i="3" s="1"/>
  <c r="P2173" i="3"/>
  <c r="Q2173" i="3" s="1"/>
  <c r="S2173" i="3" s="1"/>
  <c r="P2175" i="3"/>
  <c r="Q2175" i="3" s="1"/>
  <c r="S2175" i="3" s="1"/>
  <c r="P2177" i="3"/>
  <c r="Q2177" i="3" s="1"/>
  <c r="S2177" i="3" s="1"/>
  <c r="P2179" i="3"/>
  <c r="Q2179" i="3" s="1"/>
  <c r="S2179" i="3" s="1"/>
  <c r="P2181" i="3"/>
  <c r="Q2181" i="3" s="1"/>
  <c r="S2181" i="3" s="1"/>
  <c r="P2183" i="3"/>
  <c r="Q2183" i="3" s="1"/>
  <c r="S2183" i="3" s="1"/>
  <c r="P2185" i="3"/>
  <c r="Q2185" i="3" s="1"/>
  <c r="S2185" i="3" s="1"/>
  <c r="P2187" i="3"/>
  <c r="Q2187" i="3" s="1"/>
  <c r="S2187" i="3" s="1"/>
  <c r="P2189" i="3"/>
  <c r="Q2189" i="3" s="1"/>
  <c r="S2189" i="3" s="1"/>
  <c r="P2191" i="3"/>
  <c r="Q2191" i="3" s="1"/>
  <c r="S2191" i="3" s="1"/>
  <c r="P2193" i="3"/>
  <c r="Q2193" i="3" s="1"/>
  <c r="S2193" i="3" s="1"/>
  <c r="P2195" i="3"/>
  <c r="Q2195" i="3" s="1"/>
  <c r="S2195" i="3" s="1"/>
  <c r="P2197" i="3"/>
  <c r="Q2197" i="3" s="1"/>
  <c r="S2197" i="3" s="1"/>
  <c r="P2199" i="3"/>
  <c r="Q2199" i="3" s="1"/>
  <c r="S2199" i="3" s="1"/>
  <c r="P2201" i="3"/>
  <c r="Q2201" i="3" s="1"/>
  <c r="S2201" i="3" s="1"/>
  <c r="P2203" i="3"/>
  <c r="Q2203" i="3" s="1"/>
  <c r="S2203" i="3" s="1"/>
  <c r="P2205" i="3"/>
  <c r="Q2205" i="3" s="1"/>
  <c r="S2205" i="3" s="1"/>
  <c r="P2207" i="3"/>
  <c r="Q2207" i="3" s="1"/>
  <c r="S2207" i="3" s="1"/>
  <c r="P2209" i="3"/>
  <c r="Q2209" i="3" s="1"/>
  <c r="S2209" i="3" s="1"/>
  <c r="P2211" i="3"/>
  <c r="Q2211" i="3" s="1"/>
  <c r="S2211" i="3" s="1"/>
  <c r="P2213" i="3"/>
  <c r="Q2213" i="3" s="1"/>
  <c r="S2213" i="3" s="1"/>
  <c r="P2215" i="3"/>
  <c r="Q2215" i="3" s="1"/>
  <c r="S2215" i="3" s="1"/>
  <c r="P2217" i="3"/>
  <c r="Q2217" i="3" s="1"/>
  <c r="S2217" i="3" s="1"/>
  <c r="P2219" i="3"/>
  <c r="Q2219" i="3" s="1"/>
  <c r="S2219" i="3" s="1"/>
  <c r="P2221" i="3"/>
  <c r="Q2221" i="3" s="1"/>
  <c r="S2221" i="3" s="1"/>
  <c r="P2223" i="3"/>
  <c r="Q2223" i="3" s="1"/>
  <c r="S2223" i="3" s="1"/>
  <c r="P2225" i="3"/>
  <c r="Q2225" i="3" s="1"/>
  <c r="S2225" i="3" s="1"/>
  <c r="P2227" i="3"/>
  <c r="Q2227" i="3" s="1"/>
  <c r="S2227" i="3" s="1"/>
  <c r="P2229" i="3"/>
  <c r="Q2229" i="3" s="1"/>
  <c r="S2229" i="3" s="1"/>
  <c r="P2231" i="3"/>
  <c r="Q2231" i="3" s="1"/>
  <c r="S2231" i="3" s="1"/>
  <c r="P2233" i="3"/>
  <c r="Q2233" i="3" s="1"/>
  <c r="S2233" i="3" s="1"/>
  <c r="P2235" i="3"/>
  <c r="Q2235" i="3" s="1"/>
  <c r="S2235" i="3" s="1"/>
  <c r="P2237" i="3"/>
  <c r="Q2237" i="3" s="1"/>
  <c r="S2237" i="3" s="1"/>
  <c r="P2239" i="3"/>
  <c r="Q2239" i="3" s="1"/>
  <c r="S2239" i="3" s="1"/>
  <c r="P2241" i="3"/>
  <c r="Q2241" i="3" s="1"/>
  <c r="S2241" i="3" s="1"/>
  <c r="P2243" i="3"/>
  <c r="Q2243" i="3" s="1"/>
  <c r="S2243" i="3" s="1"/>
  <c r="P2245" i="3"/>
  <c r="Q2245" i="3" s="1"/>
  <c r="S2245" i="3" s="1"/>
  <c r="P2247" i="3"/>
  <c r="Q2247" i="3" s="1"/>
  <c r="S2247" i="3" s="1"/>
  <c r="P2249" i="3"/>
  <c r="Q2249" i="3" s="1"/>
  <c r="S2249" i="3" s="1"/>
  <c r="P2251" i="3"/>
  <c r="Q2251" i="3" s="1"/>
  <c r="S2251" i="3" s="1"/>
  <c r="P2253" i="3"/>
  <c r="Q2253" i="3" s="1"/>
  <c r="S2253" i="3" s="1"/>
  <c r="P2255" i="3"/>
  <c r="Q2255" i="3" s="1"/>
  <c r="S2255" i="3" s="1"/>
  <c r="P2257" i="3"/>
  <c r="Q2257" i="3" s="1"/>
  <c r="S2257" i="3" s="1"/>
  <c r="P2259" i="3"/>
  <c r="Q2259" i="3" s="1"/>
  <c r="S2259" i="3" s="1"/>
  <c r="P2261" i="3"/>
  <c r="Q2261" i="3" s="1"/>
  <c r="S2261" i="3" s="1"/>
  <c r="P2263" i="3"/>
  <c r="Q2263" i="3" s="1"/>
  <c r="S2263" i="3" s="1"/>
  <c r="P2265" i="3"/>
  <c r="Q2265" i="3" s="1"/>
  <c r="S2265" i="3" s="1"/>
  <c r="P2267" i="3"/>
  <c r="Q2267" i="3" s="1"/>
  <c r="S2267" i="3" s="1"/>
  <c r="P2269" i="3"/>
  <c r="Q2269" i="3" s="1"/>
  <c r="S2269" i="3" s="1"/>
  <c r="P2271" i="3"/>
  <c r="Q2271" i="3" s="1"/>
  <c r="S2271" i="3" s="1"/>
  <c r="P2273" i="3"/>
  <c r="Q2273" i="3" s="1"/>
  <c r="S2273" i="3" s="1"/>
  <c r="P2275" i="3"/>
  <c r="Q2275" i="3" s="1"/>
  <c r="S2275" i="3" s="1"/>
  <c r="P2277" i="3"/>
  <c r="Q2277" i="3" s="1"/>
  <c r="S2277" i="3" s="1"/>
  <c r="P2279" i="3"/>
  <c r="Q2279" i="3" s="1"/>
  <c r="S2279" i="3" s="1"/>
  <c r="P2281" i="3"/>
  <c r="Q2281" i="3" s="1"/>
  <c r="S2281" i="3" s="1"/>
  <c r="P2283" i="3"/>
  <c r="Q2283" i="3" s="1"/>
  <c r="S2283" i="3" s="1"/>
  <c r="P2285" i="3"/>
  <c r="Q2285" i="3" s="1"/>
  <c r="S2285" i="3" s="1"/>
  <c r="P2287" i="3"/>
  <c r="Q2287" i="3" s="1"/>
  <c r="S2287" i="3" s="1"/>
  <c r="P2289" i="3"/>
  <c r="Q2289" i="3" s="1"/>
  <c r="S2289" i="3" s="1"/>
  <c r="P2291" i="3"/>
  <c r="Q2291" i="3" s="1"/>
  <c r="S2291" i="3" s="1"/>
  <c r="P2293" i="3"/>
  <c r="Q2293" i="3" s="1"/>
  <c r="S2293" i="3" s="1"/>
  <c r="P2295" i="3"/>
  <c r="Q2295" i="3" s="1"/>
  <c r="S2295" i="3" s="1"/>
  <c r="P2297" i="3"/>
  <c r="Q2297" i="3" s="1"/>
  <c r="S2297" i="3" s="1"/>
  <c r="P2299" i="3"/>
  <c r="Q2299" i="3" s="1"/>
  <c r="S2299" i="3" s="1"/>
  <c r="P2301" i="3"/>
  <c r="Q2301" i="3" s="1"/>
  <c r="S2301" i="3" s="1"/>
  <c r="P2303" i="3"/>
  <c r="Q2303" i="3" s="1"/>
  <c r="S2303" i="3" s="1"/>
  <c r="P2305" i="3"/>
  <c r="Q2305" i="3" s="1"/>
  <c r="S2305" i="3" s="1"/>
  <c r="P2307" i="3"/>
  <c r="Q2307" i="3" s="1"/>
  <c r="S2307" i="3" s="1"/>
  <c r="P2309" i="3"/>
  <c r="Q2309" i="3" s="1"/>
  <c r="S2309" i="3" s="1"/>
  <c r="P2311" i="3"/>
  <c r="Q2311" i="3" s="1"/>
  <c r="S2311" i="3" s="1"/>
  <c r="P2313" i="3"/>
  <c r="Q2313" i="3" s="1"/>
  <c r="S2313" i="3" s="1"/>
  <c r="P2315" i="3"/>
  <c r="Q2315" i="3" s="1"/>
  <c r="S2315" i="3" s="1"/>
  <c r="P2317" i="3"/>
  <c r="Q2317" i="3" s="1"/>
  <c r="S2317" i="3" s="1"/>
  <c r="P2319" i="3"/>
  <c r="Q2319" i="3" s="1"/>
  <c r="S2319" i="3" s="1"/>
  <c r="P2321" i="3"/>
  <c r="Q2321" i="3" s="1"/>
  <c r="S2321" i="3" s="1"/>
  <c r="P2194" i="3"/>
  <c r="Q2194" i="3" s="1"/>
  <c r="S2194" i="3" s="1"/>
  <c r="P2196" i="3"/>
  <c r="Q2196" i="3" s="1"/>
  <c r="S2196" i="3" s="1"/>
  <c r="P2198" i="3"/>
  <c r="Q2198" i="3" s="1"/>
  <c r="S2198" i="3" s="1"/>
  <c r="P2200" i="3"/>
  <c r="Q2200" i="3" s="1"/>
  <c r="S2200" i="3" s="1"/>
  <c r="P2202" i="3"/>
  <c r="Q2202" i="3" s="1"/>
  <c r="S2202" i="3" s="1"/>
  <c r="P2204" i="3"/>
  <c r="Q2204" i="3" s="1"/>
  <c r="S2204" i="3" s="1"/>
  <c r="P2206" i="3"/>
  <c r="Q2206" i="3" s="1"/>
  <c r="S2206" i="3" s="1"/>
  <c r="P2208" i="3"/>
  <c r="Q2208" i="3" s="1"/>
  <c r="S2208" i="3" s="1"/>
  <c r="P2210" i="3"/>
  <c r="Q2210" i="3" s="1"/>
  <c r="S2210" i="3" s="1"/>
  <c r="P2212" i="3"/>
  <c r="Q2212" i="3" s="1"/>
  <c r="S2212" i="3" s="1"/>
  <c r="P2214" i="3"/>
  <c r="Q2214" i="3" s="1"/>
  <c r="S2214" i="3" s="1"/>
  <c r="P2216" i="3"/>
  <c r="Q2216" i="3" s="1"/>
  <c r="S2216" i="3" s="1"/>
  <c r="P2218" i="3"/>
  <c r="Q2218" i="3" s="1"/>
  <c r="S2218" i="3" s="1"/>
  <c r="P2220" i="3"/>
  <c r="Q2220" i="3" s="1"/>
  <c r="S2220" i="3" s="1"/>
  <c r="P2222" i="3"/>
  <c r="Q2222" i="3" s="1"/>
  <c r="S2222" i="3" s="1"/>
  <c r="P2224" i="3"/>
  <c r="Q2224" i="3" s="1"/>
  <c r="S2224" i="3" s="1"/>
  <c r="P2226" i="3"/>
  <c r="Q2226" i="3" s="1"/>
  <c r="S2226" i="3" s="1"/>
  <c r="P2228" i="3"/>
  <c r="Q2228" i="3" s="1"/>
  <c r="S2228" i="3" s="1"/>
  <c r="P2230" i="3"/>
  <c r="Q2230" i="3" s="1"/>
  <c r="S2230" i="3" s="1"/>
  <c r="P2232" i="3"/>
  <c r="Q2232" i="3" s="1"/>
  <c r="S2232" i="3" s="1"/>
  <c r="P2234" i="3"/>
  <c r="Q2234" i="3" s="1"/>
  <c r="S2234" i="3" s="1"/>
  <c r="P2236" i="3"/>
  <c r="Q2236" i="3" s="1"/>
  <c r="S2236" i="3" s="1"/>
  <c r="P2238" i="3"/>
  <c r="Q2238" i="3" s="1"/>
  <c r="S2238" i="3" s="1"/>
  <c r="P2240" i="3"/>
  <c r="Q2240" i="3" s="1"/>
  <c r="S2240" i="3" s="1"/>
  <c r="P2242" i="3"/>
  <c r="Q2242" i="3" s="1"/>
  <c r="S2242" i="3" s="1"/>
  <c r="P2244" i="3"/>
  <c r="Q2244" i="3" s="1"/>
  <c r="S2244" i="3" s="1"/>
  <c r="P2246" i="3"/>
  <c r="Q2246" i="3" s="1"/>
  <c r="S2246" i="3" s="1"/>
  <c r="P2248" i="3"/>
  <c r="Q2248" i="3" s="1"/>
  <c r="S2248" i="3" s="1"/>
  <c r="P2250" i="3"/>
  <c r="Q2250" i="3" s="1"/>
  <c r="S2250" i="3" s="1"/>
  <c r="P2252" i="3"/>
  <c r="Q2252" i="3" s="1"/>
  <c r="S2252" i="3" s="1"/>
  <c r="P2254" i="3"/>
  <c r="Q2254" i="3" s="1"/>
  <c r="S2254" i="3" s="1"/>
  <c r="P2256" i="3"/>
  <c r="Q2256" i="3" s="1"/>
  <c r="S2256" i="3" s="1"/>
  <c r="P2258" i="3"/>
  <c r="Q2258" i="3" s="1"/>
  <c r="S2258" i="3" s="1"/>
  <c r="P2260" i="3"/>
  <c r="Q2260" i="3" s="1"/>
  <c r="S2260" i="3" s="1"/>
  <c r="P2262" i="3"/>
  <c r="Q2262" i="3" s="1"/>
  <c r="S2262" i="3" s="1"/>
  <c r="P2264" i="3"/>
  <c r="Q2264" i="3" s="1"/>
  <c r="S2264" i="3" s="1"/>
  <c r="P2266" i="3"/>
  <c r="Q2266" i="3" s="1"/>
  <c r="S2266" i="3" s="1"/>
  <c r="P2268" i="3"/>
  <c r="Q2268" i="3" s="1"/>
  <c r="S2268" i="3" s="1"/>
  <c r="P2270" i="3"/>
  <c r="Q2270" i="3" s="1"/>
  <c r="S2270" i="3" s="1"/>
  <c r="P2272" i="3"/>
  <c r="Q2272" i="3" s="1"/>
  <c r="S2272" i="3" s="1"/>
  <c r="P2274" i="3"/>
  <c r="Q2274" i="3" s="1"/>
  <c r="S2274" i="3" s="1"/>
  <c r="P2276" i="3"/>
  <c r="Q2276" i="3" s="1"/>
  <c r="S2276" i="3" s="1"/>
  <c r="P2278" i="3"/>
  <c r="Q2278" i="3" s="1"/>
  <c r="S2278" i="3" s="1"/>
  <c r="P2280" i="3"/>
  <c r="Q2280" i="3" s="1"/>
  <c r="S2280" i="3" s="1"/>
  <c r="P2282" i="3"/>
  <c r="Q2282" i="3" s="1"/>
  <c r="S2282" i="3" s="1"/>
  <c r="P2284" i="3"/>
  <c r="Q2284" i="3" s="1"/>
  <c r="S2284" i="3" s="1"/>
  <c r="P2286" i="3"/>
  <c r="Q2286" i="3" s="1"/>
  <c r="S2286" i="3" s="1"/>
  <c r="P2288" i="3"/>
  <c r="Q2288" i="3" s="1"/>
  <c r="S2288" i="3" s="1"/>
  <c r="P2290" i="3"/>
  <c r="Q2290" i="3" s="1"/>
  <c r="S2290" i="3" s="1"/>
  <c r="P2292" i="3"/>
  <c r="Q2292" i="3" s="1"/>
  <c r="S2292" i="3" s="1"/>
  <c r="P2294" i="3"/>
  <c r="Q2294" i="3" s="1"/>
  <c r="S2294" i="3" s="1"/>
  <c r="P2296" i="3"/>
  <c r="Q2296" i="3" s="1"/>
  <c r="S2296" i="3" s="1"/>
  <c r="P2298" i="3"/>
  <c r="Q2298" i="3" s="1"/>
  <c r="S2298" i="3" s="1"/>
  <c r="P2300" i="3"/>
  <c r="Q2300" i="3" s="1"/>
  <c r="S2300" i="3" s="1"/>
  <c r="P2302" i="3"/>
  <c r="Q2302" i="3" s="1"/>
  <c r="S2302" i="3" s="1"/>
  <c r="P2304" i="3"/>
  <c r="Q2304" i="3" s="1"/>
  <c r="S2304" i="3" s="1"/>
  <c r="P2306" i="3"/>
  <c r="Q2306" i="3" s="1"/>
  <c r="S2306" i="3" s="1"/>
  <c r="P2308" i="3"/>
  <c r="Q2308" i="3" s="1"/>
  <c r="S2308" i="3" s="1"/>
  <c r="P2310" i="3"/>
  <c r="Q2310" i="3" s="1"/>
  <c r="S2310" i="3" s="1"/>
  <c r="P2312" i="3"/>
  <c r="Q2312" i="3" s="1"/>
  <c r="S2312" i="3" s="1"/>
  <c r="P2314" i="3"/>
  <c r="Q2314" i="3" s="1"/>
  <c r="S2314" i="3" s="1"/>
  <c r="P2316" i="3"/>
  <c r="Q2316" i="3" s="1"/>
  <c r="S2316" i="3" s="1"/>
  <c r="P2318" i="3"/>
  <c r="Q2318" i="3" s="1"/>
  <c r="S2318" i="3" s="1"/>
  <c r="P2320" i="3"/>
  <c r="Q2320" i="3" s="1"/>
  <c r="S2320" i="3" s="1"/>
  <c r="P2322" i="3"/>
  <c r="Q2322" i="3" s="1"/>
  <c r="S2322" i="3" s="1"/>
  <c r="P2324" i="3"/>
  <c r="Q2324" i="3" s="1"/>
  <c r="S2324" i="3" s="1"/>
  <c r="P2326" i="3"/>
  <c r="Q2326" i="3" s="1"/>
  <c r="S2326" i="3" s="1"/>
  <c r="P2328" i="3"/>
  <c r="Q2328" i="3" s="1"/>
  <c r="S2328" i="3" s="1"/>
  <c r="P2330" i="3"/>
  <c r="Q2330" i="3" s="1"/>
  <c r="S2330" i="3" s="1"/>
  <c r="P2332" i="3"/>
  <c r="Q2332" i="3" s="1"/>
  <c r="S2332" i="3" s="1"/>
  <c r="P2334" i="3"/>
  <c r="Q2334" i="3" s="1"/>
  <c r="S2334" i="3" s="1"/>
  <c r="P2336" i="3"/>
  <c r="Q2336" i="3" s="1"/>
  <c r="S2336" i="3" s="1"/>
  <c r="P2338" i="3"/>
  <c r="Q2338" i="3" s="1"/>
  <c r="S2338" i="3" s="1"/>
  <c r="P2340" i="3"/>
  <c r="Q2340" i="3" s="1"/>
  <c r="S2340" i="3" s="1"/>
  <c r="P2342" i="3"/>
  <c r="Q2342" i="3" s="1"/>
  <c r="S2342" i="3" s="1"/>
  <c r="P2344" i="3"/>
  <c r="Q2344" i="3" s="1"/>
  <c r="S2344" i="3" s="1"/>
  <c r="P2346" i="3"/>
  <c r="Q2346" i="3" s="1"/>
  <c r="S2346" i="3" s="1"/>
  <c r="P2348" i="3"/>
  <c r="Q2348" i="3" s="1"/>
  <c r="S2348" i="3" s="1"/>
  <c r="P2350" i="3"/>
  <c r="Q2350" i="3" s="1"/>
  <c r="S2350" i="3" s="1"/>
  <c r="P2352" i="3"/>
  <c r="Q2352" i="3" s="1"/>
  <c r="S2352" i="3" s="1"/>
  <c r="P2354" i="3"/>
  <c r="Q2354" i="3" s="1"/>
  <c r="S2354" i="3" s="1"/>
  <c r="P2356" i="3"/>
  <c r="Q2356" i="3" s="1"/>
  <c r="S2356" i="3" s="1"/>
  <c r="P2358" i="3"/>
  <c r="Q2358" i="3" s="1"/>
  <c r="S2358" i="3" s="1"/>
  <c r="P2360" i="3"/>
  <c r="Q2360" i="3" s="1"/>
  <c r="S2360" i="3" s="1"/>
  <c r="P2362" i="3"/>
  <c r="Q2362" i="3" s="1"/>
  <c r="S2362" i="3" s="1"/>
  <c r="P2364" i="3"/>
  <c r="Q2364" i="3" s="1"/>
  <c r="S2364" i="3" s="1"/>
  <c r="P2366" i="3"/>
  <c r="Q2366" i="3" s="1"/>
  <c r="S2366" i="3" s="1"/>
  <c r="P2368" i="3"/>
  <c r="Q2368" i="3" s="1"/>
  <c r="S2368" i="3" s="1"/>
  <c r="P2370" i="3"/>
  <c r="Q2370" i="3" s="1"/>
  <c r="S2370" i="3" s="1"/>
  <c r="P2372" i="3"/>
  <c r="Q2372" i="3" s="1"/>
  <c r="S2372" i="3" s="1"/>
  <c r="P2374" i="3"/>
  <c r="Q2374" i="3" s="1"/>
  <c r="S2374" i="3" s="1"/>
  <c r="P2376" i="3"/>
  <c r="Q2376" i="3" s="1"/>
  <c r="S2376" i="3" s="1"/>
  <c r="P2378" i="3"/>
  <c r="Q2378" i="3" s="1"/>
  <c r="S2378" i="3" s="1"/>
  <c r="P2380" i="3"/>
  <c r="Q2380" i="3" s="1"/>
  <c r="S2380" i="3" s="1"/>
  <c r="P2382" i="3"/>
  <c r="Q2382" i="3" s="1"/>
  <c r="S2382" i="3" s="1"/>
  <c r="P2384" i="3"/>
  <c r="Q2384" i="3" s="1"/>
  <c r="S2384" i="3" s="1"/>
  <c r="P2386" i="3"/>
  <c r="Q2386" i="3" s="1"/>
  <c r="S2386" i="3" s="1"/>
  <c r="P2388" i="3"/>
  <c r="Q2388" i="3" s="1"/>
  <c r="S2388" i="3" s="1"/>
  <c r="P2390" i="3"/>
  <c r="Q2390" i="3" s="1"/>
  <c r="S2390" i="3" s="1"/>
  <c r="P2392" i="3"/>
  <c r="Q2392" i="3" s="1"/>
  <c r="S2392" i="3" s="1"/>
  <c r="P2394" i="3"/>
  <c r="Q2394" i="3" s="1"/>
  <c r="S2394" i="3" s="1"/>
  <c r="P2396" i="3"/>
  <c r="Q2396" i="3" s="1"/>
  <c r="S2396" i="3" s="1"/>
  <c r="P2398" i="3"/>
  <c r="Q2398" i="3" s="1"/>
  <c r="S2398" i="3" s="1"/>
  <c r="P2400" i="3"/>
  <c r="Q2400" i="3" s="1"/>
  <c r="S2400" i="3" s="1"/>
  <c r="P2402" i="3"/>
  <c r="Q2402" i="3" s="1"/>
  <c r="S2402" i="3" s="1"/>
  <c r="P2404" i="3"/>
  <c r="Q2404" i="3" s="1"/>
  <c r="S2404" i="3" s="1"/>
  <c r="P2406" i="3"/>
  <c r="Q2406" i="3" s="1"/>
  <c r="S2406" i="3" s="1"/>
  <c r="P2408" i="3"/>
  <c r="Q2408" i="3" s="1"/>
  <c r="S2408" i="3" s="1"/>
  <c r="P2410" i="3"/>
  <c r="Q2410" i="3" s="1"/>
  <c r="S2410" i="3" s="1"/>
  <c r="P2412" i="3"/>
  <c r="Q2412" i="3" s="1"/>
  <c r="S2412" i="3" s="1"/>
  <c r="P2414" i="3"/>
  <c r="Q2414" i="3" s="1"/>
  <c r="S2414" i="3" s="1"/>
  <c r="P2416" i="3"/>
  <c r="Q2416" i="3" s="1"/>
  <c r="S2416" i="3" s="1"/>
  <c r="P2418" i="3"/>
  <c r="Q2418" i="3" s="1"/>
  <c r="S2418" i="3" s="1"/>
  <c r="P2420" i="3"/>
  <c r="Q2420" i="3" s="1"/>
  <c r="S2420" i="3" s="1"/>
  <c r="P2422" i="3"/>
  <c r="Q2422" i="3" s="1"/>
  <c r="S2422" i="3" s="1"/>
  <c r="P2424" i="3"/>
  <c r="Q2424" i="3" s="1"/>
  <c r="S2424" i="3" s="1"/>
  <c r="P2426" i="3"/>
  <c r="Q2426" i="3" s="1"/>
  <c r="S2426" i="3" s="1"/>
  <c r="P2428" i="3"/>
  <c r="Q2428" i="3" s="1"/>
  <c r="S2428" i="3" s="1"/>
  <c r="P2430" i="3"/>
  <c r="Q2430" i="3" s="1"/>
  <c r="S2430" i="3" s="1"/>
  <c r="P2432" i="3"/>
  <c r="Q2432" i="3" s="1"/>
  <c r="S2432" i="3" s="1"/>
  <c r="P2434" i="3"/>
  <c r="Q2434" i="3" s="1"/>
  <c r="S2434" i="3" s="1"/>
  <c r="P2436" i="3"/>
  <c r="Q2436" i="3" s="1"/>
  <c r="S2436" i="3" s="1"/>
  <c r="P2438" i="3"/>
  <c r="Q2438" i="3" s="1"/>
  <c r="S2438" i="3" s="1"/>
  <c r="P2440" i="3"/>
  <c r="Q2440" i="3" s="1"/>
  <c r="S2440" i="3" s="1"/>
  <c r="P2442" i="3"/>
  <c r="Q2442" i="3" s="1"/>
  <c r="S2442" i="3" s="1"/>
  <c r="P2444" i="3"/>
  <c r="Q2444" i="3" s="1"/>
  <c r="S2444" i="3" s="1"/>
  <c r="P2446" i="3"/>
  <c r="Q2446" i="3" s="1"/>
  <c r="S2446" i="3" s="1"/>
  <c r="P2448" i="3"/>
  <c r="Q2448" i="3" s="1"/>
  <c r="S2448" i="3" s="1"/>
  <c r="P2450" i="3"/>
  <c r="Q2450" i="3" s="1"/>
  <c r="S2450" i="3" s="1"/>
  <c r="P2452" i="3"/>
  <c r="Q2452" i="3" s="1"/>
  <c r="S2452" i="3" s="1"/>
  <c r="P2454" i="3"/>
  <c r="Q2454" i="3" s="1"/>
  <c r="S2454" i="3" s="1"/>
  <c r="P2456" i="3"/>
  <c r="Q2456" i="3" s="1"/>
  <c r="S2456" i="3" s="1"/>
  <c r="P2458" i="3"/>
  <c r="Q2458" i="3" s="1"/>
  <c r="S2458" i="3" s="1"/>
  <c r="P2460" i="3"/>
  <c r="Q2460" i="3" s="1"/>
  <c r="S2460" i="3" s="1"/>
  <c r="P2462" i="3"/>
  <c r="Q2462" i="3" s="1"/>
  <c r="S2462" i="3" s="1"/>
  <c r="P2464" i="3"/>
  <c r="Q2464" i="3" s="1"/>
  <c r="S2464" i="3" s="1"/>
  <c r="P2466" i="3"/>
  <c r="Q2466" i="3" s="1"/>
  <c r="S2466" i="3" s="1"/>
  <c r="P2468" i="3"/>
  <c r="Q2468" i="3" s="1"/>
  <c r="S2468" i="3" s="1"/>
  <c r="P2470" i="3"/>
  <c r="Q2470" i="3" s="1"/>
  <c r="S2470" i="3" s="1"/>
  <c r="P2472" i="3"/>
  <c r="Q2472" i="3" s="1"/>
  <c r="S2472" i="3" s="1"/>
  <c r="P2474" i="3"/>
  <c r="Q2474" i="3" s="1"/>
  <c r="S2474" i="3" s="1"/>
  <c r="P2476" i="3"/>
  <c r="Q2476" i="3" s="1"/>
  <c r="S2476" i="3" s="1"/>
  <c r="P2478" i="3"/>
  <c r="Q2478" i="3" s="1"/>
  <c r="S2478" i="3" s="1"/>
  <c r="P2480" i="3"/>
  <c r="Q2480" i="3" s="1"/>
  <c r="S2480" i="3" s="1"/>
  <c r="P2482" i="3"/>
  <c r="Q2482" i="3" s="1"/>
  <c r="S2482" i="3" s="1"/>
  <c r="P2484" i="3"/>
  <c r="Q2484" i="3" s="1"/>
  <c r="S2484" i="3" s="1"/>
  <c r="P2486" i="3"/>
  <c r="Q2486" i="3" s="1"/>
  <c r="S2486" i="3" s="1"/>
  <c r="P2488" i="3"/>
  <c r="Q2488" i="3" s="1"/>
  <c r="S2488" i="3" s="1"/>
  <c r="P2490" i="3"/>
  <c r="Q2490" i="3" s="1"/>
  <c r="S2490" i="3" s="1"/>
  <c r="P2492" i="3"/>
  <c r="Q2492" i="3" s="1"/>
  <c r="S2492" i="3" s="1"/>
  <c r="P2494" i="3"/>
  <c r="Q2494" i="3" s="1"/>
  <c r="S2494" i="3" s="1"/>
  <c r="P2496" i="3"/>
  <c r="Q2496" i="3" s="1"/>
  <c r="S2496" i="3" s="1"/>
  <c r="P2498" i="3"/>
  <c r="Q2498" i="3" s="1"/>
  <c r="S2498" i="3" s="1"/>
  <c r="P2500" i="3"/>
  <c r="Q2500" i="3" s="1"/>
  <c r="S2500" i="3" s="1"/>
  <c r="P2502" i="3"/>
  <c r="Q2502" i="3" s="1"/>
  <c r="S2502" i="3" s="1"/>
  <c r="P2504" i="3"/>
  <c r="Q2504" i="3" s="1"/>
  <c r="S2504" i="3" s="1"/>
  <c r="P2506" i="3"/>
  <c r="Q2506" i="3" s="1"/>
  <c r="S2506" i="3" s="1"/>
  <c r="P2508" i="3"/>
  <c r="Q2508" i="3" s="1"/>
  <c r="S2508" i="3" s="1"/>
  <c r="P2510" i="3"/>
  <c r="Q2510" i="3" s="1"/>
  <c r="S2510" i="3" s="1"/>
  <c r="P2512" i="3"/>
  <c r="Q2512" i="3" s="1"/>
  <c r="S2512" i="3" s="1"/>
  <c r="P2514" i="3"/>
  <c r="Q2514" i="3" s="1"/>
  <c r="S2514" i="3" s="1"/>
  <c r="P2516" i="3"/>
  <c r="Q2516" i="3" s="1"/>
  <c r="S2516" i="3" s="1"/>
  <c r="P2518" i="3"/>
  <c r="Q2518" i="3" s="1"/>
  <c r="S2518" i="3" s="1"/>
  <c r="P2520" i="3"/>
  <c r="Q2520" i="3" s="1"/>
  <c r="S2520" i="3" s="1"/>
  <c r="P2522" i="3"/>
  <c r="Q2522" i="3" s="1"/>
  <c r="S2522" i="3" s="1"/>
  <c r="P2524" i="3"/>
  <c r="Q2524" i="3" s="1"/>
  <c r="S2524" i="3" s="1"/>
  <c r="P2526" i="3"/>
  <c r="Q2526" i="3" s="1"/>
  <c r="S2526" i="3" s="1"/>
  <c r="P2528" i="3"/>
  <c r="Q2528" i="3" s="1"/>
  <c r="S2528" i="3" s="1"/>
  <c r="P2530" i="3"/>
  <c r="Q2530" i="3" s="1"/>
  <c r="S2530" i="3" s="1"/>
  <c r="P2532" i="3"/>
  <c r="Q2532" i="3" s="1"/>
  <c r="S2532" i="3" s="1"/>
  <c r="P2534" i="3"/>
  <c r="Q2534" i="3" s="1"/>
  <c r="S2534" i="3" s="1"/>
  <c r="P2536" i="3"/>
  <c r="Q2536" i="3" s="1"/>
  <c r="S2536" i="3" s="1"/>
  <c r="P2538" i="3"/>
  <c r="Q2538" i="3" s="1"/>
  <c r="S2538" i="3" s="1"/>
  <c r="P2540" i="3"/>
  <c r="Q2540" i="3" s="1"/>
  <c r="S2540" i="3" s="1"/>
  <c r="P2542" i="3"/>
  <c r="Q2542" i="3" s="1"/>
  <c r="S2542" i="3" s="1"/>
  <c r="P2544" i="3"/>
  <c r="Q2544" i="3" s="1"/>
  <c r="S2544" i="3" s="1"/>
  <c r="P2546" i="3"/>
  <c r="Q2546" i="3" s="1"/>
  <c r="S2546" i="3" s="1"/>
  <c r="P2548" i="3"/>
  <c r="Q2548" i="3" s="1"/>
  <c r="S2548" i="3" s="1"/>
  <c r="P2550" i="3"/>
  <c r="Q2550" i="3" s="1"/>
  <c r="S2550" i="3" s="1"/>
  <c r="P2552" i="3"/>
  <c r="Q2552" i="3" s="1"/>
  <c r="S2552" i="3" s="1"/>
  <c r="P2554" i="3"/>
  <c r="Q2554" i="3" s="1"/>
  <c r="S2554" i="3" s="1"/>
  <c r="P2556" i="3"/>
  <c r="Q2556" i="3" s="1"/>
  <c r="S2556" i="3" s="1"/>
  <c r="P2558" i="3"/>
  <c r="Q2558" i="3" s="1"/>
  <c r="S2558" i="3" s="1"/>
  <c r="P2560" i="3"/>
  <c r="Q2560" i="3" s="1"/>
  <c r="S2560" i="3" s="1"/>
  <c r="P2562" i="3"/>
  <c r="Q2562" i="3" s="1"/>
  <c r="S2562" i="3" s="1"/>
  <c r="P2564" i="3"/>
  <c r="Q2564" i="3" s="1"/>
  <c r="S2564" i="3" s="1"/>
  <c r="P2566" i="3"/>
  <c r="Q2566" i="3" s="1"/>
  <c r="S2566" i="3" s="1"/>
  <c r="P2568" i="3"/>
  <c r="Q2568" i="3" s="1"/>
  <c r="S2568" i="3" s="1"/>
  <c r="P2570" i="3"/>
  <c r="Q2570" i="3" s="1"/>
  <c r="S2570" i="3" s="1"/>
  <c r="P2572" i="3"/>
  <c r="Q2572" i="3" s="1"/>
  <c r="S2572" i="3" s="1"/>
  <c r="P2574" i="3"/>
  <c r="Q2574" i="3" s="1"/>
  <c r="S2574" i="3" s="1"/>
  <c r="P2576" i="3"/>
  <c r="Q2576" i="3" s="1"/>
  <c r="S2576" i="3" s="1"/>
  <c r="P2578" i="3"/>
  <c r="Q2578" i="3" s="1"/>
  <c r="S2578" i="3" s="1"/>
  <c r="P2580" i="3"/>
  <c r="Q2580" i="3" s="1"/>
  <c r="S2580" i="3" s="1"/>
  <c r="P2582" i="3"/>
  <c r="Q2582" i="3" s="1"/>
  <c r="S2582" i="3" s="1"/>
  <c r="P2584" i="3"/>
  <c r="Q2584" i="3" s="1"/>
  <c r="S2584" i="3" s="1"/>
  <c r="P2586" i="3"/>
  <c r="Q2586" i="3" s="1"/>
  <c r="S2586" i="3" s="1"/>
  <c r="P2588" i="3"/>
  <c r="Q2588" i="3" s="1"/>
  <c r="S2588" i="3" s="1"/>
  <c r="P2590" i="3"/>
  <c r="Q2590" i="3" s="1"/>
  <c r="S2590" i="3" s="1"/>
  <c r="P2592" i="3"/>
  <c r="Q2592" i="3" s="1"/>
  <c r="S2592" i="3" s="1"/>
  <c r="P2594" i="3"/>
  <c r="Q2594" i="3" s="1"/>
  <c r="S2594" i="3" s="1"/>
  <c r="P2596" i="3"/>
  <c r="Q2596" i="3" s="1"/>
  <c r="S2596" i="3" s="1"/>
  <c r="P2598" i="3"/>
  <c r="Q2598" i="3" s="1"/>
  <c r="S2598" i="3" s="1"/>
  <c r="P2600" i="3"/>
  <c r="Q2600" i="3" s="1"/>
  <c r="S2600" i="3" s="1"/>
  <c r="P2602" i="3"/>
  <c r="Q2602" i="3" s="1"/>
  <c r="S2602" i="3" s="1"/>
  <c r="P2604" i="3"/>
  <c r="Q2604" i="3" s="1"/>
  <c r="S2604" i="3" s="1"/>
  <c r="P2606" i="3"/>
  <c r="Q2606" i="3" s="1"/>
  <c r="S2606" i="3" s="1"/>
  <c r="P2608" i="3"/>
  <c r="Q2608" i="3" s="1"/>
  <c r="S2608" i="3" s="1"/>
  <c r="P2610" i="3"/>
  <c r="Q2610" i="3" s="1"/>
  <c r="S2610" i="3" s="1"/>
  <c r="P2612" i="3"/>
  <c r="Q2612" i="3" s="1"/>
  <c r="S2612" i="3" s="1"/>
  <c r="P2614" i="3"/>
  <c r="Q2614" i="3" s="1"/>
  <c r="S2614" i="3" s="1"/>
  <c r="P2616" i="3"/>
  <c r="Q2616" i="3" s="1"/>
  <c r="S2616" i="3" s="1"/>
  <c r="P2618" i="3"/>
  <c r="Q2618" i="3" s="1"/>
  <c r="S2618" i="3" s="1"/>
  <c r="P2620" i="3"/>
  <c r="Q2620" i="3" s="1"/>
  <c r="S2620" i="3" s="1"/>
  <c r="P2622" i="3"/>
  <c r="Q2622" i="3" s="1"/>
  <c r="S2622" i="3" s="1"/>
  <c r="P2624" i="3"/>
  <c r="Q2624" i="3" s="1"/>
  <c r="S2624" i="3" s="1"/>
  <c r="P2626" i="3"/>
  <c r="Q2626" i="3" s="1"/>
  <c r="S2626" i="3" s="1"/>
  <c r="P2628" i="3"/>
  <c r="Q2628" i="3" s="1"/>
  <c r="S2628" i="3" s="1"/>
  <c r="P2630" i="3"/>
  <c r="Q2630" i="3" s="1"/>
  <c r="S2630" i="3" s="1"/>
  <c r="P2632" i="3"/>
  <c r="Q2632" i="3" s="1"/>
  <c r="S2632" i="3" s="1"/>
  <c r="P2634" i="3"/>
  <c r="Q2634" i="3" s="1"/>
  <c r="S2634" i="3" s="1"/>
  <c r="P2636" i="3"/>
  <c r="Q2636" i="3" s="1"/>
  <c r="S2636" i="3" s="1"/>
  <c r="P2638" i="3"/>
  <c r="Q2638" i="3" s="1"/>
  <c r="S2638" i="3" s="1"/>
  <c r="P2640" i="3"/>
  <c r="Q2640" i="3" s="1"/>
  <c r="S2640" i="3" s="1"/>
  <c r="P2642" i="3"/>
  <c r="Q2642" i="3" s="1"/>
  <c r="S2642" i="3" s="1"/>
  <c r="P2644" i="3"/>
  <c r="Q2644" i="3" s="1"/>
  <c r="S2644" i="3" s="1"/>
  <c r="P2646" i="3"/>
  <c r="Q2646" i="3" s="1"/>
  <c r="S2646" i="3" s="1"/>
  <c r="P2648" i="3"/>
  <c r="Q2648" i="3" s="1"/>
  <c r="S2648" i="3" s="1"/>
  <c r="P2650" i="3"/>
  <c r="Q2650" i="3" s="1"/>
  <c r="S2650" i="3" s="1"/>
  <c r="P2652" i="3"/>
  <c r="Q2652" i="3" s="1"/>
  <c r="S2652" i="3" s="1"/>
  <c r="P2654" i="3"/>
  <c r="Q2654" i="3" s="1"/>
  <c r="S2654" i="3" s="1"/>
  <c r="P2656" i="3"/>
  <c r="Q2656" i="3" s="1"/>
  <c r="S2656" i="3" s="1"/>
  <c r="P2658" i="3"/>
  <c r="Q2658" i="3" s="1"/>
  <c r="S2658" i="3" s="1"/>
  <c r="P2660" i="3"/>
  <c r="Q2660" i="3" s="1"/>
  <c r="S2660" i="3" s="1"/>
  <c r="P2662" i="3"/>
  <c r="Q2662" i="3" s="1"/>
  <c r="S2662" i="3" s="1"/>
  <c r="P2664" i="3"/>
  <c r="Q2664" i="3" s="1"/>
  <c r="S2664" i="3" s="1"/>
  <c r="P2666" i="3"/>
  <c r="Q2666" i="3" s="1"/>
  <c r="S2666" i="3" s="1"/>
  <c r="P2668" i="3"/>
  <c r="Q2668" i="3" s="1"/>
  <c r="S2668" i="3" s="1"/>
  <c r="P2670" i="3"/>
  <c r="Q2670" i="3" s="1"/>
  <c r="S2670" i="3" s="1"/>
  <c r="P2672" i="3"/>
  <c r="Q2672" i="3" s="1"/>
  <c r="S2672" i="3" s="1"/>
  <c r="P2674" i="3"/>
  <c r="Q2674" i="3" s="1"/>
  <c r="S2674" i="3" s="1"/>
  <c r="P2676" i="3"/>
  <c r="Q2676" i="3" s="1"/>
  <c r="S2676" i="3" s="1"/>
  <c r="P2678" i="3"/>
  <c r="Q2678" i="3" s="1"/>
  <c r="S2678" i="3" s="1"/>
  <c r="P2680" i="3"/>
  <c r="Q2680" i="3" s="1"/>
  <c r="S2680" i="3" s="1"/>
  <c r="P2682" i="3"/>
  <c r="Q2682" i="3" s="1"/>
  <c r="S2682" i="3" s="1"/>
  <c r="P2684" i="3"/>
  <c r="Q2684" i="3" s="1"/>
  <c r="S2684" i="3" s="1"/>
  <c r="P2686" i="3"/>
  <c r="Q2686" i="3" s="1"/>
  <c r="S2686" i="3" s="1"/>
  <c r="P2688" i="3"/>
  <c r="Q2688" i="3" s="1"/>
  <c r="S2688" i="3" s="1"/>
  <c r="P2690" i="3"/>
  <c r="Q2690" i="3" s="1"/>
  <c r="S2690" i="3" s="1"/>
  <c r="P2692" i="3"/>
  <c r="Q2692" i="3" s="1"/>
  <c r="S2692" i="3" s="1"/>
  <c r="P2694" i="3"/>
  <c r="Q2694" i="3" s="1"/>
  <c r="S2694" i="3" s="1"/>
  <c r="P2696" i="3"/>
  <c r="Q2696" i="3" s="1"/>
  <c r="S2696" i="3" s="1"/>
  <c r="P2698" i="3"/>
  <c r="Q2698" i="3" s="1"/>
  <c r="S2698" i="3" s="1"/>
  <c r="P2700" i="3"/>
  <c r="Q2700" i="3" s="1"/>
  <c r="S2700" i="3" s="1"/>
  <c r="P2702" i="3"/>
  <c r="Q2702" i="3" s="1"/>
  <c r="S2702" i="3" s="1"/>
  <c r="P2704" i="3"/>
  <c r="Q2704" i="3" s="1"/>
  <c r="S2704" i="3" s="1"/>
  <c r="P2706" i="3"/>
  <c r="Q2706" i="3" s="1"/>
  <c r="S2706" i="3" s="1"/>
  <c r="P2708" i="3"/>
  <c r="Q2708" i="3" s="1"/>
  <c r="S2708" i="3" s="1"/>
  <c r="P2710" i="3"/>
  <c r="Q2710" i="3" s="1"/>
  <c r="S2710" i="3" s="1"/>
  <c r="P2712" i="3"/>
  <c r="Q2712" i="3" s="1"/>
  <c r="S2712" i="3" s="1"/>
  <c r="P2714" i="3"/>
  <c r="Q2714" i="3" s="1"/>
  <c r="S2714" i="3" s="1"/>
  <c r="P2716" i="3"/>
  <c r="Q2716" i="3" s="1"/>
  <c r="S2716" i="3" s="1"/>
  <c r="P2718" i="3"/>
  <c r="Q2718" i="3" s="1"/>
  <c r="S2718" i="3" s="1"/>
  <c r="P2720" i="3"/>
  <c r="Q2720" i="3" s="1"/>
  <c r="S2720" i="3" s="1"/>
  <c r="P2722" i="3"/>
  <c r="Q2722" i="3" s="1"/>
  <c r="S2722" i="3" s="1"/>
  <c r="P2724" i="3"/>
  <c r="Q2724" i="3" s="1"/>
  <c r="S2724" i="3" s="1"/>
  <c r="P2726" i="3"/>
  <c r="Q2726" i="3" s="1"/>
  <c r="S2726" i="3" s="1"/>
  <c r="P2728" i="3"/>
  <c r="Q2728" i="3" s="1"/>
  <c r="S2728" i="3" s="1"/>
  <c r="P2730" i="3"/>
  <c r="Q2730" i="3" s="1"/>
  <c r="S2730" i="3" s="1"/>
  <c r="P2732" i="3"/>
  <c r="Q2732" i="3" s="1"/>
  <c r="S2732" i="3" s="1"/>
  <c r="P2734" i="3"/>
  <c r="Q2734" i="3" s="1"/>
  <c r="S2734" i="3" s="1"/>
  <c r="P2736" i="3"/>
  <c r="Q2736" i="3" s="1"/>
  <c r="S2736" i="3" s="1"/>
  <c r="P2738" i="3"/>
  <c r="Q2738" i="3" s="1"/>
  <c r="S2738" i="3" s="1"/>
  <c r="P2740" i="3"/>
  <c r="Q2740" i="3" s="1"/>
  <c r="S2740" i="3" s="1"/>
  <c r="P2742" i="3"/>
  <c r="Q2742" i="3" s="1"/>
  <c r="S2742" i="3" s="1"/>
  <c r="P2744" i="3"/>
  <c r="Q2744" i="3" s="1"/>
  <c r="S2744" i="3" s="1"/>
  <c r="P2746" i="3"/>
  <c r="Q2746" i="3" s="1"/>
  <c r="S2746" i="3" s="1"/>
  <c r="P2748" i="3"/>
  <c r="Q2748" i="3" s="1"/>
  <c r="S2748" i="3" s="1"/>
  <c r="P2750" i="3"/>
  <c r="Q2750" i="3" s="1"/>
  <c r="S2750" i="3" s="1"/>
  <c r="P2752" i="3"/>
  <c r="Q2752" i="3" s="1"/>
  <c r="S2752" i="3" s="1"/>
  <c r="P2754" i="3"/>
  <c r="Q2754" i="3" s="1"/>
  <c r="S2754" i="3" s="1"/>
  <c r="P2756" i="3"/>
  <c r="Q2756" i="3" s="1"/>
  <c r="S2756" i="3" s="1"/>
  <c r="P2758" i="3"/>
  <c r="Q2758" i="3" s="1"/>
  <c r="S2758" i="3" s="1"/>
  <c r="P2760" i="3"/>
  <c r="Q2760" i="3" s="1"/>
  <c r="S2760" i="3" s="1"/>
  <c r="P2762" i="3"/>
  <c r="Q2762" i="3" s="1"/>
  <c r="S2762" i="3" s="1"/>
  <c r="P2764" i="3"/>
  <c r="Q2764" i="3" s="1"/>
  <c r="S2764" i="3" s="1"/>
  <c r="P2766" i="3"/>
  <c r="Q2766" i="3" s="1"/>
  <c r="S2766" i="3" s="1"/>
  <c r="P2768" i="3"/>
  <c r="Q2768" i="3" s="1"/>
  <c r="S2768" i="3" s="1"/>
  <c r="P2770" i="3"/>
  <c r="Q2770" i="3" s="1"/>
  <c r="S2770" i="3" s="1"/>
  <c r="P2772" i="3"/>
  <c r="Q2772" i="3" s="1"/>
  <c r="S2772" i="3" s="1"/>
  <c r="P2774" i="3"/>
  <c r="Q2774" i="3" s="1"/>
  <c r="S2774" i="3" s="1"/>
  <c r="P2776" i="3"/>
  <c r="Q2776" i="3" s="1"/>
  <c r="S2776" i="3" s="1"/>
  <c r="P2778" i="3"/>
  <c r="Q2778" i="3" s="1"/>
  <c r="S2778" i="3" s="1"/>
  <c r="P2780" i="3"/>
  <c r="Q2780" i="3" s="1"/>
  <c r="S2780" i="3" s="1"/>
  <c r="P2782" i="3"/>
  <c r="Q2782" i="3" s="1"/>
  <c r="S2782" i="3" s="1"/>
  <c r="P2784" i="3"/>
  <c r="Q2784" i="3" s="1"/>
  <c r="S2784" i="3" s="1"/>
  <c r="P2786" i="3"/>
  <c r="Q2786" i="3" s="1"/>
  <c r="S2786" i="3" s="1"/>
  <c r="P2788" i="3"/>
  <c r="Q2788" i="3" s="1"/>
  <c r="P2790" i="3"/>
  <c r="Q2790" i="3" s="1"/>
  <c r="S2790" i="3" s="1"/>
  <c r="P2792" i="3"/>
  <c r="Q2792" i="3" s="1"/>
  <c r="S2792" i="3" s="1"/>
  <c r="P2794" i="3"/>
  <c r="Q2794" i="3" s="1"/>
  <c r="S2794" i="3" s="1"/>
  <c r="P2796" i="3"/>
  <c r="Q2796" i="3" s="1"/>
  <c r="S2796" i="3" s="1"/>
  <c r="P2798" i="3"/>
  <c r="Q2798" i="3" s="1"/>
  <c r="S2798" i="3" s="1"/>
  <c r="P2800" i="3"/>
  <c r="Q2800" i="3" s="1"/>
  <c r="S2800" i="3" s="1"/>
  <c r="P2802" i="3"/>
  <c r="Q2802" i="3" s="1"/>
  <c r="S2802" i="3" s="1"/>
  <c r="P2804" i="3"/>
  <c r="Q2804" i="3" s="1"/>
  <c r="S2804" i="3" s="1"/>
  <c r="P2806" i="3"/>
  <c r="Q2806" i="3" s="1"/>
  <c r="S2806" i="3" s="1"/>
  <c r="P2808" i="3"/>
  <c r="Q2808" i="3" s="1"/>
  <c r="S2808" i="3" s="1"/>
  <c r="P2810" i="3"/>
  <c r="Q2810" i="3" s="1"/>
  <c r="S2810" i="3" s="1"/>
  <c r="P2812" i="3"/>
  <c r="Q2812" i="3" s="1"/>
  <c r="S2812" i="3" s="1"/>
  <c r="P2814" i="3"/>
  <c r="Q2814" i="3" s="1"/>
  <c r="S2814" i="3" s="1"/>
  <c r="P2816" i="3"/>
  <c r="Q2816" i="3" s="1"/>
  <c r="S2816" i="3" s="1"/>
  <c r="P2818" i="3"/>
  <c r="Q2818" i="3" s="1"/>
  <c r="S2818" i="3" s="1"/>
  <c r="P2820" i="3"/>
  <c r="Q2820" i="3" s="1"/>
  <c r="S2820" i="3" s="1"/>
  <c r="P2822" i="3"/>
  <c r="Q2822" i="3" s="1"/>
  <c r="S2822" i="3" s="1"/>
  <c r="P2824" i="3"/>
  <c r="Q2824" i="3" s="1"/>
  <c r="S2824" i="3" s="1"/>
  <c r="P2826" i="3"/>
  <c r="Q2826" i="3" s="1"/>
  <c r="S2826" i="3" s="1"/>
  <c r="P2828" i="3"/>
  <c r="Q2828" i="3" s="1"/>
  <c r="S2828" i="3" s="1"/>
  <c r="P2830" i="3"/>
  <c r="Q2830" i="3" s="1"/>
  <c r="S2830" i="3" s="1"/>
  <c r="P2832" i="3"/>
  <c r="Q2832" i="3" s="1"/>
  <c r="S2832" i="3" s="1"/>
  <c r="P2834" i="3"/>
  <c r="Q2834" i="3" s="1"/>
  <c r="S2834" i="3" s="1"/>
  <c r="P2836" i="3"/>
  <c r="Q2836" i="3" s="1"/>
  <c r="S2836" i="3" s="1"/>
  <c r="P2838" i="3"/>
  <c r="Q2838" i="3" s="1"/>
  <c r="S2838" i="3" s="1"/>
  <c r="P2840" i="3"/>
  <c r="Q2840" i="3" s="1"/>
  <c r="S2840" i="3" s="1"/>
  <c r="P2842" i="3"/>
  <c r="Q2842" i="3" s="1"/>
  <c r="S2842" i="3" s="1"/>
  <c r="P2844" i="3"/>
  <c r="Q2844" i="3" s="1"/>
  <c r="S2844" i="3" s="1"/>
  <c r="P2846" i="3"/>
  <c r="Q2846" i="3" s="1"/>
  <c r="S2846" i="3" s="1"/>
  <c r="P2848" i="3"/>
  <c r="Q2848" i="3" s="1"/>
  <c r="S2848" i="3" s="1"/>
  <c r="P2850" i="3"/>
  <c r="Q2850" i="3" s="1"/>
  <c r="S2850" i="3" s="1"/>
  <c r="P2852" i="3"/>
  <c r="Q2852" i="3" s="1"/>
  <c r="S2852" i="3" s="1"/>
  <c r="P2854" i="3"/>
  <c r="Q2854" i="3" s="1"/>
  <c r="S2854" i="3" s="1"/>
  <c r="P2856" i="3"/>
  <c r="Q2856" i="3" s="1"/>
  <c r="S2856" i="3" s="1"/>
  <c r="P2858" i="3"/>
  <c r="Q2858" i="3" s="1"/>
  <c r="S2858" i="3" s="1"/>
  <c r="P2860" i="3"/>
  <c r="Q2860" i="3" s="1"/>
  <c r="S2860" i="3" s="1"/>
  <c r="P2862" i="3"/>
  <c r="Q2862" i="3" s="1"/>
  <c r="S2862" i="3" s="1"/>
  <c r="P2864" i="3"/>
  <c r="Q2864" i="3" s="1"/>
  <c r="S2864" i="3" s="1"/>
  <c r="P2866" i="3"/>
  <c r="Q2866" i="3" s="1"/>
  <c r="S2866" i="3" s="1"/>
  <c r="P2868" i="3"/>
  <c r="Q2868" i="3" s="1"/>
  <c r="S2868" i="3" s="1"/>
  <c r="P2870" i="3"/>
  <c r="Q2870" i="3" s="1"/>
  <c r="S2870" i="3" s="1"/>
  <c r="P2872" i="3"/>
  <c r="Q2872" i="3" s="1"/>
  <c r="S2872" i="3" s="1"/>
  <c r="P2874" i="3"/>
  <c r="Q2874" i="3" s="1"/>
  <c r="S2874" i="3" s="1"/>
  <c r="P2876" i="3"/>
  <c r="Q2876" i="3" s="1"/>
  <c r="S2876" i="3" s="1"/>
  <c r="P2878" i="3"/>
  <c r="Q2878" i="3" s="1"/>
  <c r="S2878" i="3" s="1"/>
  <c r="P2880" i="3"/>
  <c r="Q2880" i="3" s="1"/>
  <c r="S2880" i="3" s="1"/>
  <c r="P2882" i="3"/>
  <c r="Q2882" i="3" s="1"/>
  <c r="S2882" i="3" s="1"/>
  <c r="P2884" i="3"/>
  <c r="Q2884" i="3" s="1"/>
  <c r="S2884" i="3" s="1"/>
  <c r="P2886" i="3"/>
  <c r="Q2886" i="3" s="1"/>
  <c r="P2888" i="3"/>
  <c r="Q2888" i="3" s="1"/>
  <c r="S2888" i="3" s="1"/>
  <c r="P2890" i="3"/>
  <c r="Q2890" i="3" s="1"/>
  <c r="S2890" i="3" s="1"/>
  <c r="P2892" i="3"/>
  <c r="Q2892" i="3" s="1"/>
  <c r="S2892" i="3" s="1"/>
  <c r="P2894" i="3"/>
  <c r="Q2894" i="3" s="1"/>
  <c r="S2894" i="3" s="1"/>
  <c r="P2896" i="3"/>
  <c r="Q2896" i="3" s="1"/>
  <c r="S2896" i="3" s="1"/>
  <c r="P2898" i="3"/>
  <c r="Q2898" i="3" s="1"/>
  <c r="S2898" i="3" s="1"/>
  <c r="P2900" i="3"/>
  <c r="Q2900" i="3" s="1"/>
  <c r="S2900" i="3" s="1"/>
  <c r="P2902" i="3"/>
  <c r="Q2902" i="3" s="1"/>
  <c r="S2902" i="3" s="1"/>
  <c r="P2904" i="3"/>
  <c r="Q2904" i="3" s="1"/>
  <c r="S2904" i="3" s="1"/>
  <c r="P2906" i="3"/>
  <c r="Q2906" i="3" s="1"/>
  <c r="S2906" i="3" s="1"/>
  <c r="P2908" i="3"/>
  <c r="Q2908" i="3" s="1"/>
  <c r="S2908" i="3" s="1"/>
  <c r="P2910" i="3"/>
  <c r="Q2910" i="3" s="1"/>
  <c r="S2910" i="3" s="1"/>
  <c r="P2912" i="3"/>
  <c r="Q2912" i="3" s="1"/>
  <c r="S2912" i="3" s="1"/>
  <c r="P2914" i="3"/>
  <c r="Q2914" i="3" s="1"/>
  <c r="S2914" i="3" s="1"/>
  <c r="P2916" i="3"/>
  <c r="Q2916" i="3" s="1"/>
  <c r="S2916" i="3" s="1"/>
  <c r="P2918" i="3"/>
  <c r="Q2918" i="3" s="1"/>
  <c r="S2918" i="3" s="1"/>
  <c r="P2920" i="3"/>
  <c r="Q2920" i="3" s="1"/>
  <c r="S2920" i="3" s="1"/>
  <c r="P2922" i="3"/>
  <c r="Q2922" i="3" s="1"/>
  <c r="S2922" i="3" s="1"/>
  <c r="P2924" i="3"/>
  <c r="Q2924" i="3" s="1"/>
  <c r="S2924" i="3" s="1"/>
  <c r="P2926" i="3"/>
  <c r="Q2926" i="3" s="1"/>
  <c r="S2926" i="3" s="1"/>
  <c r="P2928" i="3"/>
  <c r="Q2928" i="3" s="1"/>
  <c r="S2928" i="3" s="1"/>
  <c r="P2930" i="3"/>
  <c r="Q2930" i="3" s="1"/>
  <c r="S2930" i="3" s="1"/>
  <c r="P2932" i="3"/>
  <c r="Q2932" i="3" s="1"/>
  <c r="S2932" i="3" s="1"/>
  <c r="P2934" i="3"/>
  <c r="Q2934" i="3" s="1"/>
  <c r="S2934" i="3" s="1"/>
  <c r="P2936" i="3"/>
  <c r="Q2936" i="3" s="1"/>
  <c r="S2936" i="3" s="1"/>
  <c r="P2938" i="3"/>
  <c r="Q2938" i="3" s="1"/>
  <c r="S2938" i="3" s="1"/>
  <c r="P2940" i="3"/>
  <c r="Q2940" i="3" s="1"/>
  <c r="S2940" i="3" s="1"/>
  <c r="P2942" i="3"/>
  <c r="Q2942" i="3" s="1"/>
  <c r="S2942" i="3" s="1"/>
  <c r="P2944" i="3"/>
  <c r="Q2944" i="3" s="1"/>
  <c r="S2944" i="3" s="1"/>
  <c r="P2946" i="3"/>
  <c r="Q2946" i="3" s="1"/>
  <c r="S2946" i="3" s="1"/>
  <c r="P2948" i="3"/>
  <c r="Q2948" i="3" s="1"/>
  <c r="S2948" i="3" s="1"/>
  <c r="P2950" i="3"/>
  <c r="Q2950" i="3" s="1"/>
  <c r="S2950" i="3" s="1"/>
  <c r="P2952" i="3"/>
  <c r="Q2952" i="3" s="1"/>
  <c r="S2952" i="3" s="1"/>
  <c r="P2954" i="3"/>
  <c r="Q2954" i="3" s="1"/>
  <c r="S2954" i="3" s="1"/>
  <c r="P2956" i="3"/>
  <c r="Q2956" i="3" s="1"/>
  <c r="S2956" i="3" s="1"/>
  <c r="P2958" i="3"/>
  <c r="Q2958" i="3" s="1"/>
  <c r="S2958" i="3" s="1"/>
  <c r="P2960" i="3"/>
  <c r="Q2960" i="3" s="1"/>
  <c r="S2960" i="3" s="1"/>
  <c r="P2962" i="3"/>
  <c r="Q2962" i="3" s="1"/>
  <c r="S2962" i="3" s="1"/>
  <c r="P2964" i="3"/>
  <c r="Q2964" i="3" s="1"/>
  <c r="S2964" i="3" s="1"/>
  <c r="P2966" i="3"/>
  <c r="Q2966" i="3" s="1"/>
  <c r="S2966" i="3" s="1"/>
  <c r="P2968" i="3"/>
  <c r="Q2968" i="3" s="1"/>
  <c r="S2968" i="3" s="1"/>
  <c r="P2970" i="3"/>
  <c r="Q2970" i="3" s="1"/>
  <c r="S2970" i="3" s="1"/>
  <c r="P2972" i="3"/>
  <c r="Q2972" i="3" s="1"/>
  <c r="S2972" i="3" s="1"/>
  <c r="P2974" i="3"/>
  <c r="Q2974" i="3" s="1"/>
  <c r="S2974" i="3" s="1"/>
  <c r="P2976" i="3"/>
  <c r="Q2976" i="3" s="1"/>
  <c r="S2976" i="3" s="1"/>
  <c r="P2978" i="3"/>
  <c r="Q2978" i="3" s="1"/>
  <c r="S2978" i="3" s="1"/>
  <c r="P2980" i="3"/>
  <c r="Q2980" i="3" s="1"/>
  <c r="S2980" i="3" s="1"/>
  <c r="P2982" i="3"/>
  <c r="Q2982" i="3" s="1"/>
  <c r="S2982" i="3" s="1"/>
  <c r="P2984" i="3"/>
  <c r="Q2984" i="3" s="1"/>
  <c r="S2984" i="3" s="1"/>
  <c r="P2986" i="3"/>
  <c r="Q2986" i="3" s="1"/>
  <c r="S2986" i="3" s="1"/>
  <c r="P2988" i="3"/>
  <c r="Q2988" i="3" s="1"/>
  <c r="S2988" i="3" s="1"/>
  <c r="P2990" i="3"/>
  <c r="Q2990" i="3" s="1"/>
  <c r="S2990" i="3" s="1"/>
  <c r="P2992" i="3"/>
  <c r="Q2992" i="3" s="1"/>
  <c r="S2992" i="3" s="1"/>
  <c r="P2994" i="3"/>
  <c r="Q2994" i="3" s="1"/>
  <c r="S2994" i="3" s="1"/>
  <c r="P2996" i="3"/>
  <c r="Q2996" i="3" s="1"/>
  <c r="S2996" i="3" s="1"/>
  <c r="P2998" i="3"/>
  <c r="Q2998" i="3" s="1"/>
  <c r="S2998" i="3" s="1"/>
  <c r="P3000" i="3"/>
  <c r="Q3000" i="3" s="1"/>
  <c r="S3000" i="3" s="1"/>
  <c r="P3002" i="3"/>
  <c r="Q3002" i="3" s="1"/>
  <c r="S3002" i="3" s="1"/>
  <c r="P3004" i="3"/>
  <c r="Q3004" i="3" s="1"/>
  <c r="S3004" i="3" s="1"/>
  <c r="P3006" i="3"/>
  <c r="Q3006" i="3" s="1"/>
  <c r="S3006" i="3" s="1"/>
  <c r="P3008" i="3"/>
  <c r="Q3008" i="3" s="1"/>
  <c r="S3008" i="3" s="1"/>
  <c r="P3010" i="3"/>
  <c r="Q3010" i="3" s="1"/>
  <c r="S3010" i="3" s="1"/>
  <c r="P3012" i="3"/>
  <c r="Q3012" i="3" s="1"/>
  <c r="S3012" i="3" s="1"/>
  <c r="P3014" i="3"/>
  <c r="Q3014" i="3" s="1"/>
  <c r="S3014" i="3" s="1"/>
  <c r="P3016" i="3"/>
  <c r="Q3016" i="3" s="1"/>
  <c r="S3016" i="3" s="1"/>
  <c r="P3018" i="3"/>
  <c r="Q3018" i="3" s="1"/>
  <c r="S3018" i="3" s="1"/>
  <c r="P3020" i="3"/>
  <c r="Q3020" i="3" s="1"/>
  <c r="S3020" i="3" s="1"/>
  <c r="P3022" i="3"/>
  <c r="Q3022" i="3" s="1"/>
  <c r="S3022" i="3" s="1"/>
  <c r="P3024" i="3"/>
  <c r="Q3024" i="3" s="1"/>
  <c r="S3024" i="3" s="1"/>
  <c r="P3026" i="3"/>
  <c r="Q3026" i="3" s="1"/>
  <c r="S3026" i="3" s="1"/>
  <c r="P3028" i="3"/>
  <c r="Q3028" i="3" s="1"/>
  <c r="S3028" i="3" s="1"/>
  <c r="P3030" i="3"/>
  <c r="Q3030" i="3" s="1"/>
  <c r="S3030" i="3" s="1"/>
  <c r="P3032" i="3"/>
  <c r="Q3032" i="3" s="1"/>
  <c r="S3032" i="3" s="1"/>
  <c r="P3034" i="3"/>
  <c r="Q3034" i="3" s="1"/>
  <c r="S3034" i="3" s="1"/>
  <c r="P3036" i="3"/>
  <c r="Q3036" i="3" s="1"/>
  <c r="S3036" i="3" s="1"/>
  <c r="P3038" i="3"/>
  <c r="Q3038" i="3" s="1"/>
  <c r="S3038" i="3" s="1"/>
  <c r="P3040" i="3"/>
  <c r="Q3040" i="3" s="1"/>
  <c r="S3040" i="3" s="1"/>
  <c r="P3042" i="3"/>
  <c r="Q3042" i="3" s="1"/>
  <c r="S3042" i="3" s="1"/>
  <c r="P3044" i="3"/>
  <c r="Q3044" i="3" s="1"/>
  <c r="S3044" i="3" s="1"/>
  <c r="P3046" i="3"/>
  <c r="Q3046" i="3" s="1"/>
  <c r="S3046" i="3" s="1"/>
  <c r="P3048" i="3"/>
  <c r="Q3048" i="3" s="1"/>
  <c r="S3048" i="3" s="1"/>
  <c r="P3050" i="3"/>
  <c r="Q3050" i="3" s="1"/>
  <c r="S3050" i="3" s="1"/>
  <c r="P3052" i="3"/>
  <c r="Q3052" i="3" s="1"/>
  <c r="S3052" i="3" s="1"/>
  <c r="P3054" i="3"/>
  <c r="Q3054" i="3" s="1"/>
  <c r="S3054" i="3" s="1"/>
  <c r="P3056" i="3"/>
  <c r="Q3056" i="3" s="1"/>
  <c r="S3056" i="3" s="1"/>
  <c r="P3058" i="3"/>
  <c r="Q3058" i="3" s="1"/>
  <c r="S3058" i="3" s="1"/>
  <c r="P3060" i="3"/>
  <c r="Q3060" i="3" s="1"/>
  <c r="S3060" i="3" s="1"/>
  <c r="P3062" i="3"/>
  <c r="Q3062" i="3" s="1"/>
  <c r="S3062" i="3" s="1"/>
  <c r="P3064" i="3"/>
  <c r="Q3064" i="3" s="1"/>
  <c r="S3064" i="3" s="1"/>
  <c r="P3066" i="3"/>
  <c r="Q3066" i="3" s="1"/>
  <c r="S3066" i="3" s="1"/>
  <c r="P3068" i="3"/>
  <c r="Q3068" i="3" s="1"/>
  <c r="S3068" i="3" s="1"/>
  <c r="P3070" i="3"/>
  <c r="Q3070" i="3" s="1"/>
  <c r="S3070" i="3" s="1"/>
  <c r="P3072" i="3"/>
  <c r="Q3072" i="3" s="1"/>
  <c r="S3072" i="3" s="1"/>
  <c r="P3074" i="3"/>
  <c r="Q3074" i="3" s="1"/>
  <c r="S3074" i="3" s="1"/>
  <c r="P3076" i="3"/>
  <c r="Q3076" i="3" s="1"/>
  <c r="S3076" i="3" s="1"/>
  <c r="P3078" i="3"/>
  <c r="Q3078" i="3" s="1"/>
  <c r="S3078" i="3" s="1"/>
  <c r="P3080" i="3"/>
  <c r="Q3080" i="3" s="1"/>
  <c r="S3080" i="3" s="1"/>
  <c r="P3082" i="3"/>
  <c r="Q3082" i="3" s="1"/>
  <c r="S3082" i="3" s="1"/>
  <c r="P3084" i="3"/>
  <c r="Q3084" i="3" s="1"/>
  <c r="S3084" i="3" s="1"/>
  <c r="P3086" i="3"/>
  <c r="Q3086" i="3" s="1"/>
  <c r="S3086" i="3" s="1"/>
  <c r="P3088" i="3"/>
  <c r="Q3088" i="3" s="1"/>
  <c r="S3088" i="3" s="1"/>
  <c r="P3090" i="3"/>
  <c r="Q3090" i="3" s="1"/>
  <c r="S3090" i="3" s="1"/>
  <c r="P3092" i="3"/>
  <c r="Q3092" i="3" s="1"/>
  <c r="S3092" i="3" s="1"/>
  <c r="P3094" i="3"/>
  <c r="Q3094" i="3" s="1"/>
  <c r="S3094" i="3" s="1"/>
  <c r="P3096" i="3"/>
  <c r="Q3096" i="3" s="1"/>
  <c r="S3096" i="3" s="1"/>
  <c r="P3098" i="3"/>
  <c r="Q3098" i="3" s="1"/>
  <c r="S3098" i="3" s="1"/>
  <c r="P3100" i="3"/>
  <c r="Q3100" i="3" s="1"/>
  <c r="S3100" i="3" s="1"/>
  <c r="P3102" i="3"/>
  <c r="Q3102" i="3" s="1"/>
  <c r="S3102" i="3" s="1"/>
  <c r="P3104" i="3"/>
  <c r="Q3104" i="3" s="1"/>
  <c r="S3104" i="3" s="1"/>
  <c r="P3106" i="3"/>
  <c r="Q3106" i="3" s="1"/>
  <c r="S3106" i="3" s="1"/>
  <c r="P3108" i="3"/>
  <c r="Q3108" i="3" s="1"/>
  <c r="S3108" i="3" s="1"/>
  <c r="P3110" i="3"/>
  <c r="Q3110" i="3" s="1"/>
  <c r="S3110" i="3" s="1"/>
  <c r="P3112" i="3"/>
  <c r="Q3112" i="3" s="1"/>
  <c r="S3112" i="3" s="1"/>
  <c r="P3114" i="3"/>
  <c r="Q3114" i="3" s="1"/>
  <c r="S3114" i="3" s="1"/>
  <c r="P3116" i="3"/>
  <c r="Q3116" i="3" s="1"/>
  <c r="S3116" i="3" s="1"/>
  <c r="P3118" i="3"/>
  <c r="Q3118" i="3" s="1"/>
  <c r="S3118" i="3" s="1"/>
  <c r="P3120" i="3"/>
  <c r="Q3120" i="3" s="1"/>
  <c r="S3120" i="3" s="1"/>
  <c r="P3122" i="3"/>
  <c r="Q3122" i="3" s="1"/>
  <c r="S3122" i="3" s="1"/>
  <c r="P3124" i="3"/>
  <c r="Q3124" i="3" s="1"/>
  <c r="S3124" i="3" s="1"/>
  <c r="P3126" i="3"/>
  <c r="Q3126" i="3" s="1"/>
  <c r="S3126" i="3" s="1"/>
  <c r="P3128" i="3"/>
  <c r="Q3128" i="3" s="1"/>
  <c r="S3128" i="3" s="1"/>
  <c r="P3130" i="3"/>
  <c r="Q3130" i="3" s="1"/>
  <c r="S3130" i="3" s="1"/>
  <c r="P3132" i="3"/>
  <c r="Q3132" i="3" s="1"/>
  <c r="S3132" i="3" s="1"/>
  <c r="P3134" i="3"/>
  <c r="Q3134" i="3" s="1"/>
  <c r="S3134" i="3" s="1"/>
  <c r="P3136" i="3"/>
  <c r="Q3136" i="3" s="1"/>
  <c r="S3136" i="3" s="1"/>
  <c r="P3138" i="3"/>
  <c r="Q3138" i="3" s="1"/>
  <c r="S3138" i="3" s="1"/>
  <c r="P3140" i="3"/>
  <c r="Q3140" i="3" s="1"/>
  <c r="S3140" i="3" s="1"/>
  <c r="P3142" i="3"/>
  <c r="Q3142" i="3" s="1"/>
  <c r="S3142" i="3" s="1"/>
  <c r="P3144" i="3"/>
  <c r="Q3144" i="3" s="1"/>
  <c r="S3144" i="3" s="1"/>
  <c r="P3146" i="3"/>
  <c r="Q3146" i="3" s="1"/>
  <c r="S3146" i="3" s="1"/>
  <c r="P3148" i="3"/>
  <c r="Q3148" i="3" s="1"/>
  <c r="S3148" i="3" s="1"/>
  <c r="P3150" i="3"/>
  <c r="Q3150" i="3" s="1"/>
  <c r="S3150" i="3" s="1"/>
  <c r="P3152" i="3"/>
  <c r="Q3152" i="3" s="1"/>
  <c r="S3152" i="3" s="1"/>
  <c r="P3154" i="3"/>
  <c r="Q3154" i="3" s="1"/>
  <c r="S3154" i="3" s="1"/>
  <c r="P3156" i="3"/>
  <c r="Q3156" i="3" s="1"/>
  <c r="S3156" i="3" s="1"/>
  <c r="P3158" i="3"/>
  <c r="Q3158" i="3" s="1"/>
  <c r="S3158" i="3" s="1"/>
  <c r="P3160" i="3"/>
  <c r="Q3160" i="3" s="1"/>
  <c r="S3160" i="3" s="1"/>
  <c r="P3162" i="3"/>
  <c r="Q3162" i="3" s="1"/>
  <c r="S3162" i="3" s="1"/>
  <c r="P3164" i="3"/>
  <c r="Q3164" i="3" s="1"/>
  <c r="S3164" i="3" s="1"/>
  <c r="P3166" i="3"/>
  <c r="Q3166" i="3" s="1"/>
  <c r="S3166" i="3" s="1"/>
  <c r="P3168" i="3"/>
  <c r="Q3168" i="3" s="1"/>
  <c r="S3168" i="3" s="1"/>
  <c r="P3170" i="3"/>
  <c r="Q3170" i="3" s="1"/>
  <c r="S3170" i="3" s="1"/>
  <c r="P3172" i="3"/>
  <c r="Q3172" i="3" s="1"/>
  <c r="S3172" i="3" s="1"/>
  <c r="P3174" i="3"/>
  <c r="Q3174" i="3" s="1"/>
  <c r="S3174" i="3" s="1"/>
  <c r="P3176" i="3"/>
  <c r="Q3176" i="3" s="1"/>
  <c r="S3176" i="3" s="1"/>
  <c r="P3178" i="3"/>
  <c r="Q3178" i="3" s="1"/>
  <c r="S3178" i="3" s="1"/>
  <c r="P3180" i="3"/>
  <c r="Q3180" i="3" s="1"/>
  <c r="S3180" i="3" s="1"/>
  <c r="P3182" i="3"/>
  <c r="Q3182" i="3" s="1"/>
  <c r="S3182" i="3" s="1"/>
  <c r="P3184" i="3"/>
  <c r="Q3184" i="3" s="1"/>
  <c r="S3184" i="3" s="1"/>
  <c r="P3186" i="3"/>
  <c r="Q3186" i="3" s="1"/>
  <c r="S3186" i="3" s="1"/>
  <c r="P3188" i="3"/>
  <c r="Q3188" i="3" s="1"/>
  <c r="S3188" i="3" s="1"/>
  <c r="P3190" i="3"/>
  <c r="Q3190" i="3" s="1"/>
  <c r="S3190" i="3" s="1"/>
  <c r="P3192" i="3"/>
  <c r="Q3192" i="3" s="1"/>
  <c r="S3192" i="3" s="1"/>
  <c r="P3194" i="3"/>
  <c r="Q3194" i="3" s="1"/>
  <c r="S3194" i="3" s="1"/>
  <c r="P3196" i="3"/>
  <c r="Q3196" i="3" s="1"/>
  <c r="S3196" i="3" s="1"/>
  <c r="P3198" i="3"/>
  <c r="Q3198" i="3" s="1"/>
  <c r="S3198" i="3" s="1"/>
  <c r="P3200" i="3"/>
  <c r="Q3200" i="3" s="1"/>
  <c r="S3200" i="3" s="1"/>
  <c r="P3202" i="3"/>
  <c r="Q3202" i="3" s="1"/>
  <c r="S3202" i="3" s="1"/>
  <c r="P3204" i="3"/>
  <c r="Q3204" i="3" s="1"/>
  <c r="S3204" i="3" s="1"/>
  <c r="P3206" i="3"/>
  <c r="Q3206" i="3" s="1"/>
  <c r="S3206" i="3" s="1"/>
  <c r="P3208" i="3"/>
  <c r="Q3208" i="3" s="1"/>
  <c r="S3208" i="3" s="1"/>
  <c r="P3210" i="3"/>
  <c r="Q3210" i="3" s="1"/>
  <c r="S3210" i="3" s="1"/>
  <c r="P3212" i="3"/>
  <c r="Q3212" i="3" s="1"/>
  <c r="S3212" i="3" s="1"/>
  <c r="P3214" i="3"/>
  <c r="Q3214" i="3" s="1"/>
  <c r="S3214" i="3" s="1"/>
  <c r="P3216" i="3"/>
  <c r="Q3216" i="3" s="1"/>
  <c r="S3216" i="3" s="1"/>
  <c r="P3218" i="3"/>
  <c r="Q3218" i="3" s="1"/>
  <c r="S3218" i="3" s="1"/>
  <c r="P3220" i="3"/>
  <c r="Q3220" i="3" s="1"/>
  <c r="S3220" i="3" s="1"/>
  <c r="P3222" i="3"/>
  <c r="Q3222" i="3" s="1"/>
  <c r="S3222" i="3" s="1"/>
  <c r="P3224" i="3"/>
  <c r="Q3224" i="3" s="1"/>
  <c r="S3224" i="3" s="1"/>
  <c r="P3226" i="3"/>
  <c r="Q3226" i="3" s="1"/>
  <c r="S3226" i="3" s="1"/>
  <c r="P3228" i="3"/>
  <c r="Q3228" i="3" s="1"/>
  <c r="S3228" i="3" s="1"/>
  <c r="P3230" i="3"/>
  <c r="Q3230" i="3" s="1"/>
  <c r="S3230" i="3" s="1"/>
  <c r="P3232" i="3"/>
  <c r="Q3232" i="3" s="1"/>
  <c r="S3232" i="3" s="1"/>
  <c r="P3234" i="3"/>
  <c r="Q3234" i="3" s="1"/>
  <c r="S3234" i="3" s="1"/>
  <c r="P3236" i="3"/>
  <c r="Q3236" i="3" s="1"/>
  <c r="S3236" i="3" s="1"/>
  <c r="P3238" i="3"/>
  <c r="Q3238" i="3" s="1"/>
  <c r="S3238" i="3" s="1"/>
  <c r="P3240" i="3"/>
  <c r="Q3240" i="3" s="1"/>
  <c r="S3240" i="3" s="1"/>
  <c r="P3242" i="3"/>
  <c r="Q3242" i="3" s="1"/>
  <c r="S3242" i="3" s="1"/>
  <c r="P3244" i="3"/>
  <c r="Q3244" i="3" s="1"/>
  <c r="S3244" i="3" s="1"/>
  <c r="P3246" i="3"/>
  <c r="Q3246" i="3" s="1"/>
  <c r="S3246" i="3" s="1"/>
  <c r="P3248" i="3"/>
  <c r="Q3248" i="3" s="1"/>
  <c r="S3248" i="3" s="1"/>
  <c r="P3250" i="3"/>
  <c r="Q3250" i="3" s="1"/>
  <c r="S3250" i="3" s="1"/>
  <c r="P3252" i="3"/>
  <c r="Q3252" i="3" s="1"/>
  <c r="S3252" i="3" s="1"/>
  <c r="P3254" i="3"/>
  <c r="Q3254" i="3" s="1"/>
  <c r="S3254" i="3" s="1"/>
  <c r="P3256" i="3"/>
  <c r="Q3256" i="3" s="1"/>
  <c r="S3256" i="3" s="1"/>
  <c r="P3258" i="3"/>
  <c r="Q3258" i="3" s="1"/>
  <c r="S3258" i="3" s="1"/>
  <c r="P3260" i="3"/>
  <c r="Q3260" i="3" s="1"/>
  <c r="S3260" i="3" s="1"/>
  <c r="P3262" i="3"/>
  <c r="Q3262" i="3" s="1"/>
  <c r="S3262" i="3" s="1"/>
  <c r="P3264" i="3"/>
  <c r="Q3264" i="3" s="1"/>
  <c r="S3264" i="3" s="1"/>
  <c r="P3266" i="3"/>
  <c r="Q3266" i="3" s="1"/>
  <c r="S3266" i="3" s="1"/>
  <c r="P3268" i="3"/>
  <c r="Q3268" i="3" s="1"/>
  <c r="S3268" i="3" s="1"/>
  <c r="P3270" i="3"/>
  <c r="Q3270" i="3" s="1"/>
  <c r="S3270" i="3" s="1"/>
  <c r="P3272" i="3"/>
  <c r="Q3272" i="3" s="1"/>
  <c r="S3272" i="3" s="1"/>
  <c r="P3274" i="3"/>
  <c r="Q3274" i="3" s="1"/>
  <c r="S3274" i="3" s="1"/>
  <c r="P3276" i="3"/>
  <c r="Q3276" i="3" s="1"/>
  <c r="S3276" i="3" s="1"/>
  <c r="P3278" i="3"/>
  <c r="Q3278" i="3" s="1"/>
  <c r="S3278" i="3" s="1"/>
  <c r="P3280" i="3"/>
  <c r="Q3280" i="3" s="1"/>
  <c r="S3280" i="3" s="1"/>
  <c r="P3282" i="3"/>
  <c r="Q3282" i="3" s="1"/>
  <c r="S3282" i="3" s="1"/>
  <c r="P3284" i="3"/>
  <c r="Q3284" i="3" s="1"/>
  <c r="S3284" i="3" s="1"/>
  <c r="P3286" i="3"/>
  <c r="Q3286" i="3" s="1"/>
  <c r="S3286" i="3" s="1"/>
  <c r="P3288" i="3"/>
  <c r="Q3288" i="3" s="1"/>
  <c r="S3288" i="3" s="1"/>
  <c r="P3290" i="3"/>
  <c r="Q3290" i="3" s="1"/>
  <c r="S3290" i="3" s="1"/>
  <c r="P3292" i="3"/>
  <c r="Q3292" i="3" s="1"/>
  <c r="S3292" i="3" s="1"/>
  <c r="P3294" i="3"/>
  <c r="Q3294" i="3" s="1"/>
  <c r="S3294" i="3" s="1"/>
  <c r="P3296" i="3"/>
  <c r="Q3296" i="3" s="1"/>
  <c r="S3296" i="3" s="1"/>
  <c r="P3298" i="3"/>
  <c r="Q3298" i="3" s="1"/>
  <c r="S3298" i="3" s="1"/>
  <c r="P3300" i="3"/>
  <c r="Q3300" i="3" s="1"/>
  <c r="S3300" i="3" s="1"/>
  <c r="P3302" i="3"/>
  <c r="Q3302" i="3" s="1"/>
  <c r="S3302" i="3" s="1"/>
  <c r="P3304" i="3"/>
  <c r="Q3304" i="3" s="1"/>
  <c r="S3304" i="3" s="1"/>
  <c r="P3306" i="3"/>
  <c r="Q3306" i="3" s="1"/>
  <c r="S3306" i="3" s="1"/>
  <c r="P3308" i="3"/>
  <c r="Q3308" i="3" s="1"/>
  <c r="S3308" i="3" s="1"/>
  <c r="P3310" i="3"/>
  <c r="Q3310" i="3" s="1"/>
  <c r="S3310" i="3" s="1"/>
  <c r="P3312" i="3"/>
  <c r="Q3312" i="3" s="1"/>
  <c r="S3312" i="3" s="1"/>
  <c r="P3314" i="3"/>
  <c r="Q3314" i="3" s="1"/>
  <c r="S3314" i="3" s="1"/>
  <c r="P3316" i="3"/>
  <c r="Q3316" i="3" s="1"/>
  <c r="S3316" i="3" s="1"/>
  <c r="P3318" i="3"/>
  <c r="Q3318" i="3" s="1"/>
  <c r="S3318" i="3" s="1"/>
  <c r="P3320" i="3"/>
  <c r="Q3320" i="3" s="1"/>
  <c r="S3320" i="3" s="1"/>
  <c r="P3322" i="3"/>
  <c r="Q3322" i="3" s="1"/>
  <c r="S3322" i="3" s="1"/>
  <c r="P3324" i="3"/>
  <c r="Q3324" i="3" s="1"/>
  <c r="S3324" i="3" s="1"/>
  <c r="P3326" i="3"/>
  <c r="Q3326" i="3" s="1"/>
  <c r="S3326" i="3" s="1"/>
  <c r="P3328" i="3"/>
  <c r="Q3328" i="3" s="1"/>
  <c r="S3328" i="3" s="1"/>
  <c r="P3330" i="3"/>
  <c r="Q3330" i="3" s="1"/>
  <c r="S3330" i="3" s="1"/>
  <c r="P3332" i="3"/>
  <c r="Q3332" i="3" s="1"/>
  <c r="S3332" i="3" s="1"/>
  <c r="P3334" i="3"/>
  <c r="Q3334" i="3" s="1"/>
  <c r="S3334" i="3" s="1"/>
  <c r="P3336" i="3"/>
  <c r="Q3336" i="3" s="1"/>
  <c r="S3336" i="3" s="1"/>
  <c r="P3338" i="3"/>
  <c r="Q3338" i="3" s="1"/>
  <c r="S3338" i="3" s="1"/>
  <c r="P3340" i="3"/>
  <c r="Q3340" i="3" s="1"/>
  <c r="S3340" i="3" s="1"/>
  <c r="P3342" i="3"/>
  <c r="Q3342" i="3" s="1"/>
  <c r="S3342" i="3" s="1"/>
  <c r="P3344" i="3"/>
  <c r="Q3344" i="3" s="1"/>
  <c r="S3344" i="3" s="1"/>
  <c r="P3346" i="3"/>
  <c r="Q3346" i="3" s="1"/>
  <c r="S3346" i="3" s="1"/>
  <c r="P3348" i="3"/>
  <c r="Q3348" i="3" s="1"/>
  <c r="S3348" i="3" s="1"/>
  <c r="P3350" i="3"/>
  <c r="Q3350" i="3" s="1"/>
  <c r="S3350" i="3" s="1"/>
  <c r="P3352" i="3"/>
  <c r="Q3352" i="3" s="1"/>
  <c r="S3352" i="3" s="1"/>
  <c r="P3354" i="3"/>
  <c r="Q3354" i="3" s="1"/>
  <c r="S3354" i="3" s="1"/>
  <c r="P3356" i="3"/>
  <c r="Q3356" i="3" s="1"/>
  <c r="S3356" i="3" s="1"/>
  <c r="P3358" i="3"/>
  <c r="Q3358" i="3" s="1"/>
  <c r="S3358" i="3" s="1"/>
  <c r="P3360" i="3"/>
  <c r="Q3360" i="3" s="1"/>
  <c r="S3360" i="3" s="1"/>
  <c r="P3362" i="3"/>
  <c r="Q3362" i="3" s="1"/>
  <c r="S3362" i="3" s="1"/>
  <c r="P3364" i="3"/>
  <c r="Q3364" i="3" s="1"/>
  <c r="S3364" i="3" s="1"/>
  <c r="P3366" i="3"/>
  <c r="Q3366" i="3" s="1"/>
  <c r="S3366" i="3" s="1"/>
  <c r="P3368" i="3"/>
  <c r="Q3368" i="3" s="1"/>
  <c r="S3368" i="3" s="1"/>
  <c r="P3370" i="3"/>
  <c r="Q3370" i="3" s="1"/>
  <c r="S3370" i="3" s="1"/>
  <c r="P3372" i="3"/>
  <c r="Q3372" i="3" s="1"/>
  <c r="S3372" i="3" s="1"/>
  <c r="P3374" i="3"/>
  <c r="Q3374" i="3" s="1"/>
  <c r="S3374" i="3" s="1"/>
  <c r="P3376" i="3"/>
  <c r="Q3376" i="3" s="1"/>
  <c r="S3376" i="3" s="1"/>
  <c r="P3378" i="3"/>
  <c r="Q3378" i="3" s="1"/>
  <c r="S3378" i="3" s="1"/>
  <c r="P3380" i="3"/>
  <c r="Q3380" i="3" s="1"/>
  <c r="S3380" i="3" s="1"/>
  <c r="P3382" i="3"/>
  <c r="Q3382" i="3" s="1"/>
  <c r="S3382" i="3" s="1"/>
  <c r="P3384" i="3"/>
  <c r="Q3384" i="3" s="1"/>
  <c r="S3384" i="3" s="1"/>
  <c r="P3386" i="3"/>
  <c r="Q3386" i="3" s="1"/>
  <c r="S3386" i="3" s="1"/>
  <c r="P3388" i="3"/>
  <c r="Q3388" i="3" s="1"/>
  <c r="S3388" i="3" s="1"/>
  <c r="P3390" i="3"/>
  <c r="Q3390" i="3" s="1"/>
  <c r="S3390" i="3" s="1"/>
  <c r="P3392" i="3"/>
  <c r="Q3392" i="3" s="1"/>
  <c r="S3392" i="3" s="1"/>
  <c r="P3394" i="3"/>
  <c r="Q3394" i="3" s="1"/>
  <c r="S3394" i="3" s="1"/>
  <c r="P3396" i="3"/>
  <c r="Q3396" i="3" s="1"/>
  <c r="S3396" i="3" s="1"/>
  <c r="P3398" i="3"/>
  <c r="Q3398" i="3" s="1"/>
  <c r="S3398" i="3" s="1"/>
  <c r="P3400" i="3"/>
  <c r="Q3400" i="3" s="1"/>
  <c r="S3400" i="3" s="1"/>
  <c r="P3402" i="3"/>
  <c r="Q3402" i="3" s="1"/>
  <c r="S3402" i="3" s="1"/>
  <c r="P3404" i="3"/>
  <c r="Q3404" i="3" s="1"/>
  <c r="S3404" i="3" s="1"/>
  <c r="P3406" i="3"/>
  <c r="Q3406" i="3" s="1"/>
  <c r="S3406" i="3" s="1"/>
  <c r="P3408" i="3"/>
  <c r="Q3408" i="3" s="1"/>
  <c r="S3408" i="3" s="1"/>
  <c r="P3410" i="3"/>
  <c r="Q3410" i="3" s="1"/>
  <c r="S3410" i="3" s="1"/>
  <c r="P3412" i="3"/>
  <c r="Q3412" i="3" s="1"/>
  <c r="S3412" i="3" s="1"/>
  <c r="P3414" i="3"/>
  <c r="Q3414" i="3" s="1"/>
  <c r="S3414" i="3" s="1"/>
  <c r="P3416" i="3"/>
  <c r="Q3416" i="3" s="1"/>
  <c r="S3416" i="3" s="1"/>
  <c r="P3418" i="3"/>
  <c r="Q3418" i="3" s="1"/>
  <c r="S3418" i="3" s="1"/>
  <c r="P3420" i="3"/>
  <c r="Q3420" i="3" s="1"/>
  <c r="S3420" i="3" s="1"/>
  <c r="P3422" i="3"/>
  <c r="Q3422" i="3" s="1"/>
  <c r="S3422" i="3" s="1"/>
  <c r="P3424" i="3"/>
  <c r="Q3424" i="3" s="1"/>
  <c r="S3424" i="3" s="1"/>
  <c r="P3426" i="3"/>
  <c r="Q3426" i="3" s="1"/>
  <c r="S3426" i="3" s="1"/>
  <c r="P3428" i="3"/>
  <c r="Q3428" i="3" s="1"/>
  <c r="S3428" i="3" s="1"/>
  <c r="P3430" i="3"/>
  <c r="Q3430" i="3" s="1"/>
  <c r="S3430" i="3" s="1"/>
  <c r="P3432" i="3"/>
  <c r="Q3432" i="3" s="1"/>
  <c r="S3432" i="3" s="1"/>
  <c r="P3434" i="3"/>
  <c r="Q3434" i="3" s="1"/>
  <c r="S3434" i="3" s="1"/>
  <c r="P3436" i="3"/>
  <c r="Q3436" i="3" s="1"/>
  <c r="S3436" i="3" s="1"/>
  <c r="P3438" i="3"/>
  <c r="Q3438" i="3" s="1"/>
  <c r="S3438" i="3" s="1"/>
  <c r="P3440" i="3"/>
  <c r="Q3440" i="3" s="1"/>
  <c r="S3440" i="3" s="1"/>
  <c r="P3442" i="3"/>
  <c r="Q3442" i="3" s="1"/>
  <c r="S3442" i="3" s="1"/>
  <c r="P3444" i="3"/>
  <c r="Q3444" i="3" s="1"/>
  <c r="S3444" i="3" s="1"/>
  <c r="P3446" i="3"/>
  <c r="Q3446" i="3" s="1"/>
  <c r="S3446" i="3" s="1"/>
  <c r="P3448" i="3"/>
  <c r="Q3448" i="3" s="1"/>
  <c r="S3448" i="3" s="1"/>
  <c r="P3450" i="3"/>
  <c r="Q3450" i="3" s="1"/>
  <c r="S3450" i="3" s="1"/>
  <c r="P3452" i="3"/>
  <c r="Q3452" i="3" s="1"/>
  <c r="S3452" i="3" s="1"/>
  <c r="P3454" i="3"/>
  <c r="Q3454" i="3" s="1"/>
  <c r="S3454" i="3" s="1"/>
  <c r="P3456" i="3"/>
  <c r="Q3456" i="3" s="1"/>
  <c r="S3456" i="3" s="1"/>
  <c r="P3458" i="3"/>
  <c r="Q3458" i="3" s="1"/>
  <c r="S3458" i="3" s="1"/>
  <c r="P3460" i="3"/>
  <c r="Q3460" i="3" s="1"/>
  <c r="S3460" i="3" s="1"/>
  <c r="P3462" i="3"/>
  <c r="Q3462" i="3" s="1"/>
  <c r="S3462" i="3" s="1"/>
  <c r="P3464" i="3"/>
  <c r="Q3464" i="3" s="1"/>
  <c r="S3464" i="3" s="1"/>
  <c r="P3466" i="3"/>
  <c r="Q3466" i="3" s="1"/>
  <c r="S3466" i="3" s="1"/>
  <c r="P3468" i="3"/>
  <c r="Q3468" i="3" s="1"/>
  <c r="S3468" i="3" s="1"/>
  <c r="P3470" i="3"/>
  <c r="Q3470" i="3" s="1"/>
  <c r="S3470" i="3" s="1"/>
  <c r="P3472" i="3"/>
  <c r="Q3472" i="3" s="1"/>
  <c r="S3472" i="3" s="1"/>
  <c r="P3474" i="3"/>
  <c r="Q3474" i="3" s="1"/>
  <c r="S3474" i="3" s="1"/>
  <c r="P3476" i="3"/>
  <c r="Q3476" i="3" s="1"/>
  <c r="S3476" i="3" s="1"/>
  <c r="P3478" i="3"/>
  <c r="Q3478" i="3" s="1"/>
  <c r="S3478" i="3" s="1"/>
  <c r="P3480" i="3"/>
  <c r="Q3480" i="3" s="1"/>
  <c r="S3480" i="3" s="1"/>
  <c r="P3482" i="3"/>
  <c r="Q3482" i="3" s="1"/>
  <c r="S3482" i="3" s="1"/>
  <c r="P3484" i="3"/>
  <c r="Q3484" i="3" s="1"/>
  <c r="S3484" i="3" s="1"/>
  <c r="P3486" i="3"/>
  <c r="Q3486" i="3" s="1"/>
  <c r="S3486" i="3" s="1"/>
  <c r="P3488" i="3"/>
  <c r="Q3488" i="3" s="1"/>
  <c r="S3488" i="3" s="1"/>
  <c r="P3490" i="3"/>
  <c r="Q3490" i="3" s="1"/>
  <c r="S3490" i="3" s="1"/>
  <c r="P3492" i="3"/>
  <c r="Q3492" i="3" s="1"/>
  <c r="S3492" i="3" s="1"/>
  <c r="P3494" i="3"/>
  <c r="Q3494" i="3" s="1"/>
  <c r="S3494" i="3" s="1"/>
  <c r="P3496" i="3"/>
  <c r="Q3496" i="3" s="1"/>
  <c r="S3496" i="3" s="1"/>
  <c r="P3498" i="3"/>
  <c r="Q3498" i="3" s="1"/>
  <c r="S3498" i="3" s="1"/>
  <c r="P3500" i="3"/>
  <c r="Q3500" i="3" s="1"/>
  <c r="S3500" i="3" s="1"/>
  <c r="P3502" i="3"/>
  <c r="Q3502" i="3" s="1"/>
  <c r="S3502" i="3" s="1"/>
  <c r="P3504" i="3"/>
  <c r="Q3504" i="3" s="1"/>
  <c r="S3504" i="3" s="1"/>
  <c r="P3506" i="3"/>
  <c r="Q3506" i="3" s="1"/>
  <c r="S3506" i="3" s="1"/>
  <c r="P3508" i="3"/>
  <c r="Q3508" i="3" s="1"/>
  <c r="S3508" i="3" s="1"/>
  <c r="P3510" i="3"/>
  <c r="Q3510" i="3" s="1"/>
  <c r="S3510" i="3" s="1"/>
  <c r="P3512" i="3"/>
  <c r="Q3512" i="3" s="1"/>
  <c r="S3512" i="3" s="1"/>
  <c r="P3514" i="3"/>
  <c r="Q3514" i="3" s="1"/>
  <c r="S3514" i="3" s="1"/>
  <c r="P3516" i="3"/>
  <c r="Q3516" i="3" s="1"/>
  <c r="S3516" i="3" s="1"/>
  <c r="P3518" i="3"/>
  <c r="Q3518" i="3" s="1"/>
  <c r="S3518" i="3" s="1"/>
  <c r="P3520" i="3"/>
  <c r="Q3520" i="3" s="1"/>
  <c r="S3520" i="3" s="1"/>
  <c r="P3522" i="3"/>
  <c r="Q3522" i="3" s="1"/>
  <c r="S3522" i="3" s="1"/>
  <c r="P3524" i="3"/>
  <c r="Q3524" i="3" s="1"/>
  <c r="S3524" i="3" s="1"/>
  <c r="P3526" i="3"/>
  <c r="Q3526" i="3" s="1"/>
  <c r="S3526" i="3" s="1"/>
  <c r="P3528" i="3"/>
  <c r="Q3528" i="3" s="1"/>
  <c r="S3528" i="3" s="1"/>
  <c r="P3530" i="3"/>
  <c r="Q3530" i="3" s="1"/>
  <c r="S3530" i="3" s="1"/>
  <c r="P3532" i="3"/>
  <c r="Q3532" i="3" s="1"/>
  <c r="S3532" i="3" s="1"/>
  <c r="P3534" i="3"/>
  <c r="Q3534" i="3" s="1"/>
  <c r="S3534" i="3" s="1"/>
  <c r="P3536" i="3"/>
  <c r="Q3536" i="3" s="1"/>
  <c r="S3536" i="3" s="1"/>
  <c r="P3538" i="3"/>
  <c r="Q3538" i="3" s="1"/>
  <c r="S3538" i="3" s="1"/>
  <c r="P3540" i="3"/>
  <c r="Q3540" i="3" s="1"/>
  <c r="S3540" i="3" s="1"/>
  <c r="P3542" i="3"/>
  <c r="Q3542" i="3" s="1"/>
  <c r="S3542" i="3" s="1"/>
  <c r="P3544" i="3"/>
  <c r="Q3544" i="3" s="1"/>
  <c r="S3544" i="3" s="1"/>
  <c r="P3546" i="3"/>
  <c r="Q3546" i="3" s="1"/>
  <c r="S3546" i="3" s="1"/>
  <c r="P3548" i="3"/>
  <c r="Q3548" i="3" s="1"/>
  <c r="S3548" i="3" s="1"/>
  <c r="P3550" i="3"/>
  <c r="Q3550" i="3" s="1"/>
  <c r="S3550" i="3" s="1"/>
  <c r="P3552" i="3"/>
  <c r="Q3552" i="3" s="1"/>
  <c r="S3552" i="3" s="1"/>
  <c r="P3554" i="3"/>
  <c r="Q3554" i="3" s="1"/>
  <c r="S3554" i="3" s="1"/>
  <c r="P3556" i="3"/>
  <c r="Q3556" i="3" s="1"/>
  <c r="S3556" i="3" s="1"/>
  <c r="P3558" i="3"/>
  <c r="Q3558" i="3" s="1"/>
  <c r="S3558" i="3" s="1"/>
  <c r="P3560" i="3"/>
  <c r="Q3560" i="3" s="1"/>
  <c r="S3560" i="3" s="1"/>
  <c r="P3562" i="3"/>
  <c r="Q3562" i="3" s="1"/>
  <c r="S3562" i="3" s="1"/>
  <c r="P3564" i="3"/>
  <c r="Q3564" i="3" s="1"/>
  <c r="S3564" i="3" s="1"/>
  <c r="P3566" i="3"/>
  <c r="Q3566" i="3" s="1"/>
  <c r="S3566" i="3" s="1"/>
  <c r="P3568" i="3"/>
  <c r="Q3568" i="3" s="1"/>
  <c r="S3568" i="3" s="1"/>
  <c r="P3570" i="3"/>
  <c r="Q3570" i="3" s="1"/>
  <c r="S3570" i="3" s="1"/>
  <c r="P3572" i="3"/>
  <c r="Q3572" i="3" s="1"/>
  <c r="S3572" i="3" s="1"/>
  <c r="P3574" i="3"/>
  <c r="Q3574" i="3" s="1"/>
  <c r="S3574" i="3" s="1"/>
  <c r="P3576" i="3"/>
  <c r="Q3576" i="3" s="1"/>
  <c r="S3576" i="3" s="1"/>
  <c r="P3578" i="3"/>
  <c r="Q3578" i="3" s="1"/>
  <c r="S3578" i="3" s="1"/>
  <c r="P3580" i="3"/>
  <c r="Q3580" i="3" s="1"/>
  <c r="S3580" i="3" s="1"/>
  <c r="P3582" i="3"/>
  <c r="Q3582" i="3" s="1"/>
  <c r="S3582" i="3" s="1"/>
  <c r="P3584" i="3"/>
  <c r="Q3584" i="3" s="1"/>
  <c r="S3584" i="3" s="1"/>
  <c r="P3586" i="3"/>
  <c r="Q3586" i="3" s="1"/>
  <c r="S3586" i="3" s="1"/>
  <c r="P3588" i="3"/>
  <c r="Q3588" i="3" s="1"/>
  <c r="S3588" i="3" s="1"/>
  <c r="P3590" i="3"/>
  <c r="Q3590" i="3" s="1"/>
  <c r="S3590" i="3" s="1"/>
  <c r="P3592" i="3"/>
  <c r="Q3592" i="3" s="1"/>
  <c r="S3592" i="3" s="1"/>
  <c r="P3594" i="3"/>
  <c r="Q3594" i="3" s="1"/>
  <c r="S3594" i="3" s="1"/>
  <c r="P3596" i="3"/>
  <c r="Q3596" i="3" s="1"/>
  <c r="S3596" i="3" s="1"/>
  <c r="P3598" i="3"/>
  <c r="Q3598" i="3" s="1"/>
  <c r="S3598" i="3" s="1"/>
  <c r="P3600" i="3"/>
  <c r="Q3600" i="3" s="1"/>
  <c r="S3600" i="3" s="1"/>
  <c r="P3602" i="3"/>
  <c r="Q3602" i="3" s="1"/>
  <c r="S3602" i="3" s="1"/>
  <c r="P3604" i="3"/>
  <c r="Q3604" i="3" s="1"/>
  <c r="S3604" i="3" s="1"/>
  <c r="P3606" i="3"/>
  <c r="Q3606" i="3" s="1"/>
  <c r="S3606" i="3" s="1"/>
  <c r="P3608" i="3"/>
  <c r="Q3608" i="3" s="1"/>
  <c r="S3608" i="3" s="1"/>
  <c r="P3610" i="3"/>
  <c r="Q3610" i="3" s="1"/>
  <c r="S3610" i="3" s="1"/>
  <c r="P3612" i="3"/>
  <c r="Q3612" i="3" s="1"/>
  <c r="S3612" i="3" s="1"/>
  <c r="P3614" i="3"/>
  <c r="Q3614" i="3" s="1"/>
  <c r="S3614" i="3" s="1"/>
  <c r="P3616" i="3"/>
  <c r="Q3616" i="3" s="1"/>
  <c r="S3616" i="3" s="1"/>
  <c r="P3618" i="3"/>
  <c r="Q3618" i="3" s="1"/>
  <c r="S3618" i="3" s="1"/>
  <c r="P3620" i="3"/>
  <c r="Q3620" i="3" s="1"/>
  <c r="S3620" i="3" s="1"/>
  <c r="P3622" i="3"/>
  <c r="Q3622" i="3" s="1"/>
  <c r="S3622" i="3" s="1"/>
  <c r="P3624" i="3"/>
  <c r="Q3624" i="3" s="1"/>
  <c r="S3624" i="3" s="1"/>
  <c r="P3626" i="3"/>
  <c r="Q3626" i="3" s="1"/>
  <c r="S3626" i="3" s="1"/>
  <c r="P3628" i="3"/>
  <c r="Q3628" i="3" s="1"/>
  <c r="S3628" i="3" s="1"/>
  <c r="P3630" i="3"/>
  <c r="Q3630" i="3" s="1"/>
  <c r="S3630" i="3" s="1"/>
  <c r="P3632" i="3"/>
  <c r="Q3632" i="3" s="1"/>
  <c r="S3632" i="3" s="1"/>
  <c r="P3634" i="3"/>
  <c r="Q3634" i="3" s="1"/>
  <c r="S3634" i="3" s="1"/>
  <c r="P3636" i="3"/>
  <c r="Q3636" i="3" s="1"/>
  <c r="S3636" i="3" s="1"/>
  <c r="P3638" i="3"/>
  <c r="Q3638" i="3" s="1"/>
  <c r="S3638" i="3" s="1"/>
  <c r="P3640" i="3"/>
  <c r="Q3640" i="3" s="1"/>
  <c r="S3640" i="3" s="1"/>
  <c r="P3642" i="3"/>
  <c r="Q3642" i="3" s="1"/>
  <c r="S3642" i="3" s="1"/>
  <c r="P3644" i="3"/>
  <c r="Q3644" i="3" s="1"/>
  <c r="S3644" i="3" s="1"/>
  <c r="P3646" i="3"/>
  <c r="Q3646" i="3" s="1"/>
  <c r="S3646" i="3" s="1"/>
  <c r="P3648" i="3"/>
  <c r="Q3648" i="3" s="1"/>
  <c r="S3648" i="3" s="1"/>
  <c r="P3650" i="3"/>
  <c r="Q3650" i="3" s="1"/>
  <c r="S3650" i="3" s="1"/>
  <c r="P3652" i="3"/>
  <c r="Q3652" i="3" s="1"/>
  <c r="S3652" i="3" s="1"/>
  <c r="P3654" i="3"/>
  <c r="Q3654" i="3" s="1"/>
  <c r="S3654" i="3" s="1"/>
  <c r="P3656" i="3"/>
  <c r="Q3656" i="3" s="1"/>
  <c r="S3656" i="3" s="1"/>
  <c r="P3658" i="3"/>
  <c r="Q3658" i="3" s="1"/>
  <c r="S3658" i="3" s="1"/>
  <c r="P3660" i="3"/>
  <c r="Q3660" i="3" s="1"/>
  <c r="S3660" i="3" s="1"/>
  <c r="P3662" i="3"/>
  <c r="Q3662" i="3" s="1"/>
  <c r="S3662" i="3" s="1"/>
  <c r="P3664" i="3"/>
  <c r="Q3664" i="3" s="1"/>
  <c r="S3664" i="3" s="1"/>
  <c r="P3666" i="3"/>
  <c r="Q3666" i="3" s="1"/>
  <c r="S3666" i="3" s="1"/>
  <c r="P3668" i="3"/>
  <c r="Q3668" i="3" s="1"/>
  <c r="S3668" i="3" s="1"/>
  <c r="P3670" i="3"/>
  <c r="Q3670" i="3" s="1"/>
  <c r="S3670" i="3" s="1"/>
  <c r="P3672" i="3"/>
  <c r="Q3672" i="3" s="1"/>
  <c r="S3672" i="3" s="1"/>
  <c r="P3674" i="3"/>
  <c r="Q3674" i="3" s="1"/>
  <c r="S3674" i="3" s="1"/>
  <c r="P3676" i="3"/>
  <c r="Q3676" i="3" s="1"/>
  <c r="S3676" i="3" s="1"/>
  <c r="P3678" i="3"/>
  <c r="Q3678" i="3" s="1"/>
  <c r="S3678" i="3" s="1"/>
  <c r="P3680" i="3"/>
  <c r="Q3680" i="3" s="1"/>
  <c r="S3680" i="3" s="1"/>
  <c r="P3682" i="3"/>
  <c r="Q3682" i="3" s="1"/>
  <c r="S3682" i="3" s="1"/>
  <c r="P3684" i="3"/>
  <c r="Q3684" i="3" s="1"/>
  <c r="S3684" i="3" s="1"/>
  <c r="P2323" i="3"/>
  <c r="Q2323" i="3" s="1"/>
  <c r="S2323" i="3" s="1"/>
  <c r="P2325" i="3"/>
  <c r="Q2325" i="3" s="1"/>
  <c r="S2325" i="3" s="1"/>
  <c r="P2327" i="3"/>
  <c r="Q2327" i="3" s="1"/>
  <c r="S2327" i="3" s="1"/>
  <c r="P2329" i="3"/>
  <c r="Q2329" i="3" s="1"/>
  <c r="S2329" i="3" s="1"/>
  <c r="P2331" i="3"/>
  <c r="Q2331" i="3" s="1"/>
  <c r="S2331" i="3" s="1"/>
  <c r="P2333" i="3"/>
  <c r="Q2333" i="3" s="1"/>
  <c r="S2333" i="3" s="1"/>
  <c r="P2335" i="3"/>
  <c r="Q2335" i="3" s="1"/>
  <c r="S2335" i="3" s="1"/>
  <c r="P2337" i="3"/>
  <c r="Q2337" i="3" s="1"/>
  <c r="S2337" i="3" s="1"/>
  <c r="P2339" i="3"/>
  <c r="Q2339" i="3" s="1"/>
  <c r="S2339" i="3" s="1"/>
  <c r="P2341" i="3"/>
  <c r="Q2341" i="3" s="1"/>
  <c r="S2341" i="3" s="1"/>
  <c r="P2343" i="3"/>
  <c r="Q2343" i="3" s="1"/>
  <c r="S2343" i="3" s="1"/>
  <c r="P2345" i="3"/>
  <c r="Q2345" i="3" s="1"/>
  <c r="S2345" i="3" s="1"/>
  <c r="P2347" i="3"/>
  <c r="Q2347" i="3" s="1"/>
  <c r="S2347" i="3" s="1"/>
  <c r="P2349" i="3"/>
  <c r="Q2349" i="3" s="1"/>
  <c r="S2349" i="3" s="1"/>
  <c r="P2351" i="3"/>
  <c r="Q2351" i="3" s="1"/>
  <c r="S2351" i="3" s="1"/>
  <c r="P2353" i="3"/>
  <c r="Q2353" i="3" s="1"/>
  <c r="S2353" i="3" s="1"/>
  <c r="P2355" i="3"/>
  <c r="Q2355" i="3" s="1"/>
  <c r="S2355" i="3" s="1"/>
  <c r="P2357" i="3"/>
  <c r="Q2357" i="3" s="1"/>
  <c r="S2357" i="3" s="1"/>
  <c r="P2359" i="3"/>
  <c r="Q2359" i="3" s="1"/>
  <c r="S2359" i="3" s="1"/>
  <c r="P2361" i="3"/>
  <c r="Q2361" i="3" s="1"/>
  <c r="S2361" i="3" s="1"/>
  <c r="P2363" i="3"/>
  <c r="Q2363" i="3" s="1"/>
  <c r="S2363" i="3" s="1"/>
  <c r="P2365" i="3"/>
  <c r="Q2365" i="3" s="1"/>
  <c r="S2365" i="3" s="1"/>
  <c r="P2367" i="3"/>
  <c r="Q2367" i="3" s="1"/>
  <c r="S2367" i="3" s="1"/>
  <c r="P2369" i="3"/>
  <c r="Q2369" i="3" s="1"/>
  <c r="S2369" i="3" s="1"/>
  <c r="P2371" i="3"/>
  <c r="Q2371" i="3" s="1"/>
  <c r="S2371" i="3" s="1"/>
  <c r="P2373" i="3"/>
  <c r="Q2373" i="3" s="1"/>
  <c r="S2373" i="3" s="1"/>
  <c r="P2375" i="3"/>
  <c r="Q2375" i="3" s="1"/>
  <c r="S2375" i="3" s="1"/>
  <c r="P2377" i="3"/>
  <c r="Q2377" i="3" s="1"/>
  <c r="S2377" i="3" s="1"/>
  <c r="P2379" i="3"/>
  <c r="Q2379" i="3" s="1"/>
  <c r="S2379" i="3" s="1"/>
  <c r="P2381" i="3"/>
  <c r="Q2381" i="3" s="1"/>
  <c r="S2381" i="3" s="1"/>
  <c r="P2383" i="3"/>
  <c r="Q2383" i="3" s="1"/>
  <c r="S2383" i="3" s="1"/>
  <c r="P2385" i="3"/>
  <c r="Q2385" i="3" s="1"/>
  <c r="S2385" i="3" s="1"/>
  <c r="P2387" i="3"/>
  <c r="Q2387" i="3" s="1"/>
  <c r="S2387" i="3" s="1"/>
  <c r="P2389" i="3"/>
  <c r="Q2389" i="3" s="1"/>
  <c r="S2389" i="3" s="1"/>
  <c r="P2391" i="3"/>
  <c r="Q2391" i="3" s="1"/>
  <c r="S2391" i="3" s="1"/>
  <c r="P2393" i="3"/>
  <c r="Q2393" i="3" s="1"/>
  <c r="S2393" i="3" s="1"/>
  <c r="P2395" i="3"/>
  <c r="Q2395" i="3" s="1"/>
  <c r="S2395" i="3" s="1"/>
  <c r="P2397" i="3"/>
  <c r="Q2397" i="3" s="1"/>
  <c r="S2397" i="3" s="1"/>
  <c r="P2399" i="3"/>
  <c r="Q2399" i="3" s="1"/>
  <c r="S2399" i="3" s="1"/>
  <c r="P2401" i="3"/>
  <c r="Q2401" i="3" s="1"/>
  <c r="S2401" i="3" s="1"/>
  <c r="P2403" i="3"/>
  <c r="Q2403" i="3" s="1"/>
  <c r="S2403" i="3" s="1"/>
  <c r="P2405" i="3"/>
  <c r="Q2405" i="3" s="1"/>
  <c r="S2405" i="3" s="1"/>
  <c r="P2407" i="3"/>
  <c r="Q2407" i="3" s="1"/>
  <c r="S2407" i="3" s="1"/>
  <c r="P2409" i="3"/>
  <c r="Q2409" i="3" s="1"/>
  <c r="S2409" i="3" s="1"/>
  <c r="P2411" i="3"/>
  <c r="Q2411" i="3" s="1"/>
  <c r="S2411" i="3" s="1"/>
  <c r="P2413" i="3"/>
  <c r="Q2413" i="3" s="1"/>
  <c r="S2413" i="3" s="1"/>
  <c r="P2415" i="3"/>
  <c r="Q2415" i="3" s="1"/>
  <c r="S2415" i="3" s="1"/>
  <c r="P2417" i="3"/>
  <c r="Q2417" i="3" s="1"/>
  <c r="S2417" i="3" s="1"/>
  <c r="P2419" i="3"/>
  <c r="Q2419" i="3" s="1"/>
  <c r="S2419" i="3" s="1"/>
  <c r="P2421" i="3"/>
  <c r="Q2421" i="3" s="1"/>
  <c r="S2421" i="3" s="1"/>
  <c r="P2423" i="3"/>
  <c r="Q2423" i="3" s="1"/>
  <c r="S2423" i="3" s="1"/>
  <c r="P2425" i="3"/>
  <c r="Q2425" i="3" s="1"/>
  <c r="S2425" i="3" s="1"/>
  <c r="P2427" i="3"/>
  <c r="Q2427" i="3" s="1"/>
  <c r="S2427" i="3" s="1"/>
  <c r="P2429" i="3"/>
  <c r="Q2429" i="3" s="1"/>
  <c r="S2429" i="3" s="1"/>
  <c r="P2431" i="3"/>
  <c r="Q2431" i="3" s="1"/>
  <c r="S2431" i="3" s="1"/>
  <c r="P2433" i="3"/>
  <c r="Q2433" i="3" s="1"/>
  <c r="S2433" i="3" s="1"/>
  <c r="P2435" i="3"/>
  <c r="Q2435" i="3" s="1"/>
  <c r="S2435" i="3" s="1"/>
  <c r="P2437" i="3"/>
  <c r="Q2437" i="3" s="1"/>
  <c r="S2437" i="3" s="1"/>
  <c r="P2439" i="3"/>
  <c r="Q2439" i="3" s="1"/>
  <c r="S2439" i="3" s="1"/>
  <c r="P2441" i="3"/>
  <c r="Q2441" i="3" s="1"/>
  <c r="S2441" i="3" s="1"/>
  <c r="P2443" i="3"/>
  <c r="Q2443" i="3" s="1"/>
  <c r="S2443" i="3" s="1"/>
  <c r="P2445" i="3"/>
  <c r="Q2445" i="3" s="1"/>
  <c r="S2445" i="3" s="1"/>
  <c r="P2447" i="3"/>
  <c r="Q2447" i="3" s="1"/>
  <c r="S2447" i="3" s="1"/>
  <c r="P2449" i="3"/>
  <c r="Q2449" i="3" s="1"/>
  <c r="S2449" i="3" s="1"/>
  <c r="P2451" i="3"/>
  <c r="Q2451" i="3" s="1"/>
  <c r="S2451" i="3" s="1"/>
  <c r="P2453" i="3"/>
  <c r="Q2453" i="3" s="1"/>
  <c r="S2453" i="3" s="1"/>
  <c r="P2455" i="3"/>
  <c r="Q2455" i="3" s="1"/>
  <c r="S2455" i="3" s="1"/>
  <c r="P2457" i="3"/>
  <c r="Q2457" i="3" s="1"/>
  <c r="S2457" i="3" s="1"/>
  <c r="P2459" i="3"/>
  <c r="Q2459" i="3" s="1"/>
  <c r="S2459" i="3" s="1"/>
  <c r="P2461" i="3"/>
  <c r="Q2461" i="3" s="1"/>
  <c r="S2461" i="3" s="1"/>
  <c r="P2463" i="3"/>
  <c r="Q2463" i="3" s="1"/>
  <c r="S2463" i="3" s="1"/>
  <c r="P2465" i="3"/>
  <c r="Q2465" i="3" s="1"/>
  <c r="S2465" i="3" s="1"/>
  <c r="P2467" i="3"/>
  <c r="Q2467" i="3" s="1"/>
  <c r="S2467" i="3" s="1"/>
  <c r="P2469" i="3"/>
  <c r="Q2469" i="3" s="1"/>
  <c r="S2469" i="3" s="1"/>
  <c r="P2471" i="3"/>
  <c r="Q2471" i="3" s="1"/>
  <c r="S2471" i="3" s="1"/>
  <c r="P2473" i="3"/>
  <c r="Q2473" i="3" s="1"/>
  <c r="S2473" i="3" s="1"/>
  <c r="P2475" i="3"/>
  <c r="Q2475" i="3" s="1"/>
  <c r="S2475" i="3" s="1"/>
  <c r="P2477" i="3"/>
  <c r="Q2477" i="3" s="1"/>
  <c r="S2477" i="3" s="1"/>
  <c r="P2479" i="3"/>
  <c r="Q2479" i="3" s="1"/>
  <c r="S2479" i="3" s="1"/>
  <c r="P2481" i="3"/>
  <c r="Q2481" i="3" s="1"/>
  <c r="S2481" i="3" s="1"/>
  <c r="P2483" i="3"/>
  <c r="Q2483" i="3" s="1"/>
  <c r="S2483" i="3" s="1"/>
  <c r="P2485" i="3"/>
  <c r="Q2485" i="3" s="1"/>
  <c r="S2485" i="3" s="1"/>
  <c r="P2487" i="3"/>
  <c r="Q2487" i="3" s="1"/>
  <c r="S2487" i="3" s="1"/>
  <c r="P2489" i="3"/>
  <c r="Q2489" i="3" s="1"/>
  <c r="S2489" i="3" s="1"/>
  <c r="P2491" i="3"/>
  <c r="Q2491" i="3" s="1"/>
  <c r="S2491" i="3" s="1"/>
  <c r="P2493" i="3"/>
  <c r="Q2493" i="3" s="1"/>
  <c r="S2493" i="3" s="1"/>
  <c r="P2495" i="3"/>
  <c r="Q2495" i="3" s="1"/>
  <c r="S2495" i="3" s="1"/>
  <c r="P2497" i="3"/>
  <c r="Q2497" i="3" s="1"/>
  <c r="S2497" i="3" s="1"/>
  <c r="P2499" i="3"/>
  <c r="Q2499" i="3" s="1"/>
  <c r="S2499" i="3" s="1"/>
  <c r="P2501" i="3"/>
  <c r="Q2501" i="3" s="1"/>
  <c r="S2501" i="3" s="1"/>
  <c r="P2503" i="3"/>
  <c r="Q2503" i="3" s="1"/>
  <c r="S2503" i="3" s="1"/>
  <c r="P2505" i="3"/>
  <c r="Q2505" i="3" s="1"/>
  <c r="S2505" i="3" s="1"/>
  <c r="P2507" i="3"/>
  <c r="Q2507" i="3" s="1"/>
  <c r="S2507" i="3" s="1"/>
  <c r="P2509" i="3"/>
  <c r="Q2509" i="3" s="1"/>
  <c r="S2509" i="3" s="1"/>
  <c r="P2511" i="3"/>
  <c r="Q2511" i="3" s="1"/>
  <c r="S2511" i="3" s="1"/>
  <c r="P2513" i="3"/>
  <c r="Q2513" i="3" s="1"/>
  <c r="S2513" i="3" s="1"/>
  <c r="P2515" i="3"/>
  <c r="Q2515" i="3" s="1"/>
  <c r="S2515" i="3" s="1"/>
  <c r="P2517" i="3"/>
  <c r="Q2517" i="3" s="1"/>
  <c r="S2517" i="3" s="1"/>
  <c r="P2519" i="3"/>
  <c r="Q2519" i="3" s="1"/>
  <c r="S2519" i="3" s="1"/>
  <c r="P2521" i="3"/>
  <c r="Q2521" i="3" s="1"/>
  <c r="S2521" i="3" s="1"/>
  <c r="P2523" i="3"/>
  <c r="Q2523" i="3" s="1"/>
  <c r="S2523" i="3" s="1"/>
  <c r="P2525" i="3"/>
  <c r="Q2525" i="3" s="1"/>
  <c r="S2525" i="3" s="1"/>
  <c r="P2527" i="3"/>
  <c r="Q2527" i="3" s="1"/>
  <c r="S2527" i="3" s="1"/>
  <c r="P2529" i="3"/>
  <c r="Q2529" i="3" s="1"/>
  <c r="S2529" i="3" s="1"/>
  <c r="P2531" i="3"/>
  <c r="Q2531" i="3" s="1"/>
  <c r="S2531" i="3" s="1"/>
  <c r="P2533" i="3"/>
  <c r="Q2533" i="3" s="1"/>
  <c r="S2533" i="3" s="1"/>
  <c r="P2535" i="3"/>
  <c r="Q2535" i="3" s="1"/>
  <c r="S2535" i="3" s="1"/>
  <c r="P2537" i="3"/>
  <c r="Q2537" i="3" s="1"/>
  <c r="S2537" i="3" s="1"/>
  <c r="P2539" i="3"/>
  <c r="Q2539" i="3" s="1"/>
  <c r="S2539" i="3" s="1"/>
  <c r="P2541" i="3"/>
  <c r="Q2541" i="3" s="1"/>
  <c r="S2541" i="3" s="1"/>
  <c r="P2543" i="3"/>
  <c r="Q2543" i="3" s="1"/>
  <c r="S2543" i="3" s="1"/>
  <c r="P2545" i="3"/>
  <c r="Q2545" i="3" s="1"/>
  <c r="S2545" i="3" s="1"/>
  <c r="P2547" i="3"/>
  <c r="Q2547" i="3" s="1"/>
  <c r="S2547" i="3" s="1"/>
  <c r="P2549" i="3"/>
  <c r="Q2549" i="3" s="1"/>
  <c r="S2549" i="3" s="1"/>
  <c r="P2551" i="3"/>
  <c r="Q2551" i="3" s="1"/>
  <c r="S2551" i="3" s="1"/>
  <c r="P2553" i="3"/>
  <c r="Q2553" i="3" s="1"/>
  <c r="S2553" i="3" s="1"/>
  <c r="P2555" i="3"/>
  <c r="Q2555" i="3" s="1"/>
  <c r="S2555" i="3" s="1"/>
  <c r="P2557" i="3"/>
  <c r="Q2557" i="3" s="1"/>
  <c r="S2557" i="3" s="1"/>
  <c r="P2559" i="3"/>
  <c r="Q2559" i="3" s="1"/>
  <c r="S2559" i="3" s="1"/>
  <c r="P2561" i="3"/>
  <c r="Q2561" i="3" s="1"/>
  <c r="S2561" i="3" s="1"/>
  <c r="P2563" i="3"/>
  <c r="Q2563" i="3" s="1"/>
  <c r="S2563" i="3" s="1"/>
  <c r="P2565" i="3"/>
  <c r="Q2565" i="3" s="1"/>
  <c r="S2565" i="3" s="1"/>
  <c r="P2567" i="3"/>
  <c r="Q2567" i="3" s="1"/>
  <c r="S2567" i="3" s="1"/>
  <c r="P2569" i="3"/>
  <c r="Q2569" i="3" s="1"/>
  <c r="S2569" i="3" s="1"/>
  <c r="P2571" i="3"/>
  <c r="Q2571" i="3" s="1"/>
  <c r="S2571" i="3" s="1"/>
  <c r="P2573" i="3"/>
  <c r="Q2573" i="3" s="1"/>
  <c r="S2573" i="3" s="1"/>
  <c r="P2575" i="3"/>
  <c r="Q2575" i="3" s="1"/>
  <c r="S2575" i="3" s="1"/>
  <c r="P2577" i="3"/>
  <c r="Q2577" i="3" s="1"/>
  <c r="S2577" i="3" s="1"/>
  <c r="P2579" i="3"/>
  <c r="Q2579" i="3" s="1"/>
  <c r="S2579" i="3" s="1"/>
  <c r="P2581" i="3"/>
  <c r="Q2581" i="3" s="1"/>
  <c r="S2581" i="3" s="1"/>
  <c r="P2583" i="3"/>
  <c r="Q2583" i="3" s="1"/>
  <c r="S2583" i="3" s="1"/>
  <c r="P2585" i="3"/>
  <c r="Q2585" i="3" s="1"/>
  <c r="S2585" i="3" s="1"/>
  <c r="P2587" i="3"/>
  <c r="Q2587" i="3" s="1"/>
  <c r="S2587" i="3" s="1"/>
  <c r="P2589" i="3"/>
  <c r="Q2589" i="3" s="1"/>
  <c r="S2589" i="3" s="1"/>
  <c r="P2591" i="3"/>
  <c r="Q2591" i="3" s="1"/>
  <c r="S2591" i="3" s="1"/>
  <c r="P2593" i="3"/>
  <c r="Q2593" i="3" s="1"/>
  <c r="S2593" i="3" s="1"/>
  <c r="P2595" i="3"/>
  <c r="Q2595" i="3" s="1"/>
  <c r="S2595" i="3" s="1"/>
  <c r="P2597" i="3"/>
  <c r="Q2597" i="3" s="1"/>
  <c r="S2597" i="3" s="1"/>
  <c r="P2599" i="3"/>
  <c r="Q2599" i="3" s="1"/>
  <c r="S2599" i="3" s="1"/>
  <c r="P2601" i="3"/>
  <c r="Q2601" i="3" s="1"/>
  <c r="S2601" i="3" s="1"/>
  <c r="P2603" i="3"/>
  <c r="Q2603" i="3" s="1"/>
  <c r="S2603" i="3" s="1"/>
  <c r="P2605" i="3"/>
  <c r="Q2605" i="3" s="1"/>
  <c r="S2605" i="3" s="1"/>
  <c r="P2607" i="3"/>
  <c r="Q2607" i="3" s="1"/>
  <c r="S2607" i="3" s="1"/>
  <c r="P2609" i="3"/>
  <c r="Q2609" i="3" s="1"/>
  <c r="S2609" i="3" s="1"/>
  <c r="P2611" i="3"/>
  <c r="Q2611" i="3" s="1"/>
  <c r="S2611" i="3" s="1"/>
  <c r="P2613" i="3"/>
  <c r="Q2613" i="3" s="1"/>
  <c r="S2613" i="3" s="1"/>
  <c r="P2615" i="3"/>
  <c r="Q2615" i="3" s="1"/>
  <c r="S2615" i="3" s="1"/>
  <c r="P2617" i="3"/>
  <c r="Q2617" i="3" s="1"/>
  <c r="S2617" i="3" s="1"/>
  <c r="P2619" i="3"/>
  <c r="Q2619" i="3" s="1"/>
  <c r="S2619" i="3" s="1"/>
  <c r="P2621" i="3"/>
  <c r="Q2621" i="3" s="1"/>
  <c r="S2621" i="3" s="1"/>
  <c r="P2623" i="3"/>
  <c r="Q2623" i="3" s="1"/>
  <c r="S2623" i="3" s="1"/>
  <c r="P2625" i="3"/>
  <c r="Q2625" i="3" s="1"/>
  <c r="S2625" i="3" s="1"/>
  <c r="P2627" i="3"/>
  <c r="Q2627" i="3" s="1"/>
  <c r="S2627" i="3" s="1"/>
  <c r="P2629" i="3"/>
  <c r="Q2629" i="3" s="1"/>
  <c r="S2629" i="3" s="1"/>
  <c r="P2631" i="3"/>
  <c r="Q2631" i="3" s="1"/>
  <c r="S2631" i="3" s="1"/>
  <c r="P2633" i="3"/>
  <c r="Q2633" i="3" s="1"/>
  <c r="S2633" i="3" s="1"/>
  <c r="P2635" i="3"/>
  <c r="Q2635" i="3" s="1"/>
  <c r="S2635" i="3" s="1"/>
  <c r="P2637" i="3"/>
  <c r="Q2637" i="3" s="1"/>
  <c r="S2637" i="3" s="1"/>
  <c r="P2639" i="3"/>
  <c r="Q2639" i="3" s="1"/>
  <c r="S2639" i="3" s="1"/>
  <c r="P2641" i="3"/>
  <c r="Q2641" i="3" s="1"/>
  <c r="S2641" i="3" s="1"/>
  <c r="P2643" i="3"/>
  <c r="Q2643" i="3" s="1"/>
  <c r="S2643" i="3" s="1"/>
  <c r="P2645" i="3"/>
  <c r="Q2645" i="3" s="1"/>
  <c r="S2645" i="3" s="1"/>
  <c r="P2647" i="3"/>
  <c r="Q2647" i="3" s="1"/>
  <c r="S2647" i="3" s="1"/>
  <c r="P2649" i="3"/>
  <c r="Q2649" i="3" s="1"/>
  <c r="S2649" i="3" s="1"/>
  <c r="P2651" i="3"/>
  <c r="Q2651" i="3" s="1"/>
  <c r="S2651" i="3" s="1"/>
  <c r="P2653" i="3"/>
  <c r="Q2653" i="3" s="1"/>
  <c r="S2653" i="3" s="1"/>
  <c r="P2655" i="3"/>
  <c r="Q2655" i="3" s="1"/>
  <c r="S2655" i="3" s="1"/>
  <c r="P2657" i="3"/>
  <c r="Q2657" i="3" s="1"/>
  <c r="S2657" i="3" s="1"/>
  <c r="P2659" i="3"/>
  <c r="Q2659" i="3" s="1"/>
  <c r="S2659" i="3" s="1"/>
  <c r="P2661" i="3"/>
  <c r="Q2661" i="3" s="1"/>
  <c r="S2661" i="3" s="1"/>
  <c r="P2663" i="3"/>
  <c r="Q2663" i="3" s="1"/>
  <c r="S2663" i="3" s="1"/>
  <c r="P2665" i="3"/>
  <c r="Q2665" i="3" s="1"/>
  <c r="S2665" i="3" s="1"/>
  <c r="P2667" i="3"/>
  <c r="Q2667" i="3" s="1"/>
  <c r="S2667" i="3" s="1"/>
  <c r="P2669" i="3"/>
  <c r="Q2669" i="3" s="1"/>
  <c r="S2669" i="3" s="1"/>
  <c r="P2671" i="3"/>
  <c r="Q2671" i="3" s="1"/>
  <c r="S2671" i="3" s="1"/>
  <c r="P2673" i="3"/>
  <c r="Q2673" i="3" s="1"/>
  <c r="S2673" i="3" s="1"/>
  <c r="P2675" i="3"/>
  <c r="Q2675" i="3" s="1"/>
  <c r="S2675" i="3" s="1"/>
  <c r="P2677" i="3"/>
  <c r="Q2677" i="3" s="1"/>
  <c r="S2677" i="3" s="1"/>
  <c r="P2679" i="3"/>
  <c r="Q2679" i="3" s="1"/>
  <c r="S2679" i="3" s="1"/>
  <c r="P2681" i="3"/>
  <c r="Q2681" i="3" s="1"/>
  <c r="S2681" i="3" s="1"/>
  <c r="P2683" i="3"/>
  <c r="Q2683" i="3" s="1"/>
  <c r="S2683" i="3" s="1"/>
  <c r="P2685" i="3"/>
  <c r="Q2685" i="3" s="1"/>
  <c r="S2685" i="3" s="1"/>
  <c r="P2687" i="3"/>
  <c r="Q2687" i="3" s="1"/>
  <c r="S2687" i="3" s="1"/>
  <c r="P2689" i="3"/>
  <c r="Q2689" i="3" s="1"/>
  <c r="S2689" i="3" s="1"/>
  <c r="P2691" i="3"/>
  <c r="Q2691" i="3" s="1"/>
  <c r="S2691" i="3" s="1"/>
  <c r="P2693" i="3"/>
  <c r="Q2693" i="3" s="1"/>
  <c r="S2693" i="3" s="1"/>
  <c r="P2695" i="3"/>
  <c r="Q2695" i="3" s="1"/>
  <c r="S2695" i="3" s="1"/>
  <c r="P2697" i="3"/>
  <c r="Q2697" i="3" s="1"/>
  <c r="S2697" i="3" s="1"/>
  <c r="P2699" i="3"/>
  <c r="Q2699" i="3" s="1"/>
  <c r="S2699" i="3" s="1"/>
  <c r="P2701" i="3"/>
  <c r="Q2701" i="3" s="1"/>
  <c r="S2701" i="3" s="1"/>
  <c r="P2703" i="3"/>
  <c r="Q2703" i="3" s="1"/>
  <c r="S2703" i="3" s="1"/>
  <c r="P2705" i="3"/>
  <c r="Q2705" i="3" s="1"/>
  <c r="S2705" i="3" s="1"/>
  <c r="P2707" i="3"/>
  <c r="Q2707" i="3" s="1"/>
  <c r="S2707" i="3" s="1"/>
  <c r="P2709" i="3"/>
  <c r="Q2709" i="3" s="1"/>
  <c r="S2709" i="3" s="1"/>
  <c r="P2711" i="3"/>
  <c r="Q2711" i="3" s="1"/>
  <c r="S2711" i="3" s="1"/>
  <c r="P2713" i="3"/>
  <c r="Q2713" i="3" s="1"/>
  <c r="S2713" i="3" s="1"/>
  <c r="P2715" i="3"/>
  <c r="Q2715" i="3" s="1"/>
  <c r="S2715" i="3" s="1"/>
  <c r="P2717" i="3"/>
  <c r="Q2717" i="3" s="1"/>
  <c r="S2717" i="3" s="1"/>
  <c r="P2719" i="3"/>
  <c r="Q2719" i="3" s="1"/>
  <c r="S2719" i="3" s="1"/>
  <c r="P2721" i="3"/>
  <c r="Q2721" i="3" s="1"/>
  <c r="S2721" i="3" s="1"/>
  <c r="P2723" i="3"/>
  <c r="Q2723" i="3" s="1"/>
  <c r="S2723" i="3" s="1"/>
  <c r="P2725" i="3"/>
  <c r="Q2725" i="3" s="1"/>
  <c r="S2725" i="3" s="1"/>
  <c r="P2727" i="3"/>
  <c r="Q2727" i="3" s="1"/>
  <c r="S2727" i="3" s="1"/>
  <c r="P2729" i="3"/>
  <c r="Q2729" i="3" s="1"/>
  <c r="S2729" i="3" s="1"/>
  <c r="P2731" i="3"/>
  <c r="Q2731" i="3" s="1"/>
  <c r="S2731" i="3" s="1"/>
  <c r="P2733" i="3"/>
  <c r="Q2733" i="3" s="1"/>
  <c r="S2733" i="3" s="1"/>
  <c r="P2735" i="3"/>
  <c r="Q2735" i="3" s="1"/>
  <c r="S2735" i="3" s="1"/>
  <c r="P2737" i="3"/>
  <c r="Q2737" i="3" s="1"/>
  <c r="S2737" i="3" s="1"/>
  <c r="P2739" i="3"/>
  <c r="Q2739" i="3" s="1"/>
  <c r="S2739" i="3" s="1"/>
  <c r="P2741" i="3"/>
  <c r="Q2741" i="3" s="1"/>
  <c r="S2741" i="3" s="1"/>
  <c r="P2743" i="3"/>
  <c r="Q2743" i="3" s="1"/>
  <c r="S2743" i="3" s="1"/>
  <c r="P2745" i="3"/>
  <c r="Q2745" i="3" s="1"/>
  <c r="S2745" i="3" s="1"/>
  <c r="P2747" i="3"/>
  <c r="Q2747" i="3" s="1"/>
  <c r="S2747" i="3" s="1"/>
  <c r="P2749" i="3"/>
  <c r="Q2749" i="3" s="1"/>
  <c r="S2749" i="3" s="1"/>
  <c r="P2751" i="3"/>
  <c r="Q2751" i="3" s="1"/>
  <c r="S2751" i="3" s="1"/>
  <c r="P2753" i="3"/>
  <c r="Q2753" i="3" s="1"/>
  <c r="S2753" i="3" s="1"/>
  <c r="P2755" i="3"/>
  <c r="Q2755" i="3" s="1"/>
  <c r="S2755" i="3" s="1"/>
  <c r="P2757" i="3"/>
  <c r="Q2757" i="3" s="1"/>
  <c r="S2757" i="3" s="1"/>
  <c r="P2759" i="3"/>
  <c r="Q2759" i="3" s="1"/>
  <c r="S2759" i="3" s="1"/>
  <c r="P2761" i="3"/>
  <c r="Q2761" i="3" s="1"/>
  <c r="S2761" i="3" s="1"/>
  <c r="P2763" i="3"/>
  <c r="Q2763" i="3" s="1"/>
  <c r="S2763" i="3" s="1"/>
  <c r="P2765" i="3"/>
  <c r="Q2765" i="3" s="1"/>
  <c r="S2765" i="3" s="1"/>
  <c r="P2767" i="3"/>
  <c r="Q2767" i="3" s="1"/>
  <c r="S2767" i="3" s="1"/>
  <c r="P2769" i="3"/>
  <c r="Q2769" i="3" s="1"/>
  <c r="S2769" i="3" s="1"/>
  <c r="P2771" i="3"/>
  <c r="Q2771" i="3" s="1"/>
  <c r="S2771" i="3" s="1"/>
  <c r="P2773" i="3"/>
  <c r="Q2773" i="3" s="1"/>
  <c r="S2773" i="3" s="1"/>
  <c r="P2775" i="3"/>
  <c r="Q2775" i="3" s="1"/>
  <c r="S2775" i="3" s="1"/>
  <c r="P2777" i="3"/>
  <c r="Q2777" i="3" s="1"/>
  <c r="S2777" i="3" s="1"/>
  <c r="P2779" i="3"/>
  <c r="Q2779" i="3" s="1"/>
  <c r="S2779" i="3" s="1"/>
  <c r="P2781" i="3"/>
  <c r="Q2781" i="3" s="1"/>
  <c r="S2781" i="3" s="1"/>
  <c r="P2783" i="3"/>
  <c r="Q2783" i="3" s="1"/>
  <c r="S2783" i="3" s="1"/>
  <c r="P2785" i="3"/>
  <c r="Q2785" i="3" s="1"/>
  <c r="S2785" i="3" s="1"/>
  <c r="P2787" i="3"/>
  <c r="Q2787" i="3" s="1"/>
  <c r="P2789" i="3"/>
  <c r="Q2789" i="3" s="1"/>
  <c r="S2789" i="3" s="1"/>
  <c r="P2791" i="3"/>
  <c r="Q2791" i="3" s="1"/>
  <c r="S2791" i="3" s="1"/>
  <c r="P2793" i="3"/>
  <c r="Q2793" i="3" s="1"/>
  <c r="S2793" i="3" s="1"/>
  <c r="P2795" i="3"/>
  <c r="Q2795" i="3" s="1"/>
  <c r="S2795" i="3" s="1"/>
  <c r="P2797" i="3"/>
  <c r="Q2797" i="3" s="1"/>
  <c r="S2797" i="3" s="1"/>
  <c r="P2799" i="3"/>
  <c r="Q2799" i="3" s="1"/>
  <c r="S2799" i="3" s="1"/>
  <c r="P2801" i="3"/>
  <c r="Q2801" i="3" s="1"/>
  <c r="S2801" i="3" s="1"/>
  <c r="P2803" i="3"/>
  <c r="Q2803" i="3" s="1"/>
  <c r="S2803" i="3" s="1"/>
  <c r="P2805" i="3"/>
  <c r="Q2805" i="3" s="1"/>
  <c r="S2805" i="3" s="1"/>
  <c r="P2807" i="3"/>
  <c r="Q2807" i="3" s="1"/>
  <c r="S2807" i="3" s="1"/>
  <c r="P2809" i="3"/>
  <c r="Q2809" i="3" s="1"/>
  <c r="S2809" i="3" s="1"/>
  <c r="P2811" i="3"/>
  <c r="Q2811" i="3" s="1"/>
  <c r="S2811" i="3" s="1"/>
  <c r="P2813" i="3"/>
  <c r="Q2813" i="3" s="1"/>
  <c r="S2813" i="3" s="1"/>
  <c r="P2815" i="3"/>
  <c r="Q2815" i="3" s="1"/>
  <c r="S2815" i="3" s="1"/>
  <c r="P2817" i="3"/>
  <c r="Q2817" i="3" s="1"/>
  <c r="S2817" i="3" s="1"/>
  <c r="P2819" i="3"/>
  <c r="Q2819" i="3" s="1"/>
  <c r="S2819" i="3" s="1"/>
  <c r="P2821" i="3"/>
  <c r="Q2821" i="3" s="1"/>
  <c r="S2821" i="3" s="1"/>
  <c r="P2823" i="3"/>
  <c r="Q2823" i="3" s="1"/>
  <c r="S2823" i="3" s="1"/>
  <c r="P2825" i="3"/>
  <c r="Q2825" i="3" s="1"/>
  <c r="S2825" i="3" s="1"/>
  <c r="P2827" i="3"/>
  <c r="Q2827" i="3" s="1"/>
  <c r="S2827" i="3" s="1"/>
  <c r="P2829" i="3"/>
  <c r="Q2829" i="3" s="1"/>
  <c r="S2829" i="3" s="1"/>
  <c r="P2831" i="3"/>
  <c r="Q2831" i="3" s="1"/>
  <c r="S2831" i="3" s="1"/>
  <c r="P2833" i="3"/>
  <c r="Q2833" i="3" s="1"/>
  <c r="S2833" i="3" s="1"/>
  <c r="P2835" i="3"/>
  <c r="Q2835" i="3" s="1"/>
  <c r="S2835" i="3" s="1"/>
  <c r="P2837" i="3"/>
  <c r="Q2837" i="3" s="1"/>
  <c r="S2837" i="3" s="1"/>
  <c r="P2839" i="3"/>
  <c r="Q2839" i="3" s="1"/>
  <c r="S2839" i="3" s="1"/>
  <c r="P2841" i="3"/>
  <c r="Q2841" i="3" s="1"/>
  <c r="S2841" i="3" s="1"/>
  <c r="P2843" i="3"/>
  <c r="Q2843" i="3" s="1"/>
  <c r="S2843" i="3" s="1"/>
  <c r="P2845" i="3"/>
  <c r="Q2845" i="3" s="1"/>
  <c r="S2845" i="3" s="1"/>
  <c r="P2847" i="3"/>
  <c r="Q2847" i="3" s="1"/>
  <c r="S2847" i="3" s="1"/>
  <c r="P2849" i="3"/>
  <c r="Q2849" i="3" s="1"/>
  <c r="S2849" i="3" s="1"/>
  <c r="P2851" i="3"/>
  <c r="Q2851" i="3" s="1"/>
  <c r="S2851" i="3" s="1"/>
  <c r="P2853" i="3"/>
  <c r="Q2853" i="3" s="1"/>
  <c r="S2853" i="3" s="1"/>
  <c r="P2855" i="3"/>
  <c r="Q2855" i="3" s="1"/>
  <c r="S2855" i="3" s="1"/>
  <c r="P2857" i="3"/>
  <c r="Q2857" i="3" s="1"/>
  <c r="S2857" i="3" s="1"/>
  <c r="P2859" i="3"/>
  <c r="Q2859" i="3" s="1"/>
  <c r="S2859" i="3" s="1"/>
  <c r="P2861" i="3"/>
  <c r="Q2861" i="3" s="1"/>
  <c r="S2861" i="3" s="1"/>
  <c r="P2863" i="3"/>
  <c r="Q2863" i="3" s="1"/>
  <c r="S2863" i="3" s="1"/>
  <c r="P2865" i="3"/>
  <c r="Q2865" i="3" s="1"/>
  <c r="S2865" i="3" s="1"/>
  <c r="P2867" i="3"/>
  <c r="Q2867" i="3" s="1"/>
  <c r="S2867" i="3" s="1"/>
  <c r="P2869" i="3"/>
  <c r="Q2869" i="3" s="1"/>
  <c r="S2869" i="3" s="1"/>
  <c r="P2871" i="3"/>
  <c r="Q2871" i="3" s="1"/>
  <c r="S2871" i="3" s="1"/>
  <c r="P2873" i="3"/>
  <c r="Q2873" i="3" s="1"/>
  <c r="S2873" i="3" s="1"/>
  <c r="P2875" i="3"/>
  <c r="Q2875" i="3" s="1"/>
  <c r="S2875" i="3" s="1"/>
  <c r="P2877" i="3"/>
  <c r="Q2877" i="3" s="1"/>
  <c r="S2877" i="3" s="1"/>
  <c r="P2879" i="3"/>
  <c r="Q2879" i="3" s="1"/>
  <c r="S2879" i="3" s="1"/>
  <c r="P2881" i="3"/>
  <c r="Q2881" i="3" s="1"/>
  <c r="S2881" i="3" s="1"/>
  <c r="P2883" i="3"/>
  <c r="Q2883" i="3" s="1"/>
  <c r="S2883" i="3" s="1"/>
  <c r="P2885" i="3"/>
  <c r="Q2885" i="3" s="1"/>
  <c r="S2885" i="3" s="1"/>
  <c r="P2887" i="3"/>
  <c r="Q2887" i="3" s="1"/>
  <c r="S2887" i="3" s="1"/>
  <c r="P2889" i="3"/>
  <c r="Q2889" i="3" s="1"/>
  <c r="S2889" i="3" s="1"/>
  <c r="P2891" i="3"/>
  <c r="Q2891" i="3" s="1"/>
  <c r="S2891" i="3" s="1"/>
  <c r="P2893" i="3"/>
  <c r="Q2893" i="3" s="1"/>
  <c r="S2893" i="3" s="1"/>
  <c r="P2895" i="3"/>
  <c r="Q2895" i="3" s="1"/>
  <c r="S2895" i="3" s="1"/>
  <c r="P2897" i="3"/>
  <c r="Q2897" i="3" s="1"/>
  <c r="S2897" i="3" s="1"/>
  <c r="P2899" i="3"/>
  <c r="Q2899" i="3" s="1"/>
  <c r="S2899" i="3" s="1"/>
  <c r="P2901" i="3"/>
  <c r="Q2901" i="3" s="1"/>
  <c r="S2901" i="3" s="1"/>
  <c r="P2903" i="3"/>
  <c r="Q2903" i="3" s="1"/>
  <c r="S2903" i="3" s="1"/>
  <c r="P2905" i="3"/>
  <c r="Q2905" i="3" s="1"/>
  <c r="S2905" i="3" s="1"/>
  <c r="P2907" i="3"/>
  <c r="Q2907" i="3" s="1"/>
  <c r="S2907" i="3" s="1"/>
  <c r="P2909" i="3"/>
  <c r="Q2909" i="3" s="1"/>
  <c r="S2909" i="3" s="1"/>
  <c r="P2911" i="3"/>
  <c r="Q2911" i="3" s="1"/>
  <c r="S2911" i="3" s="1"/>
  <c r="P2913" i="3"/>
  <c r="Q2913" i="3" s="1"/>
  <c r="S2913" i="3" s="1"/>
  <c r="P2915" i="3"/>
  <c r="Q2915" i="3" s="1"/>
  <c r="S2915" i="3" s="1"/>
  <c r="P2917" i="3"/>
  <c r="Q2917" i="3" s="1"/>
  <c r="S2917" i="3" s="1"/>
  <c r="P2919" i="3"/>
  <c r="Q2919" i="3" s="1"/>
  <c r="S2919" i="3" s="1"/>
  <c r="P2921" i="3"/>
  <c r="Q2921" i="3" s="1"/>
  <c r="S2921" i="3" s="1"/>
  <c r="P2923" i="3"/>
  <c r="Q2923" i="3" s="1"/>
  <c r="S2923" i="3" s="1"/>
  <c r="P2925" i="3"/>
  <c r="Q2925" i="3" s="1"/>
  <c r="S2925" i="3" s="1"/>
  <c r="P2927" i="3"/>
  <c r="Q2927" i="3" s="1"/>
  <c r="S2927" i="3" s="1"/>
  <c r="P2929" i="3"/>
  <c r="Q2929" i="3" s="1"/>
  <c r="S2929" i="3" s="1"/>
  <c r="P2931" i="3"/>
  <c r="Q2931" i="3" s="1"/>
  <c r="S2931" i="3" s="1"/>
  <c r="P2933" i="3"/>
  <c r="Q2933" i="3" s="1"/>
  <c r="S2933" i="3" s="1"/>
  <c r="P2935" i="3"/>
  <c r="Q2935" i="3" s="1"/>
  <c r="S2935" i="3" s="1"/>
  <c r="P2937" i="3"/>
  <c r="Q2937" i="3" s="1"/>
  <c r="S2937" i="3" s="1"/>
  <c r="P2939" i="3"/>
  <c r="Q2939" i="3" s="1"/>
  <c r="S2939" i="3" s="1"/>
  <c r="P2941" i="3"/>
  <c r="Q2941" i="3" s="1"/>
  <c r="S2941" i="3" s="1"/>
  <c r="P2943" i="3"/>
  <c r="Q2943" i="3" s="1"/>
  <c r="S2943" i="3" s="1"/>
  <c r="P2945" i="3"/>
  <c r="Q2945" i="3" s="1"/>
  <c r="S2945" i="3" s="1"/>
  <c r="P2947" i="3"/>
  <c r="Q2947" i="3" s="1"/>
  <c r="S2947" i="3" s="1"/>
  <c r="P2949" i="3"/>
  <c r="Q2949" i="3" s="1"/>
  <c r="S2949" i="3" s="1"/>
  <c r="P2951" i="3"/>
  <c r="Q2951" i="3" s="1"/>
  <c r="S2951" i="3" s="1"/>
  <c r="P2953" i="3"/>
  <c r="Q2953" i="3" s="1"/>
  <c r="S2953" i="3" s="1"/>
  <c r="P2955" i="3"/>
  <c r="Q2955" i="3" s="1"/>
  <c r="S2955" i="3" s="1"/>
  <c r="P2957" i="3"/>
  <c r="Q2957" i="3" s="1"/>
  <c r="S2957" i="3" s="1"/>
  <c r="P2959" i="3"/>
  <c r="Q2959" i="3" s="1"/>
  <c r="S2959" i="3" s="1"/>
  <c r="P2961" i="3"/>
  <c r="Q2961" i="3" s="1"/>
  <c r="S2961" i="3" s="1"/>
  <c r="P2963" i="3"/>
  <c r="Q2963" i="3" s="1"/>
  <c r="S2963" i="3" s="1"/>
  <c r="P2965" i="3"/>
  <c r="Q2965" i="3" s="1"/>
  <c r="S2965" i="3" s="1"/>
  <c r="P2967" i="3"/>
  <c r="Q2967" i="3" s="1"/>
  <c r="S2967" i="3" s="1"/>
  <c r="P2969" i="3"/>
  <c r="Q2969" i="3" s="1"/>
  <c r="S2969" i="3" s="1"/>
  <c r="P2971" i="3"/>
  <c r="Q2971" i="3" s="1"/>
  <c r="S2971" i="3" s="1"/>
  <c r="P2973" i="3"/>
  <c r="Q2973" i="3" s="1"/>
  <c r="S2973" i="3" s="1"/>
  <c r="P2975" i="3"/>
  <c r="Q2975" i="3" s="1"/>
  <c r="S2975" i="3" s="1"/>
  <c r="P2977" i="3"/>
  <c r="Q2977" i="3" s="1"/>
  <c r="S2977" i="3" s="1"/>
  <c r="P2979" i="3"/>
  <c r="Q2979" i="3" s="1"/>
  <c r="S2979" i="3" s="1"/>
  <c r="P2981" i="3"/>
  <c r="Q2981" i="3" s="1"/>
  <c r="S2981" i="3" s="1"/>
  <c r="P2983" i="3"/>
  <c r="Q2983" i="3" s="1"/>
  <c r="S2983" i="3" s="1"/>
  <c r="P2985" i="3"/>
  <c r="Q2985" i="3" s="1"/>
  <c r="S2985" i="3" s="1"/>
  <c r="P2987" i="3"/>
  <c r="Q2987" i="3" s="1"/>
  <c r="S2987" i="3" s="1"/>
  <c r="P2989" i="3"/>
  <c r="Q2989" i="3" s="1"/>
  <c r="S2989" i="3" s="1"/>
  <c r="P2991" i="3"/>
  <c r="Q2991" i="3" s="1"/>
  <c r="S2991" i="3" s="1"/>
  <c r="P2993" i="3"/>
  <c r="Q2993" i="3" s="1"/>
  <c r="S2993" i="3" s="1"/>
  <c r="P2995" i="3"/>
  <c r="Q2995" i="3" s="1"/>
  <c r="S2995" i="3" s="1"/>
  <c r="P2997" i="3"/>
  <c r="Q2997" i="3" s="1"/>
  <c r="S2997" i="3" s="1"/>
  <c r="P2999" i="3"/>
  <c r="Q2999" i="3" s="1"/>
  <c r="S2999" i="3" s="1"/>
  <c r="P3001" i="3"/>
  <c r="Q3001" i="3" s="1"/>
  <c r="S3001" i="3" s="1"/>
  <c r="P3003" i="3"/>
  <c r="Q3003" i="3" s="1"/>
  <c r="S3003" i="3" s="1"/>
  <c r="P3005" i="3"/>
  <c r="Q3005" i="3" s="1"/>
  <c r="S3005" i="3" s="1"/>
  <c r="P3007" i="3"/>
  <c r="Q3007" i="3" s="1"/>
  <c r="S3007" i="3" s="1"/>
  <c r="P3009" i="3"/>
  <c r="Q3009" i="3" s="1"/>
  <c r="S3009" i="3" s="1"/>
  <c r="P3011" i="3"/>
  <c r="Q3011" i="3" s="1"/>
  <c r="S3011" i="3" s="1"/>
  <c r="P3013" i="3"/>
  <c r="Q3013" i="3" s="1"/>
  <c r="S3013" i="3" s="1"/>
  <c r="P3015" i="3"/>
  <c r="Q3015" i="3" s="1"/>
  <c r="S3015" i="3" s="1"/>
  <c r="P3017" i="3"/>
  <c r="Q3017" i="3" s="1"/>
  <c r="S3017" i="3" s="1"/>
  <c r="P3019" i="3"/>
  <c r="Q3019" i="3" s="1"/>
  <c r="S3019" i="3" s="1"/>
  <c r="P3021" i="3"/>
  <c r="Q3021" i="3" s="1"/>
  <c r="S3021" i="3" s="1"/>
  <c r="P3023" i="3"/>
  <c r="Q3023" i="3" s="1"/>
  <c r="S3023" i="3" s="1"/>
  <c r="P3025" i="3"/>
  <c r="Q3025" i="3" s="1"/>
  <c r="S3025" i="3" s="1"/>
  <c r="P3027" i="3"/>
  <c r="Q3027" i="3" s="1"/>
  <c r="S3027" i="3" s="1"/>
  <c r="P3029" i="3"/>
  <c r="Q3029" i="3" s="1"/>
  <c r="S3029" i="3" s="1"/>
  <c r="P3031" i="3"/>
  <c r="Q3031" i="3" s="1"/>
  <c r="S3031" i="3" s="1"/>
  <c r="P3033" i="3"/>
  <c r="Q3033" i="3" s="1"/>
  <c r="S3033" i="3" s="1"/>
  <c r="P3035" i="3"/>
  <c r="Q3035" i="3" s="1"/>
  <c r="S3035" i="3" s="1"/>
  <c r="P3037" i="3"/>
  <c r="Q3037" i="3" s="1"/>
  <c r="S3037" i="3" s="1"/>
  <c r="P3039" i="3"/>
  <c r="Q3039" i="3" s="1"/>
  <c r="S3039" i="3" s="1"/>
  <c r="P3041" i="3"/>
  <c r="Q3041" i="3" s="1"/>
  <c r="S3041" i="3" s="1"/>
  <c r="P3043" i="3"/>
  <c r="Q3043" i="3" s="1"/>
  <c r="S3043" i="3" s="1"/>
  <c r="P3045" i="3"/>
  <c r="Q3045" i="3" s="1"/>
  <c r="S3045" i="3" s="1"/>
  <c r="P3047" i="3"/>
  <c r="Q3047" i="3" s="1"/>
  <c r="S3047" i="3" s="1"/>
  <c r="P3049" i="3"/>
  <c r="Q3049" i="3" s="1"/>
  <c r="S3049" i="3" s="1"/>
  <c r="P3051" i="3"/>
  <c r="Q3051" i="3" s="1"/>
  <c r="S3051" i="3" s="1"/>
  <c r="P3053" i="3"/>
  <c r="Q3053" i="3" s="1"/>
  <c r="S3053" i="3" s="1"/>
  <c r="P3055" i="3"/>
  <c r="Q3055" i="3" s="1"/>
  <c r="S3055" i="3" s="1"/>
  <c r="P3057" i="3"/>
  <c r="Q3057" i="3" s="1"/>
  <c r="S3057" i="3" s="1"/>
  <c r="P3059" i="3"/>
  <c r="Q3059" i="3" s="1"/>
  <c r="S3059" i="3" s="1"/>
  <c r="P3061" i="3"/>
  <c r="Q3061" i="3" s="1"/>
  <c r="S3061" i="3" s="1"/>
  <c r="P3063" i="3"/>
  <c r="Q3063" i="3" s="1"/>
  <c r="S3063" i="3" s="1"/>
  <c r="P3065" i="3"/>
  <c r="Q3065" i="3" s="1"/>
  <c r="S3065" i="3" s="1"/>
  <c r="P3067" i="3"/>
  <c r="Q3067" i="3" s="1"/>
  <c r="S3067" i="3" s="1"/>
  <c r="P3069" i="3"/>
  <c r="Q3069" i="3" s="1"/>
  <c r="S3069" i="3" s="1"/>
  <c r="P3071" i="3"/>
  <c r="Q3071" i="3" s="1"/>
  <c r="S3071" i="3" s="1"/>
  <c r="P3073" i="3"/>
  <c r="Q3073" i="3" s="1"/>
  <c r="S3073" i="3" s="1"/>
  <c r="P3075" i="3"/>
  <c r="Q3075" i="3" s="1"/>
  <c r="S3075" i="3" s="1"/>
  <c r="P3077" i="3"/>
  <c r="Q3077" i="3" s="1"/>
  <c r="S3077" i="3" s="1"/>
  <c r="P3079" i="3"/>
  <c r="Q3079" i="3" s="1"/>
  <c r="S3079" i="3" s="1"/>
  <c r="P3081" i="3"/>
  <c r="Q3081" i="3" s="1"/>
  <c r="S3081" i="3" s="1"/>
  <c r="P3083" i="3"/>
  <c r="Q3083" i="3" s="1"/>
  <c r="S3083" i="3" s="1"/>
  <c r="P3085" i="3"/>
  <c r="Q3085" i="3" s="1"/>
  <c r="S3085" i="3" s="1"/>
  <c r="P3087" i="3"/>
  <c r="Q3087" i="3" s="1"/>
  <c r="S3087" i="3" s="1"/>
  <c r="P3089" i="3"/>
  <c r="Q3089" i="3" s="1"/>
  <c r="S3089" i="3" s="1"/>
  <c r="P3091" i="3"/>
  <c r="Q3091" i="3" s="1"/>
  <c r="S3091" i="3" s="1"/>
  <c r="P3093" i="3"/>
  <c r="Q3093" i="3" s="1"/>
  <c r="S3093" i="3" s="1"/>
  <c r="P3095" i="3"/>
  <c r="Q3095" i="3" s="1"/>
  <c r="S3095" i="3" s="1"/>
  <c r="P3097" i="3"/>
  <c r="Q3097" i="3" s="1"/>
  <c r="S3097" i="3" s="1"/>
  <c r="P3099" i="3"/>
  <c r="Q3099" i="3" s="1"/>
  <c r="S3099" i="3" s="1"/>
  <c r="P3101" i="3"/>
  <c r="Q3101" i="3" s="1"/>
  <c r="S3101" i="3" s="1"/>
  <c r="P3103" i="3"/>
  <c r="Q3103" i="3" s="1"/>
  <c r="S3103" i="3" s="1"/>
  <c r="P3105" i="3"/>
  <c r="Q3105" i="3" s="1"/>
  <c r="S3105" i="3" s="1"/>
  <c r="P3107" i="3"/>
  <c r="Q3107" i="3" s="1"/>
  <c r="S3107" i="3" s="1"/>
  <c r="P3109" i="3"/>
  <c r="Q3109" i="3" s="1"/>
  <c r="S3109" i="3" s="1"/>
  <c r="P3111" i="3"/>
  <c r="Q3111" i="3" s="1"/>
  <c r="S3111" i="3" s="1"/>
  <c r="P3113" i="3"/>
  <c r="Q3113" i="3" s="1"/>
  <c r="S3113" i="3" s="1"/>
  <c r="P3115" i="3"/>
  <c r="Q3115" i="3" s="1"/>
  <c r="S3115" i="3" s="1"/>
  <c r="P3117" i="3"/>
  <c r="Q3117" i="3" s="1"/>
  <c r="S3117" i="3" s="1"/>
  <c r="P3119" i="3"/>
  <c r="Q3119" i="3" s="1"/>
  <c r="S3119" i="3" s="1"/>
  <c r="P3121" i="3"/>
  <c r="Q3121" i="3" s="1"/>
  <c r="S3121" i="3" s="1"/>
  <c r="P3123" i="3"/>
  <c r="Q3123" i="3" s="1"/>
  <c r="S3123" i="3" s="1"/>
  <c r="P3125" i="3"/>
  <c r="Q3125" i="3" s="1"/>
  <c r="S3125" i="3" s="1"/>
  <c r="P3127" i="3"/>
  <c r="Q3127" i="3" s="1"/>
  <c r="S3127" i="3" s="1"/>
  <c r="P3129" i="3"/>
  <c r="Q3129" i="3" s="1"/>
  <c r="S3129" i="3" s="1"/>
  <c r="P3131" i="3"/>
  <c r="Q3131" i="3" s="1"/>
  <c r="S3131" i="3" s="1"/>
  <c r="P3133" i="3"/>
  <c r="Q3133" i="3" s="1"/>
  <c r="S3133" i="3" s="1"/>
  <c r="P3135" i="3"/>
  <c r="Q3135" i="3" s="1"/>
  <c r="S3135" i="3" s="1"/>
  <c r="P3137" i="3"/>
  <c r="Q3137" i="3" s="1"/>
  <c r="S3137" i="3" s="1"/>
  <c r="P3139" i="3"/>
  <c r="Q3139" i="3" s="1"/>
  <c r="S3139" i="3" s="1"/>
  <c r="P3141" i="3"/>
  <c r="Q3141" i="3" s="1"/>
  <c r="S3141" i="3" s="1"/>
  <c r="P3143" i="3"/>
  <c r="Q3143" i="3" s="1"/>
  <c r="S3143" i="3" s="1"/>
  <c r="P3145" i="3"/>
  <c r="Q3145" i="3" s="1"/>
  <c r="S3145" i="3" s="1"/>
  <c r="P3147" i="3"/>
  <c r="Q3147" i="3" s="1"/>
  <c r="S3147" i="3" s="1"/>
  <c r="P3149" i="3"/>
  <c r="Q3149" i="3" s="1"/>
  <c r="S3149" i="3" s="1"/>
  <c r="P3151" i="3"/>
  <c r="Q3151" i="3" s="1"/>
  <c r="S3151" i="3" s="1"/>
  <c r="P3153" i="3"/>
  <c r="Q3153" i="3" s="1"/>
  <c r="S3153" i="3" s="1"/>
  <c r="P3155" i="3"/>
  <c r="Q3155" i="3" s="1"/>
  <c r="S3155" i="3" s="1"/>
  <c r="P3157" i="3"/>
  <c r="Q3157" i="3" s="1"/>
  <c r="S3157" i="3" s="1"/>
  <c r="P3159" i="3"/>
  <c r="Q3159" i="3" s="1"/>
  <c r="S3159" i="3" s="1"/>
  <c r="P3161" i="3"/>
  <c r="Q3161" i="3" s="1"/>
  <c r="S3161" i="3" s="1"/>
  <c r="P3163" i="3"/>
  <c r="Q3163" i="3" s="1"/>
  <c r="S3163" i="3" s="1"/>
  <c r="P3165" i="3"/>
  <c r="Q3165" i="3" s="1"/>
  <c r="S3165" i="3" s="1"/>
  <c r="P3167" i="3"/>
  <c r="Q3167" i="3" s="1"/>
  <c r="S3167" i="3" s="1"/>
  <c r="P3169" i="3"/>
  <c r="Q3169" i="3" s="1"/>
  <c r="S3169" i="3" s="1"/>
  <c r="P3171" i="3"/>
  <c r="Q3171" i="3" s="1"/>
  <c r="S3171" i="3" s="1"/>
  <c r="P3173" i="3"/>
  <c r="Q3173" i="3" s="1"/>
  <c r="S3173" i="3" s="1"/>
  <c r="P3175" i="3"/>
  <c r="Q3175" i="3" s="1"/>
  <c r="S3175" i="3" s="1"/>
  <c r="P3177" i="3"/>
  <c r="Q3177" i="3" s="1"/>
  <c r="S3177" i="3" s="1"/>
  <c r="P3179" i="3"/>
  <c r="Q3179" i="3" s="1"/>
  <c r="S3179" i="3" s="1"/>
  <c r="P3181" i="3"/>
  <c r="Q3181" i="3" s="1"/>
  <c r="S3181" i="3" s="1"/>
  <c r="P3183" i="3"/>
  <c r="Q3183" i="3" s="1"/>
  <c r="S3183" i="3" s="1"/>
  <c r="P3185" i="3"/>
  <c r="Q3185" i="3" s="1"/>
  <c r="S3185" i="3" s="1"/>
  <c r="P3187" i="3"/>
  <c r="Q3187" i="3" s="1"/>
  <c r="S3187" i="3" s="1"/>
  <c r="P3189" i="3"/>
  <c r="Q3189" i="3" s="1"/>
  <c r="S3189" i="3" s="1"/>
  <c r="P3191" i="3"/>
  <c r="Q3191" i="3" s="1"/>
  <c r="S3191" i="3" s="1"/>
  <c r="P3193" i="3"/>
  <c r="Q3193" i="3" s="1"/>
  <c r="S3193" i="3" s="1"/>
  <c r="P3195" i="3"/>
  <c r="Q3195" i="3" s="1"/>
  <c r="S3195" i="3" s="1"/>
  <c r="P3197" i="3"/>
  <c r="Q3197" i="3" s="1"/>
  <c r="S3197" i="3" s="1"/>
  <c r="P3199" i="3"/>
  <c r="Q3199" i="3" s="1"/>
  <c r="S3199" i="3" s="1"/>
  <c r="P3201" i="3"/>
  <c r="Q3201" i="3" s="1"/>
  <c r="S3201" i="3" s="1"/>
  <c r="P3203" i="3"/>
  <c r="Q3203" i="3" s="1"/>
  <c r="S3203" i="3" s="1"/>
  <c r="P3205" i="3"/>
  <c r="Q3205" i="3" s="1"/>
  <c r="S3205" i="3" s="1"/>
  <c r="P3207" i="3"/>
  <c r="Q3207" i="3" s="1"/>
  <c r="S3207" i="3" s="1"/>
  <c r="P3209" i="3"/>
  <c r="Q3209" i="3" s="1"/>
  <c r="S3209" i="3" s="1"/>
  <c r="P3211" i="3"/>
  <c r="Q3211" i="3" s="1"/>
  <c r="S3211" i="3" s="1"/>
  <c r="P3213" i="3"/>
  <c r="Q3213" i="3" s="1"/>
  <c r="S3213" i="3" s="1"/>
  <c r="P3215" i="3"/>
  <c r="Q3215" i="3" s="1"/>
  <c r="S3215" i="3" s="1"/>
  <c r="P3217" i="3"/>
  <c r="Q3217" i="3" s="1"/>
  <c r="S3217" i="3" s="1"/>
  <c r="P3219" i="3"/>
  <c r="Q3219" i="3" s="1"/>
  <c r="S3219" i="3" s="1"/>
  <c r="P3221" i="3"/>
  <c r="Q3221" i="3" s="1"/>
  <c r="S3221" i="3" s="1"/>
  <c r="P3223" i="3"/>
  <c r="Q3223" i="3" s="1"/>
  <c r="S3223" i="3" s="1"/>
  <c r="P3225" i="3"/>
  <c r="Q3225" i="3" s="1"/>
  <c r="S3225" i="3" s="1"/>
  <c r="P3227" i="3"/>
  <c r="Q3227" i="3" s="1"/>
  <c r="S3227" i="3" s="1"/>
  <c r="P3229" i="3"/>
  <c r="Q3229" i="3" s="1"/>
  <c r="S3229" i="3" s="1"/>
  <c r="P3231" i="3"/>
  <c r="Q3231" i="3" s="1"/>
  <c r="S3231" i="3" s="1"/>
  <c r="P3233" i="3"/>
  <c r="Q3233" i="3" s="1"/>
  <c r="S3233" i="3" s="1"/>
  <c r="P3235" i="3"/>
  <c r="Q3235" i="3" s="1"/>
  <c r="S3235" i="3" s="1"/>
  <c r="P3237" i="3"/>
  <c r="Q3237" i="3" s="1"/>
  <c r="S3237" i="3" s="1"/>
  <c r="P3239" i="3"/>
  <c r="Q3239" i="3" s="1"/>
  <c r="S3239" i="3" s="1"/>
  <c r="P3241" i="3"/>
  <c r="Q3241" i="3" s="1"/>
  <c r="S3241" i="3" s="1"/>
  <c r="P3243" i="3"/>
  <c r="Q3243" i="3" s="1"/>
  <c r="S3243" i="3" s="1"/>
  <c r="P3245" i="3"/>
  <c r="Q3245" i="3" s="1"/>
  <c r="S3245" i="3" s="1"/>
  <c r="P3247" i="3"/>
  <c r="Q3247" i="3" s="1"/>
  <c r="S3247" i="3" s="1"/>
  <c r="P3249" i="3"/>
  <c r="Q3249" i="3" s="1"/>
  <c r="S3249" i="3" s="1"/>
  <c r="P3251" i="3"/>
  <c r="Q3251" i="3" s="1"/>
  <c r="S3251" i="3" s="1"/>
  <c r="P3253" i="3"/>
  <c r="Q3253" i="3" s="1"/>
  <c r="S3253" i="3" s="1"/>
  <c r="P3255" i="3"/>
  <c r="Q3255" i="3" s="1"/>
  <c r="S3255" i="3" s="1"/>
  <c r="P3257" i="3"/>
  <c r="Q3257" i="3" s="1"/>
  <c r="S3257" i="3" s="1"/>
  <c r="P3259" i="3"/>
  <c r="Q3259" i="3" s="1"/>
  <c r="S3259" i="3" s="1"/>
  <c r="P3261" i="3"/>
  <c r="Q3261" i="3" s="1"/>
  <c r="S3261" i="3" s="1"/>
  <c r="P3263" i="3"/>
  <c r="Q3263" i="3" s="1"/>
  <c r="S3263" i="3" s="1"/>
  <c r="P3265" i="3"/>
  <c r="Q3265" i="3" s="1"/>
  <c r="S3265" i="3" s="1"/>
  <c r="P3267" i="3"/>
  <c r="Q3267" i="3" s="1"/>
  <c r="S3267" i="3" s="1"/>
  <c r="P3269" i="3"/>
  <c r="Q3269" i="3" s="1"/>
  <c r="S3269" i="3" s="1"/>
  <c r="P3271" i="3"/>
  <c r="Q3271" i="3" s="1"/>
  <c r="S3271" i="3" s="1"/>
  <c r="P3273" i="3"/>
  <c r="Q3273" i="3" s="1"/>
  <c r="S3273" i="3" s="1"/>
  <c r="P3275" i="3"/>
  <c r="Q3275" i="3" s="1"/>
  <c r="S3275" i="3" s="1"/>
  <c r="P3277" i="3"/>
  <c r="Q3277" i="3" s="1"/>
  <c r="S3277" i="3" s="1"/>
  <c r="P3279" i="3"/>
  <c r="Q3279" i="3" s="1"/>
  <c r="S3279" i="3" s="1"/>
  <c r="P3281" i="3"/>
  <c r="Q3281" i="3" s="1"/>
  <c r="S3281" i="3" s="1"/>
  <c r="P3283" i="3"/>
  <c r="Q3283" i="3" s="1"/>
  <c r="S3283" i="3" s="1"/>
  <c r="P3285" i="3"/>
  <c r="Q3285" i="3" s="1"/>
  <c r="S3285" i="3" s="1"/>
  <c r="P3287" i="3"/>
  <c r="Q3287" i="3" s="1"/>
  <c r="S3287" i="3" s="1"/>
  <c r="P3289" i="3"/>
  <c r="Q3289" i="3" s="1"/>
  <c r="S3289" i="3" s="1"/>
  <c r="P3291" i="3"/>
  <c r="Q3291" i="3" s="1"/>
  <c r="S3291" i="3" s="1"/>
  <c r="P3293" i="3"/>
  <c r="Q3293" i="3" s="1"/>
  <c r="S3293" i="3" s="1"/>
  <c r="P3295" i="3"/>
  <c r="Q3295" i="3" s="1"/>
  <c r="S3295" i="3" s="1"/>
  <c r="P3297" i="3"/>
  <c r="Q3297" i="3" s="1"/>
  <c r="S3297" i="3" s="1"/>
  <c r="P3299" i="3"/>
  <c r="Q3299" i="3" s="1"/>
  <c r="S3299" i="3" s="1"/>
  <c r="P3301" i="3"/>
  <c r="Q3301" i="3" s="1"/>
  <c r="S3301" i="3" s="1"/>
  <c r="P3303" i="3"/>
  <c r="Q3303" i="3" s="1"/>
  <c r="S3303" i="3" s="1"/>
  <c r="P3305" i="3"/>
  <c r="Q3305" i="3" s="1"/>
  <c r="S3305" i="3" s="1"/>
  <c r="P3307" i="3"/>
  <c r="Q3307" i="3" s="1"/>
  <c r="S3307" i="3" s="1"/>
  <c r="P3309" i="3"/>
  <c r="Q3309" i="3" s="1"/>
  <c r="S3309" i="3" s="1"/>
  <c r="P3311" i="3"/>
  <c r="Q3311" i="3" s="1"/>
  <c r="S3311" i="3" s="1"/>
  <c r="P3313" i="3"/>
  <c r="Q3313" i="3" s="1"/>
  <c r="S3313" i="3" s="1"/>
  <c r="P3315" i="3"/>
  <c r="Q3315" i="3" s="1"/>
  <c r="S3315" i="3" s="1"/>
  <c r="P3317" i="3"/>
  <c r="Q3317" i="3" s="1"/>
  <c r="S3317" i="3" s="1"/>
  <c r="P3319" i="3"/>
  <c r="Q3319" i="3" s="1"/>
  <c r="S3319" i="3" s="1"/>
  <c r="P3321" i="3"/>
  <c r="Q3321" i="3" s="1"/>
  <c r="S3321" i="3" s="1"/>
  <c r="P3323" i="3"/>
  <c r="Q3323" i="3" s="1"/>
  <c r="S3323" i="3" s="1"/>
  <c r="P3325" i="3"/>
  <c r="Q3325" i="3" s="1"/>
  <c r="S3325" i="3" s="1"/>
  <c r="P3327" i="3"/>
  <c r="Q3327" i="3" s="1"/>
  <c r="S3327" i="3" s="1"/>
  <c r="P3329" i="3"/>
  <c r="Q3329" i="3" s="1"/>
  <c r="S3329" i="3" s="1"/>
  <c r="P3331" i="3"/>
  <c r="Q3331" i="3" s="1"/>
  <c r="S3331" i="3" s="1"/>
  <c r="P3333" i="3"/>
  <c r="Q3333" i="3" s="1"/>
  <c r="S3333" i="3" s="1"/>
  <c r="P3335" i="3"/>
  <c r="Q3335" i="3" s="1"/>
  <c r="S3335" i="3" s="1"/>
  <c r="P3337" i="3"/>
  <c r="Q3337" i="3" s="1"/>
  <c r="S3337" i="3" s="1"/>
  <c r="P3339" i="3"/>
  <c r="Q3339" i="3" s="1"/>
  <c r="S3339" i="3" s="1"/>
  <c r="P3341" i="3"/>
  <c r="Q3341" i="3" s="1"/>
  <c r="S3341" i="3" s="1"/>
  <c r="P3343" i="3"/>
  <c r="Q3343" i="3" s="1"/>
  <c r="S3343" i="3" s="1"/>
  <c r="P3345" i="3"/>
  <c r="Q3345" i="3" s="1"/>
  <c r="S3345" i="3" s="1"/>
  <c r="P3347" i="3"/>
  <c r="Q3347" i="3" s="1"/>
  <c r="S3347" i="3" s="1"/>
  <c r="P3349" i="3"/>
  <c r="Q3349" i="3" s="1"/>
  <c r="S3349" i="3" s="1"/>
  <c r="P3351" i="3"/>
  <c r="Q3351" i="3" s="1"/>
  <c r="S3351" i="3" s="1"/>
  <c r="P3353" i="3"/>
  <c r="Q3353" i="3" s="1"/>
  <c r="S3353" i="3" s="1"/>
  <c r="P3355" i="3"/>
  <c r="Q3355" i="3" s="1"/>
  <c r="S3355" i="3" s="1"/>
  <c r="P3357" i="3"/>
  <c r="Q3357" i="3" s="1"/>
  <c r="S3357" i="3" s="1"/>
  <c r="P3359" i="3"/>
  <c r="Q3359" i="3" s="1"/>
  <c r="S3359" i="3" s="1"/>
  <c r="P3361" i="3"/>
  <c r="Q3361" i="3" s="1"/>
  <c r="S3361" i="3" s="1"/>
  <c r="P3363" i="3"/>
  <c r="Q3363" i="3" s="1"/>
  <c r="S3363" i="3" s="1"/>
  <c r="P3365" i="3"/>
  <c r="Q3365" i="3" s="1"/>
  <c r="S3365" i="3" s="1"/>
  <c r="P3367" i="3"/>
  <c r="Q3367" i="3" s="1"/>
  <c r="S3367" i="3" s="1"/>
  <c r="P3369" i="3"/>
  <c r="Q3369" i="3" s="1"/>
  <c r="S3369" i="3" s="1"/>
  <c r="P3371" i="3"/>
  <c r="Q3371" i="3" s="1"/>
  <c r="S3371" i="3" s="1"/>
  <c r="P3373" i="3"/>
  <c r="Q3373" i="3" s="1"/>
  <c r="S3373" i="3" s="1"/>
  <c r="P3375" i="3"/>
  <c r="Q3375" i="3" s="1"/>
  <c r="S3375" i="3" s="1"/>
  <c r="P3377" i="3"/>
  <c r="Q3377" i="3" s="1"/>
  <c r="S3377" i="3" s="1"/>
  <c r="P3379" i="3"/>
  <c r="Q3379" i="3" s="1"/>
  <c r="S3379" i="3" s="1"/>
  <c r="P3381" i="3"/>
  <c r="Q3381" i="3" s="1"/>
  <c r="S3381" i="3" s="1"/>
  <c r="P3383" i="3"/>
  <c r="Q3383" i="3" s="1"/>
  <c r="S3383" i="3" s="1"/>
  <c r="P3385" i="3"/>
  <c r="Q3385" i="3" s="1"/>
  <c r="S3385" i="3" s="1"/>
  <c r="P3387" i="3"/>
  <c r="Q3387" i="3" s="1"/>
  <c r="S3387" i="3" s="1"/>
  <c r="P3389" i="3"/>
  <c r="Q3389" i="3" s="1"/>
  <c r="S3389" i="3" s="1"/>
  <c r="P3391" i="3"/>
  <c r="Q3391" i="3" s="1"/>
  <c r="S3391" i="3" s="1"/>
  <c r="P3393" i="3"/>
  <c r="Q3393" i="3" s="1"/>
  <c r="S3393" i="3" s="1"/>
  <c r="P3395" i="3"/>
  <c r="Q3395" i="3" s="1"/>
  <c r="S3395" i="3" s="1"/>
  <c r="P3397" i="3"/>
  <c r="Q3397" i="3" s="1"/>
  <c r="S3397" i="3" s="1"/>
  <c r="P3399" i="3"/>
  <c r="Q3399" i="3" s="1"/>
  <c r="S3399" i="3" s="1"/>
  <c r="P3401" i="3"/>
  <c r="Q3401" i="3" s="1"/>
  <c r="S3401" i="3" s="1"/>
  <c r="P3403" i="3"/>
  <c r="Q3403" i="3" s="1"/>
  <c r="S3403" i="3" s="1"/>
  <c r="P3405" i="3"/>
  <c r="Q3405" i="3" s="1"/>
  <c r="S3405" i="3" s="1"/>
  <c r="P3407" i="3"/>
  <c r="Q3407" i="3" s="1"/>
  <c r="S3407" i="3" s="1"/>
  <c r="P3409" i="3"/>
  <c r="Q3409" i="3" s="1"/>
  <c r="S3409" i="3" s="1"/>
  <c r="P3411" i="3"/>
  <c r="Q3411" i="3" s="1"/>
  <c r="S3411" i="3" s="1"/>
  <c r="P3413" i="3"/>
  <c r="Q3413" i="3" s="1"/>
  <c r="S3413" i="3" s="1"/>
  <c r="P3415" i="3"/>
  <c r="Q3415" i="3" s="1"/>
  <c r="S3415" i="3" s="1"/>
  <c r="P3417" i="3"/>
  <c r="Q3417" i="3" s="1"/>
  <c r="S3417" i="3" s="1"/>
  <c r="P3419" i="3"/>
  <c r="Q3419" i="3" s="1"/>
  <c r="S3419" i="3" s="1"/>
  <c r="P3421" i="3"/>
  <c r="Q3421" i="3" s="1"/>
  <c r="S3421" i="3" s="1"/>
  <c r="P3423" i="3"/>
  <c r="Q3423" i="3" s="1"/>
  <c r="S3423" i="3" s="1"/>
  <c r="P3425" i="3"/>
  <c r="Q3425" i="3" s="1"/>
  <c r="S3425" i="3" s="1"/>
  <c r="P3427" i="3"/>
  <c r="Q3427" i="3" s="1"/>
  <c r="S3427" i="3" s="1"/>
  <c r="P3429" i="3"/>
  <c r="Q3429" i="3" s="1"/>
  <c r="S3429" i="3" s="1"/>
  <c r="P3431" i="3"/>
  <c r="Q3431" i="3" s="1"/>
  <c r="S3431" i="3" s="1"/>
  <c r="P3433" i="3"/>
  <c r="Q3433" i="3" s="1"/>
  <c r="S3433" i="3" s="1"/>
  <c r="P3435" i="3"/>
  <c r="Q3435" i="3" s="1"/>
  <c r="S3435" i="3" s="1"/>
  <c r="P3437" i="3"/>
  <c r="Q3437" i="3" s="1"/>
  <c r="S3437" i="3" s="1"/>
  <c r="P3439" i="3"/>
  <c r="Q3439" i="3" s="1"/>
  <c r="S3439" i="3" s="1"/>
  <c r="P3441" i="3"/>
  <c r="Q3441" i="3" s="1"/>
  <c r="S3441" i="3" s="1"/>
  <c r="P3443" i="3"/>
  <c r="Q3443" i="3" s="1"/>
  <c r="S3443" i="3" s="1"/>
  <c r="P3445" i="3"/>
  <c r="Q3445" i="3" s="1"/>
  <c r="S3445" i="3" s="1"/>
  <c r="P3447" i="3"/>
  <c r="Q3447" i="3" s="1"/>
  <c r="S3447" i="3" s="1"/>
  <c r="P3449" i="3"/>
  <c r="Q3449" i="3" s="1"/>
  <c r="S3449" i="3" s="1"/>
  <c r="P3451" i="3"/>
  <c r="Q3451" i="3" s="1"/>
  <c r="S3451" i="3" s="1"/>
  <c r="P3453" i="3"/>
  <c r="Q3453" i="3" s="1"/>
  <c r="S3453" i="3" s="1"/>
  <c r="P3455" i="3"/>
  <c r="Q3455" i="3" s="1"/>
  <c r="S3455" i="3" s="1"/>
  <c r="P3457" i="3"/>
  <c r="Q3457" i="3" s="1"/>
  <c r="S3457" i="3" s="1"/>
  <c r="P3459" i="3"/>
  <c r="Q3459" i="3" s="1"/>
  <c r="S3459" i="3" s="1"/>
  <c r="P3461" i="3"/>
  <c r="Q3461" i="3" s="1"/>
  <c r="S3461" i="3" s="1"/>
  <c r="P3463" i="3"/>
  <c r="Q3463" i="3" s="1"/>
  <c r="S3463" i="3" s="1"/>
  <c r="P3465" i="3"/>
  <c r="Q3465" i="3" s="1"/>
  <c r="S3465" i="3" s="1"/>
  <c r="P3467" i="3"/>
  <c r="Q3467" i="3" s="1"/>
  <c r="S3467" i="3" s="1"/>
  <c r="P3469" i="3"/>
  <c r="Q3469" i="3" s="1"/>
  <c r="S3469" i="3" s="1"/>
  <c r="P3471" i="3"/>
  <c r="Q3471" i="3" s="1"/>
  <c r="S3471" i="3" s="1"/>
  <c r="P3473" i="3"/>
  <c r="Q3473" i="3" s="1"/>
  <c r="S3473" i="3" s="1"/>
  <c r="P3475" i="3"/>
  <c r="Q3475" i="3" s="1"/>
  <c r="S3475" i="3" s="1"/>
  <c r="P3477" i="3"/>
  <c r="Q3477" i="3" s="1"/>
  <c r="S3477" i="3" s="1"/>
  <c r="P3479" i="3"/>
  <c r="Q3479" i="3" s="1"/>
  <c r="S3479" i="3" s="1"/>
  <c r="P3481" i="3"/>
  <c r="Q3481" i="3" s="1"/>
  <c r="S3481" i="3" s="1"/>
  <c r="P3483" i="3"/>
  <c r="Q3483" i="3" s="1"/>
  <c r="S3483" i="3" s="1"/>
  <c r="P3485" i="3"/>
  <c r="Q3485" i="3" s="1"/>
  <c r="S3485" i="3" s="1"/>
  <c r="P3487" i="3"/>
  <c r="Q3487" i="3" s="1"/>
  <c r="S3487" i="3" s="1"/>
  <c r="P3489" i="3"/>
  <c r="Q3489" i="3" s="1"/>
  <c r="S3489" i="3" s="1"/>
  <c r="P3491" i="3"/>
  <c r="Q3491" i="3" s="1"/>
  <c r="S3491" i="3" s="1"/>
  <c r="P3493" i="3"/>
  <c r="Q3493" i="3" s="1"/>
  <c r="S3493" i="3" s="1"/>
  <c r="P3495" i="3"/>
  <c r="Q3495" i="3" s="1"/>
  <c r="S3495" i="3" s="1"/>
  <c r="P3497" i="3"/>
  <c r="Q3497" i="3" s="1"/>
  <c r="S3497" i="3" s="1"/>
  <c r="P3499" i="3"/>
  <c r="Q3499" i="3" s="1"/>
  <c r="S3499" i="3" s="1"/>
  <c r="P3501" i="3"/>
  <c r="Q3501" i="3" s="1"/>
  <c r="S3501" i="3" s="1"/>
  <c r="P3503" i="3"/>
  <c r="Q3503" i="3" s="1"/>
  <c r="S3503" i="3" s="1"/>
  <c r="P3505" i="3"/>
  <c r="Q3505" i="3" s="1"/>
  <c r="S3505" i="3" s="1"/>
  <c r="P3507" i="3"/>
  <c r="Q3507" i="3" s="1"/>
  <c r="S3507" i="3" s="1"/>
  <c r="P3509" i="3"/>
  <c r="Q3509" i="3" s="1"/>
  <c r="S3509" i="3" s="1"/>
  <c r="P3511" i="3"/>
  <c r="Q3511" i="3" s="1"/>
  <c r="S3511" i="3" s="1"/>
  <c r="P3513" i="3"/>
  <c r="Q3513" i="3" s="1"/>
  <c r="S3513" i="3" s="1"/>
  <c r="P3515" i="3"/>
  <c r="Q3515" i="3" s="1"/>
  <c r="S3515" i="3" s="1"/>
  <c r="P3517" i="3"/>
  <c r="Q3517" i="3" s="1"/>
  <c r="S3517" i="3" s="1"/>
  <c r="P3519" i="3"/>
  <c r="Q3519" i="3" s="1"/>
  <c r="S3519" i="3" s="1"/>
  <c r="P3521" i="3"/>
  <c r="Q3521" i="3" s="1"/>
  <c r="S3521" i="3" s="1"/>
  <c r="P3523" i="3"/>
  <c r="Q3523" i="3" s="1"/>
  <c r="S3523" i="3" s="1"/>
  <c r="P3525" i="3"/>
  <c r="Q3525" i="3" s="1"/>
  <c r="S3525" i="3" s="1"/>
  <c r="P3527" i="3"/>
  <c r="Q3527" i="3" s="1"/>
  <c r="S3527" i="3" s="1"/>
  <c r="P3529" i="3"/>
  <c r="Q3529" i="3" s="1"/>
  <c r="S3529" i="3" s="1"/>
  <c r="P3531" i="3"/>
  <c r="Q3531" i="3" s="1"/>
  <c r="S3531" i="3" s="1"/>
  <c r="P3533" i="3"/>
  <c r="Q3533" i="3" s="1"/>
  <c r="S3533" i="3" s="1"/>
  <c r="P3535" i="3"/>
  <c r="Q3535" i="3" s="1"/>
  <c r="S3535" i="3" s="1"/>
  <c r="P3537" i="3"/>
  <c r="Q3537" i="3" s="1"/>
  <c r="S3537" i="3" s="1"/>
  <c r="P3539" i="3"/>
  <c r="Q3539" i="3" s="1"/>
  <c r="S3539" i="3" s="1"/>
  <c r="P3541" i="3"/>
  <c r="Q3541" i="3" s="1"/>
  <c r="S3541" i="3" s="1"/>
  <c r="P3543" i="3"/>
  <c r="Q3543" i="3" s="1"/>
  <c r="S3543" i="3" s="1"/>
  <c r="P3545" i="3"/>
  <c r="Q3545" i="3" s="1"/>
  <c r="S3545" i="3" s="1"/>
  <c r="P3547" i="3"/>
  <c r="Q3547" i="3" s="1"/>
  <c r="S3547" i="3" s="1"/>
  <c r="P3549" i="3"/>
  <c r="Q3549" i="3" s="1"/>
  <c r="S3549" i="3" s="1"/>
  <c r="P3551" i="3"/>
  <c r="Q3551" i="3" s="1"/>
  <c r="S3551" i="3" s="1"/>
  <c r="P3553" i="3"/>
  <c r="Q3553" i="3" s="1"/>
  <c r="S3553" i="3" s="1"/>
  <c r="P3555" i="3"/>
  <c r="Q3555" i="3" s="1"/>
  <c r="S3555" i="3" s="1"/>
  <c r="P3557" i="3"/>
  <c r="Q3557" i="3" s="1"/>
  <c r="S3557" i="3" s="1"/>
  <c r="P3559" i="3"/>
  <c r="Q3559" i="3" s="1"/>
  <c r="S3559" i="3" s="1"/>
  <c r="P3561" i="3"/>
  <c r="Q3561" i="3" s="1"/>
  <c r="S3561" i="3" s="1"/>
  <c r="P3563" i="3"/>
  <c r="Q3563" i="3" s="1"/>
  <c r="S3563" i="3" s="1"/>
  <c r="P3565" i="3"/>
  <c r="Q3565" i="3" s="1"/>
  <c r="S3565" i="3" s="1"/>
  <c r="P3567" i="3"/>
  <c r="Q3567" i="3" s="1"/>
  <c r="S3567" i="3" s="1"/>
  <c r="P3569" i="3"/>
  <c r="Q3569" i="3" s="1"/>
  <c r="S3569" i="3" s="1"/>
  <c r="P3571" i="3"/>
  <c r="Q3571" i="3" s="1"/>
  <c r="S3571" i="3" s="1"/>
  <c r="P3573" i="3"/>
  <c r="Q3573" i="3" s="1"/>
  <c r="S3573" i="3" s="1"/>
  <c r="P3575" i="3"/>
  <c r="Q3575" i="3" s="1"/>
  <c r="S3575" i="3" s="1"/>
  <c r="P3577" i="3"/>
  <c r="Q3577" i="3" s="1"/>
  <c r="S3577" i="3" s="1"/>
  <c r="P3579" i="3"/>
  <c r="Q3579" i="3" s="1"/>
  <c r="S3579" i="3" s="1"/>
  <c r="P3581" i="3"/>
  <c r="Q3581" i="3" s="1"/>
  <c r="S3581" i="3" s="1"/>
  <c r="P3583" i="3"/>
  <c r="Q3583" i="3" s="1"/>
  <c r="S3583" i="3" s="1"/>
  <c r="P3585" i="3"/>
  <c r="Q3585" i="3" s="1"/>
  <c r="S3585" i="3" s="1"/>
  <c r="P3587" i="3"/>
  <c r="Q3587" i="3" s="1"/>
  <c r="S3587" i="3" s="1"/>
  <c r="P3589" i="3"/>
  <c r="Q3589" i="3" s="1"/>
  <c r="S3589" i="3" s="1"/>
  <c r="P3591" i="3"/>
  <c r="Q3591" i="3" s="1"/>
  <c r="S3591" i="3" s="1"/>
  <c r="P3593" i="3"/>
  <c r="Q3593" i="3" s="1"/>
  <c r="S3593" i="3" s="1"/>
  <c r="P3595" i="3"/>
  <c r="Q3595" i="3" s="1"/>
  <c r="S3595" i="3" s="1"/>
  <c r="P3597" i="3"/>
  <c r="Q3597" i="3" s="1"/>
  <c r="S3597" i="3" s="1"/>
  <c r="P3599" i="3"/>
  <c r="Q3599" i="3" s="1"/>
  <c r="S3599" i="3" s="1"/>
  <c r="P3601" i="3"/>
  <c r="Q3601" i="3" s="1"/>
  <c r="S3601" i="3" s="1"/>
  <c r="P3603" i="3"/>
  <c r="Q3603" i="3" s="1"/>
  <c r="S3603" i="3" s="1"/>
  <c r="P3605" i="3"/>
  <c r="Q3605" i="3" s="1"/>
  <c r="S3605" i="3" s="1"/>
  <c r="P3607" i="3"/>
  <c r="Q3607" i="3" s="1"/>
  <c r="S3607" i="3" s="1"/>
  <c r="P3609" i="3"/>
  <c r="Q3609" i="3" s="1"/>
  <c r="S3609" i="3" s="1"/>
  <c r="P3611" i="3"/>
  <c r="Q3611" i="3" s="1"/>
  <c r="S3611" i="3" s="1"/>
  <c r="P3613" i="3"/>
  <c r="Q3613" i="3" s="1"/>
  <c r="S3613" i="3" s="1"/>
  <c r="P3615" i="3"/>
  <c r="Q3615" i="3" s="1"/>
  <c r="S3615" i="3" s="1"/>
  <c r="P3617" i="3"/>
  <c r="Q3617" i="3" s="1"/>
  <c r="S3617" i="3" s="1"/>
  <c r="P3619" i="3"/>
  <c r="Q3619" i="3" s="1"/>
  <c r="S3619" i="3" s="1"/>
  <c r="P3621" i="3"/>
  <c r="Q3621" i="3" s="1"/>
  <c r="S3621" i="3" s="1"/>
  <c r="P3623" i="3"/>
  <c r="Q3623" i="3" s="1"/>
  <c r="S3623" i="3" s="1"/>
  <c r="P3625" i="3"/>
  <c r="Q3625" i="3" s="1"/>
  <c r="S3625" i="3" s="1"/>
  <c r="P3627" i="3"/>
  <c r="Q3627" i="3" s="1"/>
  <c r="S3627" i="3" s="1"/>
  <c r="P3629" i="3"/>
  <c r="Q3629" i="3" s="1"/>
  <c r="S3629" i="3" s="1"/>
  <c r="P3631" i="3"/>
  <c r="Q3631" i="3" s="1"/>
  <c r="S3631" i="3" s="1"/>
  <c r="P3633" i="3"/>
  <c r="Q3633" i="3" s="1"/>
  <c r="S3633" i="3" s="1"/>
  <c r="P3635" i="3"/>
  <c r="Q3635" i="3" s="1"/>
  <c r="S3635" i="3" s="1"/>
  <c r="P3637" i="3"/>
  <c r="Q3637" i="3" s="1"/>
  <c r="S3637" i="3" s="1"/>
  <c r="P3639" i="3"/>
  <c r="Q3639" i="3" s="1"/>
  <c r="S3639" i="3" s="1"/>
  <c r="P3641" i="3"/>
  <c r="Q3641" i="3" s="1"/>
  <c r="S3641" i="3" s="1"/>
  <c r="P3643" i="3"/>
  <c r="Q3643" i="3" s="1"/>
  <c r="S3643" i="3" s="1"/>
  <c r="P3645" i="3"/>
  <c r="Q3645" i="3" s="1"/>
  <c r="S3645" i="3" s="1"/>
  <c r="P3647" i="3"/>
  <c r="Q3647" i="3" s="1"/>
  <c r="S3647" i="3" s="1"/>
  <c r="P3649" i="3"/>
  <c r="Q3649" i="3" s="1"/>
  <c r="S3649" i="3" s="1"/>
  <c r="P3651" i="3"/>
  <c r="Q3651" i="3" s="1"/>
  <c r="S3651" i="3" s="1"/>
  <c r="P3653" i="3"/>
  <c r="Q3653" i="3" s="1"/>
  <c r="S3653" i="3" s="1"/>
  <c r="P3655" i="3"/>
  <c r="Q3655" i="3" s="1"/>
  <c r="S3655" i="3" s="1"/>
  <c r="P3657" i="3"/>
  <c r="Q3657" i="3" s="1"/>
  <c r="S3657" i="3" s="1"/>
  <c r="P3659" i="3"/>
  <c r="Q3659" i="3" s="1"/>
  <c r="S3659" i="3" s="1"/>
  <c r="P3661" i="3"/>
  <c r="Q3661" i="3" s="1"/>
  <c r="S3661" i="3" s="1"/>
  <c r="P3663" i="3"/>
  <c r="Q3663" i="3" s="1"/>
  <c r="S3663" i="3" s="1"/>
  <c r="P3665" i="3"/>
  <c r="Q3665" i="3" s="1"/>
  <c r="S3665" i="3" s="1"/>
  <c r="P3667" i="3"/>
  <c r="Q3667" i="3" s="1"/>
  <c r="S3667" i="3" s="1"/>
  <c r="P3669" i="3"/>
  <c r="Q3669" i="3" s="1"/>
  <c r="S3669" i="3" s="1"/>
  <c r="P3671" i="3"/>
  <c r="Q3671" i="3" s="1"/>
  <c r="S3671" i="3" s="1"/>
  <c r="P3673" i="3"/>
  <c r="Q3673" i="3" s="1"/>
  <c r="S3673" i="3" s="1"/>
  <c r="P3675" i="3"/>
  <c r="Q3675" i="3" s="1"/>
  <c r="S3675" i="3" s="1"/>
  <c r="P3677" i="3"/>
  <c r="Q3677" i="3" s="1"/>
  <c r="S3677" i="3" s="1"/>
  <c r="P3679" i="3"/>
  <c r="Q3679" i="3" s="1"/>
  <c r="S3679" i="3" s="1"/>
  <c r="P3681" i="3"/>
  <c r="Q3681" i="3" s="1"/>
  <c r="S3681" i="3" s="1"/>
  <c r="P3683" i="3"/>
  <c r="Q3683" i="3" s="1"/>
  <c r="S3683" i="3" s="1"/>
  <c r="P3685" i="3"/>
  <c r="Q3685" i="3" s="1"/>
  <c r="S3685" i="3" s="1"/>
  <c r="H13" i="20"/>
  <c r="E6" i="20"/>
  <c r="E7" i="20"/>
  <c r="O7" i="20" s="1"/>
  <c r="E8" i="20"/>
  <c r="O8" i="20" s="1"/>
  <c r="E9" i="20"/>
  <c r="O9" i="20" s="1"/>
  <c r="E10" i="20"/>
  <c r="O10" i="20" s="1"/>
  <c r="E11" i="20"/>
  <c r="O11" i="20" s="1"/>
  <c r="E12" i="20"/>
  <c r="O12" i="20" s="1"/>
  <c r="E13" i="20"/>
  <c r="O13" i="20" s="1"/>
  <c r="E14" i="20"/>
  <c r="N14" i="20" s="1"/>
  <c r="E15" i="20"/>
  <c r="N15" i="20" s="1"/>
  <c r="E16" i="20"/>
  <c r="E17" i="20"/>
  <c r="N17" i="20" s="1"/>
  <c r="E18" i="20"/>
  <c r="N18" i="20" s="1"/>
  <c r="E19" i="20"/>
  <c r="O19" i="20" s="1"/>
  <c r="E20" i="20"/>
  <c r="O20" i="20" s="1"/>
  <c r="E21" i="20"/>
  <c r="E22" i="20"/>
  <c r="O22" i="20" s="1"/>
  <c r="E23" i="20"/>
  <c r="O23" i="20" s="1"/>
  <c r="E24" i="20"/>
  <c r="O24" i="20" s="1"/>
  <c r="E25" i="20"/>
  <c r="E26" i="20"/>
  <c r="E27" i="20"/>
  <c r="E28" i="20"/>
  <c r="O28" i="20" s="1"/>
  <c r="E29" i="20"/>
  <c r="O29" i="20" s="1"/>
  <c r="E30" i="20"/>
  <c r="O30" i="20" s="1"/>
  <c r="E31" i="20"/>
  <c r="O31" i="20" s="1"/>
  <c r="E32" i="20"/>
  <c r="O32" i="20" s="1"/>
  <c r="E33" i="20"/>
  <c r="E34" i="20"/>
  <c r="E35" i="20"/>
  <c r="E36" i="20"/>
  <c r="E37" i="20"/>
  <c r="E38" i="20"/>
  <c r="E39" i="20"/>
  <c r="O39" i="20" s="1"/>
  <c r="E40" i="20"/>
  <c r="E41" i="20"/>
  <c r="O41" i="20" s="1"/>
  <c r="E42" i="20"/>
  <c r="O42" i="20" s="1"/>
  <c r="E43" i="20"/>
  <c r="O43" i="20" s="1"/>
  <c r="E44" i="20"/>
  <c r="N44" i="20" s="1"/>
  <c r="E45" i="20"/>
  <c r="O45" i="20" s="1"/>
  <c r="E46" i="20"/>
  <c r="N46" i="20" s="1"/>
  <c r="E47" i="20"/>
  <c r="E48" i="20"/>
  <c r="O48" i="20" s="1"/>
  <c r="E49" i="20"/>
  <c r="N49" i="20" s="1"/>
  <c r="O49" i="20" s="1"/>
  <c r="E50" i="20"/>
  <c r="N50" i="20" s="1"/>
  <c r="O50" i="20" s="1"/>
  <c r="E51" i="20"/>
  <c r="O51" i="20" s="1"/>
  <c r="E52" i="20"/>
  <c r="O52" i="20" s="1"/>
  <c r="E53" i="20"/>
  <c r="N53" i="20" s="1"/>
  <c r="O53" i="20" s="1"/>
  <c r="E54" i="20"/>
  <c r="N54" i="20" s="1"/>
  <c r="O54" i="20" s="1"/>
  <c r="E55" i="20"/>
  <c r="N55" i="20" s="1"/>
  <c r="O55" i="20" s="1"/>
  <c r="E56" i="20"/>
  <c r="E57" i="20"/>
  <c r="E58" i="20"/>
  <c r="E59" i="20"/>
  <c r="E60" i="20"/>
  <c r="E61" i="20"/>
  <c r="E62" i="20"/>
  <c r="E63" i="20"/>
  <c r="E64" i="20"/>
  <c r="E65" i="20"/>
  <c r="E66" i="20"/>
  <c r="O66" i="20" s="1"/>
  <c r="E67" i="20"/>
  <c r="O67" i="20" s="1"/>
  <c r="E68" i="20"/>
  <c r="O68" i="20" s="1"/>
  <c r="E69" i="20"/>
  <c r="O69" i="20" s="1"/>
  <c r="E70" i="20"/>
  <c r="O70" i="20" s="1"/>
  <c r="E71" i="20"/>
  <c r="E72" i="20"/>
  <c r="E73" i="20"/>
  <c r="E74" i="20"/>
  <c r="E75" i="20"/>
  <c r="E76" i="20"/>
  <c r="O76" i="20" s="1"/>
  <c r="E77" i="20"/>
  <c r="E78" i="20"/>
  <c r="N78" i="20" s="1"/>
  <c r="O78" i="20" s="1"/>
  <c r="E79" i="20"/>
  <c r="N79" i="20" s="1"/>
  <c r="O79" i="20" s="1"/>
  <c r="E80" i="20"/>
  <c r="N80" i="20" s="1"/>
  <c r="E81" i="20"/>
  <c r="N81" i="20" s="1"/>
  <c r="E82" i="20"/>
  <c r="N82" i="20" s="1"/>
  <c r="O82" i="20" s="1"/>
  <c r="E83" i="20"/>
  <c r="E84" i="20"/>
  <c r="E85" i="20"/>
  <c r="E86" i="20"/>
  <c r="E87" i="20"/>
  <c r="E88" i="20"/>
  <c r="E89" i="20"/>
  <c r="O89" i="20" s="1"/>
  <c r="E90" i="20"/>
  <c r="O90" i="20" s="1"/>
  <c r="E91" i="20"/>
  <c r="E92" i="20"/>
  <c r="E93" i="20"/>
  <c r="E94" i="20"/>
  <c r="E95" i="20"/>
  <c r="E96" i="20"/>
  <c r="E97" i="20"/>
  <c r="E98" i="20"/>
  <c r="E99" i="20"/>
  <c r="E100" i="20"/>
  <c r="E101" i="20"/>
  <c r="E102" i="20"/>
  <c r="O102" i="20" s="1"/>
  <c r="E103" i="20"/>
  <c r="E104" i="20"/>
  <c r="E105" i="20"/>
  <c r="E106" i="20"/>
  <c r="E107" i="20"/>
  <c r="O107" i="20" s="1"/>
  <c r="E108" i="20"/>
  <c r="E109" i="20"/>
  <c r="E110" i="20"/>
  <c r="E111" i="20"/>
  <c r="O111" i="20" s="1"/>
  <c r="E112" i="20"/>
  <c r="E113" i="20"/>
  <c r="E114" i="20"/>
  <c r="E115" i="20"/>
  <c r="E116" i="20"/>
  <c r="E117" i="20"/>
  <c r="E118" i="20"/>
  <c r="O118" i="20" s="1"/>
  <c r="E119" i="20"/>
  <c r="O119" i="20" s="1"/>
  <c r="E120" i="20"/>
  <c r="O120" i="20" s="1"/>
  <c r="E121" i="20"/>
  <c r="O121" i="20" s="1"/>
  <c r="E122" i="20"/>
  <c r="E123" i="20"/>
  <c r="O123" i="20" s="1"/>
  <c r="E124" i="20"/>
  <c r="E125" i="20"/>
  <c r="E126" i="20"/>
  <c r="E127" i="20"/>
  <c r="E128" i="20"/>
  <c r="E129" i="20"/>
  <c r="O129" i="20" s="1"/>
  <c r="E130" i="20"/>
  <c r="E131" i="20"/>
  <c r="E132" i="20"/>
  <c r="E133" i="20"/>
  <c r="E134" i="20"/>
  <c r="E135" i="20"/>
  <c r="E136" i="20"/>
  <c r="N136" i="20" s="1"/>
  <c r="E137" i="20"/>
  <c r="N137" i="20" s="1"/>
  <c r="E138" i="20"/>
  <c r="N138" i="20" s="1"/>
  <c r="E139" i="20"/>
  <c r="N139" i="20" s="1"/>
  <c r="E140" i="20"/>
  <c r="N140" i="20" s="1"/>
  <c r="O140" i="20" s="1"/>
  <c r="E141" i="20"/>
  <c r="N141" i="20" s="1"/>
  <c r="O141" i="20" s="1"/>
  <c r="E142" i="20"/>
  <c r="N142" i="20" s="1"/>
  <c r="E143" i="20"/>
  <c r="N143" i="20" s="1"/>
  <c r="E144" i="20"/>
  <c r="N144" i="20" s="1"/>
  <c r="E145" i="20"/>
  <c r="N145" i="20" s="1"/>
  <c r="E146" i="20"/>
  <c r="N146" i="20" s="1"/>
  <c r="O146" i="20" s="1"/>
  <c r="E147" i="20"/>
  <c r="N147" i="20" s="1"/>
  <c r="E148" i="20"/>
  <c r="N148" i="20" s="1"/>
  <c r="O148" i="20" s="1"/>
  <c r="E149" i="20"/>
  <c r="N149" i="20" s="1"/>
  <c r="E150" i="20"/>
  <c r="N150" i="20" s="1"/>
  <c r="E151" i="20"/>
  <c r="N151" i="20" s="1"/>
  <c r="E152" i="20"/>
  <c r="N152" i="20" s="1"/>
  <c r="E153" i="20"/>
  <c r="N153" i="20" s="1"/>
  <c r="E154" i="20"/>
  <c r="N154" i="20" s="1"/>
  <c r="E155" i="20"/>
  <c r="N155" i="20" s="1"/>
  <c r="E156" i="20"/>
  <c r="N156" i="20" s="1"/>
  <c r="E157" i="20"/>
  <c r="N157" i="20" s="1"/>
  <c r="E158" i="20"/>
  <c r="N158" i="20" s="1"/>
  <c r="E159" i="20"/>
  <c r="N159" i="20" s="1"/>
  <c r="E160" i="20"/>
  <c r="N160" i="20" s="1"/>
  <c r="E161" i="20"/>
  <c r="N161" i="20" s="1"/>
  <c r="E162" i="20"/>
  <c r="N162" i="20" s="1"/>
  <c r="E163" i="20"/>
  <c r="N163" i="20" s="1"/>
  <c r="E164" i="20"/>
  <c r="N164" i="20" s="1"/>
  <c r="E165" i="20"/>
  <c r="N165" i="20" s="1"/>
  <c r="E166" i="20"/>
  <c r="N166" i="20" s="1"/>
  <c r="E167" i="20"/>
  <c r="N167" i="20" s="1"/>
  <c r="E168" i="20"/>
  <c r="N168" i="20" s="1"/>
  <c r="E169" i="20"/>
  <c r="N169" i="20" s="1"/>
  <c r="E170" i="20"/>
  <c r="N170" i="20" s="1"/>
  <c r="O170" i="20" s="1"/>
  <c r="E171" i="20"/>
  <c r="N171" i="20" s="1"/>
  <c r="O171" i="20" s="1"/>
  <c r="E172" i="20"/>
  <c r="E173" i="20"/>
  <c r="N173" i="20" s="1"/>
  <c r="E5" i="20"/>
  <c r="AC184" i="29"/>
  <c r="AB184" i="29"/>
  <c r="AA184" i="29"/>
  <c r="Z184" i="29"/>
  <c r="Y184" i="29"/>
  <c r="X184" i="29"/>
  <c r="W184" i="29"/>
  <c r="V184" i="29"/>
  <c r="U184" i="29"/>
  <c r="T184" i="29"/>
  <c r="S184" i="29"/>
  <c r="AC183" i="29"/>
  <c r="AB183" i="29"/>
  <c r="AA183" i="29"/>
  <c r="Z183" i="29"/>
  <c r="Y183" i="29"/>
  <c r="X183" i="29"/>
  <c r="W183" i="29"/>
  <c r="V183" i="29"/>
  <c r="U183" i="29"/>
  <c r="T183" i="29"/>
  <c r="S183" i="29"/>
  <c r="AC182" i="29"/>
  <c r="AB182" i="29"/>
  <c r="AA182" i="29"/>
  <c r="Z182" i="29"/>
  <c r="Y182" i="29"/>
  <c r="X182" i="29"/>
  <c r="W182" i="29"/>
  <c r="V182" i="29"/>
  <c r="U182" i="29"/>
  <c r="T182" i="29"/>
  <c r="S182" i="29"/>
  <c r="AC181" i="29"/>
  <c r="AB181" i="29"/>
  <c r="AA181" i="29"/>
  <c r="Z181" i="29"/>
  <c r="Y181" i="29"/>
  <c r="X181" i="29"/>
  <c r="W181" i="29"/>
  <c r="V181" i="29"/>
  <c r="U181" i="29"/>
  <c r="T181" i="29"/>
  <c r="S181" i="29"/>
  <c r="AC180" i="29"/>
  <c r="AB180" i="29"/>
  <c r="AA180" i="29"/>
  <c r="Z180" i="29"/>
  <c r="Y180" i="29"/>
  <c r="X180" i="29"/>
  <c r="W180" i="29"/>
  <c r="V180" i="29"/>
  <c r="U180" i="29"/>
  <c r="T180" i="29"/>
  <c r="S180" i="29"/>
  <c r="AC179" i="29"/>
  <c r="AB179" i="29"/>
  <c r="AA179" i="29"/>
  <c r="Z179" i="29"/>
  <c r="Y179" i="29"/>
  <c r="X179" i="29"/>
  <c r="W179" i="29"/>
  <c r="V179" i="29"/>
  <c r="U179" i="29"/>
  <c r="T179" i="29"/>
  <c r="S179" i="29"/>
  <c r="AC178" i="29"/>
  <c r="AB178" i="29"/>
  <c r="AA178" i="29"/>
  <c r="Z178" i="29"/>
  <c r="Y178" i="29"/>
  <c r="X178" i="29"/>
  <c r="W178" i="29"/>
  <c r="V178" i="29"/>
  <c r="U178" i="29"/>
  <c r="T178" i="29"/>
  <c r="S178" i="29"/>
  <c r="AC177" i="29"/>
  <c r="AB177" i="29"/>
  <c r="AA177" i="29"/>
  <c r="Z177" i="29"/>
  <c r="Y177" i="29"/>
  <c r="X177" i="29"/>
  <c r="W177" i="29"/>
  <c r="V177" i="29"/>
  <c r="U177" i="29"/>
  <c r="T177" i="29"/>
  <c r="S177" i="29"/>
  <c r="AC176" i="29"/>
  <c r="AB176" i="29"/>
  <c r="AA176" i="29"/>
  <c r="Z176" i="29"/>
  <c r="Y176" i="29"/>
  <c r="X176" i="29"/>
  <c r="W176" i="29"/>
  <c r="V176" i="29"/>
  <c r="U176" i="29"/>
  <c r="T176" i="29"/>
  <c r="S176" i="29"/>
  <c r="AC175" i="29"/>
  <c r="AB175" i="29"/>
  <c r="AA175" i="29"/>
  <c r="Z175" i="29"/>
  <c r="Y175" i="29"/>
  <c r="X175" i="29"/>
  <c r="W175" i="29"/>
  <c r="V175" i="29"/>
  <c r="U175" i="29"/>
  <c r="T175" i="29"/>
  <c r="S175" i="29"/>
  <c r="AC174" i="29"/>
  <c r="AB174" i="29"/>
  <c r="AA174" i="29"/>
  <c r="Z174" i="29"/>
  <c r="Y174" i="29"/>
  <c r="X174" i="29"/>
  <c r="W174" i="29"/>
  <c r="V174" i="29"/>
  <c r="U174" i="29"/>
  <c r="T174" i="29"/>
  <c r="S174" i="29"/>
  <c r="AC173" i="29"/>
  <c r="AB173" i="29"/>
  <c r="AA173" i="29"/>
  <c r="Z173" i="29"/>
  <c r="Y173" i="29"/>
  <c r="X173" i="29"/>
  <c r="W173" i="29"/>
  <c r="V173" i="29"/>
  <c r="U173" i="29"/>
  <c r="T173" i="29"/>
  <c r="S173" i="29"/>
  <c r="AC172" i="29"/>
  <c r="AB172" i="29"/>
  <c r="AA172" i="29"/>
  <c r="Z172" i="29"/>
  <c r="Y172" i="29"/>
  <c r="X172" i="29"/>
  <c r="W172" i="29"/>
  <c r="V172" i="29"/>
  <c r="U172" i="29"/>
  <c r="T172" i="29"/>
  <c r="S172" i="29"/>
  <c r="AC171" i="29"/>
  <c r="AB171" i="29"/>
  <c r="AA171" i="29"/>
  <c r="Z171" i="29"/>
  <c r="Y171" i="29"/>
  <c r="X171" i="29"/>
  <c r="W171" i="29"/>
  <c r="V171" i="29"/>
  <c r="U171" i="29"/>
  <c r="T171" i="29"/>
  <c r="S171" i="29"/>
  <c r="AC170" i="29"/>
  <c r="AB170" i="29"/>
  <c r="AA170" i="29"/>
  <c r="Z170" i="29"/>
  <c r="Y170" i="29"/>
  <c r="X170" i="29"/>
  <c r="W170" i="29"/>
  <c r="V170" i="29"/>
  <c r="U170" i="29"/>
  <c r="T170" i="29"/>
  <c r="S170" i="29"/>
  <c r="AC169" i="29"/>
  <c r="AB169" i="29"/>
  <c r="AA169" i="29"/>
  <c r="Z169" i="29"/>
  <c r="Y169" i="29"/>
  <c r="X169" i="29"/>
  <c r="W169" i="29"/>
  <c r="V169" i="29"/>
  <c r="U169" i="29"/>
  <c r="T169" i="29"/>
  <c r="S169" i="29"/>
  <c r="AC168" i="29"/>
  <c r="AB168" i="29"/>
  <c r="AA168" i="29"/>
  <c r="Z168" i="29"/>
  <c r="Y168" i="29"/>
  <c r="X168" i="29"/>
  <c r="W168" i="29"/>
  <c r="V168" i="29"/>
  <c r="U168" i="29"/>
  <c r="T168" i="29"/>
  <c r="S168" i="29"/>
  <c r="AC167" i="29"/>
  <c r="AB167" i="29"/>
  <c r="AA167" i="29"/>
  <c r="Z167" i="29"/>
  <c r="Y167" i="29"/>
  <c r="X167" i="29"/>
  <c r="W167" i="29"/>
  <c r="V167" i="29"/>
  <c r="U167" i="29"/>
  <c r="T167" i="29"/>
  <c r="S167" i="29"/>
  <c r="AC166" i="29"/>
  <c r="AB166" i="29"/>
  <c r="AA166" i="29"/>
  <c r="Z166" i="29"/>
  <c r="Y166" i="29"/>
  <c r="X166" i="29"/>
  <c r="W166" i="29"/>
  <c r="V166" i="29"/>
  <c r="U166" i="29"/>
  <c r="T166" i="29"/>
  <c r="S166" i="29"/>
  <c r="AC165" i="29"/>
  <c r="AB165" i="29"/>
  <c r="AA165" i="29"/>
  <c r="Z165" i="29"/>
  <c r="Y165" i="29"/>
  <c r="X165" i="29"/>
  <c r="W165" i="29"/>
  <c r="V165" i="29"/>
  <c r="U165" i="29"/>
  <c r="T165" i="29"/>
  <c r="S165" i="29"/>
  <c r="AC164" i="29"/>
  <c r="AB164" i="29"/>
  <c r="AA164" i="29"/>
  <c r="Z164" i="29"/>
  <c r="Y164" i="29"/>
  <c r="X164" i="29"/>
  <c r="W164" i="29"/>
  <c r="V164" i="29"/>
  <c r="U164" i="29"/>
  <c r="T164" i="29"/>
  <c r="S164" i="29"/>
  <c r="AC163" i="29"/>
  <c r="AB163" i="29"/>
  <c r="AA163" i="29"/>
  <c r="Z163" i="29"/>
  <c r="Y163" i="29"/>
  <c r="X163" i="29"/>
  <c r="W163" i="29"/>
  <c r="V163" i="29"/>
  <c r="U163" i="29"/>
  <c r="T163" i="29"/>
  <c r="S163" i="29"/>
  <c r="AC162" i="29"/>
  <c r="AB162" i="29"/>
  <c r="AA162" i="29"/>
  <c r="Z162" i="29"/>
  <c r="Y162" i="29"/>
  <c r="X162" i="29"/>
  <c r="W162" i="29"/>
  <c r="V162" i="29"/>
  <c r="U162" i="29"/>
  <c r="T162" i="29"/>
  <c r="S162" i="29"/>
  <c r="AC161" i="29"/>
  <c r="AB161" i="29"/>
  <c r="AA161" i="29"/>
  <c r="Z161" i="29"/>
  <c r="Y161" i="29"/>
  <c r="X161" i="29"/>
  <c r="W161" i="29"/>
  <c r="V161" i="29"/>
  <c r="U161" i="29"/>
  <c r="T161" i="29"/>
  <c r="S161" i="29"/>
  <c r="AC160" i="29"/>
  <c r="AB160" i="29"/>
  <c r="AA160" i="29"/>
  <c r="Z160" i="29"/>
  <c r="Y160" i="29"/>
  <c r="X160" i="29"/>
  <c r="W160" i="29"/>
  <c r="V160" i="29"/>
  <c r="U160" i="29"/>
  <c r="T160" i="29"/>
  <c r="S160" i="29"/>
  <c r="AC159" i="29"/>
  <c r="AB159" i="29"/>
  <c r="AA159" i="29"/>
  <c r="Z159" i="29"/>
  <c r="Y159" i="29"/>
  <c r="X159" i="29"/>
  <c r="W159" i="29"/>
  <c r="V159" i="29"/>
  <c r="U159" i="29"/>
  <c r="T159" i="29"/>
  <c r="S159" i="29"/>
  <c r="AC158" i="29"/>
  <c r="AB158" i="29"/>
  <c r="AA158" i="29"/>
  <c r="Z158" i="29"/>
  <c r="Y158" i="29"/>
  <c r="X158" i="29"/>
  <c r="W158" i="29"/>
  <c r="V158" i="29"/>
  <c r="U158" i="29"/>
  <c r="T158" i="29"/>
  <c r="S158" i="29"/>
  <c r="AC157" i="29"/>
  <c r="AB157" i="29"/>
  <c r="AA157" i="29"/>
  <c r="Z157" i="29"/>
  <c r="Y157" i="29"/>
  <c r="X157" i="29"/>
  <c r="W157" i="29"/>
  <c r="V157" i="29"/>
  <c r="U157" i="29"/>
  <c r="T157" i="29"/>
  <c r="S157" i="29"/>
  <c r="AC156" i="29"/>
  <c r="AB156" i="29"/>
  <c r="AA156" i="29"/>
  <c r="Z156" i="29"/>
  <c r="Y156" i="29"/>
  <c r="X156" i="29"/>
  <c r="W156" i="29"/>
  <c r="V156" i="29"/>
  <c r="U156" i="29"/>
  <c r="T156" i="29"/>
  <c r="S156" i="29"/>
  <c r="AC155" i="29"/>
  <c r="AB155" i="29"/>
  <c r="AA155" i="29"/>
  <c r="Z155" i="29"/>
  <c r="Y155" i="29"/>
  <c r="X155" i="29"/>
  <c r="W155" i="29"/>
  <c r="V155" i="29"/>
  <c r="U155" i="29"/>
  <c r="T155" i="29"/>
  <c r="S155" i="29"/>
  <c r="AC154" i="29"/>
  <c r="AB154" i="29"/>
  <c r="AA154" i="29"/>
  <c r="Z154" i="29"/>
  <c r="Y154" i="29"/>
  <c r="X154" i="29"/>
  <c r="W154" i="29"/>
  <c r="V154" i="29"/>
  <c r="U154" i="29"/>
  <c r="T154" i="29"/>
  <c r="S154" i="29"/>
  <c r="AC153" i="29"/>
  <c r="AB153" i="29"/>
  <c r="AA153" i="29"/>
  <c r="Z153" i="29"/>
  <c r="Y153" i="29"/>
  <c r="X153" i="29"/>
  <c r="W153" i="29"/>
  <c r="V153" i="29"/>
  <c r="U153" i="29"/>
  <c r="T153" i="29"/>
  <c r="S153" i="29"/>
  <c r="AC152" i="29"/>
  <c r="AB152" i="29"/>
  <c r="AA152" i="29"/>
  <c r="Z152" i="29"/>
  <c r="Y152" i="29"/>
  <c r="X152" i="29"/>
  <c r="W152" i="29"/>
  <c r="V152" i="29"/>
  <c r="U152" i="29"/>
  <c r="T152" i="29"/>
  <c r="S152" i="29"/>
  <c r="AC151" i="29"/>
  <c r="AB151" i="29"/>
  <c r="AA151" i="29"/>
  <c r="Z151" i="29"/>
  <c r="Y151" i="29"/>
  <c r="X151" i="29"/>
  <c r="W151" i="29"/>
  <c r="V151" i="29"/>
  <c r="U151" i="29"/>
  <c r="T151" i="29"/>
  <c r="S151" i="29"/>
  <c r="AC150" i="29"/>
  <c r="AB150" i="29"/>
  <c r="AA150" i="29"/>
  <c r="Z150" i="29"/>
  <c r="Y150" i="29"/>
  <c r="X150" i="29"/>
  <c r="W150" i="29"/>
  <c r="V150" i="29"/>
  <c r="U150" i="29"/>
  <c r="T150" i="29"/>
  <c r="S150" i="29"/>
  <c r="AC149" i="29"/>
  <c r="AB149" i="29"/>
  <c r="AA149" i="29"/>
  <c r="Z149" i="29"/>
  <c r="Y149" i="29"/>
  <c r="X149" i="29"/>
  <c r="W149" i="29"/>
  <c r="V149" i="29"/>
  <c r="U149" i="29"/>
  <c r="T149" i="29"/>
  <c r="S149" i="29"/>
  <c r="AC148" i="29"/>
  <c r="AB148" i="29"/>
  <c r="AA148" i="29"/>
  <c r="Z148" i="29"/>
  <c r="Y148" i="29"/>
  <c r="X148" i="29"/>
  <c r="W148" i="29"/>
  <c r="V148" i="29"/>
  <c r="U148" i="29"/>
  <c r="T148" i="29"/>
  <c r="S148" i="29"/>
  <c r="AC147" i="29"/>
  <c r="AB147" i="29"/>
  <c r="AA147" i="29"/>
  <c r="Z147" i="29"/>
  <c r="Y147" i="29"/>
  <c r="X147" i="29"/>
  <c r="W147" i="29"/>
  <c r="V147" i="29"/>
  <c r="U147" i="29"/>
  <c r="T147" i="29"/>
  <c r="S147" i="29"/>
  <c r="AC146" i="29"/>
  <c r="AB146" i="29"/>
  <c r="AA146" i="29"/>
  <c r="Z146" i="29"/>
  <c r="Y146" i="29"/>
  <c r="X146" i="29"/>
  <c r="W146" i="29"/>
  <c r="V146" i="29"/>
  <c r="U146" i="29"/>
  <c r="T146" i="29"/>
  <c r="S146" i="29"/>
  <c r="AC145" i="29"/>
  <c r="AB145" i="29"/>
  <c r="AA145" i="29"/>
  <c r="Z145" i="29"/>
  <c r="Y145" i="29"/>
  <c r="X145" i="29"/>
  <c r="W145" i="29"/>
  <c r="V145" i="29"/>
  <c r="U145" i="29"/>
  <c r="T145" i="29"/>
  <c r="S145" i="29"/>
  <c r="AC144" i="29"/>
  <c r="AB144" i="29"/>
  <c r="AA144" i="29"/>
  <c r="Z144" i="29"/>
  <c r="Y144" i="29"/>
  <c r="X144" i="29"/>
  <c r="W144" i="29"/>
  <c r="V144" i="29"/>
  <c r="U144" i="29"/>
  <c r="T144" i="29"/>
  <c r="S144" i="29"/>
  <c r="AC143" i="29"/>
  <c r="AB143" i="29"/>
  <c r="AA143" i="29"/>
  <c r="Z143" i="29"/>
  <c r="Y143" i="29"/>
  <c r="X143" i="29"/>
  <c r="W143" i="29"/>
  <c r="V143" i="29"/>
  <c r="U143" i="29"/>
  <c r="T143" i="29"/>
  <c r="S143" i="29"/>
  <c r="AC142" i="29"/>
  <c r="AB142" i="29"/>
  <c r="AA142" i="29"/>
  <c r="Z142" i="29"/>
  <c r="Y142" i="29"/>
  <c r="X142" i="29"/>
  <c r="W142" i="29"/>
  <c r="V142" i="29"/>
  <c r="U142" i="29"/>
  <c r="T142" i="29"/>
  <c r="S142" i="29"/>
  <c r="AC141" i="29"/>
  <c r="AB141" i="29"/>
  <c r="AA141" i="29"/>
  <c r="Z141" i="29"/>
  <c r="Y141" i="29"/>
  <c r="X141" i="29"/>
  <c r="W141" i="29"/>
  <c r="V141" i="29"/>
  <c r="U141" i="29"/>
  <c r="T141" i="29"/>
  <c r="S141" i="29"/>
  <c r="AC140" i="29"/>
  <c r="AB140" i="29"/>
  <c r="AA140" i="29"/>
  <c r="Z140" i="29"/>
  <c r="Y140" i="29"/>
  <c r="X140" i="29"/>
  <c r="W140" i="29"/>
  <c r="V140" i="29"/>
  <c r="U140" i="29"/>
  <c r="T140" i="29"/>
  <c r="S140" i="29"/>
  <c r="AC139" i="29"/>
  <c r="AB139" i="29"/>
  <c r="AA139" i="29"/>
  <c r="Z139" i="29"/>
  <c r="Y139" i="29"/>
  <c r="X139" i="29"/>
  <c r="W139" i="29"/>
  <c r="V139" i="29"/>
  <c r="U139" i="29"/>
  <c r="T139" i="29"/>
  <c r="S139" i="29"/>
  <c r="AC138" i="29"/>
  <c r="AB138" i="29"/>
  <c r="AA138" i="29"/>
  <c r="Z138" i="29"/>
  <c r="Y138" i="29"/>
  <c r="X138" i="29"/>
  <c r="W138" i="29"/>
  <c r="V138" i="29"/>
  <c r="U138" i="29"/>
  <c r="T138" i="29"/>
  <c r="S138" i="29"/>
  <c r="AC137" i="29"/>
  <c r="AB137" i="29"/>
  <c r="AA137" i="29"/>
  <c r="Z137" i="29"/>
  <c r="Y137" i="29"/>
  <c r="X137" i="29"/>
  <c r="W137" i="29"/>
  <c r="V137" i="29"/>
  <c r="U137" i="29"/>
  <c r="T137" i="29"/>
  <c r="S137" i="29"/>
  <c r="AC136" i="29"/>
  <c r="AB136" i="29"/>
  <c r="AA136" i="29"/>
  <c r="Z136" i="29"/>
  <c r="Y136" i="29"/>
  <c r="X136" i="29"/>
  <c r="W136" i="29"/>
  <c r="V136" i="29"/>
  <c r="U136" i="29"/>
  <c r="T136" i="29"/>
  <c r="S136" i="29"/>
  <c r="AC135" i="29"/>
  <c r="AB135" i="29"/>
  <c r="AA135" i="29"/>
  <c r="Z135" i="29"/>
  <c r="Y135" i="29"/>
  <c r="X135" i="29"/>
  <c r="W135" i="29"/>
  <c r="V135" i="29"/>
  <c r="U135" i="29"/>
  <c r="T135" i="29"/>
  <c r="S135" i="29"/>
  <c r="AC134" i="29"/>
  <c r="AB134" i="29"/>
  <c r="AA134" i="29"/>
  <c r="Z134" i="29"/>
  <c r="Y134" i="29"/>
  <c r="X134" i="29"/>
  <c r="W134" i="29"/>
  <c r="V134" i="29"/>
  <c r="U134" i="29"/>
  <c r="T134" i="29"/>
  <c r="S134" i="29"/>
  <c r="AC133" i="29"/>
  <c r="AB133" i="29"/>
  <c r="AA133" i="29"/>
  <c r="Z133" i="29"/>
  <c r="Y133" i="29"/>
  <c r="X133" i="29"/>
  <c r="W133" i="29"/>
  <c r="V133" i="29"/>
  <c r="U133" i="29"/>
  <c r="T133" i="29"/>
  <c r="S133" i="29"/>
  <c r="AC132" i="29"/>
  <c r="AB132" i="29"/>
  <c r="AA132" i="29"/>
  <c r="Z132" i="29"/>
  <c r="Y132" i="29"/>
  <c r="X132" i="29"/>
  <c r="W132" i="29"/>
  <c r="V132" i="29"/>
  <c r="U132" i="29"/>
  <c r="T132" i="29"/>
  <c r="S132" i="29"/>
  <c r="AC131" i="29"/>
  <c r="AB131" i="29"/>
  <c r="AA131" i="29"/>
  <c r="Z131" i="29"/>
  <c r="Y131" i="29"/>
  <c r="X131" i="29"/>
  <c r="W131" i="29"/>
  <c r="V131" i="29"/>
  <c r="U131" i="29"/>
  <c r="T131" i="29"/>
  <c r="S131" i="29"/>
  <c r="AC130" i="29"/>
  <c r="AB130" i="29"/>
  <c r="AA130" i="29"/>
  <c r="Z130" i="29"/>
  <c r="Y130" i="29"/>
  <c r="X130" i="29"/>
  <c r="W130" i="29"/>
  <c r="V130" i="29"/>
  <c r="U130" i="29"/>
  <c r="T130" i="29"/>
  <c r="S130" i="29"/>
  <c r="AC129" i="29"/>
  <c r="AB129" i="29"/>
  <c r="AA129" i="29"/>
  <c r="Z129" i="29"/>
  <c r="Y129" i="29"/>
  <c r="X129" i="29"/>
  <c r="W129" i="29"/>
  <c r="V129" i="29"/>
  <c r="U129" i="29"/>
  <c r="T129" i="29"/>
  <c r="S129" i="29"/>
  <c r="AC128" i="29"/>
  <c r="AB128" i="29"/>
  <c r="AA128" i="29"/>
  <c r="Z128" i="29"/>
  <c r="Y128" i="29"/>
  <c r="X128" i="29"/>
  <c r="W128" i="29"/>
  <c r="V128" i="29"/>
  <c r="U128" i="29"/>
  <c r="T128" i="29"/>
  <c r="S128" i="29"/>
  <c r="AC127" i="29"/>
  <c r="AB127" i="29"/>
  <c r="AA127" i="29"/>
  <c r="Z127" i="29"/>
  <c r="Y127" i="29"/>
  <c r="X127" i="29"/>
  <c r="W127" i="29"/>
  <c r="V127" i="29"/>
  <c r="U127" i="29"/>
  <c r="T127" i="29"/>
  <c r="S127" i="29"/>
  <c r="AC126" i="29"/>
  <c r="AB126" i="29"/>
  <c r="AA126" i="29"/>
  <c r="Z126" i="29"/>
  <c r="Y126" i="29"/>
  <c r="X126" i="29"/>
  <c r="W126" i="29"/>
  <c r="V126" i="29"/>
  <c r="U126" i="29"/>
  <c r="T126" i="29"/>
  <c r="S126" i="29"/>
  <c r="AC125" i="29"/>
  <c r="AB125" i="29"/>
  <c r="AA125" i="29"/>
  <c r="Z125" i="29"/>
  <c r="Y125" i="29"/>
  <c r="X125" i="29"/>
  <c r="W125" i="29"/>
  <c r="V125" i="29"/>
  <c r="U125" i="29"/>
  <c r="T125" i="29"/>
  <c r="S125" i="29"/>
  <c r="AC124" i="29"/>
  <c r="AB124" i="29"/>
  <c r="AA124" i="29"/>
  <c r="Z124" i="29"/>
  <c r="Y124" i="29"/>
  <c r="X124" i="29"/>
  <c r="W124" i="29"/>
  <c r="V124" i="29"/>
  <c r="U124" i="29"/>
  <c r="T124" i="29"/>
  <c r="S124" i="29"/>
  <c r="AC123" i="29"/>
  <c r="AB123" i="29"/>
  <c r="AA123" i="29"/>
  <c r="Z123" i="29"/>
  <c r="Y123" i="29"/>
  <c r="X123" i="29"/>
  <c r="W123" i="29"/>
  <c r="V123" i="29"/>
  <c r="U123" i="29"/>
  <c r="T123" i="29"/>
  <c r="S123" i="29"/>
  <c r="AC122" i="29"/>
  <c r="AB122" i="29"/>
  <c r="AA122" i="29"/>
  <c r="Z122" i="29"/>
  <c r="Y122" i="29"/>
  <c r="X122" i="29"/>
  <c r="W122" i="29"/>
  <c r="V122" i="29"/>
  <c r="U122" i="29"/>
  <c r="T122" i="29"/>
  <c r="S122" i="29"/>
  <c r="AC121" i="29"/>
  <c r="AB121" i="29"/>
  <c r="AA121" i="29"/>
  <c r="Z121" i="29"/>
  <c r="Y121" i="29"/>
  <c r="X121" i="29"/>
  <c r="W121" i="29"/>
  <c r="V121" i="29"/>
  <c r="U121" i="29"/>
  <c r="T121" i="29"/>
  <c r="S121" i="29"/>
  <c r="AC120" i="29"/>
  <c r="AB120" i="29"/>
  <c r="AA120" i="29"/>
  <c r="Z120" i="29"/>
  <c r="Y120" i="29"/>
  <c r="X120" i="29"/>
  <c r="W120" i="29"/>
  <c r="V120" i="29"/>
  <c r="U120" i="29"/>
  <c r="T120" i="29"/>
  <c r="S120" i="29"/>
  <c r="AC119" i="29"/>
  <c r="AB119" i="29"/>
  <c r="AA119" i="29"/>
  <c r="Z119" i="29"/>
  <c r="Y119" i="29"/>
  <c r="X119" i="29"/>
  <c r="W119" i="29"/>
  <c r="V119" i="29"/>
  <c r="U119" i="29"/>
  <c r="T119" i="29"/>
  <c r="S119" i="29"/>
  <c r="AC118" i="29"/>
  <c r="AB118" i="29"/>
  <c r="AA118" i="29"/>
  <c r="Z118" i="29"/>
  <c r="Y118" i="29"/>
  <c r="X118" i="29"/>
  <c r="W118" i="29"/>
  <c r="V118" i="29"/>
  <c r="U118" i="29"/>
  <c r="T118" i="29"/>
  <c r="S118" i="29"/>
  <c r="AC117" i="29"/>
  <c r="AB117" i="29"/>
  <c r="AA117" i="29"/>
  <c r="Z117" i="29"/>
  <c r="Y117" i="29"/>
  <c r="X117" i="29"/>
  <c r="W117" i="29"/>
  <c r="V117" i="29"/>
  <c r="U117" i="29"/>
  <c r="T117" i="29"/>
  <c r="S117" i="29"/>
  <c r="AC116" i="29"/>
  <c r="AB116" i="29"/>
  <c r="AA116" i="29"/>
  <c r="Z116" i="29"/>
  <c r="Y116" i="29"/>
  <c r="X116" i="29"/>
  <c r="W116" i="29"/>
  <c r="V116" i="29"/>
  <c r="U116" i="29"/>
  <c r="T116" i="29"/>
  <c r="S116" i="29"/>
  <c r="AC115" i="29"/>
  <c r="AB115" i="29"/>
  <c r="AA115" i="29"/>
  <c r="Z115" i="29"/>
  <c r="Y115" i="29"/>
  <c r="X115" i="29"/>
  <c r="W115" i="29"/>
  <c r="V115" i="29"/>
  <c r="U115" i="29"/>
  <c r="T115" i="29"/>
  <c r="S115" i="29"/>
  <c r="AC114" i="29"/>
  <c r="AB114" i="29"/>
  <c r="AA114" i="29"/>
  <c r="Z114" i="29"/>
  <c r="Y114" i="29"/>
  <c r="X114" i="29"/>
  <c r="W114" i="29"/>
  <c r="V114" i="29"/>
  <c r="U114" i="29"/>
  <c r="T114" i="29"/>
  <c r="S114" i="29"/>
  <c r="AC113" i="29"/>
  <c r="AB113" i="29"/>
  <c r="AA113" i="29"/>
  <c r="Z113" i="29"/>
  <c r="Y113" i="29"/>
  <c r="X113" i="29"/>
  <c r="W113" i="29"/>
  <c r="V113" i="29"/>
  <c r="U113" i="29"/>
  <c r="T113" i="29"/>
  <c r="S113" i="29"/>
  <c r="AC112" i="29"/>
  <c r="AB112" i="29"/>
  <c r="AA112" i="29"/>
  <c r="Z112" i="29"/>
  <c r="Y112" i="29"/>
  <c r="X112" i="29"/>
  <c r="W112" i="29"/>
  <c r="V112" i="29"/>
  <c r="U112" i="29"/>
  <c r="T112" i="29"/>
  <c r="S112" i="29"/>
  <c r="AC111" i="29"/>
  <c r="AB111" i="29"/>
  <c r="AA111" i="29"/>
  <c r="Z111" i="29"/>
  <c r="Y111" i="29"/>
  <c r="X111" i="29"/>
  <c r="W111" i="29"/>
  <c r="V111" i="29"/>
  <c r="U111" i="29"/>
  <c r="T111" i="29"/>
  <c r="S111" i="29"/>
  <c r="AC110" i="29"/>
  <c r="AB110" i="29"/>
  <c r="AA110" i="29"/>
  <c r="Z110" i="29"/>
  <c r="Y110" i="29"/>
  <c r="X110" i="29"/>
  <c r="W110" i="29"/>
  <c r="V110" i="29"/>
  <c r="U110" i="29"/>
  <c r="T110" i="29"/>
  <c r="S110" i="29"/>
  <c r="AC109" i="29"/>
  <c r="AB109" i="29"/>
  <c r="AA109" i="29"/>
  <c r="Z109" i="29"/>
  <c r="Y109" i="29"/>
  <c r="X109" i="29"/>
  <c r="W109" i="29"/>
  <c r="V109" i="29"/>
  <c r="U109" i="29"/>
  <c r="T109" i="29"/>
  <c r="S109" i="29"/>
  <c r="AC108" i="29"/>
  <c r="AB108" i="29"/>
  <c r="AA108" i="29"/>
  <c r="Z108" i="29"/>
  <c r="Y108" i="29"/>
  <c r="X108" i="29"/>
  <c r="W108" i="29"/>
  <c r="V108" i="29"/>
  <c r="U108" i="29"/>
  <c r="T108" i="29"/>
  <c r="S108" i="29"/>
  <c r="AC107" i="29"/>
  <c r="AB107" i="29"/>
  <c r="AA107" i="29"/>
  <c r="Z107" i="29"/>
  <c r="Y107" i="29"/>
  <c r="X107" i="29"/>
  <c r="W107" i="29"/>
  <c r="V107" i="29"/>
  <c r="U107" i="29"/>
  <c r="T107" i="29"/>
  <c r="S107" i="29"/>
  <c r="AC106" i="29"/>
  <c r="AB106" i="29"/>
  <c r="AA106" i="29"/>
  <c r="Z106" i="29"/>
  <c r="Y106" i="29"/>
  <c r="X106" i="29"/>
  <c r="W106" i="29"/>
  <c r="V106" i="29"/>
  <c r="U106" i="29"/>
  <c r="T106" i="29"/>
  <c r="S106" i="29"/>
  <c r="AC105" i="29"/>
  <c r="AB105" i="29"/>
  <c r="AA105" i="29"/>
  <c r="Z105" i="29"/>
  <c r="Y105" i="29"/>
  <c r="X105" i="29"/>
  <c r="W105" i="29"/>
  <c r="V105" i="29"/>
  <c r="U105" i="29"/>
  <c r="T105" i="29"/>
  <c r="S105" i="29"/>
  <c r="AC104" i="29"/>
  <c r="AB104" i="29"/>
  <c r="AA104" i="29"/>
  <c r="Z104" i="29"/>
  <c r="Y104" i="29"/>
  <c r="X104" i="29"/>
  <c r="W104" i="29"/>
  <c r="V104" i="29"/>
  <c r="U104" i="29"/>
  <c r="T104" i="29"/>
  <c r="S104" i="29"/>
  <c r="AC103" i="29"/>
  <c r="AB103" i="29"/>
  <c r="AA103" i="29"/>
  <c r="Z103" i="29"/>
  <c r="Y103" i="29"/>
  <c r="X103" i="29"/>
  <c r="W103" i="29"/>
  <c r="V103" i="29"/>
  <c r="U103" i="29"/>
  <c r="T103" i="29"/>
  <c r="S103" i="29"/>
  <c r="AC102" i="29"/>
  <c r="AB102" i="29"/>
  <c r="AA102" i="29"/>
  <c r="Z102" i="29"/>
  <c r="Y102" i="29"/>
  <c r="X102" i="29"/>
  <c r="W102" i="29"/>
  <c r="V102" i="29"/>
  <c r="U102" i="29"/>
  <c r="T102" i="29"/>
  <c r="S102" i="29"/>
  <c r="AC101" i="29"/>
  <c r="AB101" i="29"/>
  <c r="AA101" i="29"/>
  <c r="Z101" i="29"/>
  <c r="Y101" i="29"/>
  <c r="X101" i="29"/>
  <c r="W101" i="29"/>
  <c r="V101" i="29"/>
  <c r="U101" i="29"/>
  <c r="T101" i="29"/>
  <c r="S101" i="29"/>
  <c r="AC100" i="29"/>
  <c r="AB100" i="29"/>
  <c r="AA100" i="29"/>
  <c r="Z100" i="29"/>
  <c r="Y100" i="29"/>
  <c r="X100" i="29"/>
  <c r="W100" i="29"/>
  <c r="V100" i="29"/>
  <c r="U100" i="29"/>
  <c r="T100" i="29"/>
  <c r="S100" i="29"/>
  <c r="AC99" i="29"/>
  <c r="AB99" i="29"/>
  <c r="AA99" i="29"/>
  <c r="Z99" i="29"/>
  <c r="Y99" i="29"/>
  <c r="X99" i="29"/>
  <c r="W99" i="29"/>
  <c r="V99" i="29"/>
  <c r="U99" i="29"/>
  <c r="T99" i="29"/>
  <c r="S99" i="29"/>
  <c r="AC98" i="29"/>
  <c r="AB98" i="29"/>
  <c r="AA98" i="29"/>
  <c r="Z98" i="29"/>
  <c r="Y98" i="29"/>
  <c r="X98" i="29"/>
  <c r="W98" i="29"/>
  <c r="V98" i="29"/>
  <c r="U98" i="29"/>
  <c r="T98" i="29"/>
  <c r="S98" i="29"/>
  <c r="AC97" i="29"/>
  <c r="AB97" i="29"/>
  <c r="AA97" i="29"/>
  <c r="Z97" i="29"/>
  <c r="Y97" i="29"/>
  <c r="X97" i="29"/>
  <c r="W97" i="29"/>
  <c r="V97" i="29"/>
  <c r="U97" i="29"/>
  <c r="T97" i="29"/>
  <c r="S97" i="29"/>
  <c r="AC96" i="29"/>
  <c r="AB96" i="29"/>
  <c r="AA96" i="29"/>
  <c r="Z96" i="29"/>
  <c r="Y96" i="29"/>
  <c r="X96" i="29"/>
  <c r="W96" i="29"/>
  <c r="V96" i="29"/>
  <c r="U96" i="29"/>
  <c r="T96" i="29"/>
  <c r="S96" i="29"/>
  <c r="AC95" i="29"/>
  <c r="AB95" i="29"/>
  <c r="AA95" i="29"/>
  <c r="Z95" i="29"/>
  <c r="Y95" i="29"/>
  <c r="X95" i="29"/>
  <c r="W95" i="29"/>
  <c r="V95" i="29"/>
  <c r="U95" i="29"/>
  <c r="T95" i="29"/>
  <c r="S95" i="29"/>
  <c r="AC94" i="29"/>
  <c r="AB94" i="29"/>
  <c r="AA94" i="29"/>
  <c r="Z94" i="29"/>
  <c r="Y94" i="29"/>
  <c r="X94" i="29"/>
  <c r="W94" i="29"/>
  <c r="V94" i="29"/>
  <c r="U94" i="29"/>
  <c r="T94" i="29"/>
  <c r="S94" i="29"/>
  <c r="AC93" i="29"/>
  <c r="AB93" i="29"/>
  <c r="AA93" i="29"/>
  <c r="Z93" i="29"/>
  <c r="Y93" i="29"/>
  <c r="X93" i="29"/>
  <c r="W93" i="29"/>
  <c r="V93" i="29"/>
  <c r="U93" i="29"/>
  <c r="T93" i="29"/>
  <c r="S93" i="29"/>
  <c r="AC92" i="29"/>
  <c r="AB92" i="29"/>
  <c r="AA92" i="29"/>
  <c r="Z92" i="29"/>
  <c r="Y92" i="29"/>
  <c r="X92" i="29"/>
  <c r="W92" i="29"/>
  <c r="V92" i="29"/>
  <c r="U92" i="29"/>
  <c r="T92" i="29"/>
  <c r="S92" i="29"/>
  <c r="AC91" i="29"/>
  <c r="AB91" i="29"/>
  <c r="AA91" i="29"/>
  <c r="Z91" i="29"/>
  <c r="Y91" i="29"/>
  <c r="X91" i="29"/>
  <c r="W91" i="29"/>
  <c r="V91" i="29"/>
  <c r="U91" i="29"/>
  <c r="T91" i="29"/>
  <c r="S91" i="29"/>
  <c r="AC90" i="29"/>
  <c r="AB90" i="29"/>
  <c r="AA90" i="29"/>
  <c r="Z90" i="29"/>
  <c r="Y90" i="29"/>
  <c r="X90" i="29"/>
  <c r="W90" i="29"/>
  <c r="V90" i="29"/>
  <c r="U90" i="29"/>
  <c r="T90" i="29"/>
  <c r="S90" i="29"/>
  <c r="AC89" i="29"/>
  <c r="AB89" i="29"/>
  <c r="AA89" i="29"/>
  <c r="Z89" i="29"/>
  <c r="Y89" i="29"/>
  <c r="X89" i="29"/>
  <c r="W89" i="29"/>
  <c r="V89" i="29"/>
  <c r="U89" i="29"/>
  <c r="T89" i="29"/>
  <c r="S89" i="29"/>
  <c r="AC88" i="29"/>
  <c r="AB88" i="29"/>
  <c r="AA88" i="29"/>
  <c r="Z88" i="29"/>
  <c r="Y88" i="29"/>
  <c r="X88" i="29"/>
  <c r="W88" i="29"/>
  <c r="V88" i="29"/>
  <c r="U88" i="29"/>
  <c r="T88" i="29"/>
  <c r="S88" i="29"/>
  <c r="AC87" i="29"/>
  <c r="AB87" i="29"/>
  <c r="AA87" i="29"/>
  <c r="Z87" i="29"/>
  <c r="Y87" i="29"/>
  <c r="X87" i="29"/>
  <c r="W87" i="29"/>
  <c r="V87" i="29"/>
  <c r="U87" i="29"/>
  <c r="T87" i="29"/>
  <c r="S87" i="29"/>
  <c r="AC86" i="29"/>
  <c r="AB86" i="29"/>
  <c r="AA86" i="29"/>
  <c r="Z86" i="29"/>
  <c r="Y86" i="29"/>
  <c r="X86" i="29"/>
  <c r="W86" i="29"/>
  <c r="V86" i="29"/>
  <c r="U86" i="29"/>
  <c r="T86" i="29"/>
  <c r="S86" i="29"/>
  <c r="AC85" i="29"/>
  <c r="AB85" i="29"/>
  <c r="AA85" i="29"/>
  <c r="Z85" i="29"/>
  <c r="Y85" i="29"/>
  <c r="X85" i="29"/>
  <c r="W85" i="29"/>
  <c r="V85" i="29"/>
  <c r="U85" i="29"/>
  <c r="T85" i="29"/>
  <c r="S85" i="29"/>
  <c r="AC84" i="29"/>
  <c r="AB84" i="29"/>
  <c r="AA84" i="29"/>
  <c r="Z84" i="29"/>
  <c r="Y84" i="29"/>
  <c r="X84" i="29"/>
  <c r="W84" i="29"/>
  <c r="V84" i="29"/>
  <c r="U84" i="29"/>
  <c r="T84" i="29"/>
  <c r="S84" i="29"/>
  <c r="AC83" i="29"/>
  <c r="AB83" i="29"/>
  <c r="AA83" i="29"/>
  <c r="Z83" i="29"/>
  <c r="Y83" i="29"/>
  <c r="X83" i="29"/>
  <c r="W83" i="29"/>
  <c r="V83" i="29"/>
  <c r="U83" i="29"/>
  <c r="T83" i="29"/>
  <c r="S83" i="29"/>
  <c r="AC82" i="29"/>
  <c r="AB82" i="29"/>
  <c r="AA82" i="29"/>
  <c r="Z82" i="29"/>
  <c r="Y82" i="29"/>
  <c r="X82" i="29"/>
  <c r="W82" i="29"/>
  <c r="V82" i="29"/>
  <c r="U82" i="29"/>
  <c r="T82" i="29"/>
  <c r="S82" i="29"/>
  <c r="AC81" i="29"/>
  <c r="AB81" i="29"/>
  <c r="AA81" i="29"/>
  <c r="Z81" i="29"/>
  <c r="Y81" i="29"/>
  <c r="X81" i="29"/>
  <c r="W81" i="29"/>
  <c r="V81" i="29"/>
  <c r="U81" i="29"/>
  <c r="T81" i="29"/>
  <c r="S81" i="29"/>
  <c r="AC80" i="29"/>
  <c r="AB80" i="29"/>
  <c r="AA80" i="29"/>
  <c r="Z80" i="29"/>
  <c r="Y80" i="29"/>
  <c r="X80" i="29"/>
  <c r="W80" i="29"/>
  <c r="V80" i="29"/>
  <c r="U80" i="29"/>
  <c r="T80" i="29"/>
  <c r="S80" i="29"/>
  <c r="AC79" i="29"/>
  <c r="AB79" i="29"/>
  <c r="AA79" i="29"/>
  <c r="Z79" i="29"/>
  <c r="Y79" i="29"/>
  <c r="X79" i="29"/>
  <c r="W79" i="29"/>
  <c r="V79" i="29"/>
  <c r="U79" i="29"/>
  <c r="T79" i="29"/>
  <c r="S79" i="29"/>
  <c r="AC78" i="29"/>
  <c r="AB78" i="29"/>
  <c r="AA78" i="29"/>
  <c r="Z78" i="29"/>
  <c r="Y78" i="29"/>
  <c r="X78" i="29"/>
  <c r="W78" i="29"/>
  <c r="V78" i="29"/>
  <c r="U78" i="29"/>
  <c r="T78" i="29"/>
  <c r="S78" i="29"/>
  <c r="AC77" i="29"/>
  <c r="AB77" i="29"/>
  <c r="AA77" i="29"/>
  <c r="Z77" i="29"/>
  <c r="Y77" i="29"/>
  <c r="X77" i="29"/>
  <c r="W77" i="29"/>
  <c r="V77" i="29"/>
  <c r="U77" i="29"/>
  <c r="T77" i="29"/>
  <c r="S77" i="29"/>
  <c r="AC76" i="29"/>
  <c r="AB76" i="29"/>
  <c r="AA76" i="29"/>
  <c r="Z76" i="29"/>
  <c r="Y76" i="29"/>
  <c r="X76" i="29"/>
  <c r="W76" i="29"/>
  <c r="V76" i="29"/>
  <c r="U76" i="29"/>
  <c r="T76" i="29"/>
  <c r="S76" i="29"/>
  <c r="AC75" i="29"/>
  <c r="AB75" i="29"/>
  <c r="AA75" i="29"/>
  <c r="Z75" i="29"/>
  <c r="Y75" i="29"/>
  <c r="X75" i="29"/>
  <c r="W75" i="29"/>
  <c r="V75" i="29"/>
  <c r="U75" i="29"/>
  <c r="T75" i="29"/>
  <c r="S75" i="29"/>
  <c r="AC74" i="29"/>
  <c r="AB74" i="29"/>
  <c r="AA74" i="29"/>
  <c r="Z74" i="29"/>
  <c r="Y74" i="29"/>
  <c r="X74" i="29"/>
  <c r="W74" i="29"/>
  <c r="V74" i="29"/>
  <c r="U74" i="29"/>
  <c r="T74" i="29"/>
  <c r="S74" i="29"/>
  <c r="AC73" i="29"/>
  <c r="AB73" i="29"/>
  <c r="AA73" i="29"/>
  <c r="Z73" i="29"/>
  <c r="Y73" i="29"/>
  <c r="X73" i="29"/>
  <c r="W73" i="29"/>
  <c r="V73" i="29"/>
  <c r="U73" i="29"/>
  <c r="T73" i="29"/>
  <c r="S73" i="29"/>
  <c r="AC72" i="29"/>
  <c r="AB72" i="29"/>
  <c r="AA72" i="29"/>
  <c r="Z72" i="29"/>
  <c r="Y72" i="29"/>
  <c r="X72" i="29"/>
  <c r="W72" i="29"/>
  <c r="V72" i="29"/>
  <c r="U72" i="29"/>
  <c r="T72" i="29"/>
  <c r="S72" i="29"/>
  <c r="AC71" i="29"/>
  <c r="AB71" i="29"/>
  <c r="AA71" i="29"/>
  <c r="Z71" i="29"/>
  <c r="Y71" i="29"/>
  <c r="X71" i="29"/>
  <c r="W71" i="29"/>
  <c r="V71" i="29"/>
  <c r="U71" i="29"/>
  <c r="T71" i="29"/>
  <c r="S71" i="29"/>
  <c r="AC70" i="29"/>
  <c r="AB70" i="29"/>
  <c r="AA70" i="29"/>
  <c r="Z70" i="29"/>
  <c r="Y70" i="29"/>
  <c r="X70" i="29"/>
  <c r="W70" i="29"/>
  <c r="V70" i="29"/>
  <c r="U70" i="29"/>
  <c r="T70" i="29"/>
  <c r="S70" i="29"/>
  <c r="AC69" i="29"/>
  <c r="AB69" i="29"/>
  <c r="AA69" i="29"/>
  <c r="Z69" i="29"/>
  <c r="Y69" i="29"/>
  <c r="X69" i="29"/>
  <c r="W69" i="29"/>
  <c r="V69" i="29"/>
  <c r="U69" i="29"/>
  <c r="T69" i="29"/>
  <c r="S69" i="29"/>
  <c r="AC68" i="29"/>
  <c r="AB68" i="29"/>
  <c r="AA68" i="29"/>
  <c r="Z68" i="29"/>
  <c r="Y68" i="29"/>
  <c r="X68" i="29"/>
  <c r="W68" i="29"/>
  <c r="V68" i="29"/>
  <c r="U68" i="29"/>
  <c r="T68" i="29"/>
  <c r="S68" i="29"/>
  <c r="AC67" i="29"/>
  <c r="AB67" i="29"/>
  <c r="AA67" i="29"/>
  <c r="Z67" i="29"/>
  <c r="Y67" i="29"/>
  <c r="X67" i="29"/>
  <c r="W67" i="29"/>
  <c r="V67" i="29"/>
  <c r="U67" i="29"/>
  <c r="T67" i="29"/>
  <c r="S67" i="29"/>
  <c r="AC66" i="29"/>
  <c r="AB66" i="29"/>
  <c r="AA66" i="29"/>
  <c r="Z66" i="29"/>
  <c r="Y66" i="29"/>
  <c r="X66" i="29"/>
  <c r="W66" i="29"/>
  <c r="V66" i="29"/>
  <c r="U66" i="29"/>
  <c r="T66" i="29"/>
  <c r="S66" i="29"/>
  <c r="AC65" i="29"/>
  <c r="AB65" i="29"/>
  <c r="AA65" i="29"/>
  <c r="Z65" i="29"/>
  <c r="Y65" i="29"/>
  <c r="X65" i="29"/>
  <c r="W65" i="29"/>
  <c r="V65" i="29"/>
  <c r="U65" i="29"/>
  <c r="T65" i="29"/>
  <c r="S65" i="29"/>
  <c r="AC64" i="29"/>
  <c r="AB64" i="29"/>
  <c r="AA64" i="29"/>
  <c r="Z64" i="29"/>
  <c r="Y64" i="29"/>
  <c r="X64" i="29"/>
  <c r="W64" i="29"/>
  <c r="V64" i="29"/>
  <c r="U64" i="29"/>
  <c r="T64" i="29"/>
  <c r="S64" i="29"/>
  <c r="AC63" i="29"/>
  <c r="AB63" i="29"/>
  <c r="AA63" i="29"/>
  <c r="Z63" i="29"/>
  <c r="Y63" i="29"/>
  <c r="X63" i="29"/>
  <c r="W63" i="29"/>
  <c r="V63" i="29"/>
  <c r="U63" i="29"/>
  <c r="T63" i="29"/>
  <c r="S63" i="29"/>
  <c r="AC62" i="29"/>
  <c r="AB62" i="29"/>
  <c r="AA62" i="29"/>
  <c r="Z62" i="29"/>
  <c r="Y62" i="29"/>
  <c r="X62" i="29"/>
  <c r="W62" i="29"/>
  <c r="V62" i="29"/>
  <c r="U62" i="29"/>
  <c r="T62" i="29"/>
  <c r="S62" i="29"/>
  <c r="AC61" i="29"/>
  <c r="AB61" i="29"/>
  <c r="AA61" i="29"/>
  <c r="Z61" i="29"/>
  <c r="Y61" i="29"/>
  <c r="X61" i="29"/>
  <c r="W61" i="29"/>
  <c r="V61" i="29"/>
  <c r="U61" i="29"/>
  <c r="T61" i="29"/>
  <c r="S61" i="29"/>
  <c r="AC60" i="29"/>
  <c r="AB60" i="29"/>
  <c r="AA60" i="29"/>
  <c r="Z60" i="29"/>
  <c r="Y60" i="29"/>
  <c r="X60" i="29"/>
  <c r="W60" i="29"/>
  <c r="V60" i="29"/>
  <c r="U60" i="29"/>
  <c r="T60" i="29"/>
  <c r="S60" i="29"/>
  <c r="AC59" i="29"/>
  <c r="AB59" i="29"/>
  <c r="AA59" i="29"/>
  <c r="Z59" i="29"/>
  <c r="Y59" i="29"/>
  <c r="X59" i="29"/>
  <c r="W59" i="29"/>
  <c r="V59" i="29"/>
  <c r="U59" i="29"/>
  <c r="T59" i="29"/>
  <c r="S59" i="29"/>
  <c r="AC58" i="29"/>
  <c r="AB58" i="29"/>
  <c r="AA58" i="29"/>
  <c r="Z58" i="29"/>
  <c r="Y58" i="29"/>
  <c r="X58" i="29"/>
  <c r="W58" i="29"/>
  <c r="V58" i="29"/>
  <c r="U58" i="29"/>
  <c r="T58" i="29"/>
  <c r="S58" i="29"/>
  <c r="AC57" i="29"/>
  <c r="AB57" i="29"/>
  <c r="AA57" i="29"/>
  <c r="Z57" i="29"/>
  <c r="Y57" i="29"/>
  <c r="X57" i="29"/>
  <c r="W57" i="29"/>
  <c r="V57" i="29"/>
  <c r="U57" i="29"/>
  <c r="T57" i="29"/>
  <c r="S57" i="29"/>
  <c r="AC56" i="29"/>
  <c r="AB56" i="29"/>
  <c r="AA56" i="29"/>
  <c r="Z56" i="29"/>
  <c r="Y56" i="29"/>
  <c r="X56" i="29"/>
  <c r="W56" i="29"/>
  <c r="V56" i="29"/>
  <c r="U56" i="29"/>
  <c r="T56" i="29"/>
  <c r="S56" i="29"/>
  <c r="AC55" i="29"/>
  <c r="AB55" i="29"/>
  <c r="AA55" i="29"/>
  <c r="Z55" i="29"/>
  <c r="Y55" i="29"/>
  <c r="X55" i="29"/>
  <c r="W55" i="29"/>
  <c r="V55" i="29"/>
  <c r="U55" i="29"/>
  <c r="T55" i="29"/>
  <c r="S55" i="29"/>
  <c r="AC54" i="29"/>
  <c r="AB54" i="29"/>
  <c r="AA54" i="29"/>
  <c r="Z54" i="29"/>
  <c r="Y54" i="29"/>
  <c r="X54" i="29"/>
  <c r="W54" i="29"/>
  <c r="V54" i="29"/>
  <c r="U54" i="29"/>
  <c r="T54" i="29"/>
  <c r="S54" i="29"/>
  <c r="AC53" i="29"/>
  <c r="AB53" i="29"/>
  <c r="AA53" i="29"/>
  <c r="Z53" i="29"/>
  <c r="Y53" i="29"/>
  <c r="X53" i="29"/>
  <c r="W53" i="29"/>
  <c r="V53" i="29"/>
  <c r="U53" i="29"/>
  <c r="T53" i="29"/>
  <c r="S53" i="29"/>
  <c r="AC52" i="29"/>
  <c r="AB52" i="29"/>
  <c r="AA52" i="29"/>
  <c r="Z52" i="29"/>
  <c r="Y52" i="29"/>
  <c r="X52" i="29"/>
  <c r="W52" i="29"/>
  <c r="V52" i="29"/>
  <c r="U52" i="29"/>
  <c r="T52" i="29"/>
  <c r="S52" i="29"/>
  <c r="AC51" i="29"/>
  <c r="AB51" i="29"/>
  <c r="AA51" i="29"/>
  <c r="Z51" i="29"/>
  <c r="Y51" i="29"/>
  <c r="X51" i="29"/>
  <c r="W51" i="29"/>
  <c r="V51" i="29"/>
  <c r="U51" i="29"/>
  <c r="T51" i="29"/>
  <c r="S51" i="29"/>
  <c r="AC50" i="29"/>
  <c r="AB50" i="29"/>
  <c r="AA50" i="29"/>
  <c r="Z50" i="29"/>
  <c r="Y50" i="29"/>
  <c r="X50" i="29"/>
  <c r="W50" i="29"/>
  <c r="V50" i="29"/>
  <c r="U50" i="29"/>
  <c r="T50" i="29"/>
  <c r="S50" i="29"/>
  <c r="AC49" i="29"/>
  <c r="AB49" i="29"/>
  <c r="AA49" i="29"/>
  <c r="Z49" i="29"/>
  <c r="Y49" i="29"/>
  <c r="X49" i="29"/>
  <c r="W49" i="29"/>
  <c r="V49" i="29"/>
  <c r="U49" i="29"/>
  <c r="T49" i="29"/>
  <c r="S49" i="29"/>
  <c r="AC48" i="29"/>
  <c r="AB48" i="29"/>
  <c r="AA48" i="29"/>
  <c r="Z48" i="29"/>
  <c r="Y48" i="29"/>
  <c r="X48" i="29"/>
  <c r="W48" i="29"/>
  <c r="V48" i="29"/>
  <c r="U48" i="29"/>
  <c r="T48" i="29"/>
  <c r="S48" i="29"/>
  <c r="AC47" i="29"/>
  <c r="AB47" i="29"/>
  <c r="AA47" i="29"/>
  <c r="Z47" i="29"/>
  <c r="Y47" i="29"/>
  <c r="X47" i="29"/>
  <c r="W47" i="29"/>
  <c r="V47" i="29"/>
  <c r="U47" i="29"/>
  <c r="T47" i="29"/>
  <c r="S47" i="29"/>
  <c r="AC46" i="29"/>
  <c r="AB46" i="29"/>
  <c r="AA46" i="29"/>
  <c r="Z46" i="29"/>
  <c r="Y46" i="29"/>
  <c r="X46" i="29"/>
  <c r="W46" i="29"/>
  <c r="V46" i="29"/>
  <c r="U46" i="29"/>
  <c r="T46" i="29"/>
  <c r="S46" i="29"/>
  <c r="AC45" i="29"/>
  <c r="AB45" i="29"/>
  <c r="AA45" i="29"/>
  <c r="Z45" i="29"/>
  <c r="Y45" i="29"/>
  <c r="X45" i="29"/>
  <c r="W45" i="29"/>
  <c r="V45" i="29"/>
  <c r="U45" i="29"/>
  <c r="T45" i="29"/>
  <c r="S45" i="29"/>
  <c r="AC44" i="29"/>
  <c r="AB44" i="29"/>
  <c r="AA44" i="29"/>
  <c r="Z44" i="29"/>
  <c r="Y44" i="29"/>
  <c r="X44" i="29"/>
  <c r="W44" i="29"/>
  <c r="V44" i="29"/>
  <c r="U44" i="29"/>
  <c r="T44" i="29"/>
  <c r="S44" i="29"/>
  <c r="AC43" i="29"/>
  <c r="AB43" i="29"/>
  <c r="AA43" i="29"/>
  <c r="Z43" i="29"/>
  <c r="Y43" i="29"/>
  <c r="X43" i="29"/>
  <c r="W43" i="29"/>
  <c r="V43" i="29"/>
  <c r="U43" i="29"/>
  <c r="T43" i="29"/>
  <c r="S43" i="29"/>
  <c r="AC42" i="29"/>
  <c r="AB42" i="29"/>
  <c r="AA42" i="29"/>
  <c r="Z42" i="29"/>
  <c r="Y42" i="29"/>
  <c r="X42" i="29"/>
  <c r="W42" i="29"/>
  <c r="V42" i="29"/>
  <c r="U42" i="29"/>
  <c r="T42" i="29"/>
  <c r="S42" i="29"/>
  <c r="AC41" i="29"/>
  <c r="AB41" i="29"/>
  <c r="AA41" i="29"/>
  <c r="Z41" i="29"/>
  <c r="Y41" i="29"/>
  <c r="X41" i="29"/>
  <c r="W41" i="29"/>
  <c r="V41" i="29"/>
  <c r="U41" i="29"/>
  <c r="T41" i="29"/>
  <c r="S41" i="29"/>
  <c r="AC40" i="29"/>
  <c r="AB40" i="29"/>
  <c r="AA40" i="29"/>
  <c r="Z40" i="29"/>
  <c r="Y40" i="29"/>
  <c r="X40" i="29"/>
  <c r="W40" i="29"/>
  <c r="V40" i="29"/>
  <c r="U40" i="29"/>
  <c r="T40" i="29"/>
  <c r="S40" i="29"/>
  <c r="AC39" i="29"/>
  <c r="AB39" i="29"/>
  <c r="AA39" i="29"/>
  <c r="Z39" i="29"/>
  <c r="Y39" i="29"/>
  <c r="X39" i="29"/>
  <c r="W39" i="29"/>
  <c r="V39" i="29"/>
  <c r="U39" i="29"/>
  <c r="T39" i="29"/>
  <c r="S39" i="29"/>
  <c r="AC38" i="29"/>
  <c r="AB38" i="29"/>
  <c r="AA38" i="29"/>
  <c r="Z38" i="29"/>
  <c r="Y38" i="29"/>
  <c r="X38" i="29"/>
  <c r="W38" i="29"/>
  <c r="V38" i="29"/>
  <c r="U38" i="29"/>
  <c r="T38" i="29"/>
  <c r="S38" i="29"/>
  <c r="AC37" i="29"/>
  <c r="AB37" i="29"/>
  <c r="AA37" i="29"/>
  <c r="Z37" i="29"/>
  <c r="Y37" i="29"/>
  <c r="X37" i="29"/>
  <c r="W37" i="29"/>
  <c r="V37" i="29"/>
  <c r="U37" i="29"/>
  <c r="T37" i="29"/>
  <c r="S37" i="29"/>
  <c r="AC36" i="29"/>
  <c r="AB36" i="29"/>
  <c r="AA36" i="29"/>
  <c r="Z36" i="29"/>
  <c r="Y36" i="29"/>
  <c r="X36" i="29"/>
  <c r="W36" i="29"/>
  <c r="V36" i="29"/>
  <c r="U36" i="29"/>
  <c r="T36" i="29"/>
  <c r="S36" i="29"/>
  <c r="AC35" i="29"/>
  <c r="AB35" i="29"/>
  <c r="AA35" i="29"/>
  <c r="Z35" i="29"/>
  <c r="Y35" i="29"/>
  <c r="X35" i="29"/>
  <c r="W35" i="29"/>
  <c r="V35" i="29"/>
  <c r="U35" i="29"/>
  <c r="T35" i="29"/>
  <c r="S35" i="29"/>
  <c r="AC34" i="29"/>
  <c r="AB34" i="29"/>
  <c r="AA34" i="29"/>
  <c r="Z34" i="29"/>
  <c r="Y34" i="29"/>
  <c r="X34" i="29"/>
  <c r="W34" i="29"/>
  <c r="V34" i="29"/>
  <c r="U34" i="29"/>
  <c r="T34" i="29"/>
  <c r="S34" i="29"/>
  <c r="AC33" i="29"/>
  <c r="AB33" i="29"/>
  <c r="AA33" i="29"/>
  <c r="Z33" i="29"/>
  <c r="Y33" i="29"/>
  <c r="X33" i="29"/>
  <c r="W33" i="29"/>
  <c r="V33" i="29"/>
  <c r="U33" i="29"/>
  <c r="T33" i="29"/>
  <c r="S33" i="29"/>
  <c r="AC32" i="29"/>
  <c r="AB32" i="29"/>
  <c r="AA32" i="29"/>
  <c r="Z32" i="29"/>
  <c r="Y32" i="29"/>
  <c r="X32" i="29"/>
  <c r="W32" i="29"/>
  <c r="V32" i="29"/>
  <c r="U32" i="29"/>
  <c r="T32" i="29"/>
  <c r="S32" i="29"/>
  <c r="AC31" i="29"/>
  <c r="AB31" i="29"/>
  <c r="AA31" i="29"/>
  <c r="Z31" i="29"/>
  <c r="Y31" i="29"/>
  <c r="X31" i="29"/>
  <c r="W31" i="29"/>
  <c r="V31" i="29"/>
  <c r="U31" i="29"/>
  <c r="T31" i="29"/>
  <c r="S31" i="29"/>
  <c r="AC30" i="29"/>
  <c r="AB30" i="29"/>
  <c r="AA30" i="29"/>
  <c r="Z30" i="29"/>
  <c r="Y30" i="29"/>
  <c r="X30" i="29"/>
  <c r="W30" i="29"/>
  <c r="V30" i="29"/>
  <c r="U30" i="29"/>
  <c r="T30" i="29"/>
  <c r="S30" i="29"/>
  <c r="AC29" i="29"/>
  <c r="AB29" i="29"/>
  <c r="AA29" i="29"/>
  <c r="Z29" i="29"/>
  <c r="Y29" i="29"/>
  <c r="X29" i="29"/>
  <c r="W29" i="29"/>
  <c r="V29" i="29"/>
  <c r="U29" i="29"/>
  <c r="T29" i="29"/>
  <c r="S29" i="29"/>
  <c r="AC28" i="29"/>
  <c r="AB28" i="29"/>
  <c r="AA28" i="29"/>
  <c r="Z28" i="29"/>
  <c r="Y28" i="29"/>
  <c r="X28" i="29"/>
  <c r="W28" i="29"/>
  <c r="V28" i="29"/>
  <c r="U28" i="29"/>
  <c r="T28" i="29"/>
  <c r="S28" i="29"/>
  <c r="AC27" i="29"/>
  <c r="AB27" i="29"/>
  <c r="AA27" i="29"/>
  <c r="Z27" i="29"/>
  <c r="Y27" i="29"/>
  <c r="X27" i="29"/>
  <c r="W27" i="29"/>
  <c r="V27" i="29"/>
  <c r="U27" i="29"/>
  <c r="T27" i="29"/>
  <c r="S27" i="29"/>
  <c r="AC26" i="29"/>
  <c r="AB26" i="29"/>
  <c r="AA26" i="29"/>
  <c r="Z26" i="29"/>
  <c r="Y26" i="29"/>
  <c r="X26" i="29"/>
  <c r="W26" i="29"/>
  <c r="V26" i="29"/>
  <c r="U26" i="29"/>
  <c r="T26" i="29"/>
  <c r="S26" i="29"/>
  <c r="AC25" i="29"/>
  <c r="AB25" i="29"/>
  <c r="AA25" i="29"/>
  <c r="Z25" i="29"/>
  <c r="Y25" i="29"/>
  <c r="X25" i="29"/>
  <c r="W25" i="29"/>
  <c r="V25" i="29"/>
  <c r="U25" i="29"/>
  <c r="T25" i="29"/>
  <c r="S25" i="29"/>
  <c r="AC24" i="29"/>
  <c r="AB24" i="29"/>
  <c r="AA24" i="29"/>
  <c r="Z24" i="29"/>
  <c r="Y24" i="29"/>
  <c r="X24" i="29"/>
  <c r="W24" i="29"/>
  <c r="V24" i="29"/>
  <c r="U24" i="29"/>
  <c r="T24" i="29"/>
  <c r="S24" i="29"/>
  <c r="AC23" i="29"/>
  <c r="AB23" i="29"/>
  <c r="AA23" i="29"/>
  <c r="Z23" i="29"/>
  <c r="Y23" i="29"/>
  <c r="X23" i="29"/>
  <c r="W23" i="29"/>
  <c r="V23" i="29"/>
  <c r="U23" i="29"/>
  <c r="T23" i="29"/>
  <c r="S23" i="29"/>
  <c r="AC22" i="29"/>
  <c r="AB22" i="29"/>
  <c r="AA22" i="29"/>
  <c r="Z22" i="29"/>
  <c r="Y22" i="29"/>
  <c r="X22" i="29"/>
  <c r="W22" i="29"/>
  <c r="V22" i="29"/>
  <c r="U22" i="29"/>
  <c r="T22" i="29"/>
  <c r="S22" i="29"/>
  <c r="AC21" i="29"/>
  <c r="AB21" i="29"/>
  <c r="AA21" i="29"/>
  <c r="Z21" i="29"/>
  <c r="Y21" i="29"/>
  <c r="X21" i="29"/>
  <c r="W21" i="29"/>
  <c r="V21" i="29"/>
  <c r="U21" i="29"/>
  <c r="T21" i="29"/>
  <c r="S21" i="29"/>
  <c r="AC20" i="29"/>
  <c r="AB20" i="29"/>
  <c r="AA20" i="29"/>
  <c r="Z20" i="29"/>
  <c r="Y20" i="29"/>
  <c r="X20" i="29"/>
  <c r="W20" i="29"/>
  <c r="V20" i="29"/>
  <c r="U20" i="29"/>
  <c r="T20" i="29"/>
  <c r="S20" i="29"/>
  <c r="AC19" i="29"/>
  <c r="AB19" i="29"/>
  <c r="AA19" i="29"/>
  <c r="Z19" i="29"/>
  <c r="Y19" i="29"/>
  <c r="X19" i="29"/>
  <c r="W19" i="29"/>
  <c r="V19" i="29"/>
  <c r="U19" i="29"/>
  <c r="T19" i="29"/>
  <c r="S19" i="29"/>
  <c r="AC18" i="29"/>
  <c r="AB18" i="29"/>
  <c r="AA18" i="29"/>
  <c r="Z18" i="29"/>
  <c r="Y18" i="29"/>
  <c r="X18" i="29"/>
  <c r="W18" i="29"/>
  <c r="V18" i="29"/>
  <c r="U18" i="29"/>
  <c r="T18" i="29"/>
  <c r="S18" i="29"/>
  <c r="AC17" i="29"/>
  <c r="AB17" i="29"/>
  <c r="AA17" i="29"/>
  <c r="Z17" i="29"/>
  <c r="Y17" i="29"/>
  <c r="X17" i="29"/>
  <c r="W17" i="29"/>
  <c r="V17" i="29"/>
  <c r="U17" i="29"/>
  <c r="T17" i="29"/>
  <c r="S17" i="29"/>
  <c r="S16"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132" i="29"/>
  <c r="E133" i="29"/>
  <c r="E134" i="29"/>
  <c r="E135" i="29"/>
  <c r="E136" i="29"/>
  <c r="E137" i="29"/>
  <c r="E138" i="29"/>
  <c r="E139" i="29"/>
  <c r="E140" i="29"/>
  <c r="E141" i="29"/>
  <c r="E142" i="29"/>
  <c r="E143" i="29"/>
  <c r="E144" i="29"/>
  <c r="E145" i="29"/>
  <c r="E146" i="29"/>
  <c r="E147" i="29"/>
  <c r="E148" i="29"/>
  <c r="E149" i="29"/>
  <c r="E150" i="29"/>
  <c r="E151" i="29"/>
  <c r="E152" i="29"/>
  <c r="E153" i="29"/>
  <c r="E154" i="29"/>
  <c r="E155"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16" i="29"/>
  <c r="N172" i="20" l="1"/>
  <c r="O172" i="20" s="1"/>
  <c r="I12" i="12"/>
  <c r="L12" i="12" s="1"/>
  <c r="M12" i="12" s="1"/>
  <c r="N12" i="12" s="1"/>
  <c r="I11" i="12"/>
  <c r="L11" i="12" s="1"/>
  <c r="M11" i="12" s="1"/>
  <c r="N11" i="12" s="1"/>
  <c r="G1536" i="3" l="1"/>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7" i="26"/>
  <c r="F7" i="26"/>
  <c r="H6" i="20" l="1"/>
  <c r="H7" i="20"/>
  <c r="H8" i="20"/>
  <c r="H9" i="20"/>
  <c r="H10" i="20"/>
  <c r="H11" i="20"/>
  <c r="H12"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5" i="20"/>
  <c r="AC16" i="29" l="1"/>
  <c r="AB16" i="29"/>
  <c r="AA16" i="29"/>
  <c r="Z16" i="29"/>
  <c r="Y16" i="29"/>
  <c r="X16" i="29"/>
  <c r="W16" i="29"/>
  <c r="V16" i="29"/>
  <c r="U16" i="29"/>
  <c r="T16" i="29"/>
  <c r="AC15" i="29"/>
  <c r="AB15" i="29"/>
  <c r="AA15" i="29"/>
  <c r="Z15" i="29"/>
  <c r="Y15" i="29"/>
  <c r="X15" i="29"/>
  <c r="W15" i="29"/>
  <c r="V15" i="29"/>
  <c r="U15" i="29"/>
  <c r="T15" i="29"/>
  <c r="S15" i="29"/>
  <c r="AC14" i="29"/>
  <c r="AB14" i="29"/>
  <c r="AA14" i="29"/>
  <c r="Z14" i="29"/>
  <c r="Y14" i="29"/>
  <c r="X14" i="29"/>
  <c r="W14" i="29"/>
  <c r="V14" i="29"/>
  <c r="U14" i="29"/>
  <c r="T14" i="29"/>
  <c r="S14" i="29"/>
  <c r="M174" i="20" l="1"/>
  <c r="H4" i="19" s="1"/>
  <c r="L174" i="20"/>
  <c r="G4" i="19" s="1"/>
  <c r="O173" i="20"/>
  <c r="O169" i="20"/>
  <c r="O168" i="20"/>
  <c r="O167" i="20"/>
  <c r="O166" i="20"/>
  <c r="O165" i="20"/>
  <c r="O164" i="20"/>
  <c r="O163" i="20"/>
  <c r="O162" i="20"/>
  <c r="O161" i="20"/>
  <c r="O160" i="20"/>
  <c r="O159" i="20"/>
  <c r="O158" i="20"/>
  <c r="O157" i="20"/>
  <c r="O156" i="20"/>
  <c r="O155" i="20"/>
  <c r="O154" i="20"/>
  <c r="O153" i="20"/>
  <c r="O152" i="20"/>
  <c r="O151" i="20"/>
  <c r="O150" i="20"/>
  <c r="O149" i="20"/>
  <c r="O147" i="20"/>
  <c r="O145" i="20"/>
  <c r="O144" i="20"/>
  <c r="O143" i="20"/>
  <c r="O142" i="20"/>
  <c r="O139" i="20"/>
  <c r="O138" i="20"/>
  <c r="O137" i="20"/>
  <c r="O136" i="20"/>
  <c r="O135" i="20"/>
  <c r="O134" i="20"/>
  <c r="O133" i="20"/>
  <c r="O132" i="20"/>
  <c r="O131" i="20"/>
  <c r="O130" i="20"/>
  <c r="O128" i="20"/>
  <c r="O127" i="20"/>
  <c r="O126" i="20"/>
  <c r="O125" i="20"/>
  <c r="O124" i="20"/>
  <c r="O122" i="20"/>
  <c r="O117" i="20"/>
  <c r="O116" i="20"/>
  <c r="O115" i="20"/>
  <c r="O114" i="20"/>
  <c r="O113" i="20"/>
  <c r="O112" i="20"/>
  <c r="O110" i="20"/>
  <c r="O109" i="20"/>
  <c r="O108" i="20"/>
  <c r="O106" i="20"/>
  <c r="O105" i="20"/>
  <c r="O104" i="20"/>
  <c r="O103" i="20"/>
  <c r="O101" i="20"/>
  <c r="O100" i="20"/>
  <c r="O99" i="20"/>
  <c r="O98" i="20"/>
  <c r="O97" i="20"/>
  <c r="O96" i="20"/>
  <c r="O95" i="20"/>
  <c r="O94" i="20"/>
  <c r="O93" i="20"/>
  <c r="O92" i="20"/>
  <c r="O91" i="20"/>
  <c r="O88" i="20"/>
  <c r="O87" i="20"/>
  <c r="O86" i="20"/>
  <c r="O85" i="20"/>
  <c r="O84" i="20"/>
  <c r="O83" i="20"/>
  <c r="O81" i="20"/>
  <c r="O80" i="20"/>
  <c r="O77" i="20"/>
  <c r="O75" i="20"/>
  <c r="O74" i="20"/>
  <c r="O73" i="20"/>
  <c r="O72" i="20"/>
  <c r="O71" i="20"/>
  <c r="O65" i="20"/>
  <c r="O64" i="20"/>
  <c r="O63" i="20"/>
  <c r="O62" i="20"/>
  <c r="O61" i="20"/>
  <c r="O60" i="20"/>
  <c r="O59" i="20"/>
  <c r="O58" i="20"/>
  <c r="O57" i="20"/>
  <c r="O56" i="20"/>
  <c r="O47" i="20"/>
  <c r="O46" i="20"/>
  <c r="S44" i="20"/>
  <c r="O44" i="20"/>
  <c r="S40" i="20"/>
  <c r="O40" i="20"/>
  <c r="O38" i="20"/>
  <c r="O37" i="20"/>
  <c r="O36" i="20"/>
  <c r="O35" i="20"/>
  <c r="O34" i="20"/>
  <c r="S33" i="20"/>
  <c r="O33" i="20"/>
  <c r="O27" i="20"/>
  <c r="O26" i="20"/>
  <c r="O25" i="20"/>
  <c r="O21" i="20"/>
  <c r="O18" i="20"/>
  <c r="O17" i="20"/>
  <c r="O16" i="20"/>
  <c r="O15" i="20"/>
  <c r="O14" i="20"/>
  <c r="O6" i="20"/>
  <c r="O5" i="20"/>
  <c r="K173" i="20"/>
  <c r="K172" i="20"/>
  <c r="K171" i="20"/>
  <c r="K170" i="20"/>
  <c r="K169" i="20"/>
  <c r="K168" i="20"/>
  <c r="K167" i="20"/>
  <c r="K166" i="20"/>
  <c r="K165" i="20"/>
  <c r="K164" i="20"/>
  <c r="K163" i="20"/>
  <c r="K162" i="20"/>
  <c r="K161" i="20"/>
  <c r="K160" i="20"/>
  <c r="K159" i="20"/>
  <c r="K158" i="20"/>
  <c r="K157" i="20"/>
  <c r="K156" i="20"/>
  <c r="K155" i="20"/>
  <c r="K154" i="20"/>
  <c r="K153" i="20"/>
  <c r="K152" i="20"/>
  <c r="K151" i="20"/>
  <c r="K150" i="20"/>
  <c r="K149" i="20"/>
  <c r="K148" i="20"/>
  <c r="K147" i="20"/>
  <c r="K146" i="20"/>
  <c r="K145" i="20"/>
  <c r="K144" i="20"/>
  <c r="K143" i="20"/>
  <c r="K142" i="20"/>
  <c r="K141" i="20"/>
  <c r="K140" i="20"/>
  <c r="K139" i="20"/>
  <c r="K138" i="20"/>
  <c r="K137" i="20"/>
  <c r="K136" i="20"/>
  <c r="K135" i="20"/>
  <c r="K134" i="20"/>
  <c r="K133" i="20"/>
  <c r="K132" i="20"/>
  <c r="K131"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K12" i="20"/>
  <c r="K11" i="20"/>
  <c r="K10" i="20"/>
  <c r="K9" i="20"/>
  <c r="K8" i="20"/>
  <c r="K7" i="20"/>
  <c r="K6" i="20"/>
  <c r="K5" i="20"/>
  <c r="P48" i="20" l="1"/>
  <c r="Q48" i="20" s="1"/>
  <c r="S48" i="20" s="1"/>
  <c r="P8" i="20"/>
  <c r="Q8" i="20" s="1"/>
  <c r="S8" i="20" s="1"/>
  <c r="P28" i="20"/>
  <c r="Q28" i="20" s="1"/>
  <c r="S28" i="20" s="1"/>
  <c r="P32" i="20"/>
  <c r="Q32" i="20" s="1"/>
  <c r="S32" i="20" s="1"/>
  <c r="P58" i="20"/>
  <c r="Q58" i="20" s="1"/>
  <c r="S58" i="20" s="1"/>
  <c r="P76" i="20"/>
  <c r="Q76" i="20" s="1"/>
  <c r="S76" i="20" s="1"/>
  <c r="P94" i="20"/>
  <c r="Q94" i="20" s="1"/>
  <c r="S94" i="20" s="1"/>
  <c r="P102" i="20"/>
  <c r="Q102" i="20" s="1"/>
  <c r="S102" i="20" s="1"/>
  <c r="P42" i="20"/>
  <c r="Q42" i="20" s="1"/>
  <c r="S42" i="20" s="1"/>
  <c r="P56" i="20"/>
  <c r="Q56" i="20" s="1"/>
  <c r="S56" i="20" s="1"/>
  <c r="P20" i="20"/>
  <c r="Q20" i="20" s="1"/>
  <c r="S20" i="20" s="1"/>
  <c r="P38" i="20"/>
  <c r="Q38" i="20" s="1"/>
  <c r="S38" i="20" s="1"/>
  <c r="P50" i="20"/>
  <c r="Q50" i="20" s="1"/>
  <c r="S50" i="20" s="1"/>
  <c r="P74" i="20"/>
  <c r="Q74" i="20" s="1"/>
  <c r="S74" i="20" s="1"/>
  <c r="P80" i="20"/>
  <c r="Q80" i="20" s="1"/>
  <c r="S80" i="20" s="1"/>
  <c r="P92" i="20"/>
  <c r="Q92" i="20" s="1"/>
  <c r="S92" i="20" s="1"/>
  <c r="P100" i="20"/>
  <c r="Q100" i="20" s="1"/>
  <c r="S100" i="20" s="1"/>
  <c r="P62" i="20"/>
  <c r="Q62" i="20" s="1"/>
  <c r="S62" i="20" s="1"/>
  <c r="P82" i="20"/>
  <c r="Q82" i="20" s="1"/>
  <c r="S82" i="20" s="1"/>
  <c r="P98" i="20"/>
  <c r="Q98" i="20" s="1"/>
  <c r="S98" i="20" s="1"/>
  <c r="O174" i="20"/>
  <c r="I4" i="19" s="1"/>
  <c r="P14" i="20"/>
  <c r="Q14" i="20" s="1"/>
  <c r="S14" i="20" s="1"/>
  <c r="P22" i="20"/>
  <c r="Q22" i="20" s="1"/>
  <c r="S22" i="20" s="1"/>
  <c r="P52" i="20"/>
  <c r="Q52" i="20" s="1"/>
  <c r="S52" i="20" s="1"/>
  <c r="P46" i="20"/>
  <c r="Q46" i="20" s="1"/>
  <c r="S46" i="20" s="1"/>
  <c r="P60" i="20"/>
  <c r="Q60" i="20" s="1"/>
  <c r="S60" i="20" s="1"/>
  <c r="P96" i="20"/>
  <c r="Q96" i="20" s="1"/>
  <c r="S96" i="20" s="1"/>
  <c r="P54" i="20"/>
  <c r="Q54" i="20" s="1"/>
  <c r="S54" i="20" s="1"/>
  <c r="P64" i="20"/>
  <c r="Q64" i="20" s="1"/>
  <c r="S64" i="20" s="1"/>
  <c r="P68" i="20"/>
  <c r="Q68" i="20" s="1"/>
  <c r="S68" i="20" s="1"/>
  <c r="P7" i="20"/>
  <c r="Q7" i="20" s="1"/>
  <c r="S7" i="20" s="1"/>
  <c r="P11" i="20"/>
  <c r="Q11" i="20" s="1"/>
  <c r="S11" i="20" s="1"/>
  <c r="P15" i="20"/>
  <c r="Q15" i="20" s="1"/>
  <c r="S15" i="20" s="1"/>
  <c r="P23" i="20"/>
  <c r="Q23" i="20" s="1"/>
  <c r="S23" i="20" s="1"/>
  <c r="P27" i="20"/>
  <c r="Q27" i="20" s="1"/>
  <c r="S27" i="20" s="1"/>
  <c r="P31" i="20"/>
  <c r="Q31" i="20" s="1"/>
  <c r="S31" i="20" s="1"/>
  <c r="P39" i="20"/>
  <c r="Q39" i="20" s="1"/>
  <c r="S39" i="20" s="1"/>
  <c r="P59" i="20"/>
  <c r="Q59" i="20" s="1"/>
  <c r="S59" i="20" s="1"/>
  <c r="P61" i="20"/>
  <c r="Q61" i="20" s="1"/>
  <c r="S61" i="20" s="1"/>
  <c r="P65" i="20"/>
  <c r="Q65" i="20" s="1"/>
  <c r="S65" i="20" s="1"/>
  <c r="P67" i="20"/>
  <c r="Q67" i="20" s="1"/>
  <c r="S67" i="20" s="1"/>
  <c r="P69" i="20"/>
  <c r="Q69" i="20" s="1"/>
  <c r="S69" i="20" s="1"/>
  <c r="P71" i="20"/>
  <c r="Q71" i="20" s="1"/>
  <c r="S71" i="20" s="1"/>
  <c r="P73" i="20"/>
  <c r="Q73" i="20" s="1"/>
  <c r="S73" i="20" s="1"/>
  <c r="P83" i="20"/>
  <c r="Q83" i="20" s="1"/>
  <c r="S83" i="20" s="1"/>
  <c r="P85" i="20"/>
  <c r="Q85" i="20" s="1"/>
  <c r="S85" i="20" s="1"/>
  <c r="P87" i="20"/>
  <c r="Q87" i="20" s="1"/>
  <c r="S87" i="20" s="1"/>
  <c r="P89" i="20"/>
  <c r="Q89" i="20" s="1"/>
  <c r="S89" i="20" s="1"/>
  <c r="P91" i="20"/>
  <c r="Q91" i="20" s="1"/>
  <c r="S91" i="20" s="1"/>
  <c r="P101" i="20"/>
  <c r="Q101" i="20" s="1"/>
  <c r="S101" i="20" s="1"/>
  <c r="P103" i="20"/>
  <c r="Q103" i="20" s="1"/>
  <c r="S103" i="20" s="1"/>
  <c r="P105" i="20"/>
  <c r="Q105" i="20" s="1"/>
  <c r="S105" i="20" s="1"/>
  <c r="P107" i="20"/>
  <c r="Q107" i="20" s="1"/>
  <c r="S107" i="20" s="1"/>
  <c r="P109" i="20"/>
  <c r="Q109" i="20" s="1"/>
  <c r="S109" i="20" s="1"/>
  <c r="P19" i="20"/>
  <c r="Q19" i="20" s="1"/>
  <c r="S19" i="20" s="1"/>
  <c r="P41" i="20"/>
  <c r="Q41" i="20" s="1"/>
  <c r="S41" i="20" s="1"/>
  <c r="P17" i="20"/>
  <c r="Q17" i="20" s="1"/>
  <c r="S17" i="20" s="1"/>
  <c r="P21" i="20"/>
  <c r="Q21" i="20" s="1"/>
  <c r="S21" i="20" s="1"/>
  <c r="P25" i="20"/>
  <c r="Q25" i="20" s="1"/>
  <c r="S25" i="20" s="1"/>
  <c r="P29" i="20"/>
  <c r="Q29" i="20" s="1"/>
  <c r="S29" i="20" s="1"/>
  <c r="P35" i="20"/>
  <c r="Q35" i="20" s="1"/>
  <c r="S35" i="20" s="1"/>
  <c r="P43" i="20"/>
  <c r="Q43" i="20" s="1"/>
  <c r="S43" i="20" s="1"/>
  <c r="P57" i="20"/>
  <c r="Q57" i="20" s="1"/>
  <c r="S57" i="20" s="1"/>
  <c r="P63" i="20"/>
  <c r="Q63" i="20" s="1"/>
  <c r="S63" i="20" s="1"/>
  <c r="P13" i="20"/>
  <c r="Q13" i="20" s="1"/>
  <c r="S13" i="20" s="1"/>
  <c r="P70" i="20"/>
  <c r="Q70" i="20" s="1"/>
  <c r="S70" i="20" s="1"/>
  <c r="P104" i="20"/>
  <c r="Q104" i="20" s="1"/>
  <c r="S104" i="20" s="1"/>
  <c r="P108" i="20"/>
  <c r="Q108" i="20" s="1"/>
  <c r="S108" i="20" s="1"/>
  <c r="P18" i="20"/>
  <c r="Q18" i="20" s="1"/>
  <c r="S18" i="20" s="1"/>
  <c r="P78" i="20"/>
  <c r="Q78" i="20" s="1"/>
  <c r="S78" i="20" s="1"/>
  <c r="P26" i="20"/>
  <c r="Q26" i="20" s="1"/>
  <c r="S26" i="20" s="1"/>
  <c r="P77" i="20"/>
  <c r="Q77" i="20" s="1"/>
  <c r="S77" i="20" s="1"/>
  <c r="P81" i="20"/>
  <c r="Q81" i="20" s="1"/>
  <c r="S81" i="20" s="1"/>
  <c r="P10" i="20"/>
  <c r="Q10" i="20" s="1"/>
  <c r="S10" i="20" s="1"/>
  <c r="P16" i="20"/>
  <c r="Q16" i="20" s="1"/>
  <c r="S16" i="20" s="1"/>
  <c r="P24" i="20"/>
  <c r="Q24" i="20" s="1"/>
  <c r="S24" i="20" s="1"/>
  <c r="P30" i="20"/>
  <c r="Q30" i="20" s="1"/>
  <c r="S30" i="20" s="1"/>
  <c r="P34" i="20"/>
  <c r="Q34" i="20" s="1"/>
  <c r="S34" i="20" s="1"/>
  <c r="P37" i="20"/>
  <c r="Q37" i="20" s="1"/>
  <c r="S37" i="20" s="1"/>
  <c r="P45" i="20"/>
  <c r="Q45" i="20" s="1"/>
  <c r="S45" i="20" s="1"/>
  <c r="P66" i="20"/>
  <c r="Q66" i="20" s="1"/>
  <c r="S66" i="20" s="1"/>
  <c r="P72" i="20"/>
  <c r="Q72" i="20" s="1"/>
  <c r="S72" i="20" s="1"/>
  <c r="P75" i="20"/>
  <c r="Q75" i="20" s="1"/>
  <c r="S75" i="20" s="1"/>
  <c r="P79" i="20"/>
  <c r="Q79" i="20" s="1"/>
  <c r="S79" i="20" s="1"/>
  <c r="P93" i="20"/>
  <c r="Q93" i="20" s="1"/>
  <c r="S93" i="20" s="1"/>
  <c r="P106" i="20"/>
  <c r="Q106" i="20" s="1"/>
  <c r="S106" i="20" s="1"/>
  <c r="P6" i="20"/>
  <c r="Q6" i="20" s="1"/>
  <c r="S6" i="20" s="1"/>
  <c r="P9" i="20"/>
  <c r="Q9" i="20" s="1"/>
  <c r="S9" i="20" s="1"/>
  <c r="P12" i="20"/>
  <c r="Q12" i="20" s="1"/>
  <c r="S12" i="20" s="1"/>
  <c r="P33" i="20"/>
  <c r="Q33" i="20" s="1"/>
  <c r="P36" i="20"/>
  <c r="Q36" i="20" s="1"/>
  <c r="S36" i="20" s="1"/>
  <c r="P40" i="20"/>
  <c r="Q40" i="20" s="1"/>
  <c r="P44" i="20"/>
  <c r="Q44" i="20" s="1"/>
  <c r="P47" i="20"/>
  <c r="Q47" i="20" s="1"/>
  <c r="S47" i="20" s="1"/>
  <c r="P49" i="20"/>
  <c r="Q49" i="20" s="1"/>
  <c r="S49" i="20" s="1"/>
  <c r="P51" i="20"/>
  <c r="Q51" i="20" s="1"/>
  <c r="S51" i="20" s="1"/>
  <c r="P53" i="20"/>
  <c r="Q53" i="20" s="1"/>
  <c r="S53" i="20" s="1"/>
  <c r="P55" i="20"/>
  <c r="Q55" i="20" s="1"/>
  <c r="S55" i="20" s="1"/>
  <c r="P84" i="20"/>
  <c r="Q84" i="20" s="1"/>
  <c r="S84" i="20" s="1"/>
  <c r="P86" i="20"/>
  <c r="Q86" i="20" s="1"/>
  <c r="S86" i="20" s="1"/>
  <c r="P88" i="20"/>
  <c r="Q88" i="20" s="1"/>
  <c r="S88" i="20" s="1"/>
  <c r="P90" i="20"/>
  <c r="Q90" i="20" s="1"/>
  <c r="S90" i="20" s="1"/>
  <c r="P95" i="20"/>
  <c r="Q95" i="20" s="1"/>
  <c r="S95" i="20" s="1"/>
  <c r="P97" i="20"/>
  <c r="Q97" i="20" s="1"/>
  <c r="S97" i="20" s="1"/>
  <c r="P99" i="20"/>
  <c r="Q99" i="20" s="1"/>
  <c r="S99" i="20" s="1"/>
  <c r="P163" i="20"/>
  <c r="Q163" i="20" s="1"/>
  <c r="S163" i="20" s="1"/>
  <c r="P167" i="20"/>
  <c r="Q167" i="20" s="1"/>
  <c r="S167" i="20" s="1"/>
  <c r="P171" i="20"/>
  <c r="Q171" i="20" s="1"/>
  <c r="S171" i="20" s="1"/>
  <c r="P111" i="20"/>
  <c r="Q111" i="20" s="1"/>
  <c r="S111" i="20" s="1"/>
  <c r="P113" i="20"/>
  <c r="Q113" i="20" s="1"/>
  <c r="S113" i="20" s="1"/>
  <c r="P115" i="20"/>
  <c r="Q115" i="20" s="1"/>
  <c r="S115" i="20" s="1"/>
  <c r="P117" i="20"/>
  <c r="Q117" i="20" s="1"/>
  <c r="S117" i="20" s="1"/>
  <c r="P119" i="20"/>
  <c r="Q119" i="20" s="1"/>
  <c r="S119" i="20" s="1"/>
  <c r="P121" i="20"/>
  <c r="Q121" i="20" s="1"/>
  <c r="S121" i="20" s="1"/>
  <c r="P123" i="20"/>
  <c r="Q123" i="20" s="1"/>
  <c r="S123" i="20" s="1"/>
  <c r="P125" i="20"/>
  <c r="Q125" i="20" s="1"/>
  <c r="S125" i="20" s="1"/>
  <c r="P127" i="20"/>
  <c r="Q127" i="20" s="1"/>
  <c r="S127" i="20" s="1"/>
  <c r="P129" i="20"/>
  <c r="Q129" i="20" s="1"/>
  <c r="S129" i="20" s="1"/>
  <c r="P131" i="20"/>
  <c r="Q131" i="20" s="1"/>
  <c r="S131" i="20" s="1"/>
  <c r="P133" i="20"/>
  <c r="Q133" i="20" s="1"/>
  <c r="S133" i="20" s="1"/>
  <c r="P135" i="20"/>
  <c r="Q135" i="20" s="1"/>
  <c r="S135" i="20" s="1"/>
  <c r="P137" i="20"/>
  <c r="Q137" i="20" s="1"/>
  <c r="S137" i="20" s="1"/>
  <c r="P139" i="20"/>
  <c r="Q139" i="20" s="1"/>
  <c r="S139" i="20" s="1"/>
  <c r="P141" i="20"/>
  <c r="Q141" i="20" s="1"/>
  <c r="S141" i="20" s="1"/>
  <c r="P143" i="20"/>
  <c r="Q143" i="20" s="1"/>
  <c r="S143" i="20" s="1"/>
  <c r="P145" i="20"/>
  <c r="Q145" i="20" s="1"/>
  <c r="S145" i="20" s="1"/>
  <c r="P147" i="20"/>
  <c r="Q147" i="20" s="1"/>
  <c r="S147" i="20" s="1"/>
  <c r="P149" i="20"/>
  <c r="Q149" i="20" s="1"/>
  <c r="S149" i="20" s="1"/>
  <c r="P151" i="20"/>
  <c r="Q151" i="20" s="1"/>
  <c r="S151" i="20" s="1"/>
  <c r="P153" i="20"/>
  <c r="Q153" i="20" s="1"/>
  <c r="S153" i="20" s="1"/>
  <c r="P155" i="20"/>
  <c r="Q155" i="20" s="1"/>
  <c r="S155" i="20" s="1"/>
  <c r="P157" i="20"/>
  <c r="Q157" i="20" s="1"/>
  <c r="S157" i="20" s="1"/>
  <c r="P159" i="20"/>
  <c r="Q159" i="20" s="1"/>
  <c r="S159" i="20" s="1"/>
  <c r="P161" i="20"/>
  <c r="Q161" i="20" s="1"/>
  <c r="S161" i="20" s="1"/>
  <c r="P164" i="20"/>
  <c r="Q164" i="20" s="1"/>
  <c r="S164" i="20" s="1"/>
  <c r="P168" i="20"/>
  <c r="Q168" i="20" s="1"/>
  <c r="S168" i="20" s="1"/>
  <c r="P172" i="20"/>
  <c r="Q172" i="20" s="1"/>
  <c r="S172" i="20" s="1"/>
  <c r="P165" i="20"/>
  <c r="Q165" i="20" s="1"/>
  <c r="S165" i="20" s="1"/>
  <c r="P169" i="20"/>
  <c r="Q169" i="20" s="1"/>
  <c r="S169" i="20" s="1"/>
  <c r="P110" i="20"/>
  <c r="Q110" i="20" s="1"/>
  <c r="S110" i="20" s="1"/>
  <c r="P112" i="20"/>
  <c r="Q112" i="20" s="1"/>
  <c r="S112" i="20" s="1"/>
  <c r="P114" i="20"/>
  <c r="Q114" i="20" s="1"/>
  <c r="S114" i="20" s="1"/>
  <c r="P116" i="20"/>
  <c r="Q116" i="20" s="1"/>
  <c r="S116" i="20" s="1"/>
  <c r="P118" i="20"/>
  <c r="Q118" i="20" s="1"/>
  <c r="S118" i="20" s="1"/>
  <c r="P120" i="20"/>
  <c r="Q120" i="20" s="1"/>
  <c r="S120" i="20" s="1"/>
  <c r="P122" i="20"/>
  <c r="Q122" i="20" s="1"/>
  <c r="S122" i="20" s="1"/>
  <c r="P124" i="20"/>
  <c r="Q124" i="20" s="1"/>
  <c r="S124" i="20" s="1"/>
  <c r="P126" i="20"/>
  <c r="Q126" i="20" s="1"/>
  <c r="S126" i="20" s="1"/>
  <c r="P128" i="20"/>
  <c r="Q128" i="20" s="1"/>
  <c r="S128" i="20" s="1"/>
  <c r="P130" i="20"/>
  <c r="Q130" i="20" s="1"/>
  <c r="S130" i="20" s="1"/>
  <c r="P132" i="20"/>
  <c r="Q132" i="20" s="1"/>
  <c r="S132" i="20" s="1"/>
  <c r="P134" i="20"/>
  <c r="Q134" i="20" s="1"/>
  <c r="S134" i="20" s="1"/>
  <c r="P136" i="20"/>
  <c r="Q136" i="20" s="1"/>
  <c r="S136" i="20" s="1"/>
  <c r="P138" i="20"/>
  <c r="Q138" i="20" s="1"/>
  <c r="S138" i="20" s="1"/>
  <c r="P140" i="20"/>
  <c r="Q140" i="20" s="1"/>
  <c r="S140" i="20" s="1"/>
  <c r="P142" i="20"/>
  <c r="Q142" i="20" s="1"/>
  <c r="S142" i="20" s="1"/>
  <c r="P144" i="20"/>
  <c r="Q144" i="20" s="1"/>
  <c r="S144" i="20" s="1"/>
  <c r="P146" i="20"/>
  <c r="Q146" i="20" s="1"/>
  <c r="S146" i="20" s="1"/>
  <c r="P148" i="20"/>
  <c r="Q148" i="20" s="1"/>
  <c r="S148" i="20" s="1"/>
  <c r="P150" i="20"/>
  <c r="Q150" i="20" s="1"/>
  <c r="S150" i="20" s="1"/>
  <c r="P152" i="20"/>
  <c r="Q152" i="20" s="1"/>
  <c r="S152" i="20" s="1"/>
  <c r="P154" i="20"/>
  <c r="Q154" i="20" s="1"/>
  <c r="S154" i="20" s="1"/>
  <c r="P156" i="20"/>
  <c r="Q156" i="20" s="1"/>
  <c r="S156" i="20" s="1"/>
  <c r="P158" i="20"/>
  <c r="Q158" i="20" s="1"/>
  <c r="S158" i="20" s="1"/>
  <c r="P160" i="20"/>
  <c r="Q160" i="20" s="1"/>
  <c r="S160" i="20" s="1"/>
  <c r="P162" i="20"/>
  <c r="Q162" i="20" s="1"/>
  <c r="S162" i="20" s="1"/>
  <c r="P166" i="20"/>
  <c r="Q166" i="20" s="1"/>
  <c r="S166" i="20" s="1"/>
  <c r="P170" i="20"/>
  <c r="Q170" i="20" s="1"/>
  <c r="S170" i="20" s="1"/>
  <c r="P173" i="20"/>
  <c r="Q173" i="20" s="1"/>
  <c r="S173" i="20" s="1"/>
  <c r="P5" i="20"/>
  <c r="Q5" i="20" s="1"/>
  <c r="S5" i="20" s="1"/>
  <c r="Q229" i="5"/>
  <c r="Q220" i="5"/>
  <c r="Q217" i="5"/>
  <c r="Q215" i="5"/>
  <c r="Q214" i="5"/>
  <c r="Q213" i="5"/>
  <c r="Q212" i="5"/>
  <c r="Q211" i="5"/>
  <c r="Q210" i="5"/>
  <c r="Q209" i="5"/>
  <c r="Q208" i="5"/>
  <c r="Q207" i="5"/>
  <c r="Q206" i="5"/>
  <c r="Q205" i="5"/>
  <c r="Q204" i="5"/>
  <c r="Q203" i="5"/>
  <c r="Q189" i="5"/>
  <c r="Q187" i="5"/>
  <c r="Q186" i="5"/>
  <c r="Q181" i="5"/>
  <c r="Q180" i="5"/>
  <c r="Q178" i="5"/>
  <c r="Q176" i="5"/>
  <c r="Q174" i="5"/>
  <c r="Q173" i="5"/>
  <c r="Q172" i="5"/>
  <c r="Q171" i="5"/>
  <c r="Q168" i="5"/>
  <c r="Q164" i="5"/>
  <c r="Q159" i="5"/>
  <c r="Q157" i="5"/>
  <c r="Q153" i="5"/>
  <c r="Q151" i="5"/>
  <c r="Q148" i="5"/>
  <c r="Q146" i="5"/>
  <c r="Q145" i="5"/>
  <c r="Q143" i="5"/>
  <c r="Q142" i="5"/>
  <c r="Q140" i="5"/>
  <c r="Q138" i="5"/>
  <c r="Q135" i="5"/>
  <c r="Q133" i="5"/>
  <c r="Q131" i="5"/>
  <c r="Q130" i="5"/>
  <c r="Q129" i="5"/>
  <c r="Q91" i="5"/>
  <c r="Q83" i="5"/>
  <c r="Q68" i="5"/>
  <c r="Q9" i="5"/>
  <c r="Q6" i="5"/>
  <c r="Q445" i="8"/>
  <c r="Q443" i="8"/>
  <c r="Q419" i="8"/>
  <c r="Q252" i="8"/>
  <c r="Q243" i="8"/>
  <c r="Q238" i="8"/>
  <c r="Q212" i="8"/>
  <c r="Q188" i="8"/>
  <c r="Q179" i="8"/>
  <c r="Q128" i="8"/>
  <c r="Q126" i="8"/>
  <c r="Q125" i="8"/>
  <c r="Q123" i="8"/>
  <c r="Q119" i="8"/>
  <c r="Q118" i="8"/>
  <c r="Q117" i="8"/>
  <c r="Q103" i="8"/>
  <c r="Q101" i="8"/>
  <c r="Q87" i="8"/>
  <c r="Q76" i="8"/>
  <c r="Q46" i="8"/>
  <c r="Q37" i="8"/>
  <c r="Q209" i="7"/>
  <c r="Q195" i="7"/>
  <c r="Q191" i="7"/>
  <c r="Q186" i="7"/>
  <c r="Q175" i="7"/>
  <c r="Q174" i="7"/>
  <c r="Q173" i="7"/>
  <c r="Q162" i="7"/>
  <c r="Q161" i="7"/>
  <c r="Q160" i="7"/>
  <c r="Q155" i="7"/>
  <c r="Q153" i="7"/>
  <c r="Q152" i="7"/>
  <c r="Q151" i="7"/>
  <c r="Q149" i="7"/>
  <c r="Q123" i="7"/>
  <c r="Q113" i="7"/>
  <c r="Q112" i="7"/>
  <c r="Q105" i="7"/>
  <c r="Q100" i="7"/>
  <c r="Q93" i="7"/>
  <c r="Q90" i="7"/>
  <c r="Q88" i="7"/>
  <c r="Q87" i="7"/>
  <c r="Q86" i="7"/>
  <c r="Q85" i="7"/>
  <c r="Q81" i="7"/>
  <c r="Q76" i="7"/>
  <c r="Q73" i="7"/>
  <c r="Q72" i="7"/>
  <c r="Q71" i="7"/>
  <c r="Q70" i="7"/>
  <c r="Q69" i="7"/>
  <c r="Q68" i="7"/>
  <c r="Q67" i="7"/>
  <c r="Q66" i="7"/>
  <c r="Q65" i="7"/>
  <c r="Q64" i="7"/>
  <c r="Q62" i="7"/>
  <c r="Q61" i="7"/>
  <c r="Q60" i="7"/>
  <c r="Q59" i="7"/>
  <c r="Q58" i="7"/>
  <c r="Q57" i="7"/>
  <c r="Q56" i="7"/>
  <c r="Q55" i="7"/>
  <c r="Q54" i="7"/>
  <c r="Q53" i="7"/>
  <c r="Q48" i="7"/>
  <c r="Q46" i="7"/>
  <c r="Q45" i="7"/>
  <c r="Q40" i="7"/>
  <c r="Q39" i="7"/>
  <c r="Q38" i="7"/>
  <c r="Q36" i="7"/>
  <c r="Q35" i="7"/>
  <c r="Q34" i="7"/>
  <c r="Q33" i="7"/>
  <c r="Q29" i="7"/>
  <c r="Q28" i="7"/>
  <c r="Q10" i="7"/>
  <c r="P6" i="33"/>
  <c r="P5" i="33"/>
  <c r="N14" i="34"/>
  <c r="N13" i="34"/>
  <c r="N12" i="34"/>
  <c r="N6" i="34"/>
  <c r="N10" i="34"/>
  <c r="N8" i="34"/>
  <c r="H85" i="7"/>
  <c r="N15" i="34"/>
  <c r="N11" i="34"/>
  <c r="N9" i="34"/>
  <c r="N7" i="34"/>
  <c r="J15" i="34"/>
  <c r="G15" i="34"/>
  <c r="J14" i="34"/>
  <c r="G14" i="34"/>
  <c r="J13" i="34"/>
  <c r="G13" i="34"/>
  <c r="J12" i="34"/>
  <c r="G12" i="34"/>
  <c r="J11" i="34"/>
  <c r="G11" i="34"/>
  <c r="J10" i="34"/>
  <c r="G10" i="34"/>
  <c r="J9" i="34"/>
  <c r="G9" i="34"/>
  <c r="J8" i="34"/>
  <c r="G8" i="34"/>
  <c r="J7" i="34"/>
  <c r="G7" i="34"/>
  <c r="J6" i="34"/>
  <c r="G6" i="34"/>
  <c r="P7" i="33"/>
  <c r="L7" i="33"/>
  <c r="I7" i="33"/>
  <c r="L6" i="33"/>
  <c r="I6" i="33"/>
  <c r="L5" i="33"/>
  <c r="I5" i="33"/>
  <c r="K244" i="7"/>
  <c r="H244" i="7"/>
  <c r="K243" i="7"/>
  <c r="H243" i="7"/>
  <c r="K242" i="7"/>
  <c r="H242" i="7"/>
  <c r="K241" i="7"/>
  <c r="H241" i="7"/>
  <c r="K240" i="7"/>
  <c r="H240" i="7"/>
  <c r="K239" i="7"/>
  <c r="H239" i="7"/>
  <c r="K238" i="7"/>
  <c r="H238" i="7"/>
  <c r="K237" i="7"/>
  <c r="H237" i="7"/>
  <c r="K236" i="7"/>
  <c r="H236" i="7"/>
  <c r="K235" i="7"/>
  <c r="H235" i="7"/>
  <c r="K234" i="7"/>
  <c r="H234" i="7"/>
  <c r="K233" i="7"/>
  <c r="H233" i="7"/>
  <c r="K232" i="7"/>
  <c r="H232" i="7"/>
  <c r="K231" i="7"/>
  <c r="H231" i="7"/>
  <c r="K230" i="7"/>
  <c r="H230" i="7"/>
  <c r="K229" i="7"/>
  <c r="H229" i="7"/>
  <c r="K228" i="7"/>
  <c r="H228" i="7"/>
  <c r="K227" i="7"/>
  <c r="H227" i="7"/>
  <c r="K226" i="7"/>
  <c r="H226" i="7"/>
  <c r="K225" i="7"/>
  <c r="H225" i="7"/>
  <c r="K224" i="7"/>
  <c r="H224" i="7"/>
  <c r="K223" i="7"/>
  <c r="H223" i="7"/>
  <c r="K222" i="7"/>
  <c r="H222" i="7"/>
  <c r="K221" i="7"/>
  <c r="H221" i="7"/>
  <c r="K220" i="7"/>
  <c r="H220" i="7"/>
  <c r="K219" i="7"/>
  <c r="H219" i="7"/>
  <c r="K218" i="7"/>
  <c r="H218" i="7"/>
  <c r="K217" i="7"/>
  <c r="H217" i="7"/>
  <c r="K216" i="7"/>
  <c r="H216" i="7"/>
  <c r="K215" i="7"/>
  <c r="H215" i="7"/>
  <c r="K214" i="7"/>
  <c r="H214" i="7"/>
  <c r="K213" i="7"/>
  <c r="H213" i="7"/>
  <c r="K212" i="7"/>
  <c r="H212" i="7"/>
  <c r="K211" i="7"/>
  <c r="H211" i="7"/>
  <c r="K210" i="7"/>
  <c r="H210" i="7"/>
  <c r="K209" i="7"/>
  <c r="H209" i="7"/>
  <c r="K208" i="7"/>
  <c r="H208" i="7"/>
  <c r="K207" i="7"/>
  <c r="H207" i="7"/>
  <c r="K206" i="7"/>
  <c r="H206" i="7"/>
  <c r="K205" i="7"/>
  <c r="H205" i="7"/>
  <c r="K204" i="7"/>
  <c r="H204" i="7"/>
  <c r="K203" i="7"/>
  <c r="H203" i="7"/>
  <c r="K202" i="7"/>
  <c r="H202" i="7"/>
  <c r="K201" i="7"/>
  <c r="H201" i="7"/>
  <c r="K200" i="7"/>
  <c r="H200" i="7"/>
  <c r="K199" i="7"/>
  <c r="H199" i="7"/>
  <c r="K198" i="7"/>
  <c r="H198" i="7"/>
  <c r="K197" i="7"/>
  <c r="H197" i="7"/>
  <c r="K196" i="7"/>
  <c r="H196" i="7"/>
  <c r="K195" i="7"/>
  <c r="H195" i="7"/>
  <c r="K194" i="7"/>
  <c r="H194" i="7"/>
  <c r="K193" i="7"/>
  <c r="H193" i="7"/>
  <c r="K192" i="7"/>
  <c r="H192" i="7"/>
  <c r="K191" i="7"/>
  <c r="H191" i="7"/>
  <c r="K190" i="7"/>
  <c r="H190" i="7"/>
  <c r="K189" i="7"/>
  <c r="H189" i="7"/>
  <c r="K188" i="7"/>
  <c r="H188" i="7"/>
  <c r="K187" i="7"/>
  <c r="H187" i="7"/>
  <c r="K186" i="7"/>
  <c r="H186" i="7"/>
  <c r="K185" i="7"/>
  <c r="H185" i="7"/>
  <c r="K184" i="7"/>
  <c r="H184" i="7"/>
  <c r="K183" i="7"/>
  <c r="H183" i="7"/>
  <c r="K182" i="7"/>
  <c r="H182" i="7"/>
  <c r="K181" i="7"/>
  <c r="H181" i="7"/>
  <c r="K180" i="7"/>
  <c r="H180" i="7"/>
  <c r="K179" i="7"/>
  <c r="H179" i="7"/>
  <c r="K178" i="7"/>
  <c r="H178" i="7"/>
  <c r="K177" i="7"/>
  <c r="H177" i="7"/>
  <c r="K176" i="7"/>
  <c r="H176" i="7"/>
  <c r="K175" i="7"/>
  <c r="H175" i="7"/>
  <c r="K174" i="7"/>
  <c r="H174" i="7"/>
  <c r="K173" i="7"/>
  <c r="H173" i="7"/>
  <c r="K172" i="7"/>
  <c r="H172" i="7"/>
  <c r="K171" i="7"/>
  <c r="H171" i="7"/>
  <c r="K170" i="7"/>
  <c r="H170" i="7"/>
  <c r="K169" i="7"/>
  <c r="H169" i="7"/>
  <c r="K168" i="7"/>
  <c r="H168" i="7"/>
  <c r="K167" i="7"/>
  <c r="H167" i="7"/>
  <c r="K166" i="7"/>
  <c r="H166" i="7"/>
  <c r="K165" i="7"/>
  <c r="H165" i="7"/>
  <c r="K164" i="7"/>
  <c r="H164" i="7"/>
  <c r="K163" i="7"/>
  <c r="H163" i="7"/>
  <c r="K162" i="7"/>
  <c r="H162" i="7"/>
  <c r="K161" i="7"/>
  <c r="H161" i="7"/>
  <c r="K160" i="7"/>
  <c r="H160" i="7"/>
  <c r="K159" i="7"/>
  <c r="H159" i="7"/>
  <c r="K158" i="7"/>
  <c r="H158" i="7"/>
  <c r="K157" i="7"/>
  <c r="H157" i="7"/>
  <c r="K156" i="7"/>
  <c r="H156" i="7"/>
  <c r="K155" i="7"/>
  <c r="H155" i="7"/>
  <c r="K154" i="7"/>
  <c r="H154" i="7"/>
  <c r="K153" i="7"/>
  <c r="H153" i="7"/>
  <c r="K152" i="7"/>
  <c r="H152" i="7"/>
  <c r="K151" i="7"/>
  <c r="H151" i="7"/>
  <c r="K150" i="7"/>
  <c r="H150" i="7"/>
  <c r="K149" i="7"/>
  <c r="H149" i="7"/>
  <c r="K148" i="7"/>
  <c r="H148" i="7"/>
  <c r="K147" i="7"/>
  <c r="H147" i="7"/>
  <c r="K146" i="7"/>
  <c r="H146" i="7"/>
  <c r="K145" i="7"/>
  <c r="H145" i="7"/>
  <c r="K144" i="7"/>
  <c r="H144" i="7"/>
  <c r="K143" i="7"/>
  <c r="H143" i="7"/>
  <c r="K142" i="7"/>
  <c r="H142" i="7"/>
  <c r="K141" i="7"/>
  <c r="H141" i="7"/>
  <c r="K140" i="7"/>
  <c r="H140" i="7"/>
  <c r="K139" i="7"/>
  <c r="H139" i="7"/>
  <c r="K138" i="7"/>
  <c r="H138" i="7"/>
  <c r="K137" i="7"/>
  <c r="H137" i="7"/>
  <c r="K136" i="7"/>
  <c r="H136" i="7"/>
  <c r="K135" i="7"/>
  <c r="H135" i="7"/>
  <c r="K134" i="7"/>
  <c r="H134" i="7"/>
  <c r="K133" i="7"/>
  <c r="H133" i="7"/>
  <c r="K132" i="7"/>
  <c r="H132" i="7"/>
  <c r="K131" i="7"/>
  <c r="H131" i="7"/>
  <c r="K130" i="7"/>
  <c r="H130" i="7"/>
  <c r="K129" i="7"/>
  <c r="H129" i="7"/>
  <c r="K128" i="7"/>
  <c r="H128" i="7"/>
  <c r="K127" i="7"/>
  <c r="H127" i="7"/>
  <c r="K126" i="7"/>
  <c r="H126" i="7"/>
  <c r="K125" i="7"/>
  <c r="H125" i="7"/>
  <c r="K124" i="7"/>
  <c r="H124" i="7"/>
  <c r="K123" i="7"/>
  <c r="H123" i="7"/>
  <c r="K122" i="7"/>
  <c r="H122" i="7"/>
  <c r="K121" i="7"/>
  <c r="H121" i="7"/>
  <c r="K120" i="7"/>
  <c r="H120" i="7"/>
  <c r="K119" i="7"/>
  <c r="H119" i="7"/>
  <c r="K118" i="7"/>
  <c r="H118" i="7"/>
  <c r="K117" i="7"/>
  <c r="H117" i="7"/>
  <c r="K116" i="7"/>
  <c r="H116" i="7"/>
  <c r="K115" i="7"/>
  <c r="H115" i="7"/>
  <c r="K114" i="7"/>
  <c r="H114" i="7"/>
  <c r="K113" i="7"/>
  <c r="H113" i="7"/>
  <c r="K112" i="7"/>
  <c r="H112" i="7"/>
  <c r="K111" i="7"/>
  <c r="H111" i="7"/>
  <c r="K110" i="7"/>
  <c r="H110" i="7"/>
  <c r="K109" i="7"/>
  <c r="H109" i="7"/>
  <c r="K108" i="7"/>
  <c r="H108" i="7"/>
  <c r="K107" i="7"/>
  <c r="H107" i="7"/>
  <c r="K106" i="7"/>
  <c r="H106" i="7"/>
  <c r="K105" i="7"/>
  <c r="H105" i="7"/>
  <c r="K104" i="7"/>
  <c r="H104" i="7"/>
  <c r="K103" i="7"/>
  <c r="H103" i="7"/>
  <c r="K102" i="7"/>
  <c r="H102" i="7"/>
  <c r="K101" i="7"/>
  <c r="H101" i="7"/>
  <c r="K100" i="7"/>
  <c r="H100" i="7"/>
  <c r="K99" i="7"/>
  <c r="H99" i="7"/>
  <c r="K98" i="7"/>
  <c r="H98" i="7"/>
  <c r="K97" i="7"/>
  <c r="H97" i="7"/>
  <c r="K96" i="7"/>
  <c r="H96" i="7"/>
  <c r="K95" i="7"/>
  <c r="H95" i="7"/>
  <c r="K94" i="7"/>
  <c r="H94" i="7"/>
  <c r="K93" i="7"/>
  <c r="H93" i="7"/>
  <c r="K92" i="7"/>
  <c r="H92" i="7"/>
  <c r="K91" i="7"/>
  <c r="H91" i="7"/>
  <c r="K90" i="7"/>
  <c r="H90" i="7"/>
  <c r="K89" i="7"/>
  <c r="H89" i="7"/>
  <c r="K88" i="7"/>
  <c r="H88" i="7"/>
  <c r="K87" i="7"/>
  <c r="H87" i="7"/>
  <c r="K86" i="7"/>
  <c r="H86" i="7"/>
  <c r="K85" i="7"/>
  <c r="K84" i="7"/>
  <c r="H84" i="7"/>
  <c r="K83" i="7"/>
  <c r="H83" i="7"/>
  <c r="K82" i="7"/>
  <c r="H82" i="7"/>
  <c r="K81" i="7"/>
  <c r="H81" i="7"/>
  <c r="K80" i="7"/>
  <c r="H80" i="7"/>
  <c r="K79" i="7"/>
  <c r="H79" i="7"/>
  <c r="K78" i="7"/>
  <c r="H78" i="7"/>
  <c r="K77" i="7"/>
  <c r="H77" i="7"/>
  <c r="K76" i="7"/>
  <c r="H76" i="7"/>
  <c r="K75" i="7"/>
  <c r="H75" i="7"/>
  <c r="K74" i="7"/>
  <c r="H74" i="7"/>
  <c r="K73" i="7"/>
  <c r="H73" i="7"/>
  <c r="K72" i="7"/>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c r="H58" i="7"/>
  <c r="K57" i="7"/>
  <c r="H57" i="7"/>
  <c r="K56" i="7"/>
  <c r="H56" i="7"/>
  <c r="K55" i="7"/>
  <c r="H55" i="7"/>
  <c r="K54" i="7"/>
  <c r="H54" i="7"/>
  <c r="K53" i="7"/>
  <c r="H53" i="7"/>
  <c r="K52" i="7"/>
  <c r="H52" i="7"/>
  <c r="K51" i="7"/>
  <c r="H51" i="7"/>
  <c r="K50" i="7"/>
  <c r="H50" i="7"/>
  <c r="K49" i="7"/>
  <c r="H49" i="7"/>
  <c r="K48" i="7"/>
  <c r="H48" i="7"/>
  <c r="K47" i="7"/>
  <c r="H47" i="7"/>
  <c r="K46" i="7"/>
  <c r="H46" i="7"/>
  <c r="K45" i="7"/>
  <c r="H45" i="7"/>
  <c r="K44" i="7"/>
  <c r="H44" i="7"/>
  <c r="K43" i="7"/>
  <c r="H43" i="7"/>
  <c r="K42" i="7"/>
  <c r="H42" i="7"/>
  <c r="K41" i="7"/>
  <c r="H41" i="7"/>
  <c r="K40" i="7"/>
  <c r="H40" i="7"/>
  <c r="K39" i="7"/>
  <c r="H39" i="7"/>
  <c r="K38" i="7"/>
  <c r="H38" i="7"/>
  <c r="K37" i="7"/>
  <c r="H37" i="7"/>
  <c r="K36" i="7"/>
  <c r="H36" i="7"/>
  <c r="K35" i="7"/>
  <c r="H35" i="7"/>
  <c r="K34" i="7"/>
  <c r="H34" i="7"/>
  <c r="K33" i="7"/>
  <c r="H33" i="7"/>
  <c r="K32" i="7"/>
  <c r="H32" i="7"/>
  <c r="K31" i="7"/>
  <c r="H31" i="7"/>
  <c r="K30" i="7"/>
  <c r="H30" i="7"/>
  <c r="K29" i="7"/>
  <c r="H29" i="7"/>
  <c r="K28" i="7"/>
  <c r="H28" i="7"/>
  <c r="K27" i="7"/>
  <c r="H27" i="7"/>
  <c r="K26" i="7"/>
  <c r="H26" i="7"/>
  <c r="K25" i="7"/>
  <c r="H25" i="7"/>
  <c r="K24" i="7"/>
  <c r="H24" i="7"/>
  <c r="K23" i="7"/>
  <c r="H23" i="7"/>
  <c r="K22" i="7"/>
  <c r="H22" i="7"/>
  <c r="K21" i="7"/>
  <c r="H21" i="7"/>
  <c r="K20" i="7"/>
  <c r="H20" i="7"/>
  <c r="K19" i="7"/>
  <c r="H19" i="7"/>
  <c r="K18" i="7"/>
  <c r="H18" i="7"/>
  <c r="K17" i="7"/>
  <c r="H17" i="7"/>
  <c r="K16" i="7"/>
  <c r="H16" i="7"/>
  <c r="K15" i="7"/>
  <c r="H15" i="7"/>
  <c r="K14" i="7"/>
  <c r="H14" i="7"/>
  <c r="K13" i="7"/>
  <c r="H13" i="7"/>
  <c r="K12" i="7"/>
  <c r="H12" i="7"/>
  <c r="K11" i="7"/>
  <c r="H11" i="7"/>
  <c r="K10" i="7"/>
  <c r="H10" i="7"/>
  <c r="K9" i="7"/>
  <c r="H9" i="7"/>
  <c r="K8" i="7"/>
  <c r="H8" i="7"/>
  <c r="K7" i="7"/>
  <c r="H7" i="7"/>
  <c r="K6" i="7"/>
  <c r="H6" i="7"/>
  <c r="K5" i="7"/>
  <c r="H5" i="7"/>
  <c r="K4" i="7"/>
  <c r="H4" i="7"/>
  <c r="K38" i="6"/>
  <c r="H38" i="6"/>
  <c r="K37" i="6"/>
  <c r="H37" i="6"/>
  <c r="K36" i="6"/>
  <c r="H36" i="6"/>
  <c r="K35" i="6"/>
  <c r="H35" i="6"/>
  <c r="K34" i="6"/>
  <c r="H34" i="6"/>
  <c r="K33" i="6"/>
  <c r="H33" i="6"/>
  <c r="K32" i="6"/>
  <c r="H32" i="6"/>
  <c r="K31" i="6"/>
  <c r="H31" i="6"/>
  <c r="K30" i="6"/>
  <c r="H30" i="6"/>
  <c r="K29" i="6"/>
  <c r="H29" i="6"/>
  <c r="K28" i="6"/>
  <c r="H28" i="6"/>
  <c r="K27" i="6"/>
  <c r="H27" i="6"/>
  <c r="K26" i="6"/>
  <c r="H26" i="6"/>
  <c r="K25" i="6"/>
  <c r="H25" i="6"/>
  <c r="K24" i="6"/>
  <c r="H24" i="6"/>
  <c r="K23" i="6"/>
  <c r="H23" i="6"/>
  <c r="K22" i="6"/>
  <c r="H22" i="6"/>
  <c r="K21" i="6"/>
  <c r="H21" i="6"/>
  <c r="K20" i="6"/>
  <c r="H20" i="6"/>
  <c r="K19" i="6"/>
  <c r="H19" i="6"/>
  <c r="K18" i="6"/>
  <c r="H18" i="6"/>
  <c r="K17" i="6"/>
  <c r="H17" i="6"/>
  <c r="K16" i="6"/>
  <c r="H16" i="6"/>
  <c r="K15" i="6"/>
  <c r="H15" i="6"/>
  <c r="K14" i="6"/>
  <c r="H14" i="6"/>
  <c r="K13" i="6"/>
  <c r="H13" i="6"/>
  <c r="K12" i="6"/>
  <c r="H12" i="6"/>
  <c r="K11" i="6"/>
  <c r="H11" i="6"/>
  <c r="K10" i="6"/>
  <c r="H10" i="6"/>
  <c r="K9" i="6"/>
  <c r="H9" i="6"/>
  <c r="K8" i="6"/>
  <c r="H8" i="6"/>
  <c r="K7" i="6"/>
  <c r="H7" i="6"/>
  <c r="K6" i="6"/>
  <c r="H6" i="6"/>
  <c r="K5" i="6"/>
  <c r="H5" i="6"/>
  <c r="K4" i="6"/>
  <c r="H4" i="6"/>
  <c r="K485" i="8"/>
  <c r="H485" i="8"/>
  <c r="K483" i="8"/>
  <c r="H483" i="8"/>
  <c r="K482" i="8"/>
  <c r="H482" i="8"/>
  <c r="K481" i="8"/>
  <c r="H481" i="8"/>
  <c r="K480" i="8"/>
  <c r="H480" i="8"/>
  <c r="K479" i="8"/>
  <c r="H479" i="8"/>
  <c r="K478" i="8"/>
  <c r="H478" i="8"/>
  <c r="K477" i="8"/>
  <c r="H477" i="8"/>
  <c r="K476" i="8"/>
  <c r="H476" i="8"/>
  <c r="K475" i="8"/>
  <c r="H475" i="8"/>
  <c r="K474" i="8"/>
  <c r="H474" i="8"/>
  <c r="K473" i="8"/>
  <c r="H473" i="8"/>
  <c r="K472" i="8"/>
  <c r="H472" i="8"/>
  <c r="K471" i="8"/>
  <c r="H471" i="8"/>
  <c r="K470" i="8"/>
  <c r="H470" i="8"/>
  <c r="K469" i="8"/>
  <c r="H469" i="8"/>
  <c r="K468" i="8"/>
  <c r="H468" i="8"/>
  <c r="K467" i="8"/>
  <c r="H467" i="8"/>
  <c r="K466" i="8"/>
  <c r="H466" i="8"/>
  <c r="K465" i="8"/>
  <c r="H465" i="8"/>
  <c r="K464" i="8"/>
  <c r="H464" i="8"/>
  <c r="K463" i="8"/>
  <c r="H463" i="8"/>
  <c r="K462" i="8"/>
  <c r="H462" i="8"/>
  <c r="K461" i="8"/>
  <c r="H461" i="8"/>
  <c r="K460" i="8"/>
  <c r="H460" i="8"/>
  <c r="K459" i="8"/>
  <c r="H459" i="8"/>
  <c r="K458" i="8"/>
  <c r="H458" i="8"/>
  <c r="K457" i="8"/>
  <c r="H457" i="8"/>
  <c r="K456" i="8"/>
  <c r="H456" i="8"/>
  <c r="K455" i="8"/>
  <c r="H455" i="8"/>
  <c r="K454" i="8"/>
  <c r="H454" i="8"/>
  <c r="K453" i="8"/>
  <c r="H453" i="8"/>
  <c r="K452" i="8"/>
  <c r="H452" i="8"/>
  <c r="K451" i="8"/>
  <c r="H451" i="8"/>
  <c r="K450" i="8"/>
  <c r="H450" i="8"/>
  <c r="K449" i="8"/>
  <c r="H449" i="8"/>
  <c r="K448" i="8"/>
  <c r="H448" i="8"/>
  <c r="K447" i="8"/>
  <c r="H447" i="8"/>
  <c r="K446" i="8"/>
  <c r="H446" i="8"/>
  <c r="K445" i="8"/>
  <c r="H445" i="8"/>
  <c r="K444" i="8"/>
  <c r="H444" i="8"/>
  <c r="K443" i="8"/>
  <c r="H443" i="8"/>
  <c r="K442" i="8"/>
  <c r="H442" i="8"/>
  <c r="K441" i="8"/>
  <c r="H441" i="8"/>
  <c r="K440" i="8"/>
  <c r="H440" i="8"/>
  <c r="K439" i="8"/>
  <c r="H439" i="8"/>
  <c r="K438" i="8"/>
  <c r="H438" i="8"/>
  <c r="K437" i="8"/>
  <c r="H437" i="8"/>
  <c r="K436" i="8"/>
  <c r="H436" i="8"/>
  <c r="K435" i="8"/>
  <c r="H435" i="8"/>
  <c r="K434" i="8"/>
  <c r="H434" i="8"/>
  <c r="K433" i="8"/>
  <c r="H433" i="8"/>
  <c r="K432" i="8"/>
  <c r="H432" i="8"/>
  <c r="K431" i="8"/>
  <c r="H431" i="8"/>
  <c r="K430" i="8"/>
  <c r="H430" i="8"/>
  <c r="K429" i="8"/>
  <c r="H429" i="8"/>
  <c r="K428" i="8"/>
  <c r="H428" i="8"/>
  <c r="K427" i="8"/>
  <c r="H427" i="8"/>
  <c r="K426" i="8"/>
  <c r="H426" i="8"/>
  <c r="K425" i="8"/>
  <c r="H425" i="8"/>
  <c r="K424" i="8"/>
  <c r="H424" i="8"/>
  <c r="K423" i="8"/>
  <c r="H423" i="8"/>
  <c r="K422" i="8"/>
  <c r="H422" i="8"/>
  <c r="K421" i="8"/>
  <c r="H421" i="8"/>
  <c r="K420" i="8"/>
  <c r="H420" i="8"/>
  <c r="K419" i="8"/>
  <c r="H419" i="8"/>
  <c r="K418" i="8"/>
  <c r="H418" i="8"/>
  <c r="K417" i="8"/>
  <c r="H417" i="8"/>
  <c r="K416" i="8"/>
  <c r="H416" i="8"/>
  <c r="K415" i="8"/>
  <c r="H415" i="8"/>
  <c r="K414" i="8"/>
  <c r="H414" i="8"/>
  <c r="K413" i="8"/>
  <c r="H413" i="8"/>
  <c r="K412" i="8"/>
  <c r="H412" i="8"/>
  <c r="K411" i="8"/>
  <c r="H411" i="8"/>
  <c r="K410" i="8"/>
  <c r="H410" i="8"/>
  <c r="K409" i="8"/>
  <c r="H409" i="8"/>
  <c r="K408" i="8"/>
  <c r="H408" i="8"/>
  <c r="K407" i="8"/>
  <c r="H407" i="8"/>
  <c r="K406" i="8"/>
  <c r="H406" i="8"/>
  <c r="K405" i="8"/>
  <c r="H405" i="8"/>
  <c r="K404" i="8"/>
  <c r="H404" i="8"/>
  <c r="K403" i="8"/>
  <c r="H403" i="8"/>
  <c r="K402" i="8"/>
  <c r="H402" i="8"/>
  <c r="K401" i="8"/>
  <c r="H401" i="8"/>
  <c r="K400" i="8"/>
  <c r="H400" i="8"/>
  <c r="K399" i="8"/>
  <c r="H399" i="8"/>
  <c r="K398" i="8"/>
  <c r="H398" i="8"/>
  <c r="K397" i="8"/>
  <c r="H397" i="8"/>
  <c r="K396" i="8"/>
  <c r="H396" i="8"/>
  <c r="K395" i="8"/>
  <c r="H395" i="8"/>
  <c r="K394" i="8"/>
  <c r="H394" i="8"/>
  <c r="K393" i="8"/>
  <c r="H393" i="8"/>
  <c r="K392" i="8"/>
  <c r="H392" i="8"/>
  <c r="K391" i="8"/>
  <c r="H391" i="8"/>
  <c r="K390" i="8"/>
  <c r="H390" i="8"/>
  <c r="K389" i="8"/>
  <c r="H389" i="8"/>
  <c r="K388" i="8"/>
  <c r="H388" i="8"/>
  <c r="K387" i="8"/>
  <c r="H387" i="8"/>
  <c r="K386" i="8"/>
  <c r="H386" i="8"/>
  <c r="K385" i="8"/>
  <c r="H385" i="8"/>
  <c r="K384" i="8"/>
  <c r="H384" i="8"/>
  <c r="K383" i="8"/>
  <c r="H383" i="8"/>
  <c r="K382" i="8"/>
  <c r="H382" i="8"/>
  <c r="K381" i="8"/>
  <c r="H381" i="8"/>
  <c r="K380" i="8"/>
  <c r="H380" i="8"/>
  <c r="K379" i="8"/>
  <c r="H379" i="8"/>
  <c r="K378" i="8"/>
  <c r="H378" i="8"/>
  <c r="K377" i="8"/>
  <c r="H377" i="8"/>
  <c r="K376" i="8"/>
  <c r="H376" i="8"/>
  <c r="K375" i="8"/>
  <c r="H375" i="8"/>
  <c r="K374" i="8"/>
  <c r="H374" i="8"/>
  <c r="K373" i="8"/>
  <c r="H373" i="8"/>
  <c r="K372" i="8"/>
  <c r="H372" i="8"/>
  <c r="K371" i="8"/>
  <c r="H371" i="8"/>
  <c r="K370" i="8"/>
  <c r="H370" i="8"/>
  <c r="K369" i="8"/>
  <c r="H369" i="8"/>
  <c r="K368" i="8"/>
  <c r="H368" i="8"/>
  <c r="K367" i="8"/>
  <c r="H367" i="8"/>
  <c r="K366" i="8"/>
  <c r="H366" i="8"/>
  <c r="K365" i="8"/>
  <c r="H365" i="8"/>
  <c r="K364" i="8"/>
  <c r="H364" i="8"/>
  <c r="K363" i="8"/>
  <c r="H363" i="8"/>
  <c r="K362" i="8"/>
  <c r="H362" i="8"/>
  <c r="K361" i="8"/>
  <c r="H361" i="8"/>
  <c r="K360" i="8"/>
  <c r="H360" i="8"/>
  <c r="K359" i="8"/>
  <c r="H359" i="8"/>
  <c r="K358" i="8"/>
  <c r="H358" i="8"/>
  <c r="K357" i="8"/>
  <c r="H357" i="8"/>
  <c r="K356" i="8"/>
  <c r="H356" i="8"/>
  <c r="K355" i="8"/>
  <c r="H355" i="8"/>
  <c r="K354" i="8"/>
  <c r="H354" i="8"/>
  <c r="K353" i="8"/>
  <c r="H353" i="8"/>
  <c r="K352" i="8"/>
  <c r="H352" i="8"/>
  <c r="K351" i="8"/>
  <c r="H351" i="8"/>
  <c r="K350" i="8"/>
  <c r="H350" i="8"/>
  <c r="K349" i="8"/>
  <c r="H349" i="8"/>
  <c r="K348" i="8"/>
  <c r="H348" i="8"/>
  <c r="K347" i="8"/>
  <c r="H347" i="8"/>
  <c r="K346" i="8"/>
  <c r="H346" i="8"/>
  <c r="K345" i="8"/>
  <c r="H345" i="8"/>
  <c r="K344" i="8"/>
  <c r="H344" i="8"/>
  <c r="K343" i="8"/>
  <c r="H343" i="8"/>
  <c r="K342" i="8"/>
  <c r="H342" i="8"/>
  <c r="K341" i="8"/>
  <c r="H341" i="8"/>
  <c r="K340" i="8"/>
  <c r="H340" i="8"/>
  <c r="K339" i="8"/>
  <c r="H339" i="8"/>
  <c r="K338" i="8"/>
  <c r="H338" i="8"/>
  <c r="K337" i="8"/>
  <c r="H337" i="8"/>
  <c r="K336" i="8"/>
  <c r="H336" i="8"/>
  <c r="K335" i="8"/>
  <c r="H335" i="8"/>
  <c r="K334" i="8"/>
  <c r="H334" i="8"/>
  <c r="K333" i="8"/>
  <c r="H333" i="8"/>
  <c r="K332" i="8"/>
  <c r="H332" i="8"/>
  <c r="K331" i="8"/>
  <c r="H331" i="8"/>
  <c r="K330" i="8"/>
  <c r="H330" i="8"/>
  <c r="K329" i="8"/>
  <c r="H329" i="8"/>
  <c r="K328" i="8"/>
  <c r="H328" i="8"/>
  <c r="K327" i="8"/>
  <c r="H327" i="8"/>
  <c r="K326" i="8"/>
  <c r="H326" i="8"/>
  <c r="K325" i="8"/>
  <c r="H325" i="8"/>
  <c r="K324" i="8"/>
  <c r="H324" i="8"/>
  <c r="K323" i="8"/>
  <c r="H323" i="8"/>
  <c r="K322" i="8"/>
  <c r="H322" i="8"/>
  <c r="K321" i="8"/>
  <c r="H321" i="8"/>
  <c r="K320" i="8"/>
  <c r="H320" i="8"/>
  <c r="K319" i="8"/>
  <c r="H319" i="8"/>
  <c r="K318" i="8"/>
  <c r="H318" i="8"/>
  <c r="K317" i="8"/>
  <c r="H317" i="8"/>
  <c r="K316" i="8"/>
  <c r="H316" i="8"/>
  <c r="K315" i="8"/>
  <c r="H315" i="8"/>
  <c r="K314" i="8"/>
  <c r="H314" i="8"/>
  <c r="K313" i="8"/>
  <c r="H313" i="8"/>
  <c r="K312" i="8"/>
  <c r="H312" i="8"/>
  <c r="K311" i="8"/>
  <c r="H311" i="8"/>
  <c r="K310" i="8"/>
  <c r="H310" i="8"/>
  <c r="K309" i="8"/>
  <c r="H309" i="8"/>
  <c r="K308" i="8"/>
  <c r="H308" i="8"/>
  <c r="K307" i="8"/>
  <c r="H307" i="8"/>
  <c r="K306" i="8"/>
  <c r="H306" i="8"/>
  <c r="K305" i="8"/>
  <c r="H305" i="8"/>
  <c r="K304" i="8"/>
  <c r="H304" i="8"/>
  <c r="K303" i="8"/>
  <c r="H303" i="8"/>
  <c r="K302" i="8"/>
  <c r="H302" i="8"/>
  <c r="K301" i="8"/>
  <c r="H301" i="8"/>
  <c r="K300" i="8"/>
  <c r="H300" i="8"/>
  <c r="K299" i="8"/>
  <c r="H299" i="8"/>
  <c r="K298" i="8"/>
  <c r="H298" i="8"/>
  <c r="K297" i="8"/>
  <c r="H297" i="8"/>
  <c r="K296" i="8"/>
  <c r="H296" i="8"/>
  <c r="K295" i="8"/>
  <c r="H295" i="8"/>
  <c r="K294" i="8"/>
  <c r="H294" i="8"/>
  <c r="K293" i="8"/>
  <c r="H293" i="8"/>
  <c r="K292" i="8"/>
  <c r="H292" i="8"/>
  <c r="K291" i="8"/>
  <c r="H291" i="8"/>
  <c r="K290" i="8"/>
  <c r="H290" i="8"/>
  <c r="K289" i="8"/>
  <c r="H289" i="8"/>
  <c r="K288" i="8"/>
  <c r="H288" i="8"/>
  <c r="K287" i="8"/>
  <c r="H287" i="8"/>
  <c r="K286" i="8"/>
  <c r="H286" i="8"/>
  <c r="K285" i="8"/>
  <c r="H285" i="8"/>
  <c r="K284" i="8"/>
  <c r="H284" i="8"/>
  <c r="K283" i="8"/>
  <c r="H283" i="8"/>
  <c r="K282" i="8"/>
  <c r="H282" i="8"/>
  <c r="K281" i="8"/>
  <c r="H281" i="8"/>
  <c r="K280" i="8"/>
  <c r="H280" i="8"/>
  <c r="K279" i="8"/>
  <c r="H279" i="8"/>
  <c r="K278" i="8"/>
  <c r="H278" i="8"/>
  <c r="K277" i="8"/>
  <c r="H277" i="8"/>
  <c r="K276" i="8"/>
  <c r="H276" i="8"/>
  <c r="K275" i="8"/>
  <c r="H275" i="8"/>
  <c r="K274" i="8"/>
  <c r="H274" i="8"/>
  <c r="K273" i="8"/>
  <c r="H273" i="8"/>
  <c r="K272" i="8"/>
  <c r="H272" i="8"/>
  <c r="K271" i="8"/>
  <c r="H271" i="8"/>
  <c r="K270" i="8"/>
  <c r="H270" i="8"/>
  <c r="K269" i="8"/>
  <c r="H269" i="8"/>
  <c r="K268" i="8"/>
  <c r="H268" i="8"/>
  <c r="K267" i="8"/>
  <c r="H267" i="8"/>
  <c r="K266" i="8"/>
  <c r="H266" i="8"/>
  <c r="K265" i="8"/>
  <c r="H265" i="8"/>
  <c r="K264" i="8"/>
  <c r="H264" i="8"/>
  <c r="K263" i="8"/>
  <c r="H263" i="8"/>
  <c r="K262" i="8"/>
  <c r="H262" i="8"/>
  <c r="K261" i="8"/>
  <c r="H261" i="8"/>
  <c r="K260" i="8"/>
  <c r="H260" i="8"/>
  <c r="K259" i="8"/>
  <c r="H259" i="8"/>
  <c r="K258" i="8"/>
  <c r="H258" i="8"/>
  <c r="K257" i="8"/>
  <c r="H257" i="8"/>
  <c r="K256" i="8"/>
  <c r="H256" i="8"/>
  <c r="K255" i="8"/>
  <c r="H255" i="8"/>
  <c r="K254" i="8"/>
  <c r="H254" i="8"/>
  <c r="K253" i="8"/>
  <c r="H253" i="8"/>
  <c r="K252" i="8"/>
  <c r="H252" i="8"/>
  <c r="K251" i="8"/>
  <c r="H251" i="8"/>
  <c r="K250" i="8"/>
  <c r="H250" i="8"/>
  <c r="K249" i="8"/>
  <c r="H249" i="8"/>
  <c r="K248" i="8"/>
  <c r="H248" i="8"/>
  <c r="K247" i="8"/>
  <c r="H247" i="8"/>
  <c r="K246" i="8"/>
  <c r="H246" i="8"/>
  <c r="K245" i="8"/>
  <c r="H245" i="8"/>
  <c r="K244" i="8"/>
  <c r="H244" i="8"/>
  <c r="K243" i="8"/>
  <c r="H243" i="8"/>
  <c r="K242" i="8"/>
  <c r="H242" i="8"/>
  <c r="K241" i="8"/>
  <c r="H241" i="8"/>
  <c r="K240" i="8"/>
  <c r="H240" i="8"/>
  <c r="K239" i="8"/>
  <c r="H239" i="8"/>
  <c r="K238" i="8"/>
  <c r="H238" i="8"/>
  <c r="K237" i="8"/>
  <c r="H237" i="8"/>
  <c r="K236" i="8"/>
  <c r="H236" i="8"/>
  <c r="K235" i="8"/>
  <c r="H235" i="8"/>
  <c r="K234" i="8"/>
  <c r="H234" i="8"/>
  <c r="K233" i="8"/>
  <c r="H233" i="8"/>
  <c r="K232" i="8"/>
  <c r="H232" i="8"/>
  <c r="K231" i="8"/>
  <c r="H231" i="8"/>
  <c r="K230" i="8"/>
  <c r="H230" i="8"/>
  <c r="K229" i="8"/>
  <c r="H229" i="8"/>
  <c r="K228" i="8"/>
  <c r="H228" i="8"/>
  <c r="K227" i="8"/>
  <c r="H227" i="8"/>
  <c r="K226" i="8"/>
  <c r="H226" i="8"/>
  <c r="K225" i="8"/>
  <c r="H225" i="8"/>
  <c r="K224" i="8"/>
  <c r="H224" i="8"/>
  <c r="K223" i="8"/>
  <c r="H223" i="8"/>
  <c r="K222" i="8"/>
  <c r="H222" i="8"/>
  <c r="K221" i="8"/>
  <c r="H221" i="8"/>
  <c r="K220" i="8"/>
  <c r="H220" i="8"/>
  <c r="K219" i="8"/>
  <c r="H219" i="8"/>
  <c r="K218" i="8"/>
  <c r="H218" i="8"/>
  <c r="K217" i="8"/>
  <c r="H217" i="8"/>
  <c r="K216" i="8"/>
  <c r="H216" i="8"/>
  <c r="K215" i="8"/>
  <c r="H215" i="8"/>
  <c r="K214" i="8"/>
  <c r="H214" i="8"/>
  <c r="K213" i="8"/>
  <c r="H213" i="8"/>
  <c r="K212" i="8"/>
  <c r="H212" i="8"/>
  <c r="K211" i="8"/>
  <c r="H211" i="8"/>
  <c r="K210" i="8"/>
  <c r="H210" i="8"/>
  <c r="K209" i="8"/>
  <c r="H209" i="8"/>
  <c r="K208" i="8"/>
  <c r="H208" i="8"/>
  <c r="K207" i="8"/>
  <c r="H207" i="8"/>
  <c r="K206" i="8"/>
  <c r="H206" i="8"/>
  <c r="K205" i="8"/>
  <c r="H205" i="8"/>
  <c r="K204" i="8"/>
  <c r="H204" i="8"/>
  <c r="K203" i="8"/>
  <c r="H203" i="8"/>
  <c r="K202" i="8"/>
  <c r="H202" i="8"/>
  <c r="K201" i="8"/>
  <c r="H201" i="8"/>
  <c r="K200" i="8"/>
  <c r="H200" i="8"/>
  <c r="K199" i="8"/>
  <c r="H199" i="8"/>
  <c r="K198" i="8"/>
  <c r="H198" i="8"/>
  <c r="K197" i="8"/>
  <c r="H197" i="8"/>
  <c r="K196" i="8"/>
  <c r="H196" i="8"/>
  <c r="K195" i="8"/>
  <c r="H195" i="8"/>
  <c r="K194" i="8"/>
  <c r="H194" i="8"/>
  <c r="K193" i="8"/>
  <c r="H193" i="8"/>
  <c r="K192" i="8"/>
  <c r="H192" i="8"/>
  <c r="K191" i="8"/>
  <c r="H191" i="8"/>
  <c r="K190" i="8"/>
  <c r="H190" i="8"/>
  <c r="K189" i="8"/>
  <c r="H189" i="8"/>
  <c r="K188" i="8"/>
  <c r="H188" i="8"/>
  <c r="K187" i="8"/>
  <c r="H187" i="8"/>
  <c r="K186" i="8"/>
  <c r="H186" i="8"/>
  <c r="K185" i="8"/>
  <c r="H185" i="8"/>
  <c r="K184" i="8"/>
  <c r="H184" i="8"/>
  <c r="K183" i="8"/>
  <c r="H183" i="8"/>
  <c r="K182" i="8"/>
  <c r="H182" i="8"/>
  <c r="K181" i="8"/>
  <c r="H181" i="8"/>
  <c r="K180" i="8"/>
  <c r="H180" i="8"/>
  <c r="K179" i="8"/>
  <c r="H179" i="8"/>
  <c r="K178" i="8"/>
  <c r="H178" i="8"/>
  <c r="K177" i="8"/>
  <c r="H177" i="8"/>
  <c r="K176" i="8"/>
  <c r="H176" i="8"/>
  <c r="K175" i="8"/>
  <c r="H175" i="8"/>
  <c r="K174" i="8"/>
  <c r="H174" i="8"/>
  <c r="K173" i="8"/>
  <c r="H173" i="8"/>
  <c r="K172" i="8"/>
  <c r="H172" i="8"/>
  <c r="K171" i="8"/>
  <c r="H171" i="8"/>
  <c r="K170" i="8"/>
  <c r="H170" i="8"/>
  <c r="K169" i="8"/>
  <c r="H169" i="8"/>
  <c r="K168" i="8"/>
  <c r="H168" i="8"/>
  <c r="K167" i="8"/>
  <c r="H167" i="8"/>
  <c r="K166" i="8"/>
  <c r="H166" i="8"/>
  <c r="K165" i="8"/>
  <c r="H165" i="8"/>
  <c r="K164" i="8"/>
  <c r="H164" i="8"/>
  <c r="K163" i="8"/>
  <c r="H163" i="8"/>
  <c r="K162" i="8"/>
  <c r="H162" i="8"/>
  <c r="K161" i="8"/>
  <c r="H161" i="8"/>
  <c r="K160" i="8"/>
  <c r="H160" i="8"/>
  <c r="K159" i="8"/>
  <c r="H159" i="8"/>
  <c r="K158" i="8"/>
  <c r="H158" i="8"/>
  <c r="K157" i="8"/>
  <c r="H157" i="8"/>
  <c r="K156" i="8"/>
  <c r="H156" i="8"/>
  <c r="K155" i="8"/>
  <c r="H155" i="8"/>
  <c r="K154" i="8"/>
  <c r="H154" i="8"/>
  <c r="K153" i="8"/>
  <c r="H153" i="8"/>
  <c r="K152" i="8"/>
  <c r="H152" i="8"/>
  <c r="K151" i="8"/>
  <c r="H151" i="8"/>
  <c r="K150" i="8"/>
  <c r="H150" i="8"/>
  <c r="K149" i="8"/>
  <c r="H149" i="8"/>
  <c r="K148" i="8"/>
  <c r="H148" i="8"/>
  <c r="K147" i="8"/>
  <c r="H147" i="8"/>
  <c r="K146" i="8"/>
  <c r="H146" i="8"/>
  <c r="K145" i="8"/>
  <c r="H145" i="8"/>
  <c r="K144" i="8"/>
  <c r="H144" i="8"/>
  <c r="K143" i="8"/>
  <c r="H143" i="8"/>
  <c r="K142" i="8"/>
  <c r="H142" i="8"/>
  <c r="K141" i="8"/>
  <c r="H141" i="8"/>
  <c r="K140" i="8"/>
  <c r="H140" i="8"/>
  <c r="K139" i="8"/>
  <c r="H139" i="8"/>
  <c r="K138" i="8"/>
  <c r="H138" i="8"/>
  <c r="K137" i="8"/>
  <c r="H137" i="8"/>
  <c r="K136" i="8"/>
  <c r="H136" i="8"/>
  <c r="K135" i="8"/>
  <c r="H135" i="8"/>
  <c r="K134" i="8"/>
  <c r="H134" i="8"/>
  <c r="K133" i="8"/>
  <c r="H133" i="8"/>
  <c r="K132" i="8"/>
  <c r="H132" i="8"/>
  <c r="K131" i="8"/>
  <c r="H131" i="8"/>
  <c r="K130" i="8"/>
  <c r="H130" i="8"/>
  <c r="K129" i="8"/>
  <c r="H129" i="8"/>
  <c r="K128" i="8"/>
  <c r="H128" i="8"/>
  <c r="K127" i="8"/>
  <c r="H127" i="8"/>
  <c r="K126" i="8"/>
  <c r="H126" i="8"/>
  <c r="K125" i="8"/>
  <c r="H125" i="8"/>
  <c r="K124" i="8"/>
  <c r="H124" i="8"/>
  <c r="K123" i="8"/>
  <c r="H123" i="8"/>
  <c r="K122" i="8"/>
  <c r="H122" i="8"/>
  <c r="K121" i="8"/>
  <c r="H121" i="8"/>
  <c r="K120" i="8"/>
  <c r="H120" i="8"/>
  <c r="K119" i="8"/>
  <c r="H119" i="8"/>
  <c r="K118" i="8"/>
  <c r="H118" i="8"/>
  <c r="K117" i="8"/>
  <c r="H117" i="8"/>
  <c r="K116" i="8"/>
  <c r="H116" i="8"/>
  <c r="K115" i="8"/>
  <c r="H115" i="8"/>
  <c r="K114" i="8"/>
  <c r="H114" i="8"/>
  <c r="K113" i="8"/>
  <c r="H113" i="8"/>
  <c r="K112" i="8"/>
  <c r="H112" i="8"/>
  <c r="K111" i="8"/>
  <c r="H111" i="8"/>
  <c r="K110" i="8"/>
  <c r="H110" i="8"/>
  <c r="K109" i="8"/>
  <c r="H109" i="8"/>
  <c r="K108" i="8"/>
  <c r="H108" i="8"/>
  <c r="K107" i="8"/>
  <c r="H107" i="8"/>
  <c r="K106" i="8"/>
  <c r="H106" i="8"/>
  <c r="K105" i="8"/>
  <c r="H105" i="8"/>
  <c r="K104" i="8"/>
  <c r="H104" i="8"/>
  <c r="K103" i="8"/>
  <c r="H103" i="8"/>
  <c r="K102" i="8"/>
  <c r="H102" i="8"/>
  <c r="K101" i="8"/>
  <c r="H101" i="8"/>
  <c r="K100" i="8"/>
  <c r="H100" i="8"/>
  <c r="K99" i="8"/>
  <c r="H99" i="8"/>
  <c r="K98" i="8"/>
  <c r="H98" i="8"/>
  <c r="K97" i="8"/>
  <c r="H97" i="8"/>
  <c r="K96" i="8"/>
  <c r="H96" i="8"/>
  <c r="K95" i="8"/>
  <c r="H95" i="8"/>
  <c r="K94" i="8"/>
  <c r="H94" i="8"/>
  <c r="K93" i="8"/>
  <c r="H93" i="8"/>
  <c r="K92" i="8"/>
  <c r="H92" i="8"/>
  <c r="K91" i="8"/>
  <c r="H91" i="8"/>
  <c r="K90" i="8"/>
  <c r="H90" i="8"/>
  <c r="K89" i="8"/>
  <c r="H89" i="8"/>
  <c r="K88" i="8"/>
  <c r="H88" i="8"/>
  <c r="K87" i="8"/>
  <c r="H87" i="8"/>
  <c r="K86" i="8"/>
  <c r="H86" i="8"/>
  <c r="K85" i="8"/>
  <c r="H85" i="8"/>
  <c r="K84" i="8"/>
  <c r="H84" i="8"/>
  <c r="K83" i="8"/>
  <c r="H83" i="8"/>
  <c r="K82" i="8"/>
  <c r="H82" i="8"/>
  <c r="K81" i="8"/>
  <c r="H81" i="8"/>
  <c r="K80" i="8"/>
  <c r="H80" i="8"/>
  <c r="K79" i="8"/>
  <c r="H79" i="8"/>
  <c r="K78" i="8"/>
  <c r="H78" i="8"/>
  <c r="K77" i="8"/>
  <c r="H77" i="8"/>
  <c r="K76" i="8"/>
  <c r="H76" i="8"/>
  <c r="K75" i="8"/>
  <c r="H75" i="8"/>
  <c r="K74" i="8"/>
  <c r="H74" i="8"/>
  <c r="K73" i="8"/>
  <c r="H73" i="8"/>
  <c r="K72" i="8"/>
  <c r="H72" i="8"/>
  <c r="K71" i="8"/>
  <c r="H71" i="8"/>
  <c r="K70" i="8"/>
  <c r="H70" i="8"/>
  <c r="K69" i="8"/>
  <c r="H69" i="8"/>
  <c r="K68" i="8"/>
  <c r="H68" i="8"/>
  <c r="K67" i="8"/>
  <c r="H67" i="8"/>
  <c r="K66" i="8"/>
  <c r="H66" i="8"/>
  <c r="K65" i="8"/>
  <c r="H65" i="8"/>
  <c r="K64" i="8"/>
  <c r="H64" i="8"/>
  <c r="K63" i="8"/>
  <c r="H63" i="8"/>
  <c r="K62" i="8"/>
  <c r="H62" i="8"/>
  <c r="K61" i="8"/>
  <c r="H61" i="8"/>
  <c r="K60" i="8"/>
  <c r="H60" i="8"/>
  <c r="K59" i="8"/>
  <c r="H59" i="8"/>
  <c r="K58" i="8"/>
  <c r="H58" i="8"/>
  <c r="K57" i="8"/>
  <c r="H57" i="8"/>
  <c r="K56" i="8"/>
  <c r="H56" i="8"/>
  <c r="K55" i="8"/>
  <c r="H55" i="8"/>
  <c r="K54" i="8"/>
  <c r="H54" i="8"/>
  <c r="K53" i="8"/>
  <c r="H53" i="8"/>
  <c r="K52" i="8"/>
  <c r="H52" i="8"/>
  <c r="K51" i="8"/>
  <c r="H51" i="8"/>
  <c r="K50" i="8"/>
  <c r="H50" i="8"/>
  <c r="K49" i="8"/>
  <c r="H49" i="8"/>
  <c r="K48" i="8"/>
  <c r="H48" i="8"/>
  <c r="K47" i="8"/>
  <c r="H47" i="8"/>
  <c r="K46" i="8"/>
  <c r="H46" i="8"/>
  <c r="K45" i="8"/>
  <c r="H45" i="8"/>
  <c r="K44" i="8"/>
  <c r="H44" i="8"/>
  <c r="K43" i="8"/>
  <c r="H43" i="8"/>
  <c r="K42" i="8"/>
  <c r="H42" i="8"/>
  <c r="K41" i="8"/>
  <c r="H41" i="8"/>
  <c r="K40" i="8"/>
  <c r="H40" i="8"/>
  <c r="K39" i="8"/>
  <c r="H39" i="8"/>
  <c r="K38" i="8"/>
  <c r="H38" i="8"/>
  <c r="K37" i="8"/>
  <c r="H37" i="8"/>
  <c r="K36" i="8"/>
  <c r="H36" i="8"/>
  <c r="K35" i="8"/>
  <c r="H35" i="8"/>
  <c r="K34" i="8"/>
  <c r="H34" i="8"/>
  <c r="K33" i="8"/>
  <c r="H33" i="8"/>
  <c r="K32" i="8"/>
  <c r="H32" i="8"/>
  <c r="K31" i="8"/>
  <c r="H31" i="8"/>
  <c r="K30" i="8"/>
  <c r="H30" i="8"/>
  <c r="K29" i="8"/>
  <c r="H29" i="8"/>
  <c r="K28" i="8"/>
  <c r="H28" i="8"/>
  <c r="K27" i="8"/>
  <c r="H27" i="8"/>
  <c r="K26" i="8"/>
  <c r="H26" i="8"/>
  <c r="K25" i="8"/>
  <c r="H25" i="8"/>
  <c r="K24" i="8"/>
  <c r="H24" i="8"/>
  <c r="K23" i="8"/>
  <c r="H23" i="8"/>
  <c r="K22" i="8"/>
  <c r="H22" i="8"/>
  <c r="K21" i="8"/>
  <c r="H21" i="8"/>
  <c r="K20" i="8"/>
  <c r="H20" i="8"/>
  <c r="K19" i="8"/>
  <c r="H19" i="8"/>
  <c r="K18" i="8"/>
  <c r="H18" i="8"/>
  <c r="K17" i="8"/>
  <c r="H17" i="8"/>
  <c r="K16" i="8"/>
  <c r="H16" i="8"/>
  <c r="K15" i="8"/>
  <c r="H15" i="8"/>
  <c r="K14" i="8"/>
  <c r="H14" i="8"/>
  <c r="K13" i="8"/>
  <c r="H13" i="8"/>
  <c r="K12" i="8"/>
  <c r="H12" i="8"/>
  <c r="K11" i="8"/>
  <c r="H11" i="8"/>
  <c r="K10" i="8"/>
  <c r="H10" i="8"/>
  <c r="K9" i="8"/>
  <c r="H9" i="8"/>
  <c r="K8" i="8"/>
  <c r="H8" i="8"/>
  <c r="K7" i="8"/>
  <c r="H7" i="8"/>
  <c r="K6" i="8"/>
  <c r="H6" i="8"/>
  <c r="K5" i="8"/>
  <c r="H5" i="8"/>
  <c r="K4" i="8"/>
  <c r="H4" i="8"/>
  <c r="P161" i="33" l="1"/>
  <c r="K15" i="17" s="1"/>
  <c r="N7" i="7"/>
  <c r="O7" i="7" s="1"/>
  <c r="Q7" i="7" s="1"/>
  <c r="N9" i="7"/>
  <c r="O9" i="7" s="1"/>
  <c r="Q9" i="7" s="1"/>
  <c r="N11" i="7"/>
  <c r="O11" i="7" s="1"/>
  <c r="Q11" i="7" s="1"/>
  <c r="N15" i="7"/>
  <c r="O15" i="7" s="1"/>
  <c r="Q15" i="7" s="1"/>
  <c r="N17" i="7"/>
  <c r="O17" i="7" s="1"/>
  <c r="Q17" i="7" s="1"/>
  <c r="N19" i="7"/>
  <c r="O19" i="7" s="1"/>
  <c r="Q19" i="7" s="1"/>
  <c r="N23" i="7"/>
  <c r="O23" i="7" s="1"/>
  <c r="Q23" i="7" s="1"/>
  <c r="N27" i="7"/>
  <c r="O27" i="7" s="1"/>
  <c r="Q27" i="7" s="1"/>
  <c r="N29" i="7"/>
  <c r="O29" i="7" s="1"/>
  <c r="N31" i="7"/>
  <c r="O31" i="7" s="1"/>
  <c r="Q31" i="7" s="1"/>
  <c r="N35" i="7"/>
  <c r="O35" i="7" s="1"/>
  <c r="N37" i="7"/>
  <c r="O37" i="7" s="1"/>
  <c r="Q37" i="7" s="1"/>
  <c r="N39" i="7"/>
  <c r="O39" i="7" s="1"/>
  <c r="N41" i="7"/>
  <c r="O41" i="7" s="1"/>
  <c r="Q41" i="7" s="1"/>
  <c r="N43" i="7"/>
  <c r="O43" i="7" s="1"/>
  <c r="Q43" i="7" s="1"/>
  <c r="N45" i="7"/>
  <c r="O45" i="7" s="1"/>
  <c r="N47" i="7"/>
  <c r="O47" i="7" s="1"/>
  <c r="Q47" i="7" s="1"/>
  <c r="N49" i="7"/>
  <c r="O49" i="7" s="1"/>
  <c r="Q49" i="7" s="1"/>
  <c r="N51" i="7"/>
  <c r="O51" i="7" s="1"/>
  <c r="Q51" i="7" s="1"/>
  <c r="N53" i="7"/>
  <c r="O53" i="7" s="1"/>
  <c r="N55" i="7"/>
  <c r="O55" i="7" s="1"/>
  <c r="N57" i="7"/>
  <c r="O57" i="7" s="1"/>
  <c r="N79" i="7"/>
  <c r="O79" i="7" s="1"/>
  <c r="Q79" i="7" s="1"/>
  <c r="N81" i="7"/>
  <c r="O81" i="7" s="1"/>
  <c r="N83" i="7"/>
  <c r="O83" i="7" s="1"/>
  <c r="Q83" i="7" s="1"/>
  <c r="N85" i="7"/>
  <c r="O85" i="7" s="1"/>
  <c r="N5" i="7"/>
  <c r="O5" i="7" s="1"/>
  <c r="Q5" i="7" s="1"/>
  <c r="N13" i="7"/>
  <c r="O13" i="7" s="1"/>
  <c r="Q13" i="7" s="1"/>
  <c r="N21" i="7"/>
  <c r="O21" i="7" s="1"/>
  <c r="Q21" i="7" s="1"/>
  <c r="N25" i="7"/>
  <c r="O25" i="7" s="1"/>
  <c r="Q25" i="7" s="1"/>
  <c r="N33" i="7"/>
  <c r="O33" i="7" s="1"/>
  <c r="S174" i="20"/>
  <c r="J4" i="19" s="1"/>
  <c r="N4" i="6"/>
  <c r="O4" i="6" s="1"/>
  <c r="Q4" i="6" s="1"/>
  <c r="N6" i="6"/>
  <c r="O6" i="6" s="1"/>
  <c r="Q6" i="6" s="1"/>
  <c r="N8" i="6"/>
  <c r="O8" i="6" s="1"/>
  <c r="Q8" i="6" s="1"/>
  <c r="N10" i="6"/>
  <c r="O10" i="6" s="1"/>
  <c r="Q10" i="6" s="1"/>
  <c r="N12" i="6"/>
  <c r="O12" i="6" s="1"/>
  <c r="Q12" i="6" s="1"/>
  <c r="N14" i="6"/>
  <c r="O14" i="6" s="1"/>
  <c r="Q14" i="6" s="1"/>
  <c r="N16" i="6"/>
  <c r="O16" i="6" s="1"/>
  <c r="Q16" i="6" s="1"/>
  <c r="N18" i="6"/>
  <c r="O18" i="6" s="1"/>
  <c r="Q18" i="6" s="1"/>
  <c r="N20" i="6"/>
  <c r="O20" i="6" s="1"/>
  <c r="Q20" i="6" s="1"/>
  <c r="N22" i="6"/>
  <c r="O22" i="6" s="1"/>
  <c r="Q22" i="6" s="1"/>
  <c r="N24" i="6"/>
  <c r="O24" i="6" s="1"/>
  <c r="Q24" i="6" s="1"/>
  <c r="N26" i="6"/>
  <c r="O26" i="6" s="1"/>
  <c r="Q26" i="6" s="1"/>
  <c r="N28" i="6"/>
  <c r="O28" i="6" s="1"/>
  <c r="Q28" i="6" s="1"/>
  <c r="N30" i="6"/>
  <c r="O30" i="6" s="1"/>
  <c r="Q30" i="6" s="1"/>
  <c r="N32" i="6"/>
  <c r="O32" i="6" s="1"/>
  <c r="Q32" i="6" s="1"/>
  <c r="N34" i="6"/>
  <c r="O34" i="6" s="1"/>
  <c r="Q34" i="6" s="1"/>
  <c r="N36" i="6"/>
  <c r="O36" i="6" s="1"/>
  <c r="Q36" i="6" s="1"/>
  <c r="N38" i="6"/>
  <c r="O38" i="6" s="1"/>
  <c r="Q38" i="6" s="1"/>
  <c r="Q5" i="33"/>
  <c r="R5" i="33" s="1"/>
  <c r="T5" i="33" s="1"/>
  <c r="N5" i="8"/>
  <c r="O5" i="8" s="1"/>
  <c r="Q5" i="8" s="1"/>
  <c r="N9" i="8"/>
  <c r="O9" i="8" s="1"/>
  <c r="Q9" i="8" s="1"/>
  <c r="N13" i="8"/>
  <c r="O13" i="8" s="1"/>
  <c r="Q13" i="8" s="1"/>
  <c r="N17" i="8"/>
  <c r="O17" i="8" s="1"/>
  <c r="Q17" i="8" s="1"/>
  <c r="N21" i="8"/>
  <c r="O21" i="8" s="1"/>
  <c r="Q21" i="8" s="1"/>
  <c r="N25" i="8"/>
  <c r="O25" i="8" s="1"/>
  <c r="Q25" i="8" s="1"/>
  <c r="N29" i="8"/>
  <c r="O29" i="8" s="1"/>
  <c r="Q29" i="8" s="1"/>
  <c r="N33" i="8"/>
  <c r="O33" i="8" s="1"/>
  <c r="Q33" i="8" s="1"/>
  <c r="N37" i="8"/>
  <c r="O37" i="8" s="1"/>
  <c r="N41" i="8"/>
  <c r="O41" i="8" s="1"/>
  <c r="Q41" i="8" s="1"/>
  <c r="N45" i="8"/>
  <c r="O45" i="8" s="1"/>
  <c r="Q45" i="8" s="1"/>
  <c r="N49" i="8"/>
  <c r="O49" i="8" s="1"/>
  <c r="Q49" i="8" s="1"/>
  <c r="N53" i="8"/>
  <c r="O53" i="8" s="1"/>
  <c r="Q53" i="8" s="1"/>
  <c r="N57" i="8"/>
  <c r="O57" i="8" s="1"/>
  <c r="Q57" i="8" s="1"/>
  <c r="N61" i="8"/>
  <c r="O61" i="8" s="1"/>
  <c r="Q61" i="8" s="1"/>
  <c r="N65" i="8"/>
  <c r="O65" i="8" s="1"/>
  <c r="Q65" i="8" s="1"/>
  <c r="N69" i="8"/>
  <c r="O69" i="8" s="1"/>
  <c r="Q69" i="8" s="1"/>
  <c r="N73" i="8"/>
  <c r="O73" i="8" s="1"/>
  <c r="Q73" i="8" s="1"/>
  <c r="N77" i="8"/>
  <c r="O77" i="8" s="1"/>
  <c r="Q77" i="8" s="1"/>
  <c r="N81" i="8"/>
  <c r="O81" i="8" s="1"/>
  <c r="Q81" i="8" s="1"/>
  <c r="N85" i="8"/>
  <c r="O85" i="8" s="1"/>
  <c r="Q85" i="8" s="1"/>
  <c r="N89" i="8"/>
  <c r="O89" i="8" s="1"/>
  <c r="Q89" i="8" s="1"/>
  <c r="N93" i="8"/>
  <c r="O93" i="8" s="1"/>
  <c r="Q93" i="8" s="1"/>
  <c r="N97" i="8"/>
  <c r="O97" i="8" s="1"/>
  <c r="Q97" i="8" s="1"/>
  <c r="N101" i="8"/>
  <c r="O101" i="8" s="1"/>
  <c r="N105" i="8"/>
  <c r="O105" i="8" s="1"/>
  <c r="Q105" i="8" s="1"/>
  <c r="N109" i="8"/>
  <c r="O109" i="8" s="1"/>
  <c r="Q109" i="8" s="1"/>
  <c r="N113" i="8"/>
  <c r="O113" i="8" s="1"/>
  <c r="Q113" i="8" s="1"/>
  <c r="N117" i="8"/>
  <c r="O117" i="8" s="1"/>
  <c r="N121" i="8"/>
  <c r="O121" i="8" s="1"/>
  <c r="Q121" i="8" s="1"/>
  <c r="N127" i="8"/>
  <c r="O127" i="8" s="1"/>
  <c r="Q127" i="8" s="1"/>
  <c r="N131" i="8"/>
  <c r="O131" i="8" s="1"/>
  <c r="Q131" i="8" s="1"/>
  <c r="N137" i="8"/>
  <c r="O137" i="8" s="1"/>
  <c r="Q137" i="8" s="1"/>
  <c r="N141" i="8"/>
  <c r="O141" i="8" s="1"/>
  <c r="Q141" i="8" s="1"/>
  <c r="N145" i="8"/>
  <c r="O145" i="8" s="1"/>
  <c r="Q145" i="8" s="1"/>
  <c r="N149" i="8"/>
  <c r="O149" i="8" s="1"/>
  <c r="Q149" i="8" s="1"/>
  <c r="N153" i="8"/>
  <c r="O153" i="8" s="1"/>
  <c r="Q153" i="8" s="1"/>
  <c r="N157" i="8"/>
  <c r="O157" i="8" s="1"/>
  <c r="Q157" i="8" s="1"/>
  <c r="N161" i="8"/>
  <c r="O161" i="8" s="1"/>
  <c r="Q161" i="8" s="1"/>
  <c r="N165" i="8"/>
  <c r="O165" i="8" s="1"/>
  <c r="Q165" i="8" s="1"/>
  <c r="N169" i="8"/>
  <c r="O169" i="8" s="1"/>
  <c r="Q169" i="8" s="1"/>
  <c r="N173" i="8"/>
  <c r="O173" i="8" s="1"/>
  <c r="Q173" i="8" s="1"/>
  <c r="N7" i="8"/>
  <c r="O7" i="8" s="1"/>
  <c r="Q7" i="8" s="1"/>
  <c r="N11" i="8"/>
  <c r="O11" i="8" s="1"/>
  <c r="Q11" i="8" s="1"/>
  <c r="N15" i="8"/>
  <c r="O15" i="8" s="1"/>
  <c r="Q15" i="8" s="1"/>
  <c r="N19" i="8"/>
  <c r="O19" i="8" s="1"/>
  <c r="Q19" i="8" s="1"/>
  <c r="N23" i="8"/>
  <c r="O23" i="8" s="1"/>
  <c r="Q23" i="8" s="1"/>
  <c r="N27" i="8"/>
  <c r="O27" i="8" s="1"/>
  <c r="Q27" i="8" s="1"/>
  <c r="N31" i="8"/>
  <c r="O31" i="8" s="1"/>
  <c r="Q31" i="8" s="1"/>
  <c r="N35" i="8"/>
  <c r="O35" i="8" s="1"/>
  <c r="Q35" i="8" s="1"/>
  <c r="N39" i="8"/>
  <c r="O39" i="8" s="1"/>
  <c r="Q39" i="8" s="1"/>
  <c r="N43" i="8"/>
  <c r="O43" i="8" s="1"/>
  <c r="Q43" i="8" s="1"/>
  <c r="N47" i="8"/>
  <c r="O47" i="8" s="1"/>
  <c r="Q47" i="8" s="1"/>
  <c r="N51" i="8"/>
  <c r="O51" i="8" s="1"/>
  <c r="Q51" i="8" s="1"/>
  <c r="N55" i="8"/>
  <c r="O55" i="8" s="1"/>
  <c r="Q55" i="8" s="1"/>
  <c r="N59" i="8"/>
  <c r="O59" i="8" s="1"/>
  <c r="Q59" i="8" s="1"/>
  <c r="N63" i="8"/>
  <c r="O63" i="8" s="1"/>
  <c r="Q63" i="8" s="1"/>
  <c r="N67" i="8"/>
  <c r="O67" i="8" s="1"/>
  <c r="Q67" i="8" s="1"/>
  <c r="N71" i="8"/>
  <c r="O71" i="8" s="1"/>
  <c r="Q71" i="8" s="1"/>
  <c r="N75" i="8"/>
  <c r="O75" i="8" s="1"/>
  <c r="Q75" i="8" s="1"/>
  <c r="N79" i="8"/>
  <c r="O79" i="8" s="1"/>
  <c r="Q79" i="8" s="1"/>
  <c r="N83" i="8"/>
  <c r="O83" i="8" s="1"/>
  <c r="Q83" i="8" s="1"/>
  <c r="N87" i="8"/>
  <c r="O87" i="8" s="1"/>
  <c r="N91" i="8"/>
  <c r="O91" i="8" s="1"/>
  <c r="Q91" i="8" s="1"/>
  <c r="N95" i="8"/>
  <c r="O95" i="8" s="1"/>
  <c r="Q95" i="8" s="1"/>
  <c r="N99" i="8"/>
  <c r="O99" i="8" s="1"/>
  <c r="Q99" i="8" s="1"/>
  <c r="N103" i="8"/>
  <c r="O103" i="8" s="1"/>
  <c r="N107" i="8"/>
  <c r="O107" i="8" s="1"/>
  <c r="Q107" i="8" s="1"/>
  <c r="N111" i="8"/>
  <c r="O111" i="8" s="1"/>
  <c r="Q111" i="8" s="1"/>
  <c r="N115" i="8"/>
  <c r="O115" i="8" s="1"/>
  <c r="Q115" i="8" s="1"/>
  <c r="N119" i="8"/>
  <c r="O119" i="8" s="1"/>
  <c r="N123" i="8"/>
  <c r="O123" i="8" s="1"/>
  <c r="N125" i="8"/>
  <c r="O125" i="8" s="1"/>
  <c r="N129" i="8"/>
  <c r="O129" i="8" s="1"/>
  <c r="Q129" i="8" s="1"/>
  <c r="N133" i="8"/>
  <c r="O133" i="8" s="1"/>
  <c r="Q133" i="8" s="1"/>
  <c r="N135" i="8"/>
  <c r="O135" i="8" s="1"/>
  <c r="Q135" i="8" s="1"/>
  <c r="N139" i="8"/>
  <c r="O139" i="8" s="1"/>
  <c r="Q139" i="8" s="1"/>
  <c r="N143" i="8"/>
  <c r="O143" i="8" s="1"/>
  <c r="Q143" i="8" s="1"/>
  <c r="N147" i="8"/>
  <c r="O147" i="8" s="1"/>
  <c r="Q147" i="8" s="1"/>
  <c r="N151" i="8"/>
  <c r="O151" i="8" s="1"/>
  <c r="Q151" i="8" s="1"/>
  <c r="N155" i="8"/>
  <c r="O155" i="8" s="1"/>
  <c r="Q155" i="8" s="1"/>
  <c r="N159" i="8"/>
  <c r="O159" i="8" s="1"/>
  <c r="Q159" i="8" s="1"/>
  <c r="N163" i="8"/>
  <c r="O163" i="8" s="1"/>
  <c r="Q163" i="8" s="1"/>
  <c r="N167" i="8"/>
  <c r="O167" i="8" s="1"/>
  <c r="Q167" i="8" s="1"/>
  <c r="N171" i="8"/>
  <c r="O171" i="8" s="1"/>
  <c r="Q171" i="8" s="1"/>
  <c r="N175" i="8"/>
  <c r="O175" i="8" s="1"/>
  <c r="Q175" i="8" s="1"/>
  <c r="N435" i="8"/>
  <c r="O435" i="8" s="1"/>
  <c r="Q435" i="8" s="1"/>
  <c r="N6" i="8"/>
  <c r="O6" i="8" s="1"/>
  <c r="Q6" i="8" s="1"/>
  <c r="N16" i="8"/>
  <c r="O16" i="8" s="1"/>
  <c r="Q16" i="8" s="1"/>
  <c r="N38" i="8"/>
  <c r="O38" i="8" s="1"/>
  <c r="Q38" i="8" s="1"/>
  <c r="N100" i="8"/>
  <c r="O100" i="8" s="1"/>
  <c r="Q100" i="8" s="1"/>
  <c r="N126" i="8"/>
  <c r="O126" i="8" s="1"/>
  <c r="N314" i="8"/>
  <c r="O314" i="8" s="1"/>
  <c r="Q314" i="8" s="1"/>
  <c r="N172" i="8"/>
  <c r="O172" i="8" s="1"/>
  <c r="Q172" i="8" s="1"/>
  <c r="N182" i="8"/>
  <c r="O182" i="8" s="1"/>
  <c r="Q182" i="8" s="1"/>
  <c r="N222" i="8"/>
  <c r="O222" i="8" s="1"/>
  <c r="Q222" i="8" s="1"/>
  <c r="N224" i="8"/>
  <c r="O224" i="8" s="1"/>
  <c r="Q224" i="8" s="1"/>
  <c r="N226" i="8"/>
  <c r="O226" i="8" s="1"/>
  <c r="Q226" i="8" s="1"/>
  <c r="N228" i="8"/>
  <c r="O228" i="8" s="1"/>
  <c r="Q228" i="8" s="1"/>
  <c r="N230" i="8"/>
  <c r="O230" i="8" s="1"/>
  <c r="Q230" i="8" s="1"/>
  <c r="N232" i="8"/>
  <c r="O232" i="8" s="1"/>
  <c r="Q232" i="8" s="1"/>
  <c r="N234" i="8"/>
  <c r="O234" i="8" s="1"/>
  <c r="Q234" i="8" s="1"/>
  <c r="N236" i="8"/>
  <c r="O236" i="8" s="1"/>
  <c r="Q236" i="8" s="1"/>
  <c r="N238" i="8"/>
  <c r="O238" i="8" s="1"/>
  <c r="N240" i="8"/>
  <c r="O240" i="8" s="1"/>
  <c r="Q240" i="8" s="1"/>
  <c r="N242" i="8"/>
  <c r="O242" i="8" s="1"/>
  <c r="Q242" i="8" s="1"/>
  <c r="N244" i="8"/>
  <c r="O244" i="8" s="1"/>
  <c r="Q244" i="8" s="1"/>
  <c r="N246" i="8"/>
  <c r="O246" i="8" s="1"/>
  <c r="Q246" i="8" s="1"/>
  <c r="N248" i="8"/>
  <c r="O248" i="8" s="1"/>
  <c r="Q248" i="8" s="1"/>
  <c r="N250" i="8"/>
  <c r="O250" i="8" s="1"/>
  <c r="Q250" i="8" s="1"/>
  <c r="N252" i="8"/>
  <c r="O252" i="8" s="1"/>
  <c r="N254" i="8"/>
  <c r="O254" i="8" s="1"/>
  <c r="Q254" i="8" s="1"/>
  <c r="N256" i="8"/>
  <c r="O256" i="8" s="1"/>
  <c r="Q256" i="8" s="1"/>
  <c r="N258" i="8"/>
  <c r="O258" i="8" s="1"/>
  <c r="Q258" i="8" s="1"/>
  <c r="N260" i="8"/>
  <c r="O260" i="8" s="1"/>
  <c r="Q260" i="8" s="1"/>
  <c r="N262" i="8"/>
  <c r="O262" i="8" s="1"/>
  <c r="Q262" i="8" s="1"/>
  <c r="N264" i="8"/>
  <c r="O264" i="8" s="1"/>
  <c r="Q264" i="8" s="1"/>
  <c r="N266" i="8"/>
  <c r="O266" i="8" s="1"/>
  <c r="Q266" i="8" s="1"/>
  <c r="N268" i="8"/>
  <c r="O268" i="8" s="1"/>
  <c r="Q268" i="8" s="1"/>
  <c r="N270" i="8"/>
  <c r="O270" i="8" s="1"/>
  <c r="Q270" i="8" s="1"/>
  <c r="N272" i="8"/>
  <c r="O272" i="8" s="1"/>
  <c r="Q272" i="8" s="1"/>
  <c r="N274" i="8"/>
  <c r="O274" i="8" s="1"/>
  <c r="Q274" i="8" s="1"/>
  <c r="N276" i="8"/>
  <c r="O276" i="8" s="1"/>
  <c r="Q276" i="8" s="1"/>
  <c r="N278" i="8"/>
  <c r="O278" i="8" s="1"/>
  <c r="Q278" i="8" s="1"/>
  <c r="N280" i="8"/>
  <c r="O280" i="8" s="1"/>
  <c r="Q280" i="8" s="1"/>
  <c r="N282" i="8"/>
  <c r="O282" i="8" s="1"/>
  <c r="Q282" i="8" s="1"/>
  <c r="N284" i="8"/>
  <c r="O284" i="8" s="1"/>
  <c r="Q284" i="8" s="1"/>
  <c r="N286" i="8"/>
  <c r="O286" i="8" s="1"/>
  <c r="Q286" i="8" s="1"/>
  <c r="N288" i="8"/>
  <c r="O288" i="8" s="1"/>
  <c r="Q288" i="8" s="1"/>
  <c r="N290" i="8"/>
  <c r="O290" i="8" s="1"/>
  <c r="Q290" i="8" s="1"/>
  <c r="N292" i="8"/>
  <c r="O292" i="8" s="1"/>
  <c r="Q292" i="8" s="1"/>
  <c r="N294" i="8"/>
  <c r="O294" i="8" s="1"/>
  <c r="Q294" i="8" s="1"/>
  <c r="N296" i="8"/>
  <c r="O296" i="8" s="1"/>
  <c r="Q296" i="8" s="1"/>
  <c r="N298" i="8"/>
  <c r="O298" i="8" s="1"/>
  <c r="Q298" i="8" s="1"/>
  <c r="N300" i="8"/>
  <c r="O300" i="8" s="1"/>
  <c r="Q300" i="8" s="1"/>
  <c r="N302" i="8"/>
  <c r="O302" i="8" s="1"/>
  <c r="Q302" i="8" s="1"/>
  <c r="N304" i="8"/>
  <c r="O304" i="8" s="1"/>
  <c r="Q304" i="8" s="1"/>
  <c r="N306" i="8"/>
  <c r="O306" i="8" s="1"/>
  <c r="Q306" i="8" s="1"/>
  <c r="N308" i="8"/>
  <c r="O308" i="8" s="1"/>
  <c r="Q308" i="8" s="1"/>
  <c r="N310" i="8"/>
  <c r="O310" i="8" s="1"/>
  <c r="Q310" i="8" s="1"/>
  <c r="N312" i="8"/>
  <c r="O312" i="8" s="1"/>
  <c r="Q312" i="8" s="1"/>
  <c r="N316" i="8"/>
  <c r="O316" i="8" s="1"/>
  <c r="Q316" i="8" s="1"/>
  <c r="N318" i="8"/>
  <c r="O318" i="8" s="1"/>
  <c r="Q318" i="8" s="1"/>
  <c r="N320" i="8"/>
  <c r="O320" i="8" s="1"/>
  <c r="Q320" i="8" s="1"/>
  <c r="N322" i="8"/>
  <c r="O322" i="8" s="1"/>
  <c r="Q322" i="8" s="1"/>
  <c r="N324" i="8"/>
  <c r="O324" i="8" s="1"/>
  <c r="Q324" i="8" s="1"/>
  <c r="N326" i="8"/>
  <c r="O326" i="8" s="1"/>
  <c r="Q326" i="8" s="1"/>
  <c r="N328" i="8"/>
  <c r="O328" i="8" s="1"/>
  <c r="Q328" i="8" s="1"/>
  <c r="N330" i="8"/>
  <c r="O330" i="8" s="1"/>
  <c r="Q330" i="8" s="1"/>
  <c r="N332" i="8"/>
  <c r="O332" i="8" s="1"/>
  <c r="Q332" i="8" s="1"/>
  <c r="N334" i="8"/>
  <c r="O334" i="8" s="1"/>
  <c r="Q334" i="8" s="1"/>
  <c r="N336" i="8"/>
  <c r="O336" i="8" s="1"/>
  <c r="Q336" i="8" s="1"/>
  <c r="N338" i="8"/>
  <c r="O338" i="8" s="1"/>
  <c r="Q338" i="8" s="1"/>
  <c r="N340" i="8"/>
  <c r="O340" i="8" s="1"/>
  <c r="Q340" i="8" s="1"/>
  <c r="N342" i="8"/>
  <c r="O342" i="8" s="1"/>
  <c r="Q342" i="8" s="1"/>
  <c r="N344" i="8"/>
  <c r="O344" i="8" s="1"/>
  <c r="Q344" i="8" s="1"/>
  <c r="N346" i="8"/>
  <c r="O346" i="8" s="1"/>
  <c r="Q346" i="8" s="1"/>
  <c r="N348" i="8"/>
  <c r="O348" i="8" s="1"/>
  <c r="Q348" i="8" s="1"/>
  <c r="N350" i="8"/>
  <c r="O350" i="8" s="1"/>
  <c r="Q350" i="8" s="1"/>
  <c r="N352" i="8"/>
  <c r="O352" i="8" s="1"/>
  <c r="Q352" i="8" s="1"/>
  <c r="N354" i="8"/>
  <c r="O354" i="8" s="1"/>
  <c r="Q354" i="8" s="1"/>
  <c r="N356" i="8"/>
  <c r="O356" i="8" s="1"/>
  <c r="Q356" i="8" s="1"/>
  <c r="N358" i="8"/>
  <c r="O358" i="8" s="1"/>
  <c r="Q358" i="8" s="1"/>
  <c r="N360" i="8"/>
  <c r="O360" i="8" s="1"/>
  <c r="Q360" i="8" s="1"/>
  <c r="N362" i="8"/>
  <c r="O362" i="8" s="1"/>
  <c r="Q362" i="8" s="1"/>
  <c r="N364" i="8"/>
  <c r="O364" i="8" s="1"/>
  <c r="Q364" i="8" s="1"/>
  <c r="N366" i="8"/>
  <c r="O366" i="8" s="1"/>
  <c r="Q366" i="8" s="1"/>
  <c r="N368" i="8"/>
  <c r="O368" i="8" s="1"/>
  <c r="Q368" i="8" s="1"/>
  <c r="N370" i="8"/>
  <c r="O370" i="8" s="1"/>
  <c r="Q370" i="8" s="1"/>
  <c r="N372" i="8"/>
  <c r="O372" i="8" s="1"/>
  <c r="Q372" i="8" s="1"/>
  <c r="N374" i="8"/>
  <c r="O374" i="8" s="1"/>
  <c r="Q374" i="8" s="1"/>
  <c r="N376" i="8"/>
  <c r="O376" i="8" s="1"/>
  <c r="Q376" i="8" s="1"/>
  <c r="N378" i="8"/>
  <c r="O378" i="8" s="1"/>
  <c r="Q378" i="8" s="1"/>
  <c r="N380" i="8"/>
  <c r="O380" i="8" s="1"/>
  <c r="Q380" i="8" s="1"/>
  <c r="N382" i="8"/>
  <c r="O382" i="8" s="1"/>
  <c r="Q382" i="8" s="1"/>
  <c r="N384" i="8"/>
  <c r="O384" i="8" s="1"/>
  <c r="Q384" i="8" s="1"/>
  <c r="N386" i="8"/>
  <c r="O386" i="8" s="1"/>
  <c r="Q386" i="8" s="1"/>
  <c r="N388" i="8"/>
  <c r="O388" i="8" s="1"/>
  <c r="Q388" i="8" s="1"/>
  <c r="N390" i="8"/>
  <c r="O390" i="8" s="1"/>
  <c r="Q390" i="8" s="1"/>
  <c r="N392" i="8"/>
  <c r="O392" i="8" s="1"/>
  <c r="Q392" i="8" s="1"/>
  <c r="N394" i="8"/>
  <c r="O394" i="8" s="1"/>
  <c r="Q394" i="8" s="1"/>
  <c r="N396" i="8"/>
  <c r="O396" i="8" s="1"/>
  <c r="Q396" i="8" s="1"/>
  <c r="N398" i="8"/>
  <c r="O398" i="8" s="1"/>
  <c r="Q398" i="8" s="1"/>
  <c r="N400" i="8"/>
  <c r="O400" i="8" s="1"/>
  <c r="Q400" i="8" s="1"/>
  <c r="N402" i="8"/>
  <c r="O402" i="8" s="1"/>
  <c r="Q402" i="8" s="1"/>
  <c r="N404" i="8"/>
  <c r="O404" i="8" s="1"/>
  <c r="Q404" i="8" s="1"/>
  <c r="N406" i="8"/>
  <c r="O406" i="8" s="1"/>
  <c r="Q406" i="8" s="1"/>
  <c r="N408" i="8"/>
  <c r="O408" i="8" s="1"/>
  <c r="Q408" i="8" s="1"/>
  <c r="N410" i="8"/>
  <c r="O410" i="8" s="1"/>
  <c r="Q410" i="8" s="1"/>
  <c r="N412" i="8"/>
  <c r="O412" i="8" s="1"/>
  <c r="Q412" i="8" s="1"/>
  <c r="N414" i="8"/>
  <c r="O414" i="8" s="1"/>
  <c r="Q414" i="8" s="1"/>
  <c r="N416" i="8"/>
  <c r="O416" i="8" s="1"/>
  <c r="Q416" i="8" s="1"/>
  <c r="N418" i="8"/>
  <c r="O418" i="8" s="1"/>
  <c r="Q418" i="8" s="1"/>
  <c r="N420" i="8"/>
  <c r="O420" i="8" s="1"/>
  <c r="Q420" i="8" s="1"/>
  <c r="N422" i="8"/>
  <c r="O422" i="8" s="1"/>
  <c r="Q422" i="8" s="1"/>
  <c r="N424" i="8"/>
  <c r="O424" i="8" s="1"/>
  <c r="Q424" i="8" s="1"/>
  <c r="N426" i="8"/>
  <c r="O426" i="8" s="1"/>
  <c r="Q426" i="8" s="1"/>
  <c r="N428" i="8"/>
  <c r="O428" i="8" s="1"/>
  <c r="Q428" i="8" s="1"/>
  <c r="N430" i="8"/>
  <c r="O430" i="8" s="1"/>
  <c r="Q430" i="8" s="1"/>
  <c r="N432" i="8"/>
  <c r="O432" i="8" s="1"/>
  <c r="Q432" i="8" s="1"/>
  <c r="N434" i="8"/>
  <c r="O434" i="8" s="1"/>
  <c r="Q434" i="8" s="1"/>
  <c r="N436" i="8"/>
  <c r="O436" i="8" s="1"/>
  <c r="Q436" i="8" s="1"/>
  <c r="N438" i="8"/>
  <c r="O438" i="8" s="1"/>
  <c r="Q438" i="8" s="1"/>
  <c r="N440" i="8"/>
  <c r="O440" i="8" s="1"/>
  <c r="Q440" i="8" s="1"/>
  <c r="N442" i="8"/>
  <c r="O442" i="8" s="1"/>
  <c r="Q442" i="8" s="1"/>
  <c r="N444" i="8"/>
  <c r="O444" i="8" s="1"/>
  <c r="Q444" i="8" s="1"/>
  <c r="N446" i="8"/>
  <c r="O446" i="8" s="1"/>
  <c r="Q446" i="8" s="1"/>
  <c r="N448" i="8"/>
  <c r="O448" i="8" s="1"/>
  <c r="Q448" i="8" s="1"/>
  <c r="N450" i="8"/>
  <c r="O450" i="8" s="1"/>
  <c r="Q450" i="8" s="1"/>
  <c r="N452" i="8"/>
  <c r="O452" i="8" s="1"/>
  <c r="Q452" i="8" s="1"/>
  <c r="N454" i="8"/>
  <c r="O454" i="8" s="1"/>
  <c r="Q454" i="8" s="1"/>
  <c r="N456" i="8"/>
  <c r="O456" i="8" s="1"/>
  <c r="Q456" i="8" s="1"/>
  <c r="N458" i="8"/>
  <c r="O458" i="8" s="1"/>
  <c r="Q458" i="8" s="1"/>
  <c r="N460" i="8"/>
  <c r="O460" i="8" s="1"/>
  <c r="Q460" i="8" s="1"/>
  <c r="N462" i="8"/>
  <c r="O462" i="8" s="1"/>
  <c r="Q462" i="8" s="1"/>
  <c r="N464" i="8"/>
  <c r="O464" i="8" s="1"/>
  <c r="Q464" i="8" s="1"/>
  <c r="N466" i="8"/>
  <c r="O466" i="8" s="1"/>
  <c r="Q466" i="8" s="1"/>
  <c r="N468" i="8"/>
  <c r="O468" i="8" s="1"/>
  <c r="Q468" i="8" s="1"/>
  <c r="N470" i="8"/>
  <c r="O470" i="8" s="1"/>
  <c r="Q470" i="8" s="1"/>
  <c r="N472" i="8"/>
  <c r="O472" i="8" s="1"/>
  <c r="Q472" i="8" s="1"/>
  <c r="N474" i="8"/>
  <c r="O474" i="8" s="1"/>
  <c r="Q474" i="8" s="1"/>
  <c r="N476" i="8"/>
  <c r="O476" i="8" s="1"/>
  <c r="Q476" i="8" s="1"/>
  <c r="N478" i="8"/>
  <c r="O478" i="8" s="1"/>
  <c r="Q478" i="8" s="1"/>
  <c r="N480" i="8"/>
  <c r="O480" i="8" s="1"/>
  <c r="Q480" i="8" s="1"/>
  <c r="N482" i="8"/>
  <c r="O482" i="8" s="1"/>
  <c r="Q482" i="8" s="1"/>
  <c r="N309" i="8"/>
  <c r="O309" i="8" s="1"/>
  <c r="Q309" i="8" s="1"/>
  <c r="N319" i="8"/>
  <c r="O319" i="8" s="1"/>
  <c r="Q319" i="8" s="1"/>
  <c r="N327" i="8"/>
  <c r="O327" i="8" s="1"/>
  <c r="Q327" i="8" s="1"/>
  <c r="N335" i="8"/>
  <c r="O335" i="8" s="1"/>
  <c r="Q335" i="8" s="1"/>
  <c r="N365" i="8"/>
  <c r="O365" i="8" s="1"/>
  <c r="Q365" i="8" s="1"/>
  <c r="N397" i="8"/>
  <c r="O397" i="8" s="1"/>
  <c r="Q397" i="8" s="1"/>
  <c r="N409" i="8"/>
  <c r="O409" i="8" s="1"/>
  <c r="Q409" i="8" s="1"/>
  <c r="N473" i="8"/>
  <c r="O473" i="8" s="1"/>
  <c r="Q473" i="8" s="1"/>
  <c r="N22" i="8"/>
  <c r="O22" i="8" s="1"/>
  <c r="Q22" i="8" s="1"/>
  <c r="N32" i="8"/>
  <c r="O32" i="8" s="1"/>
  <c r="Q32" i="8" s="1"/>
  <c r="N44" i="8"/>
  <c r="O44" i="8" s="1"/>
  <c r="Q44" i="8" s="1"/>
  <c r="N94" i="8"/>
  <c r="O94" i="8" s="1"/>
  <c r="Q94" i="8" s="1"/>
  <c r="N110" i="8"/>
  <c r="O110" i="8" s="1"/>
  <c r="Q110" i="8" s="1"/>
  <c r="N122" i="8"/>
  <c r="O122" i="8" s="1"/>
  <c r="Q122" i="8" s="1"/>
  <c r="N130" i="8"/>
  <c r="O130" i="8" s="1"/>
  <c r="Q130" i="8" s="1"/>
  <c r="N134" i="8"/>
  <c r="O134" i="8" s="1"/>
  <c r="Q134" i="8" s="1"/>
  <c r="N140" i="8"/>
  <c r="O140" i="8" s="1"/>
  <c r="Q140" i="8" s="1"/>
  <c r="N144" i="8"/>
  <c r="O144" i="8" s="1"/>
  <c r="Q144" i="8" s="1"/>
  <c r="N148" i="8"/>
  <c r="O148" i="8" s="1"/>
  <c r="Q148" i="8" s="1"/>
  <c r="N152" i="8"/>
  <c r="O152" i="8" s="1"/>
  <c r="Q152" i="8" s="1"/>
  <c r="N158" i="8"/>
  <c r="O158" i="8" s="1"/>
  <c r="Q158" i="8" s="1"/>
  <c r="N162" i="8"/>
  <c r="O162" i="8" s="1"/>
  <c r="Q162" i="8" s="1"/>
  <c r="N168" i="8"/>
  <c r="O168" i="8" s="1"/>
  <c r="Q168" i="8" s="1"/>
  <c r="N174" i="8"/>
  <c r="O174" i="8" s="1"/>
  <c r="Q174" i="8" s="1"/>
  <c r="N178" i="8"/>
  <c r="O178" i="8" s="1"/>
  <c r="Q178" i="8" s="1"/>
  <c r="N184" i="8"/>
  <c r="O184" i="8" s="1"/>
  <c r="Q184" i="8" s="1"/>
  <c r="N188" i="8"/>
  <c r="O188" i="8" s="1"/>
  <c r="N192" i="8"/>
  <c r="O192" i="8" s="1"/>
  <c r="Q192" i="8" s="1"/>
  <c r="N198" i="8"/>
  <c r="O198" i="8" s="1"/>
  <c r="Q198" i="8" s="1"/>
  <c r="N202" i="8"/>
  <c r="O202" i="8" s="1"/>
  <c r="Q202" i="8" s="1"/>
  <c r="N206" i="8"/>
  <c r="O206" i="8" s="1"/>
  <c r="Q206" i="8" s="1"/>
  <c r="N212" i="8"/>
  <c r="O212" i="8" s="1"/>
  <c r="N216" i="8"/>
  <c r="O216" i="8" s="1"/>
  <c r="Q216" i="8" s="1"/>
  <c r="N8" i="8"/>
  <c r="O8" i="8" s="1"/>
  <c r="Q8" i="8" s="1"/>
  <c r="N14" i="8"/>
  <c r="O14" i="8" s="1"/>
  <c r="Q14" i="8" s="1"/>
  <c r="N24" i="8"/>
  <c r="O24" i="8" s="1"/>
  <c r="Q24" i="8" s="1"/>
  <c r="N30" i="8"/>
  <c r="O30" i="8" s="1"/>
  <c r="Q30" i="8" s="1"/>
  <c r="N54" i="8"/>
  <c r="O54" i="8" s="1"/>
  <c r="Q54" i="8" s="1"/>
  <c r="N116" i="8"/>
  <c r="O116" i="8" s="1"/>
  <c r="Q116" i="8" s="1"/>
  <c r="N124" i="8"/>
  <c r="O124" i="8" s="1"/>
  <c r="Q124" i="8" s="1"/>
  <c r="N128" i="8"/>
  <c r="O128" i="8" s="1"/>
  <c r="N132" i="8"/>
  <c r="O132" i="8" s="1"/>
  <c r="Q132" i="8" s="1"/>
  <c r="N136" i="8"/>
  <c r="O136" i="8" s="1"/>
  <c r="Q136" i="8" s="1"/>
  <c r="N138" i="8"/>
  <c r="O138" i="8" s="1"/>
  <c r="Q138" i="8" s="1"/>
  <c r="N142" i="8"/>
  <c r="O142" i="8" s="1"/>
  <c r="Q142" i="8" s="1"/>
  <c r="N146" i="8"/>
  <c r="O146" i="8" s="1"/>
  <c r="Q146" i="8" s="1"/>
  <c r="N150" i="8"/>
  <c r="O150" i="8" s="1"/>
  <c r="Q150" i="8" s="1"/>
  <c r="N154" i="8"/>
  <c r="O154" i="8" s="1"/>
  <c r="Q154" i="8" s="1"/>
  <c r="N156" i="8"/>
  <c r="O156" i="8" s="1"/>
  <c r="Q156" i="8" s="1"/>
  <c r="N160" i="8"/>
  <c r="O160" i="8" s="1"/>
  <c r="Q160" i="8" s="1"/>
  <c r="N164" i="8"/>
  <c r="O164" i="8" s="1"/>
  <c r="Q164" i="8" s="1"/>
  <c r="N166" i="8"/>
  <c r="O166" i="8" s="1"/>
  <c r="Q166" i="8" s="1"/>
  <c r="N170" i="8"/>
  <c r="O170" i="8" s="1"/>
  <c r="Q170" i="8" s="1"/>
  <c r="N176" i="8"/>
  <c r="O176" i="8" s="1"/>
  <c r="Q176" i="8" s="1"/>
  <c r="N180" i="8"/>
  <c r="O180" i="8" s="1"/>
  <c r="Q180" i="8" s="1"/>
  <c r="N186" i="8"/>
  <c r="O186" i="8" s="1"/>
  <c r="Q186" i="8" s="1"/>
  <c r="N190" i="8"/>
  <c r="O190" i="8" s="1"/>
  <c r="Q190" i="8" s="1"/>
  <c r="N194" i="8"/>
  <c r="O194" i="8" s="1"/>
  <c r="Q194" i="8" s="1"/>
  <c r="N196" i="8"/>
  <c r="O196" i="8" s="1"/>
  <c r="Q196" i="8" s="1"/>
  <c r="N200" i="8"/>
  <c r="O200" i="8" s="1"/>
  <c r="Q200" i="8" s="1"/>
  <c r="N204" i="8"/>
  <c r="O204" i="8" s="1"/>
  <c r="Q204" i="8" s="1"/>
  <c r="N208" i="8"/>
  <c r="O208" i="8" s="1"/>
  <c r="Q208" i="8" s="1"/>
  <c r="N210" i="8"/>
  <c r="O210" i="8" s="1"/>
  <c r="Q210" i="8" s="1"/>
  <c r="N214" i="8"/>
  <c r="O214" i="8" s="1"/>
  <c r="Q214" i="8" s="1"/>
  <c r="N218" i="8"/>
  <c r="O218" i="8" s="1"/>
  <c r="Q218" i="8" s="1"/>
  <c r="N220" i="8"/>
  <c r="O220" i="8" s="1"/>
  <c r="Q220" i="8" s="1"/>
  <c r="N177" i="8"/>
  <c r="O177" i="8" s="1"/>
  <c r="Q177" i="8" s="1"/>
  <c r="N179" i="8"/>
  <c r="O179" i="8" s="1"/>
  <c r="N181" i="8"/>
  <c r="O181" i="8" s="1"/>
  <c r="Q181" i="8" s="1"/>
  <c r="N183" i="8"/>
  <c r="O183" i="8" s="1"/>
  <c r="Q183" i="8" s="1"/>
  <c r="N193" i="8"/>
  <c r="O193" i="8" s="1"/>
  <c r="Q193" i="8" s="1"/>
  <c r="N203" i="8"/>
  <c r="O203" i="8" s="1"/>
  <c r="Q203" i="8" s="1"/>
  <c r="N235" i="8"/>
  <c r="O235" i="8" s="1"/>
  <c r="Q235" i="8" s="1"/>
  <c r="N185" i="8"/>
  <c r="O185" i="8" s="1"/>
  <c r="Q185" i="8" s="1"/>
  <c r="N187" i="8"/>
  <c r="O187" i="8" s="1"/>
  <c r="Q187" i="8" s="1"/>
  <c r="N189" i="8"/>
  <c r="O189" i="8" s="1"/>
  <c r="Q189" i="8" s="1"/>
  <c r="N191" i="8"/>
  <c r="O191" i="8" s="1"/>
  <c r="Q191" i="8" s="1"/>
  <c r="N195" i="8"/>
  <c r="O195" i="8" s="1"/>
  <c r="Q195" i="8" s="1"/>
  <c r="N197" i="8"/>
  <c r="O197" i="8" s="1"/>
  <c r="Q197" i="8" s="1"/>
  <c r="N199" i="8"/>
  <c r="O199" i="8" s="1"/>
  <c r="Q199" i="8" s="1"/>
  <c r="N201" i="8"/>
  <c r="O201" i="8" s="1"/>
  <c r="Q201" i="8" s="1"/>
  <c r="N205" i="8"/>
  <c r="O205" i="8" s="1"/>
  <c r="Q205" i="8" s="1"/>
  <c r="N207" i="8"/>
  <c r="O207" i="8" s="1"/>
  <c r="Q207" i="8" s="1"/>
  <c r="N209" i="8"/>
  <c r="O209" i="8" s="1"/>
  <c r="Q209" i="8" s="1"/>
  <c r="N211" i="8"/>
  <c r="O211" i="8" s="1"/>
  <c r="Q211" i="8" s="1"/>
  <c r="N213" i="8"/>
  <c r="O213" i="8" s="1"/>
  <c r="Q213" i="8" s="1"/>
  <c r="N215" i="8"/>
  <c r="O215" i="8" s="1"/>
  <c r="Q215" i="8" s="1"/>
  <c r="N217" i="8"/>
  <c r="O217" i="8" s="1"/>
  <c r="Q217" i="8" s="1"/>
  <c r="N219" i="8"/>
  <c r="O219" i="8" s="1"/>
  <c r="Q219" i="8" s="1"/>
  <c r="N221" i="8"/>
  <c r="O221" i="8" s="1"/>
  <c r="Q221" i="8" s="1"/>
  <c r="N223" i="8"/>
  <c r="O223" i="8" s="1"/>
  <c r="Q223" i="8" s="1"/>
  <c r="N225" i="8"/>
  <c r="O225" i="8" s="1"/>
  <c r="Q225" i="8" s="1"/>
  <c r="N227" i="8"/>
  <c r="O227" i="8" s="1"/>
  <c r="Q227" i="8" s="1"/>
  <c r="N229" i="8"/>
  <c r="O229" i="8" s="1"/>
  <c r="Q229" i="8" s="1"/>
  <c r="N231" i="8"/>
  <c r="O231" i="8" s="1"/>
  <c r="Q231" i="8" s="1"/>
  <c r="N233" i="8"/>
  <c r="O233" i="8" s="1"/>
  <c r="Q233" i="8" s="1"/>
  <c r="N237" i="8"/>
  <c r="O237" i="8" s="1"/>
  <c r="Q237" i="8" s="1"/>
  <c r="N239" i="8"/>
  <c r="O239" i="8" s="1"/>
  <c r="Q239" i="8" s="1"/>
  <c r="N241" i="8"/>
  <c r="O241" i="8" s="1"/>
  <c r="Q241" i="8" s="1"/>
  <c r="N243" i="8"/>
  <c r="O243" i="8" s="1"/>
  <c r="N245" i="8"/>
  <c r="O245" i="8" s="1"/>
  <c r="Q245" i="8" s="1"/>
  <c r="N247" i="8"/>
  <c r="O247" i="8" s="1"/>
  <c r="Q247" i="8" s="1"/>
  <c r="N249" i="8"/>
  <c r="O249" i="8" s="1"/>
  <c r="Q249" i="8" s="1"/>
  <c r="N251" i="8"/>
  <c r="O251" i="8" s="1"/>
  <c r="Q251" i="8" s="1"/>
  <c r="N253" i="8"/>
  <c r="O253" i="8" s="1"/>
  <c r="Q253" i="8" s="1"/>
  <c r="N255" i="8"/>
  <c r="O255" i="8" s="1"/>
  <c r="Q255" i="8" s="1"/>
  <c r="N257" i="8"/>
  <c r="O257" i="8" s="1"/>
  <c r="Q257" i="8" s="1"/>
  <c r="N259" i="8"/>
  <c r="O259" i="8" s="1"/>
  <c r="Q259" i="8" s="1"/>
  <c r="N261" i="8"/>
  <c r="O261" i="8" s="1"/>
  <c r="Q261" i="8" s="1"/>
  <c r="N263" i="8"/>
  <c r="O263" i="8" s="1"/>
  <c r="Q263" i="8" s="1"/>
  <c r="N265" i="8"/>
  <c r="O265" i="8" s="1"/>
  <c r="Q265" i="8" s="1"/>
  <c r="N267" i="8"/>
  <c r="O267" i="8" s="1"/>
  <c r="Q267" i="8" s="1"/>
  <c r="N269" i="8"/>
  <c r="O269" i="8" s="1"/>
  <c r="Q269" i="8" s="1"/>
  <c r="N271" i="8"/>
  <c r="O271" i="8" s="1"/>
  <c r="Q271" i="8" s="1"/>
  <c r="N273" i="8"/>
  <c r="O273" i="8" s="1"/>
  <c r="Q273" i="8" s="1"/>
  <c r="N275" i="8"/>
  <c r="O275" i="8" s="1"/>
  <c r="Q275" i="8" s="1"/>
  <c r="N277" i="8"/>
  <c r="O277" i="8" s="1"/>
  <c r="Q277" i="8" s="1"/>
  <c r="N279" i="8"/>
  <c r="O279" i="8" s="1"/>
  <c r="Q279" i="8" s="1"/>
  <c r="N281" i="8"/>
  <c r="O281" i="8" s="1"/>
  <c r="Q281" i="8" s="1"/>
  <c r="N283" i="8"/>
  <c r="O283" i="8" s="1"/>
  <c r="Q283" i="8" s="1"/>
  <c r="N285" i="8"/>
  <c r="O285" i="8" s="1"/>
  <c r="Q285" i="8" s="1"/>
  <c r="N287" i="8"/>
  <c r="O287" i="8" s="1"/>
  <c r="Q287" i="8" s="1"/>
  <c r="N289" i="8"/>
  <c r="O289" i="8" s="1"/>
  <c r="Q289" i="8" s="1"/>
  <c r="N291" i="8"/>
  <c r="O291" i="8" s="1"/>
  <c r="Q291" i="8" s="1"/>
  <c r="N293" i="8"/>
  <c r="O293" i="8" s="1"/>
  <c r="Q293" i="8" s="1"/>
  <c r="N295" i="8"/>
  <c r="O295" i="8" s="1"/>
  <c r="Q295" i="8" s="1"/>
  <c r="N297" i="8"/>
  <c r="O297" i="8" s="1"/>
  <c r="Q297" i="8" s="1"/>
  <c r="N299" i="8"/>
  <c r="O299" i="8" s="1"/>
  <c r="Q299" i="8" s="1"/>
  <c r="N301" i="8"/>
  <c r="O301" i="8" s="1"/>
  <c r="Q301" i="8" s="1"/>
  <c r="N303" i="8"/>
  <c r="O303" i="8" s="1"/>
  <c r="Q303" i="8" s="1"/>
  <c r="N305" i="8"/>
  <c r="O305" i="8" s="1"/>
  <c r="Q305" i="8" s="1"/>
  <c r="N317" i="8"/>
  <c r="O317" i="8" s="1"/>
  <c r="Q317" i="8" s="1"/>
  <c r="N321" i="8"/>
  <c r="O321" i="8" s="1"/>
  <c r="Q321" i="8" s="1"/>
  <c r="N323" i="8"/>
  <c r="O323" i="8" s="1"/>
  <c r="Q323" i="8" s="1"/>
  <c r="N325" i="8"/>
  <c r="O325" i="8" s="1"/>
  <c r="Q325" i="8" s="1"/>
  <c r="N329" i="8"/>
  <c r="O329" i="8" s="1"/>
  <c r="Q329" i="8" s="1"/>
  <c r="N331" i="8"/>
  <c r="O331" i="8" s="1"/>
  <c r="Q331" i="8" s="1"/>
  <c r="N333" i="8"/>
  <c r="O333" i="8" s="1"/>
  <c r="Q333" i="8" s="1"/>
  <c r="N337" i="8"/>
  <c r="O337" i="8" s="1"/>
  <c r="Q337" i="8" s="1"/>
  <c r="N339" i="8"/>
  <c r="O339" i="8" s="1"/>
  <c r="Q339" i="8" s="1"/>
  <c r="N341" i="8"/>
  <c r="O341" i="8" s="1"/>
  <c r="Q341" i="8" s="1"/>
  <c r="N349" i="8"/>
  <c r="O349" i="8" s="1"/>
  <c r="Q349" i="8" s="1"/>
  <c r="N357" i="8"/>
  <c r="O357" i="8" s="1"/>
  <c r="Q357" i="8" s="1"/>
  <c r="N373" i="8"/>
  <c r="O373" i="8" s="1"/>
  <c r="Q373" i="8" s="1"/>
  <c r="N381" i="8"/>
  <c r="O381" i="8" s="1"/>
  <c r="Q381" i="8" s="1"/>
  <c r="N389" i="8"/>
  <c r="O389" i="8" s="1"/>
  <c r="Q389" i="8" s="1"/>
  <c r="N403" i="8"/>
  <c r="O403" i="8" s="1"/>
  <c r="Q403" i="8" s="1"/>
  <c r="N419" i="8"/>
  <c r="O419" i="8" s="1"/>
  <c r="N425" i="8"/>
  <c r="O425" i="8" s="1"/>
  <c r="Q425" i="8" s="1"/>
  <c r="N441" i="8"/>
  <c r="O441" i="8" s="1"/>
  <c r="Q441" i="8" s="1"/>
  <c r="N451" i="8"/>
  <c r="O451" i="8" s="1"/>
  <c r="Q451" i="8" s="1"/>
  <c r="N457" i="8"/>
  <c r="O457" i="8" s="1"/>
  <c r="Q457" i="8" s="1"/>
  <c r="N467" i="8"/>
  <c r="O467" i="8" s="1"/>
  <c r="Q467" i="8" s="1"/>
  <c r="N483" i="8"/>
  <c r="O483" i="8" s="1"/>
  <c r="Q483" i="8" s="1"/>
  <c r="N5" i="6"/>
  <c r="O5" i="6" s="1"/>
  <c r="Q5" i="6" s="1"/>
  <c r="N9" i="6"/>
  <c r="O9" i="6" s="1"/>
  <c r="Q9" i="6" s="1"/>
  <c r="N13" i="6"/>
  <c r="O13" i="6" s="1"/>
  <c r="Q13" i="6" s="1"/>
  <c r="N19" i="6"/>
  <c r="O19" i="6" s="1"/>
  <c r="Q19" i="6" s="1"/>
  <c r="N25" i="6"/>
  <c r="O25" i="6" s="1"/>
  <c r="Q25" i="6" s="1"/>
  <c r="N29" i="6"/>
  <c r="O29" i="6" s="1"/>
  <c r="Q29" i="6" s="1"/>
  <c r="N31" i="6"/>
  <c r="O31" i="6" s="1"/>
  <c r="Q31" i="6" s="1"/>
  <c r="N33" i="6"/>
  <c r="O33" i="6" s="1"/>
  <c r="Q33" i="6" s="1"/>
  <c r="N35" i="6"/>
  <c r="O35" i="6" s="1"/>
  <c r="Q35" i="6" s="1"/>
  <c r="N37" i="6"/>
  <c r="O37" i="6" s="1"/>
  <c r="Q37" i="6" s="1"/>
  <c r="N7" i="6"/>
  <c r="O7" i="6" s="1"/>
  <c r="Q7" i="6" s="1"/>
  <c r="N11" i="6"/>
  <c r="O11" i="6" s="1"/>
  <c r="Q11" i="6" s="1"/>
  <c r="N15" i="6"/>
  <c r="O15" i="6" s="1"/>
  <c r="Q15" i="6" s="1"/>
  <c r="N17" i="6"/>
  <c r="O17" i="6" s="1"/>
  <c r="Q17" i="6" s="1"/>
  <c r="N21" i="6"/>
  <c r="O21" i="6" s="1"/>
  <c r="Q21" i="6" s="1"/>
  <c r="N23" i="6"/>
  <c r="O23" i="6" s="1"/>
  <c r="Q23" i="6" s="1"/>
  <c r="N27" i="6"/>
  <c r="O27" i="6" s="1"/>
  <c r="Q27" i="6" s="1"/>
  <c r="N89" i="7"/>
  <c r="O89" i="7" s="1"/>
  <c r="Q89" i="7" s="1"/>
  <c r="N91" i="7"/>
  <c r="O91" i="7" s="1"/>
  <c r="Q91" i="7" s="1"/>
  <c r="N95" i="7"/>
  <c r="O95" i="7" s="1"/>
  <c r="Q95" i="7" s="1"/>
  <c r="N97" i="7"/>
  <c r="O97" i="7" s="1"/>
  <c r="Q97" i="7" s="1"/>
  <c r="N99" i="7"/>
  <c r="O99" i="7" s="1"/>
  <c r="Q99" i="7" s="1"/>
  <c r="N105" i="7"/>
  <c r="O105" i="7" s="1"/>
  <c r="N107" i="7"/>
  <c r="O107" i="7" s="1"/>
  <c r="Q107" i="7" s="1"/>
  <c r="N109" i="7"/>
  <c r="O109" i="7" s="1"/>
  <c r="Q109" i="7" s="1"/>
  <c r="N111" i="7"/>
  <c r="O111" i="7" s="1"/>
  <c r="Q111" i="7" s="1"/>
  <c r="N113" i="7"/>
  <c r="O113" i="7" s="1"/>
  <c r="N93" i="7"/>
  <c r="O93" i="7" s="1"/>
  <c r="N101" i="7"/>
  <c r="O101" i="7" s="1"/>
  <c r="Q101" i="7" s="1"/>
  <c r="N59" i="7"/>
  <c r="O59" i="7" s="1"/>
  <c r="N61" i="7"/>
  <c r="O61" i="7" s="1"/>
  <c r="N63" i="7"/>
  <c r="O63" i="7" s="1"/>
  <c r="Q63" i="7" s="1"/>
  <c r="N65" i="7"/>
  <c r="O65" i="7" s="1"/>
  <c r="N67" i="7"/>
  <c r="O67" i="7" s="1"/>
  <c r="N69" i="7"/>
  <c r="O69" i="7" s="1"/>
  <c r="N71" i="7"/>
  <c r="O71" i="7" s="1"/>
  <c r="N73" i="7"/>
  <c r="O73" i="7" s="1"/>
  <c r="N75" i="7"/>
  <c r="O75" i="7" s="1"/>
  <c r="Q75" i="7" s="1"/>
  <c r="N77" i="7"/>
  <c r="O77" i="7" s="1"/>
  <c r="Q77" i="7" s="1"/>
  <c r="N87" i="7"/>
  <c r="O87" i="7" s="1"/>
  <c r="N103" i="7"/>
  <c r="O103" i="7" s="1"/>
  <c r="Q103" i="7" s="1"/>
  <c r="N4" i="7"/>
  <c r="N6" i="7"/>
  <c r="O6" i="7" s="1"/>
  <c r="Q6" i="7" s="1"/>
  <c r="N8" i="7"/>
  <c r="O8" i="7" s="1"/>
  <c r="Q8" i="7" s="1"/>
  <c r="N10" i="7"/>
  <c r="O10" i="7" s="1"/>
  <c r="N12" i="7"/>
  <c r="O12" i="7" s="1"/>
  <c r="Q12" i="7" s="1"/>
  <c r="N14" i="7"/>
  <c r="O14" i="7" s="1"/>
  <c r="Q14" i="7" s="1"/>
  <c r="N16" i="7"/>
  <c r="O16" i="7" s="1"/>
  <c r="Q16" i="7" s="1"/>
  <c r="N18" i="7"/>
  <c r="O18" i="7" s="1"/>
  <c r="Q18" i="7" s="1"/>
  <c r="N20" i="7"/>
  <c r="O20" i="7" s="1"/>
  <c r="Q20" i="7" s="1"/>
  <c r="N22" i="7"/>
  <c r="O22" i="7" s="1"/>
  <c r="Q22" i="7" s="1"/>
  <c r="N24" i="7"/>
  <c r="O24" i="7" s="1"/>
  <c r="Q24" i="7" s="1"/>
  <c r="N26" i="7"/>
  <c r="O26" i="7" s="1"/>
  <c r="Q26" i="7" s="1"/>
  <c r="N28" i="7"/>
  <c r="O28" i="7" s="1"/>
  <c r="N30" i="7"/>
  <c r="O30" i="7" s="1"/>
  <c r="Q30" i="7" s="1"/>
  <c r="N32" i="7"/>
  <c r="O32" i="7" s="1"/>
  <c r="Q32" i="7" s="1"/>
  <c r="N34" i="7"/>
  <c r="O34" i="7" s="1"/>
  <c r="N36" i="7"/>
  <c r="O36" i="7" s="1"/>
  <c r="N38" i="7"/>
  <c r="O38" i="7" s="1"/>
  <c r="N40" i="7"/>
  <c r="O40" i="7" s="1"/>
  <c r="N42" i="7"/>
  <c r="O42" i="7" s="1"/>
  <c r="Q42" i="7" s="1"/>
  <c r="N44" i="7"/>
  <c r="O44" i="7" s="1"/>
  <c r="Q44" i="7" s="1"/>
  <c r="N46" i="7"/>
  <c r="O46" i="7" s="1"/>
  <c r="N48" i="7"/>
  <c r="O48" i="7" s="1"/>
  <c r="N50" i="7"/>
  <c r="O50" i="7" s="1"/>
  <c r="Q50" i="7" s="1"/>
  <c r="N52" i="7"/>
  <c r="O52" i="7" s="1"/>
  <c r="Q52" i="7" s="1"/>
  <c r="N54" i="7"/>
  <c r="O54" i="7" s="1"/>
  <c r="N56" i="7"/>
  <c r="O56" i="7" s="1"/>
  <c r="N58" i="7"/>
  <c r="O58" i="7" s="1"/>
  <c r="N60" i="7"/>
  <c r="O60" i="7" s="1"/>
  <c r="N115" i="7"/>
  <c r="O115" i="7" s="1"/>
  <c r="Q115" i="7" s="1"/>
  <c r="N117" i="7"/>
  <c r="O117" i="7" s="1"/>
  <c r="Q117" i="7" s="1"/>
  <c r="N119" i="7"/>
  <c r="O119" i="7" s="1"/>
  <c r="Q119" i="7" s="1"/>
  <c r="N121" i="7"/>
  <c r="O121" i="7" s="1"/>
  <c r="Q121" i="7" s="1"/>
  <c r="N123" i="7"/>
  <c r="O123" i="7" s="1"/>
  <c r="N125" i="7"/>
  <c r="O125" i="7" s="1"/>
  <c r="Q125" i="7" s="1"/>
  <c r="N127" i="7"/>
  <c r="O127" i="7" s="1"/>
  <c r="Q127" i="7" s="1"/>
  <c r="N129" i="7"/>
  <c r="O129" i="7" s="1"/>
  <c r="Q129" i="7" s="1"/>
  <c r="N131" i="7"/>
  <c r="O131" i="7" s="1"/>
  <c r="Q131" i="7" s="1"/>
  <c r="N133" i="7"/>
  <c r="O133" i="7" s="1"/>
  <c r="Q133" i="7" s="1"/>
  <c r="N135" i="7"/>
  <c r="O135" i="7" s="1"/>
  <c r="Q135" i="7" s="1"/>
  <c r="N137" i="7"/>
  <c r="O137" i="7" s="1"/>
  <c r="Q137" i="7" s="1"/>
  <c r="N139" i="7"/>
  <c r="O139" i="7" s="1"/>
  <c r="Q139" i="7" s="1"/>
  <c r="N141" i="7"/>
  <c r="O141" i="7" s="1"/>
  <c r="Q141" i="7" s="1"/>
  <c r="N143" i="7"/>
  <c r="O143" i="7" s="1"/>
  <c r="Q143" i="7" s="1"/>
  <c r="N145" i="7"/>
  <c r="O145" i="7" s="1"/>
  <c r="Q145" i="7" s="1"/>
  <c r="N147" i="7"/>
  <c r="O147" i="7" s="1"/>
  <c r="Q147" i="7" s="1"/>
  <c r="N149" i="7"/>
  <c r="O149" i="7" s="1"/>
  <c r="N151" i="7"/>
  <c r="O151" i="7" s="1"/>
  <c r="N153" i="7"/>
  <c r="O153" i="7" s="1"/>
  <c r="N155" i="7"/>
  <c r="O155" i="7" s="1"/>
  <c r="N157" i="7"/>
  <c r="O157" i="7" s="1"/>
  <c r="Q157" i="7" s="1"/>
  <c r="N159" i="7"/>
  <c r="O159" i="7" s="1"/>
  <c r="Q159" i="7" s="1"/>
  <c r="N161" i="7"/>
  <c r="O161" i="7" s="1"/>
  <c r="N163" i="7"/>
  <c r="O163" i="7" s="1"/>
  <c r="Q163" i="7" s="1"/>
  <c r="N165" i="7"/>
  <c r="O165" i="7" s="1"/>
  <c r="Q165" i="7" s="1"/>
  <c r="N167" i="7"/>
  <c r="O167" i="7" s="1"/>
  <c r="Q167" i="7" s="1"/>
  <c r="N169" i="7"/>
  <c r="O169" i="7" s="1"/>
  <c r="Q169" i="7" s="1"/>
  <c r="N171" i="7"/>
  <c r="O171" i="7" s="1"/>
  <c r="Q171" i="7" s="1"/>
  <c r="N173" i="7"/>
  <c r="O173" i="7" s="1"/>
  <c r="N175" i="7"/>
  <c r="O175" i="7" s="1"/>
  <c r="N177" i="7"/>
  <c r="O177" i="7" s="1"/>
  <c r="Q177" i="7" s="1"/>
  <c r="N179" i="7"/>
  <c r="O179" i="7" s="1"/>
  <c r="Q179" i="7" s="1"/>
  <c r="N181" i="7"/>
  <c r="O181" i="7" s="1"/>
  <c r="Q181" i="7" s="1"/>
  <c r="N183" i="7"/>
  <c r="O183" i="7" s="1"/>
  <c r="Q183" i="7" s="1"/>
  <c r="N185" i="7"/>
  <c r="O185" i="7" s="1"/>
  <c r="Q185" i="7" s="1"/>
  <c r="N187" i="7"/>
  <c r="O187" i="7" s="1"/>
  <c r="N189" i="7"/>
  <c r="O189" i="7" s="1"/>
  <c r="Q189" i="7" s="1"/>
  <c r="N191" i="7"/>
  <c r="O191" i="7" s="1"/>
  <c r="N193" i="7"/>
  <c r="O193" i="7" s="1"/>
  <c r="Q193" i="7" s="1"/>
  <c r="N195" i="7"/>
  <c r="O195" i="7" s="1"/>
  <c r="N197" i="7"/>
  <c r="O197" i="7" s="1"/>
  <c r="Q197" i="7" s="1"/>
  <c r="N199" i="7"/>
  <c r="O199" i="7" s="1"/>
  <c r="Q199" i="7" s="1"/>
  <c r="N201" i="7"/>
  <c r="O201" i="7" s="1"/>
  <c r="Q201" i="7" s="1"/>
  <c r="N203" i="7"/>
  <c r="O203" i="7" s="1"/>
  <c r="Q203" i="7" s="1"/>
  <c r="N205" i="7"/>
  <c r="O205" i="7" s="1"/>
  <c r="Q205" i="7" s="1"/>
  <c r="N207" i="7"/>
  <c r="O207" i="7" s="1"/>
  <c r="Q207" i="7" s="1"/>
  <c r="N209" i="7"/>
  <c r="O209" i="7" s="1"/>
  <c r="N211" i="7"/>
  <c r="O211" i="7" s="1"/>
  <c r="Q211" i="7" s="1"/>
  <c r="N213" i="7"/>
  <c r="O213" i="7" s="1"/>
  <c r="Q213" i="7" s="1"/>
  <c r="N215" i="7"/>
  <c r="O215" i="7" s="1"/>
  <c r="Q215" i="7" s="1"/>
  <c r="N217" i="7"/>
  <c r="O217" i="7" s="1"/>
  <c r="Q217" i="7" s="1"/>
  <c r="N219" i="7"/>
  <c r="O219" i="7" s="1"/>
  <c r="Q219" i="7" s="1"/>
  <c r="N62" i="7"/>
  <c r="O62" i="7" s="1"/>
  <c r="N64" i="7"/>
  <c r="O64" i="7" s="1"/>
  <c r="N66" i="7"/>
  <c r="O66" i="7" s="1"/>
  <c r="N68" i="7"/>
  <c r="O68" i="7" s="1"/>
  <c r="N70" i="7"/>
  <c r="O70" i="7" s="1"/>
  <c r="N72" i="7"/>
  <c r="O72" i="7" s="1"/>
  <c r="N74" i="7"/>
  <c r="O74" i="7" s="1"/>
  <c r="Q74" i="7" s="1"/>
  <c r="N76" i="7"/>
  <c r="O76" i="7" s="1"/>
  <c r="N78" i="7"/>
  <c r="O78" i="7" s="1"/>
  <c r="Q78" i="7" s="1"/>
  <c r="N80" i="7"/>
  <c r="O80" i="7" s="1"/>
  <c r="Q80" i="7" s="1"/>
  <c r="N82" i="7"/>
  <c r="O82" i="7" s="1"/>
  <c r="Q82" i="7" s="1"/>
  <c r="N84" i="7"/>
  <c r="O84" i="7" s="1"/>
  <c r="Q84" i="7" s="1"/>
  <c r="N86" i="7"/>
  <c r="O86" i="7" s="1"/>
  <c r="N88" i="7"/>
  <c r="O88" i="7" s="1"/>
  <c r="N90" i="7"/>
  <c r="O90" i="7" s="1"/>
  <c r="N92" i="7"/>
  <c r="O92" i="7" s="1"/>
  <c r="Q92" i="7" s="1"/>
  <c r="N94" i="7"/>
  <c r="O94" i="7" s="1"/>
  <c r="Q94" i="7" s="1"/>
  <c r="N96" i="7"/>
  <c r="O96" i="7" s="1"/>
  <c r="Q96" i="7" s="1"/>
  <c r="N98" i="7"/>
  <c r="O98" i="7" s="1"/>
  <c r="Q98" i="7" s="1"/>
  <c r="N100" i="7"/>
  <c r="O100" i="7" s="1"/>
  <c r="N102" i="7"/>
  <c r="O102" i="7" s="1"/>
  <c r="Q102" i="7" s="1"/>
  <c r="N104" i="7"/>
  <c r="O104" i="7" s="1"/>
  <c r="Q104" i="7" s="1"/>
  <c r="N106" i="7"/>
  <c r="O106" i="7" s="1"/>
  <c r="Q106" i="7" s="1"/>
  <c r="N108" i="7"/>
  <c r="O108" i="7" s="1"/>
  <c r="Q108" i="7" s="1"/>
  <c r="N110" i="7"/>
  <c r="O110" i="7" s="1"/>
  <c r="Q110" i="7" s="1"/>
  <c r="N112" i="7"/>
  <c r="O112" i="7" s="1"/>
  <c r="N114" i="7"/>
  <c r="O114" i="7" s="1"/>
  <c r="Q114" i="7" s="1"/>
  <c r="N116" i="7"/>
  <c r="O116" i="7" s="1"/>
  <c r="Q116" i="7" s="1"/>
  <c r="N118" i="7"/>
  <c r="O118" i="7" s="1"/>
  <c r="Q118" i="7" s="1"/>
  <c r="N120" i="7"/>
  <c r="O120" i="7" s="1"/>
  <c r="Q120" i="7" s="1"/>
  <c r="N122" i="7"/>
  <c r="O122" i="7" s="1"/>
  <c r="Q122" i="7" s="1"/>
  <c r="N124" i="7"/>
  <c r="O124" i="7" s="1"/>
  <c r="Q124" i="7" s="1"/>
  <c r="N126" i="7"/>
  <c r="O126" i="7" s="1"/>
  <c r="Q126" i="7" s="1"/>
  <c r="N128" i="7"/>
  <c r="O128" i="7" s="1"/>
  <c r="Q128" i="7" s="1"/>
  <c r="N130" i="7"/>
  <c r="O130" i="7" s="1"/>
  <c r="Q130" i="7" s="1"/>
  <c r="N132" i="7"/>
  <c r="O132" i="7" s="1"/>
  <c r="Q132" i="7" s="1"/>
  <c r="N134" i="7"/>
  <c r="O134" i="7" s="1"/>
  <c r="Q134" i="7" s="1"/>
  <c r="N136" i="7"/>
  <c r="O136" i="7" s="1"/>
  <c r="Q136" i="7" s="1"/>
  <c r="N138" i="7"/>
  <c r="O138" i="7" s="1"/>
  <c r="Q138" i="7" s="1"/>
  <c r="N140" i="7"/>
  <c r="O140" i="7" s="1"/>
  <c r="Q140" i="7" s="1"/>
  <c r="N142" i="7"/>
  <c r="O142" i="7" s="1"/>
  <c r="Q142" i="7" s="1"/>
  <c r="N144" i="7"/>
  <c r="O144" i="7" s="1"/>
  <c r="Q144" i="7" s="1"/>
  <c r="N146" i="7"/>
  <c r="O146" i="7" s="1"/>
  <c r="Q146" i="7" s="1"/>
  <c r="N148" i="7"/>
  <c r="O148" i="7" s="1"/>
  <c r="Q148" i="7" s="1"/>
  <c r="N150" i="7"/>
  <c r="O150" i="7" s="1"/>
  <c r="Q150" i="7" s="1"/>
  <c r="N152" i="7"/>
  <c r="O152" i="7" s="1"/>
  <c r="N154" i="7"/>
  <c r="O154" i="7" s="1"/>
  <c r="Q154" i="7" s="1"/>
  <c r="N156" i="7"/>
  <c r="O156" i="7" s="1"/>
  <c r="Q156" i="7" s="1"/>
  <c r="N158" i="7"/>
  <c r="O158" i="7" s="1"/>
  <c r="Q158" i="7" s="1"/>
  <c r="N160" i="7"/>
  <c r="O160" i="7" s="1"/>
  <c r="N162" i="7"/>
  <c r="O162" i="7" s="1"/>
  <c r="N164" i="7"/>
  <c r="O164" i="7" s="1"/>
  <c r="Q164" i="7" s="1"/>
  <c r="N166" i="7"/>
  <c r="O166" i="7" s="1"/>
  <c r="Q166" i="7" s="1"/>
  <c r="N168" i="7"/>
  <c r="O168" i="7" s="1"/>
  <c r="Q168" i="7" s="1"/>
  <c r="N170" i="7"/>
  <c r="O170" i="7" s="1"/>
  <c r="Q170" i="7" s="1"/>
  <c r="N172" i="7"/>
  <c r="O172" i="7" s="1"/>
  <c r="Q172" i="7" s="1"/>
  <c r="N174" i="7"/>
  <c r="O174" i="7" s="1"/>
  <c r="N176" i="7"/>
  <c r="O176" i="7" s="1"/>
  <c r="Q176" i="7" s="1"/>
  <c r="N178" i="7"/>
  <c r="O178" i="7" s="1"/>
  <c r="Q178" i="7" s="1"/>
  <c r="N180" i="7"/>
  <c r="O180" i="7" s="1"/>
  <c r="N182" i="7"/>
  <c r="O182" i="7" s="1"/>
  <c r="Q182" i="7" s="1"/>
  <c r="N184" i="7"/>
  <c r="O184" i="7" s="1"/>
  <c r="Q184" i="7" s="1"/>
  <c r="N186" i="7"/>
  <c r="O186" i="7" s="1"/>
  <c r="N188" i="7"/>
  <c r="O188" i="7" s="1"/>
  <c r="Q188" i="7" s="1"/>
  <c r="N190" i="7"/>
  <c r="O190" i="7" s="1"/>
  <c r="Q190" i="7" s="1"/>
  <c r="N192" i="7"/>
  <c r="O192" i="7" s="1"/>
  <c r="Q192" i="7" s="1"/>
  <c r="N194" i="7"/>
  <c r="O194" i="7" s="1"/>
  <c r="Q194" i="7" s="1"/>
  <c r="N196" i="7"/>
  <c r="O196" i="7" s="1"/>
  <c r="Q196" i="7" s="1"/>
  <c r="N198" i="7"/>
  <c r="O198" i="7" s="1"/>
  <c r="Q198" i="7" s="1"/>
  <c r="N200" i="7"/>
  <c r="O200" i="7" s="1"/>
  <c r="Q200" i="7" s="1"/>
  <c r="N202" i="7"/>
  <c r="O202" i="7" s="1"/>
  <c r="Q202" i="7" s="1"/>
  <c r="N204" i="7"/>
  <c r="O204" i="7" s="1"/>
  <c r="Q204" i="7" s="1"/>
  <c r="N206" i="7"/>
  <c r="O206" i="7" s="1"/>
  <c r="Q206" i="7" s="1"/>
  <c r="N208" i="7"/>
  <c r="O208" i="7" s="1"/>
  <c r="Q208" i="7" s="1"/>
  <c r="N210" i="7"/>
  <c r="O210" i="7" s="1"/>
  <c r="Q210" i="7" s="1"/>
  <c r="N212" i="7"/>
  <c r="O212" i="7" s="1"/>
  <c r="Q212" i="7" s="1"/>
  <c r="N214" i="7"/>
  <c r="O214" i="7" s="1"/>
  <c r="Q214" i="7" s="1"/>
  <c r="N216" i="7"/>
  <c r="O216" i="7" s="1"/>
  <c r="Q216" i="7" s="1"/>
  <c r="N218" i="7"/>
  <c r="O218" i="7" s="1"/>
  <c r="Q218" i="7" s="1"/>
  <c r="N220" i="7"/>
  <c r="O220" i="7" s="1"/>
  <c r="Q220" i="7" s="1"/>
  <c r="N222" i="7"/>
  <c r="O222" i="7" s="1"/>
  <c r="Q222" i="7" s="1"/>
  <c r="N224" i="7"/>
  <c r="O224" i="7" s="1"/>
  <c r="Q224" i="7" s="1"/>
  <c r="N226" i="7"/>
  <c r="O226" i="7" s="1"/>
  <c r="Q226" i="7" s="1"/>
  <c r="N228" i="7"/>
  <c r="O228" i="7" s="1"/>
  <c r="Q228" i="7" s="1"/>
  <c r="N230" i="7"/>
  <c r="O230" i="7" s="1"/>
  <c r="Q230" i="7" s="1"/>
  <c r="O7" i="34"/>
  <c r="P7" i="34" s="1"/>
  <c r="R7" i="34" s="1"/>
  <c r="O8" i="34"/>
  <c r="P8" i="34" s="1"/>
  <c r="R8" i="34" s="1"/>
  <c r="O9" i="34"/>
  <c r="P9" i="34" s="1"/>
  <c r="R9" i="34" s="1"/>
  <c r="O10" i="34"/>
  <c r="P10" i="34" s="1"/>
  <c r="R10" i="34" s="1"/>
  <c r="O11" i="34"/>
  <c r="P11" i="34" s="1"/>
  <c r="R11" i="34" s="1"/>
  <c r="O12" i="34"/>
  <c r="P12" i="34" s="1"/>
  <c r="R12" i="34" s="1"/>
  <c r="O13" i="34"/>
  <c r="P13" i="34" s="1"/>
  <c r="R13" i="34" s="1"/>
  <c r="O14" i="34"/>
  <c r="P14" i="34" s="1"/>
  <c r="R14" i="34" s="1"/>
  <c r="O15" i="34"/>
  <c r="P15" i="34" s="1"/>
  <c r="R15" i="34" s="1"/>
  <c r="O6" i="34"/>
  <c r="P6" i="34" s="1"/>
  <c r="R6" i="34" s="1"/>
  <c r="Q6" i="33"/>
  <c r="R6" i="33" s="1"/>
  <c r="T6" i="33" s="1"/>
  <c r="Q7" i="33"/>
  <c r="R7" i="33" s="1"/>
  <c r="T7" i="33" s="1"/>
  <c r="N232" i="7"/>
  <c r="O232" i="7" s="1"/>
  <c r="Q232" i="7" s="1"/>
  <c r="N234" i="7"/>
  <c r="O234" i="7" s="1"/>
  <c r="Q234" i="7" s="1"/>
  <c r="N236" i="7"/>
  <c r="O236" i="7" s="1"/>
  <c r="Q236" i="7" s="1"/>
  <c r="N238" i="7"/>
  <c r="O238" i="7" s="1"/>
  <c r="Q238" i="7" s="1"/>
  <c r="N240" i="7"/>
  <c r="O240" i="7" s="1"/>
  <c r="Q240" i="7" s="1"/>
  <c r="N242" i="7"/>
  <c r="O242" i="7" s="1"/>
  <c r="Q242" i="7" s="1"/>
  <c r="N244" i="7"/>
  <c r="O244" i="7" s="1"/>
  <c r="Q244" i="7" s="1"/>
  <c r="N221" i="7"/>
  <c r="O221" i="7" s="1"/>
  <c r="Q221" i="7" s="1"/>
  <c r="N223" i="7"/>
  <c r="O223" i="7" s="1"/>
  <c r="Q223" i="7" s="1"/>
  <c r="N225" i="7"/>
  <c r="O225" i="7" s="1"/>
  <c r="Q225" i="7" s="1"/>
  <c r="N227" i="7"/>
  <c r="O227" i="7" s="1"/>
  <c r="Q227" i="7" s="1"/>
  <c r="N229" i="7"/>
  <c r="O229" i="7" s="1"/>
  <c r="Q229" i="7" s="1"/>
  <c r="N231" i="7"/>
  <c r="O231" i="7" s="1"/>
  <c r="Q231" i="7" s="1"/>
  <c r="N233" i="7"/>
  <c r="O233" i="7" s="1"/>
  <c r="Q233" i="7" s="1"/>
  <c r="N235" i="7"/>
  <c r="O235" i="7" s="1"/>
  <c r="Q235" i="7" s="1"/>
  <c r="N237" i="7"/>
  <c r="O237" i="7" s="1"/>
  <c r="Q237" i="7" s="1"/>
  <c r="N239" i="7"/>
  <c r="O239" i="7" s="1"/>
  <c r="Q239" i="7" s="1"/>
  <c r="N241" i="7"/>
  <c r="O241" i="7" s="1"/>
  <c r="Q241" i="7" s="1"/>
  <c r="N243" i="7"/>
  <c r="O243" i="7" s="1"/>
  <c r="Q243" i="7" s="1"/>
  <c r="N4" i="8"/>
  <c r="N12" i="8"/>
  <c r="O12" i="8" s="1"/>
  <c r="Q12" i="8" s="1"/>
  <c r="N20" i="8"/>
  <c r="O20" i="8" s="1"/>
  <c r="Q20" i="8" s="1"/>
  <c r="N28" i="8"/>
  <c r="O28" i="8" s="1"/>
  <c r="Q28" i="8" s="1"/>
  <c r="N36" i="8"/>
  <c r="O36" i="8" s="1"/>
  <c r="Q36" i="8" s="1"/>
  <c r="N40" i="8"/>
  <c r="O40" i="8" s="1"/>
  <c r="Q40" i="8" s="1"/>
  <c r="N48" i="8"/>
  <c r="O48" i="8" s="1"/>
  <c r="Q48" i="8" s="1"/>
  <c r="N52" i="8"/>
  <c r="O52" i="8" s="1"/>
  <c r="Q52" i="8" s="1"/>
  <c r="N60" i="8"/>
  <c r="O60" i="8" s="1"/>
  <c r="Q60" i="8" s="1"/>
  <c r="N64" i="8"/>
  <c r="O64" i="8" s="1"/>
  <c r="Q64" i="8" s="1"/>
  <c r="N68" i="8"/>
  <c r="O68" i="8" s="1"/>
  <c r="Q68" i="8" s="1"/>
  <c r="N70" i="8"/>
  <c r="O70" i="8" s="1"/>
  <c r="Q70" i="8" s="1"/>
  <c r="N74" i="8"/>
  <c r="O74" i="8" s="1"/>
  <c r="Q74" i="8" s="1"/>
  <c r="N78" i="8"/>
  <c r="O78" i="8" s="1"/>
  <c r="Q78" i="8" s="1"/>
  <c r="N82" i="8"/>
  <c r="O82" i="8" s="1"/>
  <c r="Q82" i="8" s="1"/>
  <c r="N86" i="8"/>
  <c r="O86" i="8" s="1"/>
  <c r="Q86" i="8" s="1"/>
  <c r="N90" i="8"/>
  <c r="O90" i="8" s="1"/>
  <c r="Q90" i="8" s="1"/>
  <c r="N98" i="8"/>
  <c r="O98" i="8" s="1"/>
  <c r="Q98" i="8" s="1"/>
  <c r="N102" i="8"/>
  <c r="O102" i="8" s="1"/>
  <c r="Q102" i="8" s="1"/>
  <c r="N106" i="8"/>
  <c r="O106" i="8" s="1"/>
  <c r="Q106" i="8" s="1"/>
  <c r="N112" i="8"/>
  <c r="O112" i="8" s="1"/>
  <c r="Q112" i="8" s="1"/>
  <c r="N118" i="8"/>
  <c r="O118" i="8" s="1"/>
  <c r="N10" i="8"/>
  <c r="O10" i="8" s="1"/>
  <c r="Q10" i="8" s="1"/>
  <c r="N18" i="8"/>
  <c r="O18" i="8" s="1"/>
  <c r="Q18" i="8" s="1"/>
  <c r="N26" i="8"/>
  <c r="O26" i="8" s="1"/>
  <c r="Q26" i="8" s="1"/>
  <c r="N34" i="8"/>
  <c r="O34" i="8" s="1"/>
  <c r="Q34" i="8" s="1"/>
  <c r="N42" i="8"/>
  <c r="O42" i="8" s="1"/>
  <c r="Q42" i="8" s="1"/>
  <c r="N46" i="8"/>
  <c r="O46" i="8" s="1"/>
  <c r="N50" i="8"/>
  <c r="O50" i="8" s="1"/>
  <c r="Q50" i="8" s="1"/>
  <c r="N56" i="8"/>
  <c r="O56" i="8" s="1"/>
  <c r="Q56" i="8" s="1"/>
  <c r="N58" i="8"/>
  <c r="O58" i="8" s="1"/>
  <c r="Q58" i="8" s="1"/>
  <c r="N62" i="8"/>
  <c r="O62" i="8" s="1"/>
  <c r="Q62" i="8" s="1"/>
  <c r="N66" i="8"/>
  <c r="O66" i="8" s="1"/>
  <c r="Q66" i="8" s="1"/>
  <c r="N72" i="8"/>
  <c r="O72" i="8" s="1"/>
  <c r="Q72" i="8" s="1"/>
  <c r="N76" i="8"/>
  <c r="O76" i="8" s="1"/>
  <c r="N80" i="8"/>
  <c r="O80" i="8" s="1"/>
  <c r="Q80" i="8" s="1"/>
  <c r="N84" i="8"/>
  <c r="O84" i="8" s="1"/>
  <c r="Q84" i="8" s="1"/>
  <c r="N88" i="8"/>
  <c r="O88" i="8" s="1"/>
  <c r="Q88" i="8" s="1"/>
  <c r="N92" i="8"/>
  <c r="O92" i="8" s="1"/>
  <c r="Q92" i="8" s="1"/>
  <c r="N96" i="8"/>
  <c r="O96" i="8" s="1"/>
  <c r="Q96" i="8" s="1"/>
  <c r="N104" i="8"/>
  <c r="O104" i="8" s="1"/>
  <c r="Q104" i="8" s="1"/>
  <c r="N108" i="8"/>
  <c r="O108" i="8" s="1"/>
  <c r="Q108" i="8" s="1"/>
  <c r="N114" i="8"/>
  <c r="O114" i="8" s="1"/>
  <c r="Q114" i="8" s="1"/>
  <c r="N120" i="8"/>
  <c r="O120" i="8" s="1"/>
  <c r="Q120" i="8" s="1"/>
  <c r="N307" i="8"/>
  <c r="O307" i="8" s="1"/>
  <c r="Q307" i="8" s="1"/>
  <c r="N311" i="8"/>
  <c r="O311" i="8" s="1"/>
  <c r="Q311" i="8" s="1"/>
  <c r="N313" i="8"/>
  <c r="O313" i="8" s="1"/>
  <c r="Q313" i="8" s="1"/>
  <c r="N315" i="8"/>
  <c r="O315" i="8" s="1"/>
  <c r="Q315" i="8" s="1"/>
  <c r="N343" i="8"/>
  <c r="O343" i="8" s="1"/>
  <c r="Q343" i="8" s="1"/>
  <c r="N345" i="8"/>
  <c r="O345" i="8" s="1"/>
  <c r="Q345" i="8" s="1"/>
  <c r="N347" i="8"/>
  <c r="O347" i="8" s="1"/>
  <c r="Q347" i="8" s="1"/>
  <c r="N351" i="8"/>
  <c r="O351" i="8" s="1"/>
  <c r="Q351" i="8" s="1"/>
  <c r="N353" i="8"/>
  <c r="O353" i="8" s="1"/>
  <c r="N355" i="8"/>
  <c r="O355" i="8" s="1"/>
  <c r="Q355" i="8" s="1"/>
  <c r="N359" i="8"/>
  <c r="O359" i="8" s="1"/>
  <c r="Q359" i="8" s="1"/>
  <c r="N361" i="8"/>
  <c r="O361" i="8" s="1"/>
  <c r="Q361" i="8" s="1"/>
  <c r="N363" i="8"/>
  <c r="O363" i="8" s="1"/>
  <c r="Q363" i="8" s="1"/>
  <c r="N367" i="8"/>
  <c r="O367" i="8" s="1"/>
  <c r="Q367" i="8" s="1"/>
  <c r="N369" i="8"/>
  <c r="O369" i="8" s="1"/>
  <c r="Q369" i="8" s="1"/>
  <c r="N371" i="8"/>
  <c r="O371" i="8" s="1"/>
  <c r="Q371" i="8" s="1"/>
  <c r="N375" i="8"/>
  <c r="O375" i="8" s="1"/>
  <c r="Q375" i="8" s="1"/>
  <c r="N377" i="8"/>
  <c r="O377" i="8" s="1"/>
  <c r="Q377" i="8" s="1"/>
  <c r="N379" i="8"/>
  <c r="O379" i="8" s="1"/>
  <c r="Q379" i="8" s="1"/>
  <c r="N383" i="8"/>
  <c r="O383" i="8" s="1"/>
  <c r="Q383" i="8" s="1"/>
  <c r="N385" i="8"/>
  <c r="O385" i="8" s="1"/>
  <c r="Q385" i="8" s="1"/>
  <c r="N387" i="8"/>
  <c r="O387" i="8" s="1"/>
  <c r="Q387" i="8" s="1"/>
  <c r="N391" i="8"/>
  <c r="O391" i="8" s="1"/>
  <c r="Q391" i="8" s="1"/>
  <c r="N393" i="8"/>
  <c r="O393" i="8" s="1"/>
  <c r="Q393" i="8" s="1"/>
  <c r="N395" i="8"/>
  <c r="O395" i="8" s="1"/>
  <c r="Q395" i="8" s="1"/>
  <c r="N399" i="8"/>
  <c r="O399" i="8" s="1"/>
  <c r="Q399" i="8" s="1"/>
  <c r="N401" i="8"/>
  <c r="O401" i="8" s="1"/>
  <c r="Q401" i="8" s="1"/>
  <c r="N405" i="8"/>
  <c r="O405" i="8" s="1"/>
  <c r="Q405" i="8" s="1"/>
  <c r="N407" i="8"/>
  <c r="O407" i="8" s="1"/>
  <c r="Q407" i="8" s="1"/>
  <c r="N411" i="8"/>
  <c r="O411" i="8" s="1"/>
  <c r="Q411" i="8" s="1"/>
  <c r="N413" i="8"/>
  <c r="O413" i="8" s="1"/>
  <c r="Q413" i="8" s="1"/>
  <c r="N415" i="8"/>
  <c r="O415" i="8" s="1"/>
  <c r="Q415" i="8" s="1"/>
  <c r="N417" i="8"/>
  <c r="O417" i="8" s="1"/>
  <c r="Q417" i="8" s="1"/>
  <c r="N421" i="8"/>
  <c r="O421" i="8" s="1"/>
  <c r="Q421" i="8" s="1"/>
  <c r="N423" i="8"/>
  <c r="O423" i="8" s="1"/>
  <c r="Q423" i="8" s="1"/>
  <c r="N427" i="8"/>
  <c r="O427" i="8" s="1"/>
  <c r="Q427" i="8" s="1"/>
  <c r="N429" i="8"/>
  <c r="O429" i="8" s="1"/>
  <c r="Q429" i="8" s="1"/>
  <c r="N431" i="8"/>
  <c r="O431" i="8" s="1"/>
  <c r="Q431" i="8" s="1"/>
  <c r="N433" i="8"/>
  <c r="O433" i="8" s="1"/>
  <c r="Q433" i="8" s="1"/>
  <c r="N437" i="8"/>
  <c r="O437" i="8" s="1"/>
  <c r="Q437" i="8" s="1"/>
  <c r="N439" i="8"/>
  <c r="O439" i="8" s="1"/>
  <c r="Q439" i="8" s="1"/>
  <c r="N443" i="8"/>
  <c r="O443" i="8" s="1"/>
  <c r="N445" i="8"/>
  <c r="O445" i="8" s="1"/>
  <c r="N447" i="8"/>
  <c r="O447" i="8" s="1"/>
  <c r="Q447" i="8" s="1"/>
  <c r="N449" i="8"/>
  <c r="O449" i="8" s="1"/>
  <c r="Q449" i="8" s="1"/>
  <c r="N453" i="8"/>
  <c r="O453" i="8" s="1"/>
  <c r="Q453" i="8" s="1"/>
  <c r="N455" i="8"/>
  <c r="O455" i="8" s="1"/>
  <c r="Q455" i="8" s="1"/>
  <c r="N459" i="8"/>
  <c r="O459" i="8" s="1"/>
  <c r="Q459" i="8" s="1"/>
  <c r="N461" i="8"/>
  <c r="O461" i="8" s="1"/>
  <c r="Q461" i="8" s="1"/>
  <c r="N463" i="8"/>
  <c r="O463" i="8" s="1"/>
  <c r="Q463" i="8" s="1"/>
  <c r="N465" i="8"/>
  <c r="O465" i="8" s="1"/>
  <c r="Q465" i="8" s="1"/>
  <c r="N469" i="8"/>
  <c r="O469" i="8" s="1"/>
  <c r="Q469" i="8" s="1"/>
  <c r="N471" i="8"/>
  <c r="O471" i="8" s="1"/>
  <c r="Q471" i="8" s="1"/>
  <c r="N475" i="8"/>
  <c r="O475" i="8" s="1"/>
  <c r="Q475" i="8" s="1"/>
  <c r="N477" i="8"/>
  <c r="O477" i="8" s="1"/>
  <c r="Q477" i="8" s="1"/>
  <c r="N479" i="8"/>
  <c r="O479" i="8" s="1"/>
  <c r="Q479" i="8" s="1"/>
  <c r="N481" i="8"/>
  <c r="O481" i="8" s="1"/>
  <c r="Q481" i="8" s="1"/>
  <c r="N485" i="8"/>
  <c r="O485" i="8" s="1"/>
  <c r="Q485" i="8" s="1"/>
  <c r="O4" i="8" l="1"/>
  <c r="O4" i="7"/>
  <c r="T161" i="33"/>
  <c r="L15" i="17" s="1"/>
  <c r="K484" i="5"/>
  <c r="H484" i="5"/>
  <c r="K483" i="5"/>
  <c r="H483" i="5"/>
  <c r="K482" i="5"/>
  <c r="H482" i="5"/>
  <c r="K481" i="5"/>
  <c r="H481" i="5"/>
  <c r="K480" i="5"/>
  <c r="H480" i="5"/>
  <c r="K479" i="5"/>
  <c r="H479" i="5"/>
  <c r="K478" i="5"/>
  <c r="H478" i="5"/>
  <c r="K477" i="5"/>
  <c r="H477" i="5"/>
  <c r="K476" i="5"/>
  <c r="H476" i="5"/>
  <c r="K475" i="5"/>
  <c r="H475" i="5"/>
  <c r="K474" i="5"/>
  <c r="H474" i="5"/>
  <c r="K473" i="5"/>
  <c r="H473" i="5"/>
  <c r="K472" i="5"/>
  <c r="H472" i="5"/>
  <c r="K471" i="5"/>
  <c r="H471" i="5"/>
  <c r="K470" i="5"/>
  <c r="H470" i="5"/>
  <c r="K469" i="5"/>
  <c r="H469" i="5"/>
  <c r="K468" i="5"/>
  <c r="H468" i="5"/>
  <c r="K467" i="5"/>
  <c r="H467" i="5"/>
  <c r="K466" i="5"/>
  <c r="H466" i="5"/>
  <c r="K465" i="5"/>
  <c r="H465" i="5"/>
  <c r="K464" i="5"/>
  <c r="H464" i="5"/>
  <c r="K463" i="5"/>
  <c r="H463" i="5"/>
  <c r="K462" i="5"/>
  <c r="H462" i="5"/>
  <c r="K461" i="5"/>
  <c r="H461" i="5"/>
  <c r="K460" i="5"/>
  <c r="H460" i="5"/>
  <c r="K459" i="5"/>
  <c r="H459" i="5"/>
  <c r="K458" i="5"/>
  <c r="H458" i="5"/>
  <c r="K457" i="5"/>
  <c r="H457" i="5"/>
  <c r="K456" i="5"/>
  <c r="H456" i="5"/>
  <c r="K455" i="5"/>
  <c r="H455" i="5"/>
  <c r="K454" i="5"/>
  <c r="H454" i="5"/>
  <c r="K453" i="5"/>
  <c r="H453" i="5"/>
  <c r="K452" i="5"/>
  <c r="H452" i="5"/>
  <c r="K451" i="5"/>
  <c r="H451" i="5"/>
  <c r="K450" i="5"/>
  <c r="H450" i="5"/>
  <c r="K449" i="5"/>
  <c r="H449" i="5"/>
  <c r="K448" i="5"/>
  <c r="H448" i="5"/>
  <c r="K447" i="5"/>
  <c r="H447" i="5"/>
  <c r="K446" i="5"/>
  <c r="H446" i="5"/>
  <c r="K445" i="5"/>
  <c r="H445" i="5"/>
  <c r="K444" i="5"/>
  <c r="H444" i="5"/>
  <c r="K443" i="5"/>
  <c r="H443" i="5"/>
  <c r="K442" i="5"/>
  <c r="H442" i="5"/>
  <c r="K441" i="5"/>
  <c r="H441" i="5"/>
  <c r="K440" i="5"/>
  <c r="H440" i="5"/>
  <c r="K439" i="5"/>
  <c r="H439" i="5"/>
  <c r="K438" i="5"/>
  <c r="H438" i="5"/>
  <c r="K437" i="5"/>
  <c r="H437" i="5"/>
  <c r="K436" i="5"/>
  <c r="H436" i="5"/>
  <c r="K435" i="5"/>
  <c r="H435" i="5"/>
  <c r="K434" i="5"/>
  <c r="H434" i="5"/>
  <c r="K433" i="5"/>
  <c r="H433" i="5"/>
  <c r="K432" i="5"/>
  <c r="H432" i="5"/>
  <c r="K431" i="5"/>
  <c r="H431" i="5"/>
  <c r="K430" i="5"/>
  <c r="H430" i="5"/>
  <c r="K429" i="5"/>
  <c r="H429" i="5"/>
  <c r="K428" i="5"/>
  <c r="H428" i="5"/>
  <c r="K427" i="5"/>
  <c r="H427" i="5"/>
  <c r="K426" i="5"/>
  <c r="H426" i="5"/>
  <c r="K425" i="5"/>
  <c r="H425" i="5"/>
  <c r="K424" i="5"/>
  <c r="H424" i="5"/>
  <c r="K423" i="5"/>
  <c r="H423" i="5"/>
  <c r="K422" i="5"/>
  <c r="H422" i="5"/>
  <c r="K421" i="5"/>
  <c r="H421" i="5"/>
  <c r="K420" i="5"/>
  <c r="H420" i="5"/>
  <c r="K419" i="5"/>
  <c r="H419" i="5"/>
  <c r="K418" i="5"/>
  <c r="H418" i="5"/>
  <c r="K417" i="5"/>
  <c r="H417" i="5"/>
  <c r="K416" i="5"/>
  <c r="H416" i="5"/>
  <c r="K415" i="5"/>
  <c r="H415" i="5"/>
  <c r="K414" i="5"/>
  <c r="H414" i="5"/>
  <c r="K413" i="5"/>
  <c r="H413" i="5"/>
  <c r="K412" i="5"/>
  <c r="H412" i="5"/>
  <c r="K411" i="5"/>
  <c r="H411" i="5"/>
  <c r="K410" i="5"/>
  <c r="H410" i="5"/>
  <c r="K409" i="5"/>
  <c r="H409" i="5"/>
  <c r="K408" i="5"/>
  <c r="H408" i="5"/>
  <c r="K407" i="5"/>
  <c r="H407" i="5"/>
  <c r="K406" i="5"/>
  <c r="H406" i="5"/>
  <c r="K405" i="5"/>
  <c r="H405" i="5"/>
  <c r="K404" i="5"/>
  <c r="H404" i="5"/>
  <c r="K403" i="5"/>
  <c r="H403" i="5"/>
  <c r="K402" i="5"/>
  <c r="H402" i="5"/>
  <c r="K401" i="5"/>
  <c r="H401" i="5"/>
  <c r="K400" i="5"/>
  <c r="H400" i="5"/>
  <c r="K399" i="5"/>
  <c r="H399" i="5"/>
  <c r="K398" i="5"/>
  <c r="H398" i="5"/>
  <c r="K397" i="5"/>
  <c r="H397" i="5"/>
  <c r="K396" i="5"/>
  <c r="H396" i="5"/>
  <c r="K395" i="5"/>
  <c r="H395" i="5"/>
  <c r="K394" i="5"/>
  <c r="H394" i="5"/>
  <c r="K393" i="5"/>
  <c r="H393" i="5"/>
  <c r="K392" i="5"/>
  <c r="H392" i="5"/>
  <c r="K391" i="5"/>
  <c r="H391" i="5"/>
  <c r="K390" i="5"/>
  <c r="H390" i="5"/>
  <c r="K389" i="5"/>
  <c r="H389" i="5"/>
  <c r="K388" i="5"/>
  <c r="H388" i="5"/>
  <c r="K387" i="5"/>
  <c r="H387" i="5"/>
  <c r="K386" i="5"/>
  <c r="H386" i="5"/>
  <c r="K385" i="5"/>
  <c r="H385" i="5"/>
  <c r="K384" i="5"/>
  <c r="H384" i="5"/>
  <c r="K383" i="5"/>
  <c r="H383" i="5"/>
  <c r="K382" i="5"/>
  <c r="H382" i="5"/>
  <c r="K381" i="5"/>
  <c r="H381" i="5"/>
  <c r="K380" i="5"/>
  <c r="H380" i="5"/>
  <c r="K379" i="5"/>
  <c r="H379" i="5"/>
  <c r="K378" i="5"/>
  <c r="H378" i="5"/>
  <c r="K377" i="5"/>
  <c r="H377" i="5"/>
  <c r="K376" i="5"/>
  <c r="H376" i="5"/>
  <c r="K375" i="5"/>
  <c r="H375" i="5"/>
  <c r="K374" i="5"/>
  <c r="H374" i="5"/>
  <c r="K373" i="5"/>
  <c r="H373" i="5"/>
  <c r="K372" i="5"/>
  <c r="H372" i="5"/>
  <c r="K371" i="5"/>
  <c r="H371" i="5"/>
  <c r="K370" i="5"/>
  <c r="H370" i="5"/>
  <c r="K369" i="5"/>
  <c r="H369" i="5"/>
  <c r="K368" i="5"/>
  <c r="H368" i="5"/>
  <c r="K367" i="5"/>
  <c r="H367" i="5"/>
  <c r="K366" i="5"/>
  <c r="H366" i="5"/>
  <c r="K365" i="5"/>
  <c r="H365" i="5"/>
  <c r="K364" i="5"/>
  <c r="H364" i="5"/>
  <c r="K363" i="5"/>
  <c r="H363" i="5"/>
  <c r="K362" i="5"/>
  <c r="H362" i="5"/>
  <c r="K361" i="5"/>
  <c r="H361" i="5"/>
  <c r="K360" i="5"/>
  <c r="H360" i="5"/>
  <c r="K359" i="5"/>
  <c r="H359" i="5"/>
  <c r="K358" i="5"/>
  <c r="H358" i="5"/>
  <c r="K357" i="5"/>
  <c r="H357" i="5"/>
  <c r="K356" i="5"/>
  <c r="H356" i="5"/>
  <c r="K355" i="5"/>
  <c r="H355" i="5"/>
  <c r="K354" i="5"/>
  <c r="H354" i="5"/>
  <c r="K353" i="5"/>
  <c r="H353" i="5"/>
  <c r="K352" i="5"/>
  <c r="H352" i="5"/>
  <c r="K351" i="5"/>
  <c r="H351" i="5"/>
  <c r="K350" i="5"/>
  <c r="H350" i="5"/>
  <c r="K349" i="5"/>
  <c r="H349" i="5"/>
  <c r="K348" i="5"/>
  <c r="H348" i="5"/>
  <c r="K347" i="5"/>
  <c r="H347" i="5"/>
  <c r="K346" i="5"/>
  <c r="H346" i="5"/>
  <c r="K345" i="5"/>
  <c r="H345" i="5"/>
  <c r="K344" i="5"/>
  <c r="H344" i="5"/>
  <c r="K343" i="5"/>
  <c r="H343" i="5"/>
  <c r="K342" i="5"/>
  <c r="H342" i="5"/>
  <c r="K341" i="5"/>
  <c r="H341" i="5"/>
  <c r="K340" i="5"/>
  <c r="H340" i="5"/>
  <c r="K339" i="5"/>
  <c r="H339" i="5"/>
  <c r="K338" i="5"/>
  <c r="H338" i="5"/>
  <c r="K337" i="5"/>
  <c r="H337" i="5"/>
  <c r="K336" i="5"/>
  <c r="H336" i="5"/>
  <c r="K335" i="5"/>
  <c r="H335" i="5"/>
  <c r="K334" i="5"/>
  <c r="H334" i="5"/>
  <c r="K333" i="5"/>
  <c r="H333" i="5"/>
  <c r="K332" i="5"/>
  <c r="H332" i="5"/>
  <c r="K331" i="5"/>
  <c r="H331" i="5"/>
  <c r="K330" i="5"/>
  <c r="H330" i="5"/>
  <c r="K329" i="5"/>
  <c r="H329" i="5"/>
  <c r="K328" i="5"/>
  <c r="H328" i="5"/>
  <c r="K327" i="5"/>
  <c r="H327" i="5"/>
  <c r="K326" i="5"/>
  <c r="H326" i="5"/>
  <c r="K325" i="5"/>
  <c r="H325" i="5"/>
  <c r="K324" i="5"/>
  <c r="H324" i="5"/>
  <c r="K323" i="5"/>
  <c r="H323" i="5"/>
  <c r="K322" i="5"/>
  <c r="H322" i="5"/>
  <c r="K321" i="5"/>
  <c r="H321" i="5"/>
  <c r="K320" i="5"/>
  <c r="H320" i="5"/>
  <c r="K319" i="5"/>
  <c r="H319" i="5"/>
  <c r="K318" i="5"/>
  <c r="H318" i="5"/>
  <c r="K317" i="5"/>
  <c r="H317" i="5"/>
  <c r="K316" i="5"/>
  <c r="H316" i="5"/>
  <c r="K315" i="5"/>
  <c r="H315" i="5"/>
  <c r="K314" i="5"/>
  <c r="H314" i="5"/>
  <c r="K313" i="5"/>
  <c r="H313" i="5"/>
  <c r="K312" i="5"/>
  <c r="H312" i="5"/>
  <c r="K311" i="5"/>
  <c r="H311" i="5"/>
  <c r="K310" i="5"/>
  <c r="H310" i="5"/>
  <c r="K309" i="5"/>
  <c r="H309" i="5"/>
  <c r="K308" i="5"/>
  <c r="H308" i="5"/>
  <c r="K307" i="5"/>
  <c r="H307" i="5"/>
  <c r="K306" i="5"/>
  <c r="H306" i="5"/>
  <c r="K305" i="5"/>
  <c r="H305" i="5"/>
  <c r="K304" i="5"/>
  <c r="H304" i="5"/>
  <c r="K303" i="5"/>
  <c r="H303" i="5"/>
  <c r="K302" i="5"/>
  <c r="H302" i="5"/>
  <c r="K301" i="5"/>
  <c r="H301" i="5"/>
  <c r="K300" i="5"/>
  <c r="H300" i="5"/>
  <c r="K299" i="5"/>
  <c r="H299" i="5"/>
  <c r="K298" i="5"/>
  <c r="H298" i="5"/>
  <c r="K297" i="5"/>
  <c r="H297" i="5"/>
  <c r="K296" i="5"/>
  <c r="H296" i="5"/>
  <c r="K295" i="5"/>
  <c r="H295" i="5"/>
  <c r="K294" i="5"/>
  <c r="H294" i="5"/>
  <c r="K293" i="5"/>
  <c r="H293" i="5"/>
  <c r="K292" i="5"/>
  <c r="H292" i="5"/>
  <c r="K291" i="5"/>
  <c r="H291" i="5"/>
  <c r="K290" i="5"/>
  <c r="H290" i="5"/>
  <c r="K289" i="5"/>
  <c r="H289" i="5"/>
  <c r="K288" i="5"/>
  <c r="H288" i="5"/>
  <c r="K287" i="5"/>
  <c r="H287" i="5"/>
  <c r="K286" i="5"/>
  <c r="H286" i="5"/>
  <c r="K285" i="5"/>
  <c r="H285" i="5"/>
  <c r="K284" i="5"/>
  <c r="H284" i="5"/>
  <c r="K283" i="5"/>
  <c r="H283" i="5"/>
  <c r="K282" i="5"/>
  <c r="H282" i="5"/>
  <c r="K281" i="5"/>
  <c r="H281" i="5"/>
  <c r="K280" i="5"/>
  <c r="H280" i="5"/>
  <c r="K279" i="5"/>
  <c r="H279" i="5"/>
  <c r="K278" i="5"/>
  <c r="H278" i="5"/>
  <c r="K277" i="5"/>
  <c r="H277" i="5"/>
  <c r="K276" i="5"/>
  <c r="H276" i="5"/>
  <c r="K275" i="5"/>
  <c r="H275" i="5"/>
  <c r="K274" i="5"/>
  <c r="H274" i="5"/>
  <c r="K273" i="5"/>
  <c r="H273" i="5"/>
  <c r="K272" i="5"/>
  <c r="H272" i="5"/>
  <c r="K271" i="5"/>
  <c r="H271" i="5"/>
  <c r="K270" i="5"/>
  <c r="H270" i="5"/>
  <c r="K269" i="5"/>
  <c r="H269" i="5"/>
  <c r="K268" i="5"/>
  <c r="H268" i="5"/>
  <c r="K267" i="5"/>
  <c r="H267" i="5"/>
  <c r="K266" i="5"/>
  <c r="H266" i="5"/>
  <c r="K265" i="5"/>
  <c r="H265" i="5"/>
  <c r="K264" i="5"/>
  <c r="H264" i="5"/>
  <c r="K263" i="5"/>
  <c r="H263" i="5"/>
  <c r="K262" i="5"/>
  <c r="H262" i="5"/>
  <c r="K261" i="5"/>
  <c r="H261" i="5"/>
  <c r="K260" i="5"/>
  <c r="H260" i="5"/>
  <c r="K259" i="5"/>
  <c r="H259" i="5"/>
  <c r="K258" i="5"/>
  <c r="H258" i="5"/>
  <c r="K257" i="5"/>
  <c r="H257" i="5"/>
  <c r="K256" i="5"/>
  <c r="H256" i="5"/>
  <c r="K255" i="5"/>
  <c r="H255" i="5"/>
  <c r="K254" i="5"/>
  <c r="H254" i="5"/>
  <c r="K253" i="5"/>
  <c r="H253" i="5"/>
  <c r="K252" i="5"/>
  <c r="H252" i="5"/>
  <c r="K251" i="5"/>
  <c r="H251" i="5"/>
  <c r="K250" i="5"/>
  <c r="H250" i="5"/>
  <c r="K249" i="5"/>
  <c r="H249" i="5"/>
  <c r="K248" i="5"/>
  <c r="H248" i="5"/>
  <c r="K247" i="5"/>
  <c r="H247" i="5"/>
  <c r="K246" i="5"/>
  <c r="H246" i="5"/>
  <c r="K245" i="5"/>
  <c r="H245" i="5"/>
  <c r="K244" i="5"/>
  <c r="H244" i="5"/>
  <c r="K243" i="5"/>
  <c r="H243" i="5"/>
  <c r="K242" i="5"/>
  <c r="H242" i="5"/>
  <c r="K241" i="5"/>
  <c r="H241" i="5"/>
  <c r="K240" i="5"/>
  <c r="H240" i="5"/>
  <c r="K239" i="5"/>
  <c r="H239" i="5"/>
  <c r="K238" i="5"/>
  <c r="H238" i="5"/>
  <c r="K237" i="5"/>
  <c r="H237" i="5"/>
  <c r="K236" i="5"/>
  <c r="H236" i="5"/>
  <c r="K235" i="5"/>
  <c r="H235" i="5"/>
  <c r="K234" i="5"/>
  <c r="H234" i="5"/>
  <c r="K233" i="5"/>
  <c r="H233" i="5"/>
  <c r="K232" i="5"/>
  <c r="H232" i="5"/>
  <c r="K231" i="5"/>
  <c r="H231" i="5"/>
  <c r="K230" i="5"/>
  <c r="H230" i="5"/>
  <c r="K229" i="5"/>
  <c r="H229" i="5"/>
  <c r="K228" i="5"/>
  <c r="H228" i="5"/>
  <c r="K227" i="5"/>
  <c r="H227" i="5"/>
  <c r="K226" i="5"/>
  <c r="H226" i="5"/>
  <c r="K225" i="5"/>
  <c r="H225" i="5"/>
  <c r="K224" i="5"/>
  <c r="H224" i="5"/>
  <c r="K223" i="5"/>
  <c r="H223" i="5"/>
  <c r="K222" i="5"/>
  <c r="H222" i="5"/>
  <c r="K221" i="5"/>
  <c r="H221" i="5"/>
  <c r="K220" i="5"/>
  <c r="H220" i="5"/>
  <c r="K219" i="5"/>
  <c r="H219" i="5"/>
  <c r="K218" i="5"/>
  <c r="H218" i="5"/>
  <c r="K217" i="5"/>
  <c r="H217" i="5"/>
  <c r="K216" i="5"/>
  <c r="H216" i="5"/>
  <c r="K215" i="5"/>
  <c r="H215" i="5"/>
  <c r="K214" i="5"/>
  <c r="H214" i="5"/>
  <c r="K213" i="5"/>
  <c r="H213" i="5"/>
  <c r="K212" i="5"/>
  <c r="H212" i="5"/>
  <c r="K211" i="5"/>
  <c r="H211" i="5"/>
  <c r="K210" i="5"/>
  <c r="H210" i="5"/>
  <c r="K209" i="5"/>
  <c r="H209" i="5"/>
  <c r="K208" i="5"/>
  <c r="H208" i="5"/>
  <c r="K207" i="5"/>
  <c r="H207" i="5"/>
  <c r="K206" i="5"/>
  <c r="H206" i="5"/>
  <c r="K205" i="5"/>
  <c r="H205" i="5"/>
  <c r="K204" i="5"/>
  <c r="H204" i="5"/>
  <c r="K203" i="5"/>
  <c r="H203" i="5"/>
  <c r="K202" i="5"/>
  <c r="H202" i="5"/>
  <c r="K201" i="5"/>
  <c r="H201" i="5"/>
  <c r="K200" i="5"/>
  <c r="H200" i="5"/>
  <c r="K199" i="5"/>
  <c r="H199" i="5"/>
  <c r="K198" i="5"/>
  <c r="H198" i="5"/>
  <c r="K197" i="5"/>
  <c r="H197" i="5"/>
  <c r="K196" i="5"/>
  <c r="H196" i="5"/>
  <c r="K195" i="5"/>
  <c r="H195" i="5"/>
  <c r="K194" i="5"/>
  <c r="H194" i="5"/>
  <c r="K193" i="5"/>
  <c r="H193" i="5"/>
  <c r="K192" i="5"/>
  <c r="H192" i="5"/>
  <c r="K191" i="5"/>
  <c r="H191" i="5"/>
  <c r="K190" i="5"/>
  <c r="H190" i="5"/>
  <c r="K189" i="5"/>
  <c r="H189" i="5"/>
  <c r="K188" i="5"/>
  <c r="H188" i="5"/>
  <c r="K187" i="5"/>
  <c r="H187" i="5"/>
  <c r="K186" i="5"/>
  <c r="H186" i="5"/>
  <c r="K185" i="5"/>
  <c r="H185" i="5"/>
  <c r="K184" i="5"/>
  <c r="H184" i="5"/>
  <c r="K183" i="5"/>
  <c r="H183" i="5"/>
  <c r="K182" i="5"/>
  <c r="H182" i="5"/>
  <c r="K181" i="5"/>
  <c r="H181" i="5"/>
  <c r="K180" i="5"/>
  <c r="H180" i="5"/>
  <c r="K179" i="5"/>
  <c r="H179" i="5"/>
  <c r="K178" i="5"/>
  <c r="H178" i="5"/>
  <c r="K177" i="5"/>
  <c r="H177" i="5"/>
  <c r="K176" i="5"/>
  <c r="H176" i="5"/>
  <c r="K175" i="5"/>
  <c r="H175" i="5"/>
  <c r="K174" i="5"/>
  <c r="H174" i="5"/>
  <c r="K173" i="5"/>
  <c r="H173" i="5"/>
  <c r="K172" i="5"/>
  <c r="H172" i="5"/>
  <c r="K171" i="5"/>
  <c r="H171" i="5"/>
  <c r="K170" i="5"/>
  <c r="H170" i="5"/>
  <c r="K169" i="5"/>
  <c r="H169" i="5"/>
  <c r="K168" i="5"/>
  <c r="H168" i="5"/>
  <c r="K167" i="5"/>
  <c r="H167" i="5"/>
  <c r="K166" i="5"/>
  <c r="H166" i="5"/>
  <c r="K165" i="5"/>
  <c r="H165" i="5"/>
  <c r="K164" i="5"/>
  <c r="H164" i="5"/>
  <c r="K163" i="5"/>
  <c r="H163" i="5"/>
  <c r="K162" i="5"/>
  <c r="H162" i="5"/>
  <c r="K161" i="5"/>
  <c r="H161" i="5"/>
  <c r="K160" i="5"/>
  <c r="H160" i="5"/>
  <c r="K159" i="5"/>
  <c r="H159" i="5"/>
  <c r="K158" i="5"/>
  <c r="H158" i="5"/>
  <c r="K157" i="5"/>
  <c r="H157" i="5"/>
  <c r="K156" i="5"/>
  <c r="H156" i="5"/>
  <c r="K155" i="5"/>
  <c r="H155" i="5"/>
  <c r="K154" i="5"/>
  <c r="H154" i="5"/>
  <c r="K153" i="5"/>
  <c r="H153" i="5"/>
  <c r="K152" i="5"/>
  <c r="H152" i="5"/>
  <c r="K151" i="5"/>
  <c r="H151" i="5"/>
  <c r="K150" i="5"/>
  <c r="H150" i="5"/>
  <c r="K149" i="5"/>
  <c r="H149" i="5"/>
  <c r="K148" i="5"/>
  <c r="H148" i="5"/>
  <c r="K147" i="5"/>
  <c r="H147" i="5"/>
  <c r="K146" i="5"/>
  <c r="H146" i="5"/>
  <c r="K145" i="5"/>
  <c r="H145" i="5"/>
  <c r="K144" i="5"/>
  <c r="H144" i="5"/>
  <c r="K143" i="5"/>
  <c r="H143" i="5"/>
  <c r="K142" i="5"/>
  <c r="H142" i="5"/>
  <c r="K141" i="5"/>
  <c r="H141" i="5"/>
  <c r="K140" i="5"/>
  <c r="H140" i="5"/>
  <c r="K139" i="5"/>
  <c r="H139" i="5"/>
  <c r="K138" i="5"/>
  <c r="H138" i="5"/>
  <c r="K137" i="5"/>
  <c r="H137" i="5"/>
  <c r="K136" i="5"/>
  <c r="H136" i="5"/>
  <c r="K135" i="5"/>
  <c r="H135" i="5"/>
  <c r="K134" i="5"/>
  <c r="H134" i="5"/>
  <c r="K133" i="5"/>
  <c r="H133" i="5"/>
  <c r="K132" i="5"/>
  <c r="H132" i="5"/>
  <c r="K131" i="5"/>
  <c r="H131" i="5"/>
  <c r="K130" i="5"/>
  <c r="H130" i="5"/>
  <c r="K129" i="5"/>
  <c r="H129" i="5"/>
  <c r="K128" i="5"/>
  <c r="H128" i="5"/>
  <c r="K127" i="5"/>
  <c r="H127" i="5"/>
  <c r="K126" i="5"/>
  <c r="H126" i="5"/>
  <c r="K125" i="5"/>
  <c r="H125" i="5"/>
  <c r="K124" i="5"/>
  <c r="H124" i="5"/>
  <c r="K123" i="5"/>
  <c r="H123" i="5"/>
  <c r="K122" i="5"/>
  <c r="H122" i="5"/>
  <c r="K121" i="5"/>
  <c r="H121" i="5"/>
  <c r="K120" i="5"/>
  <c r="H120" i="5"/>
  <c r="K119" i="5"/>
  <c r="H119" i="5"/>
  <c r="K118" i="5"/>
  <c r="H118" i="5"/>
  <c r="K117" i="5"/>
  <c r="H117" i="5"/>
  <c r="K116" i="5"/>
  <c r="H116" i="5"/>
  <c r="K115" i="5"/>
  <c r="H115" i="5"/>
  <c r="K114" i="5"/>
  <c r="H114" i="5"/>
  <c r="K113" i="5"/>
  <c r="H113" i="5"/>
  <c r="K112" i="5"/>
  <c r="H112" i="5"/>
  <c r="K111" i="5"/>
  <c r="H111" i="5"/>
  <c r="K110" i="5"/>
  <c r="H110" i="5"/>
  <c r="K109" i="5"/>
  <c r="H109" i="5"/>
  <c r="K108" i="5"/>
  <c r="H108" i="5"/>
  <c r="K107" i="5"/>
  <c r="H107" i="5"/>
  <c r="K106" i="5"/>
  <c r="H106" i="5"/>
  <c r="K105" i="5"/>
  <c r="H105" i="5"/>
  <c r="K104" i="5"/>
  <c r="H104" i="5"/>
  <c r="K103" i="5"/>
  <c r="H103" i="5"/>
  <c r="K102" i="5"/>
  <c r="H102" i="5"/>
  <c r="K101" i="5"/>
  <c r="H101" i="5"/>
  <c r="K100" i="5"/>
  <c r="H100" i="5"/>
  <c r="K99" i="5"/>
  <c r="H99" i="5"/>
  <c r="K98" i="5"/>
  <c r="H98" i="5"/>
  <c r="K97" i="5"/>
  <c r="H97" i="5"/>
  <c r="K96" i="5"/>
  <c r="H96" i="5"/>
  <c r="K95" i="5"/>
  <c r="H95" i="5"/>
  <c r="K94" i="5"/>
  <c r="H94" i="5"/>
  <c r="K93" i="5"/>
  <c r="H93" i="5"/>
  <c r="K92" i="5"/>
  <c r="H92" i="5"/>
  <c r="K91" i="5"/>
  <c r="H91" i="5"/>
  <c r="K90" i="5"/>
  <c r="H90" i="5"/>
  <c r="K89" i="5"/>
  <c r="H89" i="5"/>
  <c r="K88" i="5"/>
  <c r="H88" i="5"/>
  <c r="K87" i="5"/>
  <c r="H87" i="5"/>
  <c r="K86" i="5"/>
  <c r="H86" i="5"/>
  <c r="K85" i="5"/>
  <c r="H85" i="5"/>
  <c r="K84" i="5"/>
  <c r="H84" i="5"/>
  <c r="K83" i="5"/>
  <c r="H83" i="5"/>
  <c r="K82" i="5"/>
  <c r="H82" i="5"/>
  <c r="K81" i="5"/>
  <c r="H81" i="5"/>
  <c r="K80" i="5"/>
  <c r="H80" i="5"/>
  <c r="K79" i="5"/>
  <c r="H79" i="5"/>
  <c r="K78" i="5"/>
  <c r="H78" i="5"/>
  <c r="K77" i="5"/>
  <c r="H77" i="5"/>
  <c r="K76" i="5"/>
  <c r="H76" i="5"/>
  <c r="K75" i="5"/>
  <c r="H75" i="5"/>
  <c r="K74" i="5"/>
  <c r="H74" i="5"/>
  <c r="K73" i="5"/>
  <c r="H73" i="5"/>
  <c r="K72" i="5"/>
  <c r="H72" i="5"/>
  <c r="K71" i="5"/>
  <c r="H71" i="5"/>
  <c r="K70" i="5"/>
  <c r="H70" i="5"/>
  <c r="K69" i="5"/>
  <c r="H69" i="5"/>
  <c r="K68" i="5"/>
  <c r="H68" i="5"/>
  <c r="K67" i="5"/>
  <c r="H67" i="5"/>
  <c r="K66" i="5"/>
  <c r="H66" i="5"/>
  <c r="K65" i="5"/>
  <c r="H65" i="5"/>
  <c r="K64" i="5"/>
  <c r="H64" i="5"/>
  <c r="K63" i="5"/>
  <c r="H63" i="5"/>
  <c r="K62" i="5"/>
  <c r="H62" i="5"/>
  <c r="K61" i="5"/>
  <c r="H61" i="5"/>
  <c r="K60" i="5"/>
  <c r="H60" i="5"/>
  <c r="K59" i="5"/>
  <c r="H59" i="5"/>
  <c r="K58" i="5"/>
  <c r="H58" i="5"/>
  <c r="K57" i="5"/>
  <c r="H57" i="5"/>
  <c r="K56" i="5"/>
  <c r="H56" i="5"/>
  <c r="K55" i="5"/>
  <c r="H55" i="5"/>
  <c r="K54" i="5"/>
  <c r="H54" i="5"/>
  <c r="K53" i="5"/>
  <c r="H53" i="5"/>
  <c r="K52" i="5"/>
  <c r="H52" i="5"/>
  <c r="K51" i="5"/>
  <c r="H51" i="5"/>
  <c r="K50" i="5"/>
  <c r="H50" i="5"/>
  <c r="K49" i="5"/>
  <c r="H49" i="5"/>
  <c r="K48" i="5"/>
  <c r="H48" i="5"/>
  <c r="K47" i="5"/>
  <c r="H47" i="5"/>
  <c r="K46" i="5"/>
  <c r="H46" i="5"/>
  <c r="K45" i="5"/>
  <c r="H45" i="5"/>
  <c r="K44" i="5"/>
  <c r="H44" i="5"/>
  <c r="K43" i="5"/>
  <c r="H43" i="5"/>
  <c r="K42" i="5"/>
  <c r="H42" i="5"/>
  <c r="K41" i="5"/>
  <c r="H41" i="5"/>
  <c r="K40" i="5"/>
  <c r="H40" i="5"/>
  <c r="K39" i="5"/>
  <c r="H39" i="5"/>
  <c r="K38" i="5"/>
  <c r="H38" i="5"/>
  <c r="K37" i="5"/>
  <c r="H37" i="5"/>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K15" i="5"/>
  <c r="H15" i="5"/>
  <c r="K14" i="5"/>
  <c r="H14" i="5"/>
  <c r="K13" i="5"/>
  <c r="H13" i="5"/>
  <c r="K12" i="5"/>
  <c r="H12" i="5"/>
  <c r="K11" i="5"/>
  <c r="H11" i="5"/>
  <c r="K10" i="5"/>
  <c r="H10" i="5"/>
  <c r="K9" i="5"/>
  <c r="H9" i="5"/>
  <c r="K8" i="5"/>
  <c r="H8" i="5"/>
  <c r="K7" i="5"/>
  <c r="H7" i="5"/>
  <c r="K6" i="5"/>
  <c r="H6" i="5"/>
  <c r="K5" i="5"/>
  <c r="H5" i="5"/>
  <c r="O5" i="3"/>
  <c r="O3686" i="3" s="1"/>
  <c r="K9" i="17" s="1"/>
  <c r="K1536" i="3"/>
  <c r="P1536" i="3" s="1"/>
  <c r="Q1536" i="3" s="1"/>
  <c r="S1536" i="3" s="1"/>
  <c r="K1535" i="3"/>
  <c r="P1535" i="3" s="1"/>
  <c r="Q1535" i="3" s="1"/>
  <c r="S1535" i="3" s="1"/>
  <c r="K1534" i="3"/>
  <c r="P1534" i="3" s="1"/>
  <c r="Q1534" i="3" s="1"/>
  <c r="S1534" i="3" s="1"/>
  <c r="K1533" i="3"/>
  <c r="P1533" i="3" s="1"/>
  <c r="Q1533" i="3" s="1"/>
  <c r="S1533" i="3" s="1"/>
  <c r="K1532" i="3"/>
  <c r="P1532" i="3" s="1"/>
  <c r="Q1532" i="3" s="1"/>
  <c r="S1532" i="3" s="1"/>
  <c r="K1531" i="3"/>
  <c r="P1531" i="3" s="1"/>
  <c r="Q1531" i="3" s="1"/>
  <c r="S1531" i="3" s="1"/>
  <c r="K1530" i="3"/>
  <c r="P1530" i="3" s="1"/>
  <c r="Q1530" i="3" s="1"/>
  <c r="S1530" i="3" s="1"/>
  <c r="K1529" i="3"/>
  <c r="P1529" i="3" s="1"/>
  <c r="Q1529" i="3" s="1"/>
  <c r="S1529" i="3" s="1"/>
  <c r="K1528" i="3"/>
  <c r="P1528" i="3" s="1"/>
  <c r="Q1528" i="3" s="1"/>
  <c r="S1528" i="3" s="1"/>
  <c r="K1527" i="3"/>
  <c r="P1527" i="3" s="1"/>
  <c r="Q1527" i="3" s="1"/>
  <c r="S1527" i="3" s="1"/>
  <c r="K1526" i="3"/>
  <c r="P1526" i="3" s="1"/>
  <c r="Q1526" i="3" s="1"/>
  <c r="S1526" i="3" s="1"/>
  <c r="K1525" i="3"/>
  <c r="P1525" i="3" s="1"/>
  <c r="Q1525" i="3" s="1"/>
  <c r="S1525" i="3" s="1"/>
  <c r="K1524" i="3"/>
  <c r="P1524" i="3" s="1"/>
  <c r="Q1524" i="3" s="1"/>
  <c r="S1524" i="3" s="1"/>
  <c r="K1523" i="3"/>
  <c r="P1523" i="3" s="1"/>
  <c r="Q1523" i="3" s="1"/>
  <c r="S1523" i="3" s="1"/>
  <c r="K1522" i="3"/>
  <c r="P1522" i="3" s="1"/>
  <c r="Q1522" i="3" s="1"/>
  <c r="S1522" i="3" s="1"/>
  <c r="K1521" i="3"/>
  <c r="P1521" i="3" s="1"/>
  <c r="Q1521" i="3" s="1"/>
  <c r="S1521" i="3" s="1"/>
  <c r="K1520" i="3"/>
  <c r="P1520" i="3" s="1"/>
  <c r="Q1520" i="3" s="1"/>
  <c r="S1520" i="3" s="1"/>
  <c r="K1519" i="3"/>
  <c r="P1519" i="3" s="1"/>
  <c r="Q1519" i="3" s="1"/>
  <c r="S1519" i="3" s="1"/>
  <c r="K1518" i="3"/>
  <c r="P1518" i="3" s="1"/>
  <c r="Q1518" i="3" s="1"/>
  <c r="S1518" i="3" s="1"/>
  <c r="K1517" i="3"/>
  <c r="P1517" i="3" s="1"/>
  <c r="Q1517" i="3" s="1"/>
  <c r="S1517" i="3" s="1"/>
  <c r="K1516" i="3"/>
  <c r="P1516" i="3" s="1"/>
  <c r="Q1516" i="3" s="1"/>
  <c r="S1516" i="3" s="1"/>
  <c r="K1515" i="3"/>
  <c r="P1515" i="3" s="1"/>
  <c r="Q1515" i="3" s="1"/>
  <c r="S1515" i="3" s="1"/>
  <c r="K1514" i="3"/>
  <c r="P1514" i="3" s="1"/>
  <c r="Q1514" i="3" s="1"/>
  <c r="S1514" i="3" s="1"/>
  <c r="K1513" i="3"/>
  <c r="P1513" i="3" s="1"/>
  <c r="Q1513" i="3" s="1"/>
  <c r="S1513" i="3" s="1"/>
  <c r="K1512" i="3"/>
  <c r="P1512" i="3" s="1"/>
  <c r="Q1512" i="3" s="1"/>
  <c r="S1512" i="3" s="1"/>
  <c r="K1511" i="3"/>
  <c r="P1511" i="3" s="1"/>
  <c r="Q1511" i="3" s="1"/>
  <c r="S1511" i="3" s="1"/>
  <c r="K1510" i="3"/>
  <c r="P1510" i="3" s="1"/>
  <c r="Q1510" i="3" s="1"/>
  <c r="S1510" i="3" s="1"/>
  <c r="K1509" i="3"/>
  <c r="P1509" i="3" s="1"/>
  <c r="Q1509" i="3" s="1"/>
  <c r="S1509" i="3" s="1"/>
  <c r="K1508" i="3"/>
  <c r="P1508" i="3" s="1"/>
  <c r="Q1508" i="3" s="1"/>
  <c r="S1508" i="3" s="1"/>
  <c r="K1507" i="3"/>
  <c r="P1507" i="3" s="1"/>
  <c r="Q1507" i="3" s="1"/>
  <c r="S1507" i="3" s="1"/>
  <c r="K1506" i="3"/>
  <c r="P1506" i="3" s="1"/>
  <c r="Q1506" i="3" s="1"/>
  <c r="S1506" i="3" s="1"/>
  <c r="K1505" i="3"/>
  <c r="P1505" i="3" s="1"/>
  <c r="Q1505" i="3" s="1"/>
  <c r="S1505" i="3" s="1"/>
  <c r="K1504" i="3"/>
  <c r="P1504" i="3" s="1"/>
  <c r="Q1504" i="3" s="1"/>
  <c r="S1504" i="3" s="1"/>
  <c r="K1503" i="3"/>
  <c r="P1503" i="3" s="1"/>
  <c r="Q1503" i="3" s="1"/>
  <c r="S1503" i="3" s="1"/>
  <c r="K1502" i="3"/>
  <c r="P1502" i="3" s="1"/>
  <c r="Q1502" i="3" s="1"/>
  <c r="S1502" i="3" s="1"/>
  <c r="K1501" i="3"/>
  <c r="P1501" i="3" s="1"/>
  <c r="Q1501" i="3" s="1"/>
  <c r="S1501" i="3" s="1"/>
  <c r="K1500" i="3"/>
  <c r="P1500" i="3" s="1"/>
  <c r="Q1500" i="3" s="1"/>
  <c r="S1500" i="3" s="1"/>
  <c r="K1499" i="3"/>
  <c r="P1499" i="3" s="1"/>
  <c r="Q1499" i="3" s="1"/>
  <c r="S1499" i="3" s="1"/>
  <c r="K1498" i="3"/>
  <c r="P1498" i="3" s="1"/>
  <c r="Q1498" i="3" s="1"/>
  <c r="S1498" i="3" s="1"/>
  <c r="K1497" i="3"/>
  <c r="P1497" i="3" s="1"/>
  <c r="Q1497" i="3" s="1"/>
  <c r="S1497" i="3" s="1"/>
  <c r="K1496" i="3"/>
  <c r="P1496" i="3" s="1"/>
  <c r="Q1496" i="3" s="1"/>
  <c r="S1496" i="3" s="1"/>
  <c r="K1495" i="3"/>
  <c r="P1495" i="3" s="1"/>
  <c r="Q1495" i="3" s="1"/>
  <c r="S1495" i="3" s="1"/>
  <c r="K1494" i="3"/>
  <c r="P1494" i="3" s="1"/>
  <c r="Q1494" i="3" s="1"/>
  <c r="S1494" i="3" s="1"/>
  <c r="K1493" i="3"/>
  <c r="P1493" i="3" s="1"/>
  <c r="Q1493" i="3" s="1"/>
  <c r="S1493" i="3" s="1"/>
  <c r="K1492" i="3"/>
  <c r="P1492" i="3" s="1"/>
  <c r="Q1492" i="3" s="1"/>
  <c r="S1492" i="3" s="1"/>
  <c r="K1491" i="3"/>
  <c r="P1491" i="3" s="1"/>
  <c r="Q1491" i="3" s="1"/>
  <c r="S1491" i="3" s="1"/>
  <c r="K1490" i="3"/>
  <c r="P1490" i="3" s="1"/>
  <c r="Q1490" i="3" s="1"/>
  <c r="S1490" i="3" s="1"/>
  <c r="K1489" i="3"/>
  <c r="P1489" i="3" s="1"/>
  <c r="Q1489" i="3" s="1"/>
  <c r="S1489" i="3" s="1"/>
  <c r="K1488" i="3"/>
  <c r="P1488" i="3" s="1"/>
  <c r="Q1488" i="3" s="1"/>
  <c r="S1488" i="3" s="1"/>
  <c r="K1487" i="3"/>
  <c r="P1487" i="3" s="1"/>
  <c r="Q1487" i="3" s="1"/>
  <c r="S1487" i="3" s="1"/>
  <c r="K1486" i="3"/>
  <c r="P1486" i="3" s="1"/>
  <c r="Q1486" i="3" s="1"/>
  <c r="S1486" i="3" s="1"/>
  <c r="K1485" i="3"/>
  <c r="P1485" i="3" s="1"/>
  <c r="Q1485" i="3" s="1"/>
  <c r="S1485" i="3" s="1"/>
  <c r="K1484" i="3"/>
  <c r="P1484" i="3" s="1"/>
  <c r="Q1484" i="3" s="1"/>
  <c r="S1484" i="3" s="1"/>
  <c r="K1483" i="3"/>
  <c r="P1483" i="3" s="1"/>
  <c r="Q1483" i="3" s="1"/>
  <c r="S1483" i="3" s="1"/>
  <c r="K1482" i="3"/>
  <c r="P1482" i="3" s="1"/>
  <c r="Q1482" i="3" s="1"/>
  <c r="S1482" i="3" s="1"/>
  <c r="K1481" i="3"/>
  <c r="P1481" i="3" s="1"/>
  <c r="Q1481" i="3" s="1"/>
  <c r="S1481" i="3" s="1"/>
  <c r="K1480" i="3"/>
  <c r="P1480" i="3" s="1"/>
  <c r="Q1480" i="3" s="1"/>
  <c r="S1480" i="3" s="1"/>
  <c r="K1479" i="3"/>
  <c r="P1479" i="3" s="1"/>
  <c r="Q1479" i="3" s="1"/>
  <c r="S1479" i="3" s="1"/>
  <c r="K1478" i="3"/>
  <c r="P1478" i="3" s="1"/>
  <c r="Q1478" i="3" s="1"/>
  <c r="S1478" i="3" s="1"/>
  <c r="K1477" i="3"/>
  <c r="P1477" i="3" s="1"/>
  <c r="Q1477" i="3" s="1"/>
  <c r="S1477" i="3" s="1"/>
  <c r="K1476" i="3"/>
  <c r="P1476" i="3" s="1"/>
  <c r="Q1476" i="3" s="1"/>
  <c r="S1476" i="3" s="1"/>
  <c r="K1475" i="3"/>
  <c r="P1475" i="3" s="1"/>
  <c r="Q1475" i="3" s="1"/>
  <c r="S1475" i="3" s="1"/>
  <c r="K1474" i="3"/>
  <c r="P1474" i="3" s="1"/>
  <c r="Q1474" i="3" s="1"/>
  <c r="S1474" i="3" s="1"/>
  <c r="K1473" i="3"/>
  <c r="P1473" i="3" s="1"/>
  <c r="Q1473" i="3" s="1"/>
  <c r="S1473" i="3" s="1"/>
  <c r="K1472" i="3"/>
  <c r="P1472" i="3" s="1"/>
  <c r="Q1472" i="3" s="1"/>
  <c r="S1472" i="3" s="1"/>
  <c r="K1471" i="3"/>
  <c r="P1471" i="3" s="1"/>
  <c r="Q1471" i="3" s="1"/>
  <c r="S1471" i="3" s="1"/>
  <c r="K1470" i="3"/>
  <c r="P1470" i="3" s="1"/>
  <c r="Q1470" i="3" s="1"/>
  <c r="S1470" i="3" s="1"/>
  <c r="K1469" i="3"/>
  <c r="P1469" i="3" s="1"/>
  <c r="Q1469" i="3" s="1"/>
  <c r="S1469" i="3" s="1"/>
  <c r="K1468" i="3"/>
  <c r="P1468" i="3" s="1"/>
  <c r="Q1468" i="3" s="1"/>
  <c r="S1468" i="3" s="1"/>
  <c r="K1467" i="3"/>
  <c r="P1467" i="3" s="1"/>
  <c r="Q1467" i="3" s="1"/>
  <c r="S1467" i="3" s="1"/>
  <c r="K1466" i="3"/>
  <c r="P1466" i="3" s="1"/>
  <c r="Q1466" i="3" s="1"/>
  <c r="S1466" i="3" s="1"/>
  <c r="K1465" i="3"/>
  <c r="P1465" i="3" s="1"/>
  <c r="Q1465" i="3" s="1"/>
  <c r="S1465" i="3" s="1"/>
  <c r="K1464" i="3"/>
  <c r="P1464" i="3" s="1"/>
  <c r="Q1464" i="3" s="1"/>
  <c r="S1464" i="3" s="1"/>
  <c r="K1463" i="3"/>
  <c r="P1463" i="3" s="1"/>
  <c r="Q1463" i="3" s="1"/>
  <c r="S1463" i="3" s="1"/>
  <c r="K1462" i="3"/>
  <c r="P1462" i="3" s="1"/>
  <c r="Q1462" i="3" s="1"/>
  <c r="S1462" i="3" s="1"/>
  <c r="K1461" i="3"/>
  <c r="P1461" i="3" s="1"/>
  <c r="Q1461" i="3" s="1"/>
  <c r="S1461" i="3" s="1"/>
  <c r="K1460" i="3"/>
  <c r="P1460" i="3" s="1"/>
  <c r="Q1460" i="3" s="1"/>
  <c r="S1460" i="3" s="1"/>
  <c r="K1459" i="3"/>
  <c r="P1459" i="3" s="1"/>
  <c r="Q1459" i="3" s="1"/>
  <c r="S1459" i="3" s="1"/>
  <c r="K1458" i="3"/>
  <c r="P1458" i="3" s="1"/>
  <c r="Q1458" i="3" s="1"/>
  <c r="S1458" i="3" s="1"/>
  <c r="K1457" i="3"/>
  <c r="P1457" i="3" s="1"/>
  <c r="Q1457" i="3" s="1"/>
  <c r="S1457" i="3" s="1"/>
  <c r="K1456" i="3"/>
  <c r="P1456" i="3" s="1"/>
  <c r="Q1456" i="3" s="1"/>
  <c r="S1456" i="3" s="1"/>
  <c r="K1455" i="3"/>
  <c r="P1455" i="3" s="1"/>
  <c r="Q1455" i="3" s="1"/>
  <c r="S1455" i="3" s="1"/>
  <c r="K1454" i="3"/>
  <c r="P1454" i="3" s="1"/>
  <c r="Q1454" i="3" s="1"/>
  <c r="S1454" i="3" s="1"/>
  <c r="K1453" i="3"/>
  <c r="P1453" i="3" s="1"/>
  <c r="Q1453" i="3" s="1"/>
  <c r="S1453" i="3" s="1"/>
  <c r="K1452" i="3"/>
  <c r="P1452" i="3" s="1"/>
  <c r="Q1452" i="3" s="1"/>
  <c r="S1452" i="3" s="1"/>
  <c r="K1451" i="3"/>
  <c r="P1451" i="3" s="1"/>
  <c r="Q1451" i="3" s="1"/>
  <c r="S1451" i="3" s="1"/>
  <c r="K1450" i="3"/>
  <c r="P1450" i="3" s="1"/>
  <c r="Q1450" i="3" s="1"/>
  <c r="S1450" i="3" s="1"/>
  <c r="K1449" i="3"/>
  <c r="P1449" i="3" s="1"/>
  <c r="Q1449" i="3" s="1"/>
  <c r="S1449" i="3" s="1"/>
  <c r="K1448" i="3"/>
  <c r="P1448" i="3" s="1"/>
  <c r="Q1448" i="3" s="1"/>
  <c r="S1448" i="3" s="1"/>
  <c r="K1447" i="3"/>
  <c r="P1447" i="3" s="1"/>
  <c r="Q1447" i="3" s="1"/>
  <c r="S1447" i="3" s="1"/>
  <c r="K1446" i="3"/>
  <c r="P1446" i="3" s="1"/>
  <c r="Q1446" i="3" s="1"/>
  <c r="S1446" i="3" s="1"/>
  <c r="K1445" i="3"/>
  <c r="P1445" i="3" s="1"/>
  <c r="Q1445" i="3" s="1"/>
  <c r="S1445" i="3" s="1"/>
  <c r="K1444" i="3"/>
  <c r="P1444" i="3" s="1"/>
  <c r="Q1444" i="3" s="1"/>
  <c r="S1444" i="3" s="1"/>
  <c r="K1443" i="3"/>
  <c r="P1443" i="3" s="1"/>
  <c r="Q1443" i="3" s="1"/>
  <c r="S1443" i="3" s="1"/>
  <c r="K1442" i="3"/>
  <c r="P1442" i="3" s="1"/>
  <c r="Q1442" i="3" s="1"/>
  <c r="S1442" i="3" s="1"/>
  <c r="K1441" i="3"/>
  <c r="P1441" i="3" s="1"/>
  <c r="Q1441" i="3" s="1"/>
  <c r="S1441" i="3" s="1"/>
  <c r="K1440" i="3"/>
  <c r="P1440" i="3" s="1"/>
  <c r="Q1440" i="3" s="1"/>
  <c r="S1440" i="3" s="1"/>
  <c r="K1439" i="3"/>
  <c r="P1439" i="3" s="1"/>
  <c r="Q1439" i="3" s="1"/>
  <c r="S1439" i="3" s="1"/>
  <c r="K1438" i="3"/>
  <c r="P1438" i="3" s="1"/>
  <c r="Q1438" i="3" s="1"/>
  <c r="S1438" i="3" s="1"/>
  <c r="K1437" i="3"/>
  <c r="P1437" i="3" s="1"/>
  <c r="Q1437" i="3" s="1"/>
  <c r="S1437" i="3" s="1"/>
  <c r="K1436" i="3"/>
  <c r="P1436" i="3" s="1"/>
  <c r="Q1436" i="3" s="1"/>
  <c r="S1436" i="3" s="1"/>
  <c r="K1435" i="3"/>
  <c r="P1435" i="3" s="1"/>
  <c r="Q1435" i="3" s="1"/>
  <c r="S1435" i="3" s="1"/>
  <c r="K1434" i="3"/>
  <c r="P1434" i="3" s="1"/>
  <c r="Q1434" i="3" s="1"/>
  <c r="S1434" i="3" s="1"/>
  <c r="K1433" i="3"/>
  <c r="P1433" i="3" s="1"/>
  <c r="Q1433" i="3" s="1"/>
  <c r="S1433" i="3" s="1"/>
  <c r="K1432" i="3"/>
  <c r="P1432" i="3" s="1"/>
  <c r="Q1432" i="3" s="1"/>
  <c r="S1432" i="3" s="1"/>
  <c r="K1431" i="3"/>
  <c r="P1431" i="3" s="1"/>
  <c r="Q1431" i="3" s="1"/>
  <c r="S1431" i="3" s="1"/>
  <c r="K1430" i="3"/>
  <c r="P1430" i="3" s="1"/>
  <c r="Q1430" i="3" s="1"/>
  <c r="S1430" i="3" s="1"/>
  <c r="K1429" i="3"/>
  <c r="P1429" i="3" s="1"/>
  <c r="Q1429" i="3" s="1"/>
  <c r="S1429" i="3" s="1"/>
  <c r="K1428" i="3"/>
  <c r="P1428" i="3" s="1"/>
  <c r="Q1428" i="3" s="1"/>
  <c r="S1428" i="3" s="1"/>
  <c r="K1427" i="3"/>
  <c r="P1427" i="3" s="1"/>
  <c r="Q1427" i="3" s="1"/>
  <c r="S1427" i="3" s="1"/>
  <c r="K1426" i="3"/>
  <c r="P1426" i="3" s="1"/>
  <c r="Q1426" i="3" s="1"/>
  <c r="S1426" i="3" s="1"/>
  <c r="K1425" i="3"/>
  <c r="P1425" i="3" s="1"/>
  <c r="Q1425" i="3" s="1"/>
  <c r="S1425" i="3" s="1"/>
  <c r="K1424" i="3"/>
  <c r="P1424" i="3" s="1"/>
  <c r="Q1424" i="3" s="1"/>
  <c r="S1424" i="3" s="1"/>
  <c r="K1423" i="3"/>
  <c r="P1423" i="3" s="1"/>
  <c r="Q1423" i="3" s="1"/>
  <c r="S1423" i="3" s="1"/>
  <c r="K1422" i="3"/>
  <c r="P1422" i="3" s="1"/>
  <c r="Q1422" i="3" s="1"/>
  <c r="S1422" i="3" s="1"/>
  <c r="K1421" i="3"/>
  <c r="P1421" i="3" s="1"/>
  <c r="Q1421" i="3" s="1"/>
  <c r="S1421" i="3" s="1"/>
  <c r="K1420" i="3"/>
  <c r="P1420" i="3" s="1"/>
  <c r="Q1420" i="3" s="1"/>
  <c r="S1420" i="3" s="1"/>
  <c r="K1419" i="3"/>
  <c r="P1419" i="3" s="1"/>
  <c r="Q1419" i="3" s="1"/>
  <c r="S1419" i="3" s="1"/>
  <c r="K1418" i="3"/>
  <c r="P1418" i="3" s="1"/>
  <c r="Q1418" i="3" s="1"/>
  <c r="S1418" i="3" s="1"/>
  <c r="K1417" i="3"/>
  <c r="P1417" i="3" s="1"/>
  <c r="Q1417" i="3" s="1"/>
  <c r="S1417" i="3" s="1"/>
  <c r="K1416" i="3"/>
  <c r="P1416" i="3" s="1"/>
  <c r="Q1416" i="3" s="1"/>
  <c r="S1416" i="3" s="1"/>
  <c r="K1415" i="3"/>
  <c r="P1415" i="3" s="1"/>
  <c r="Q1415" i="3" s="1"/>
  <c r="S1415" i="3" s="1"/>
  <c r="K1414" i="3"/>
  <c r="P1414" i="3" s="1"/>
  <c r="Q1414" i="3" s="1"/>
  <c r="S1414" i="3" s="1"/>
  <c r="K1413" i="3"/>
  <c r="P1413" i="3" s="1"/>
  <c r="Q1413" i="3" s="1"/>
  <c r="S1413" i="3" s="1"/>
  <c r="K1412" i="3"/>
  <c r="P1412" i="3" s="1"/>
  <c r="Q1412" i="3" s="1"/>
  <c r="S1412" i="3" s="1"/>
  <c r="K1411" i="3"/>
  <c r="P1411" i="3" s="1"/>
  <c r="Q1411" i="3" s="1"/>
  <c r="S1411" i="3" s="1"/>
  <c r="K1410" i="3"/>
  <c r="P1410" i="3" s="1"/>
  <c r="Q1410" i="3" s="1"/>
  <c r="S1410" i="3" s="1"/>
  <c r="K1409" i="3"/>
  <c r="P1409" i="3" s="1"/>
  <c r="Q1409" i="3" s="1"/>
  <c r="S1409" i="3" s="1"/>
  <c r="K1408" i="3"/>
  <c r="P1408" i="3" s="1"/>
  <c r="Q1408" i="3" s="1"/>
  <c r="S1408" i="3" s="1"/>
  <c r="K1407" i="3"/>
  <c r="P1407" i="3" s="1"/>
  <c r="Q1407" i="3" s="1"/>
  <c r="S1407" i="3" s="1"/>
  <c r="K1406" i="3"/>
  <c r="P1406" i="3" s="1"/>
  <c r="Q1406" i="3" s="1"/>
  <c r="S1406" i="3" s="1"/>
  <c r="K1405" i="3"/>
  <c r="P1405" i="3" s="1"/>
  <c r="Q1405" i="3" s="1"/>
  <c r="S1405" i="3" s="1"/>
  <c r="K1404" i="3"/>
  <c r="P1404" i="3" s="1"/>
  <c r="Q1404" i="3" s="1"/>
  <c r="S1404" i="3" s="1"/>
  <c r="K1403" i="3"/>
  <c r="P1403" i="3" s="1"/>
  <c r="Q1403" i="3" s="1"/>
  <c r="S1403" i="3" s="1"/>
  <c r="K1402" i="3"/>
  <c r="P1402" i="3" s="1"/>
  <c r="Q1402" i="3" s="1"/>
  <c r="S1402" i="3" s="1"/>
  <c r="K1401" i="3"/>
  <c r="P1401" i="3" s="1"/>
  <c r="Q1401" i="3" s="1"/>
  <c r="S1401" i="3" s="1"/>
  <c r="K1400" i="3"/>
  <c r="P1400" i="3" s="1"/>
  <c r="Q1400" i="3" s="1"/>
  <c r="S1400" i="3" s="1"/>
  <c r="K1399" i="3"/>
  <c r="P1399" i="3" s="1"/>
  <c r="Q1399" i="3" s="1"/>
  <c r="S1399" i="3" s="1"/>
  <c r="K1398" i="3"/>
  <c r="P1398" i="3" s="1"/>
  <c r="Q1398" i="3" s="1"/>
  <c r="S1398" i="3" s="1"/>
  <c r="K1397" i="3"/>
  <c r="P1397" i="3" s="1"/>
  <c r="Q1397" i="3" s="1"/>
  <c r="S1397" i="3" s="1"/>
  <c r="K1396" i="3"/>
  <c r="P1396" i="3" s="1"/>
  <c r="Q1396" i="3" s="1"/>
  <c r="S1396" i="3" s="1"/>
  <c r="K1395" i="3"/>
  <c r="P1395" i="3" s="1"/>
  <c r="Q1395" i="3" s="1"/>
  <c r="S1395" i="3" s="1"/>
  <c r="K1394" i="3"/>
  <c r="P1394" i="3" s="1"/>
  <c r="Q1394" i="3" s="1"/>
  <c r="S1394" i="3" s="1"/>
  <c r="K1393" i="3"/>
  <c r="P1393" i="3" s="1"/>
  <c r="Q1393" i="3" s="1"/>
  <c r="S1393" i="3" s="1"/>
  <c r="K1392" i="3"/>
  <c r="P1392" i="3" s="1"/>
  <c r="Q1392" i="3" s="1"/>
  <c r="S1392" i="3" s="1"/>
  <c r="K1391" i="3"/>
  <c r="P1391" i="3" s="1"/>
  <c r="Q1391" i="3" s="1"/>
  <c r="S1391" i="3" s="1"/>
  <c r="K1390" i="3"/>
  <c r="P1390" i="3" s="1"/>
  <c r="Q1390" i="3" s="1"/>
  <c r="S1390" i="3" s="1"/>
  <c r="K1389" i="3"/>
  <c r="P1389" i="3" s="1"/>
  <c r="Q1389" i="3" s="1"/>
  <c r="S1389" i="3" s="1"/>
  <c r="K1388" i="3"/>
  <c r="P1388" i="3" s="1"/>
  <c r="Q1388" i="3" s="1"/>
  <c r="S1388" i="3" s="1"/>
  <c r="K1387" i="3"/>
  <c r="P1387" i="3" s="1"/>
  <c r="Q1387" i="3" s="1"/>
  <c r="S1387" i="3" s="1"/>
  <c r="K1386" i="3"/>
  <c r="P1386" i="3" s="1"/>
  <c r="Q1386" i="3" s="1"/>
  <c r="S1386" i="3" s="1"/>
  <c r="K1385" i="3"/>
  <c r="P1385" i="3" s="1"/>
  <c r="Q1385" i="3" s="1"/>
  <c r="S1385" i="3" s="1"/>
  <c r="K1384" i="3"/>
  <c r="P1384" i="3" s="1"/>
  <c r="Q1384" i="3" s="1"/>
  <c r="S1384" i="3" s="1"/>
  <c r="K1383" i="3"/>
  <c r="P1383" i="3" s="1"/>
  <c r="Q1383" i="3" s="1"/>
  <c r="S1383" i="3" s="1"/>
  <c r="K1382" i="3"/>
  <c r="P1382" i="3" s="1"/>
  <c r="Q1382" i="3" s="1"/>
  <c r="S1382" i="3" s="1"/>
  <c r="K1381" i="3"/>
  <c r="P1381" i="3" s="1"/>
  <c r="Q1381" i="3" s="1"/>
  <c r="S1381" i="3" s="1"/>
  <c r="K1380" i="3"/>
  <c r="P1380" i="3" s="1"/>
  <c r="Q1380" i="3" s="1"/>
  <c r="S1380" i="3" s="1"/>
  <c r="K1379" i="3"/>
  <c r="P1379" i="3" s="1"/>
  <c r="Q1379" i="3" s="1"/>
  <c r="S1379" i="3" s="1"/>
  <c r="K1378" i="3"/>
  <c r="P1378" i="3" s="1"/>
  <c r="Q1378" i="3" s="1"/>
  <c r="S1378" i="3" s="1"/>
  <c r="K1377" i="3"/>
  <c r="P1377" i="3" s="1"/>
  <c r="Q1377" i="3" s="1"/>
  <c r="S1377" i="3" s="1"/>
  <c r="K1376" i="3"/>
  <c r="P1376" i="3" s="1"/>
  <c r="Q1376" i="3" s="1"/>
  <c r="S1376" i="3" s="1"/>
  <c r="K1375" i="3"/>
  <c r="P1375" i="3" s="1"/>
  <c r="Q1375" i="3" s="1"/>
  <c r="S1375" i="3" s="1"/>
  <c r="K1374" i="3"/>
  <c r="P1374" i="3" s="1"/>
  <c r="Q1374" i="3" s="1"/>
  <c r="S1374" i="3" s="1"/>
  <c r="K1373" i="3"/>
  <c r="P1373" i="3" s="1"/>
  <c r="Q1373" i="3" s="1"/>
  <c r="S1373" i="3" s="1"/>
  <c r="K1372" i="3"/>
  <c r="P1372" i="3" s="1"/>
  <c r="Q1372" i="3" s="1"/>
  <c r="S1372" i="3" s="1"/>
  <c r="K1371" i="3"/>
  <c r="P1371" i="3" s="1"/>
  <c r="Q1371" i="3" s="1"/>
  <c r="S1371" i="3" s="1"/>
  <c r="K1370" i="3"/>
  <c r="P1370" i="3" s="1"/>
  <c r="Q1370" i="3" s="1"/>
  <c r="S1370" i="3" s="1"/>
  <c r="K1369" i="3"/>
  <c r="P1369" i="3" s="1"/>
  <c r="Q1369" i="3" s="1"/>
  <c r="S1369" i="3" s="1"/>
  <c r="K1368" i="3"/>
  <c r="P1368" i="3" s="1"/>
  <c r="Q1368" i="3" s="1"/>
  <c r="S1368" i="3" s="1"/>
  <c r="K1367" i="3"/>
  <c r="P1367" i="3" s="1"/>
  <c r="Q1367" i="3" s="1"/>
  <c r="S1367" i="3" s="1"/>
  <c r="K1366" i="3"/>
  <c r="P1366" i="3" s="1"/>
  <c r="Q1366" i="3" s="1"/>
  <c r="S1366" i="3" s="1"/>
  <c r="K1365" i="3"/>
  <c r="P1365" i="3" s="1"/>
  <c r="Q1365" i="3" s="1"/>
  <c r="S1365" i="3" s="1"/>
  <c r="K1364" i="3"/>
  <c r="P1364" i="3" s="1"/>
  <c r="Q1364" i="3" s="1"/>
  <c r="S1364" i="3" s="1"/>
  <c r="K1363" i="3"/>
  <c r="P1363" i="3" s="1"/>
  <c r="Q1363" i="3" s="1"/>
  <c r="S1363" i="3" s="1"/>
  <c r="K1362" i="3"/>
  <c r="P1362" i="3" s="1"/>
  <c r="Q1362" i="3" s="1"/>
  <c r="S1362" i="3" s="1"/>
  <c r="K1361" i="3"/>
  <c r="P1361" i="3" s="1"/>
  <c r="Q1361" i="3" s="1"/>
  <c r="S1361" i="3" s="1"/>
  <c r="K1360" i="3"/>
  <c r="P1360" i="3" s="1"/>
  <c r="Q1360" i="3" s="1"/>
  <c r="S1360" i="3" s="1"/>
  <c r="K1359" i="3"/>
  <c r="P1359" i="3" s="1"/>
  <c r="Q1359" i="3" s="1"/>
  <c r="S1359" i="3" s="1"/>
  <c r="K1358" i="3"/>
  <c r="P1358" i="3" s="1"/>
  <c r="Q1358" i="3" s="1"/>
  <c r="S1358" i="3" s="1"/>
  <c r="K1357" i="3"/>
  <c r="P1357" i="3" s="1"/>
  <c r="Q1357" i="3" s="1"/>
  <c r="S1357" i="3" s="1"/>
  <c r="K1356" i="3"/>
  <c r="P1356" i="3" s="1"/>
  <c r="Q1356" i="3" s="1"/>
  <c r="S1356" i="3" s="1"/>
  <c r="K1355" i="3"/>
  <c r="P1355" i="3" s="1"/>
  <c r="Q1355" i="3" s="1"/>
  <c r="S1355" i="3" s="1"/>
  <c r="K1354" i="3"/>
  <c r="P1354" i="3" s="1"/>
  <c r="Q1354" i="3" s="1"/>
  <c r="S1354" i="3" s="1"/>
  <c r="K1353" i="3"/>
  <c r="P1353" i="3" s="1"/>
  <c r="Q1353" i="3" s="1"/>
  <c r="S1353" i="3" s="1"/>
  <c r="K1352" i="3"/>
  <c r="P1352" i="3" s="1"/>
  <c r="Q1352" i="3" s="1"/>
  <c r="S1352" i="3" s="1"/>
  <c r="K1351" i="3"/>
  <c r="P1351" i="3" s="1"/>
  <c r="Q1351" i="3" s="1"/>
  <c r="S1351" i="3" s="1"/>
  <c r="K1350" i="3"/>
  <c r="P1350" i="3" s="1"/>
  <c r="Q1350" i="3" s="1"/>
  <c r="S1350" i="3" s="1"/>
  <c r="K1349" i="3"/>
  <c r="P1349" i="3" s="1"/>
  <c r="Q1349" i="3" s="1"/>
  <c r="S1349" i="3" s="1"/>
  <c r="K1348" i="3"/>
  <c r="P1348" i="3" s="1"/>
  <c r="Q1348" i="3" s="1"/>
  <c r="S1348" i="3" s="1"/>
  <c r="K1347" i="3"/>
  <c r="P1347" i="3" s="1"/>
  <c r="Q1347" i="3" s="1"/>
  <c r="S1347" i="3" s="1"/>
  <c r="K1346" i="3"/>
  <c r="P1346" i="3" s="1"/>
  <c r="Q1346" i="3" s="1"/>
  <c r="S1346" i="3" s="1"/>
  <c r="K1345" i="3"/>
  <c r="P1345" i="3" s="1"/>
  <c r="Q1345" i="3" s="1"/>
  <c r="S1345" i="3" s="1"/>
  <c r="K1344" i="3"/>
  <c r="P1344" i="3" s="1"/>
  <c r="Q1344" i="3" s="1"/>
  <c r="S1344" i="3" s="1"/>
  <c r="K1343" i="3"/>
  <c r="P1343" i="3" s="1"/>
  <c r="Q1343" i="3" s="1"/>
  <c r="S1343" i="3" s="1"/>
  <c r="K1342" i="3"/>
  <c r="P1342" i="3" s="1"/>
  <c r="Q1342" i="3" s="1"/>
  <c r="S1342" i="3" s="1"/>
  <c r="K1341" i="3"/>
  <c r="P1341" i="3" s="1"/>
  <c r="Q1341" i="3" s="1"/>
  <c r="S1341" i="3" s="1"/>
  <c r="K1340" i="3"/>
  <c r="P1340" i="3" s="1"/>
  <c r="Q1340" i="3" s="1"/>
  <c r="S1340" i="3" s="1"/>
  <c r="K1339" i="3"/>
  <c r="P1339" i="3" s="1"/>
  <c r="Q1339" i="3" s="1"/>
  <c r="S1339" i="3" s="1"/>
  <c r="K1338" i="3"/>
  <c r="P1338" i="3" s="1"/>
  <c r="Q1338" i="3" s="1"/>
  <c r="S1338" i="3" s="1"/>
  <c r="K1337" i="3"/>
  <c r="P1337" i="3" s="1"/>
  <c r="Q1337" i="3" s="1"/>
  <c r="S1337" i="3" s="1"/>
  <c r="K1336" i="3"/>
  <c r="P1336" i="3" s="1"/>
  <c r="Q1336" i="3" s="1"/>
  <c r="S1336" i="3" s="1"/>
  <c r="K1335" i="3"/>
  <c r="P1335" i="3" s="1"/>
  <c r="Q1335" i="3" s="1"/>
  <c r="S1335" i="3" s="1"/>
  <c r="K1334" i="3"/>
  <c r="P1334" i="3" s="1"/>
  <c r="Q1334" i="3" s="1"/>
  <c r="S1334" i="3" s="1"/>
  <c r="K1333" i="3"/>
  <c r="P1333" i="3" s="1"/>
  <c r="Q1333" i="3" s="1"/>
  <c r="S1333" i="3" s="1"/>
  <c r="K1332" i="3"/>
  <c r="P1332" i="3" s="1"/>
  <c r="Q1332" i="3" s="1"/>
  <c r="S1332" i="3" s="1"/>
  <c r="K1331" i="3"/>
  <c r="P1331" i="3" s="1"/>
  <c r="Q1331" i="3" s="1"/>
  <c r="S1331" i="3" s="1"/>
  <c r="K1330" i="3"/>
  <c r="P1330" i="3" s="1"/>
  <c r="Q1330" i="3" s="1"/>
  <c r="S1330" i="3" s="1"/>
  <c r="K1329" i="3"/>
  <c r="P1329" i="3" s="1"/>
  <c r="Q1329" i="3" s="1"/>
  <c r="S1329" i="3" s="1"/>
  <c r="K1328" i="3"/>
  <c r="P1328" i="3" s="1"/>
  <c r="Q1328" i="3" s="1"/>
  <c r="S1328" i="3" s="1"/>
  <c r="K1327" i="3"/>
  <c r="P1327" i="3" s="1"/>
  <c r="Q1327" i="3" s="1"/>
  <c r="S1327" i="3" s="1"/>
  <c r="K1326" i="3"/>
  <c r="P1326" i="3" s="1"/>
  <c r="Q1326" i="3" s="1"/>
  <c r="S1326" i="3" s="1"/>
  <c r="K1325" i="3"/>
  <c r="P1325" i="3" s="1"/>
  <c r="Q1325" i="3" s="1"/>
  <c r="S1325" i="3" s="1"/>
  <c r="K1324" i="3"/>
  <c r="P1324" i="3" s="1"/>
  <c r="Q1324" i="3" s="1"/>
  <c r="S1324" i="3" s="1"/>
  <c r="K1323" i="3"/>
  <c r="P1323" i="3" s="1"/>
  <c r="Q1323" i="3" s="1"/>
  <c r="S1323" i="3" s="1"/>
  <c r="K1322" i="3"/>
  <c r="P1322" i="3" s="1"/>
  <c r="Q1322" i="3" s="1"/>
  <c r="S1322" i="3" s="1"/>
  <c r="K1321" i="3"/>
  <c r="P1321" i="3" s="1"/>
  <c r="Q1321" i="3" s="1"/>
  <c r="S1321" i="3" s="1"/>
  <c r="K1320" i="3"/>
  <c r="P1320" i="3" s="1"/>
  <c r="Q1320" i="3" s="1"/>
  <c r="S1320" i="3" s="1"/>
  <c r="K1319" i="3"/>
  <c r="P1319" i="3" s="1"/>
  <c r="Q1319" i="3" s="1"/>
  <c r="S1319" i="3" s="1"/>
  <c r="K1318" i="3"/>
  <c r="P1318" i="3" s="1"/>
  <c r="Q1318" i="3" s="1"/>
  <c r="S1318" i="3" s="1"/>
  <c r="K1317" i="3"/>
  <c r="P1317" i="3" s="1"/>
  <c r="Q1317" i="3" s="1"/>
  <c r="S1317" i="3" s="1"/>
  <c r="K1316" i="3"/>
  <c r="P1316" i="3" s="1"/>
  <c r="Q1316" i="3" s="1"/>
  <c r="S1316" i="3" s="1"/>
  <c r="K1315" i="3"/>
  <c r="P1315" i="3" s="1"/>
  <c r="Q1315" i="3" s="1"/>
  <c r="S1315" i="3" s="1"/>
  <c r="K1314" i="3"/>
  <c r="P1314" i="3" s="1"/>
  <c r="Q1314" i="3" s="1"/>
  <c r="S1314" i="3" s="1"/>
  <c r="K1313" i="3"/>
  <c r="P1313" i="3" s="1"/>
  <c r="Q1313" i="3" s="1"/>
  <c r="S1313" i="3" s="1"/>
  <c r="K1312" i="3"/>
  <c r="P1312" i="3" s="1"/>
  <c r="Q1312" i="3" s="1"/>
  <c r="S1312" i="3" s="1"/>
  <c r="K1311" i="3"/>
  <c r="P1311" i="3" s="1"/>
  <c r="Q1311" i="3" s="1"/>
  <c r="S1311" i="3" s="1"/>
  <c r="K1310" i="3"/>
  <c r="P1310" i="3" s="1"/>
  <c r="Q1310" i="3" s="1"/>
  <c r="S1310" i="3" s="1"/>
  <c r="K1309" i="3"/>
  <c r="P1309" i="3" s="1"/>
  <c r="Q1309" i="3" s="1"/>
  <c r="S1309" i="3" s="1"/>
  <c r="K1308" i="3"/>
  <c r="P1308" i="3" s="1"/>
  <c r="Q1308" i="3" s="1"/>
  <c r="S1308" i="3" s="1"/>
  <c r="K1307" i="3"/>
  <c r="P1307" i="3" s="1"/>
  <c r="Q1307" i="3" s="1"/>
  <c r="S1307" i="3" s="1"/>
  <c r="K1306" i="3"/>
  <c r="P1306" i="3" s="1"/>
  <c r="Q1306" i="3" s="1"/>
  <c r="S1306" i="3" s="1"/>
  <c r="K1305" i="3"/>
  <c r="P1305" i="3" s="1"/>
  <c r="Q1305" i="3" s="1"/>
  <c r="S1305" i="3" s="1"/>
  <c r="K1304" i="3"/>
  <c r="P1304" i="3" s="1"/>
  <c r="Q1304" i="3" s="1"/>
  <c r="S1304" i="3" s="1"/>
  <c r="K1303" i="3"/>
  <c r="P1303" i="3" s="1"/>
  <c r="Q1303" i="3" s="1"/>
  <c r="S1303" i="3" s="1"/>
  <c r="K1302" i="3"/>
  <c r="P1302" i="3" s="1"/>
  <c r="Q1302" i="3" s="1"/>
  <c r="S1302" i="3" s="1"/>
  <c r="K1301" i="3"/>
  <c r="P1301" i="3" s="1"/>
  <c r="Q1301" i="3" s="1"/>
  <c r="S1301" i="3" s="1"/>
  <c r="K1300" i="3"/>
  <c r="P1300" i="3" s="1"/>
  <c r="Q1300" i="3" s="1"/>
  <c r="S1300" i="3" s="1"/>
  <c r="K1299" i="3"/>
  <c r="P1299" i="3" s="1"/>
  <c r="Q1299" i="3" s="1"/>
  <c r="S1299" i="3" s="1"/>
  <c r="K1298" i="3"/>
  <c r="P1298" i="3" s="1"/>
  <c r="Q1298" i="3" s="1"/>
  <c r="S1298" i="3" s="1"/>
  <c r="K1297" i="3"/>
  <c r="P1297" i="3" s="1"/>
  <c r="Q1297" i="3" s="1"/>
  <c r="S1297" i="3" s="1"/>
  <c r="K1296" i="3"/>
  <c r="P1296" i="3" s="1"/>
  <c r="Q1296" i="3" s="1"/>
  <c r="S1296" i="3" s="1"/>
  <c r="K1295" i="3"/>
  <c r="P1295" i="3" s="1"/>
  <c r="Q1295" i="3" s="1"/>
  <c r="S1295" i="3" s="1"/>
  <c r="K1294" i="3"/>
  <c r="P1294" i="3" s="1"/>
  <c r="Q1294" i="3" s="1"/>
  <c r="S1294" i="3" s="1"/>
  <c r="K1293" i="3"/>
  <c r="P1293" i="3" s="1"/>
  <c r="Q1293" i="3" s="1"/>
  <c r="S1293" i="3" s="1"/>
  <c r="K1292" i="3"/>
  <c r="P1292" i="3" s="1"/>
  <c r="Q1292" i="3" s="1"/>
  <c r="S1292" i="3" s="1"/>
  <c r="K1291" i="3"/>
  <c r="P1291" i="3" s="1"/>
  <c r="Q1291" i="3" s="1"/>
  <c r="S1291" i="3" s="1"/>
  <c r="K1290" i="3"/>
  <c r="P1290" i="3" s="1"/>
  <c r="Q1290" i="3" s="1"/>
  <c r="S1290" i="3" s="1"/>
  <c r="K1289" i="3"/>
  <c r="P1289" i="3" s="1"/>
  <c r="Q1289" i="3" s="1"/>
  <c r="S1289" i="3" s="1"/>
  <c r="K1288" i="3"/>
  <c r="P1288" i="3" s="1"/>
  <c r="Q1288" i="3" s="1"/>
  <c r="S1288" i="3" s="1"/>
  <c r="K1287" i="3"/>
  <c r="P1287" i="3" s="1"/>
  <c r="Q1287" i="3" s="1"/>
  <c r="S1287" i="3" s="1"/>
  <c r="K1286" i="3"/>
  <c r="P1286" i="3" s="1"/>
  <c r="Q1286" i="3" s="1"/>
  <c r="S1286" i="3" s="1"/>
  <c r="K1285" i="3"/>
  <c r="P1285" i="3" s="1"/>
  <c r="Q1285" i="3" s="1"/>
  <c r="S1285" i="3" s="1"/>
  <c r="K1284" i="3"/>
  <c r="P1284" i="3" s="1"/>
  <c r="Q1284" i="3" s="1"/>
  <c r="S1284" i="3" s="1"/>
  <c r="K1283" i="3"/>
  <c r="P1283" i="3" s="1"/>
  <c r="Q1283" i="3" s="1"/>
  <c r="S1283" i="3" s="1"/>
  <c r="K1282" i="3"/>
  <c r="P1282" i="3" s="1"/>
  <c r="Q1282" i="3" s="1"/>
  <c r="S1282" i="3" s="1"/>
  <c r="K1281" i="3"/>
  <c r="P1281" i="3" s="1"/>
  <c r="Q1281" i="3" s="1"/>
  <c r="S1281" i="3" s="1"/>
  <c r="K1280" i="3"/>
  <c r="P1280" i="3" s="1"/>
  <c r="Q1280" i="3" s="1"/>
  <c r="S1280" i="3" s="1"/>
  <c r="K1279" i="3"/>
  <c r="P1279" i="3" s="1"/>
  <c r="Q1279" i="3" s="1"/>
  <c r="S1279" i="3" s="1"/>
  <c r="K1278" i="3"/>
  <c r="P1278" i="3" s="1"/>
  <c r="Q1278" i="3" s="1"/>
  <c r="S1278" i="3" s="1"/>
  <c r="K1277" i="3"/>
  <c r="P1277" i="3" s="1"/>
  <c r="Q1277" i="3" s="1"/>
  <c r="S1277" i="3" s="1"/>
  <c r="K1276" i="3"/>
  <c r="P1276" i="3" s="1"/>
  <c r="Q1276" i="3" s="1"/>
  <c r="S1276" i="3" s="1"/>
  <c r="K1275" i="3"/>
  <c r="P1275" i="3" s="1"/>
  <c r="Q1275" i="3" s="1"/>
  <c r="S1275" i="3" s="1"/>
  <c r="K1274" i="3"/>
  <c r="P1274" i="3" s="1"/>
  <c r="Q1274" i="3" s="1"/>
  <c r="S1274" i="3" s="1"/>
  <c r="K1273" i="3"/>
  <c r="P1273" i="3" s="1"/>
  <c r="Q1273" i="3" s="1"/>
  <c r="S1273" i="3" s="1"/>
  <c r="K1272" i="3"/>
  <c r="P1272" i="3" s="1"/>
  <c r="Q1272" i="3" s="1"/>
  <c r="S1272" i="3" s="1"/>
  <c r="K1271" i="3"/>
  <c r="P1271" i="3" s="1"/>
  <c r="Q1271" i="3" s="1"/>
  <c r="S1271" i="3" s="1"/>
  <c r="K1270" i="3"/>
  <c r="P1270" i="3" s="1"/>
  <c r="Q1270" i="3" s="1"/>
  <c r="S1270" i="3" s="1"/>
  <c r="K1269" i="3"/>
  <c r="P1269" i="3" s="1"/>
  <c r="Q1269" i="3" s="1"/>
  <c r="S1269" i="3" s="1"/>
  <c r="K1268" i="3"/>
  <c r="P1268" i="3" s="1"/>
  <c r="Q1268" i="3" s="1"/>
  <c r="S1268" i="3" s="1"/>
  <c r="K1267" i="3"/>
  <c r="P1267" i="3" s="1"/>
  <c r="Q1267" i="3" s="1"/>
  <c r="S1267" i="3" s="1"/>
  <c r="K1266" i="3"/>
  <c r="P1266" i="3" s="1"/>
  <c r="Q1266" i="3" s="1"/>
  <c r="S1266" i="3" s="1"/>
  <c r="K1265" i="3"/>
  <c r="P1265" i="3" s="1"/>
  <c r="Q1265" i="3" s="1"/>
  <c r="S1265" i="3" s="1"/>
  <c r="K1264" i="3"/>
  <c r="P1264" i="3" s="1"/>
  <c r="Q1264" i="3" s="1"/>
  <c r="S1264" i="3" s="1"/>
  <c r="K1263" i="3"/>
  <c r="P1263" i="3" s="1"/>
  <c r="Q1263" i="3" s="1"/>
  <c r="S1263" i="3" s="1"/>
  <c r="K1262" i="3"/>
  <c r="P1262" i="3" s="1"/>
  <c r="Q1262" i="3" s="1"/>
  <c r="S1262" i="3" s="1"/>
  <c r="K1261" i="3"/>
  <c r="P1261" i="3" s="1"/>
  <c r="Q1261" i="3" s="1"/>
  <c r="S1261" i="3" s="1"/>
  <c r="K1260" i="3"/>
  <c r="P1260" i="3" s="1"/>
  <c r="Q1260" i="3" s="1"/>
  <c r="S1260" i="3" s="1"/>
  <c r="K1259" i="3"/>
  <c r="P1259" i="3" s="1"/>
  <c r="Q1259" i="3" s="1"/>
  <c r="S1259" i="3" s="1"/>
  <c r="K1258" i="3"/>
  <c r="P1258" i="3" s="1"/>
  <c r="Q1258" i="3" s="1"/>
  <c r="S1258" i="3" s="1"/>
  <c r="K1257" i="3"/>
  <c r="P1257" i="3" s="1"/>
  <c r="Q1257" i="3" s="1"/>
  <c r="S1257" i="3" s="1"/>
  <c r="K1256" i="3"/>
  <c r="P1256" i="3" s="1"/>
  <c r="Q1256" i="3" s="1"/>
  <c r="S1256" i="3" s="1"/>
  <c r="K1255" i="3"/>
  <c r="P1255" i="3" s="1"/>
  <c r="Q1255" i="3" s="1"/>
  <c r="S1255" i="3" s="1"/>
  <c r="K1254" i="3"/>
  <c r="P1254" i="3" s="1"/>
  <c r="Q1254" i="3" s="1"/>
  <c r="S1254" i="3" s="1"/>
  <c r="K1253" i="3"/>
  <c r="P1253" i="3" s="1"/>
  <c r="Q1253" i="3" s="1"/>
  <c r="S1253" i="3" s="1"/>
  <c r="K1252" i="3"/>
  <c r="P1252" i="3" s="1"/>
  <c r="Q1252" i="3" s="1"/>
  <c r="S1252" i="3" s="1"/>
  <c r="K1251" i="3"/>
  <c r="P1251" i="3" s="1"/>
  <c r="Q1251" i="3" s="1"/>
  <c r="S1251" i="3" s="1"/>
  <c r="K1250" i="3"/>
  <c r="P1250" i="3" s="1"/>
  <c r="Q1250" i="3" s="1"/>
  <c r="S1250" i="3" s="1"/>
  <c r="K1249" i="3"/>
  <c r="P1249" i="3" s="1"/>
  <c r="Q1249" i="3" s="1"/>
  <c r="S1249" i="3" s="1"/>
  <c r="K1248" i="3"/>
  <c r="P1248" i="3" s="1"/>
  <c r="Q1248" i="3" s="1"/>
  <c r="S1248" i="3" s="1"/>
  <c r="K1247" i="3"/>
  <c r="P1247" i="3" s="1"/>
  <c r="Q1247" i="3" s="1"/>
  <c r="S1247" i="3" s="1"/>
  <c r="K1246" i="3"/>
  <c r="P1246" i="3" s="1"/>
  <c r="Q1246" i="3" s="1"/>
  <c r="S1246" i="3" s="1"/>
  <c r="K1245" i="3"/>
  <c r="P1245" i="3" s="1"/>
  <c r="Q1245" i="3" s="1"/>
  <c r="S1245" i="3" s="1"/>
  <c r="K1244" i="3"/>
  <c r="P1244" i="3" s="1"/>
  <c r="Q1244" i="3" s="1"/>
  <c r="S1244" i="3" s="1"/>
  <c r="K1243" i="3"/>
  <c r="P1243" i="3" s="1"/>
  <c r="Q1243" i="3" s="1"/>
  <c r="S1243" i="3" s="1"/>
  <c r="K1242" i="3"/>
  <c r="P1242" i="3" s="1"/>
  <c r="Q1242" i="3" s="1"/>
  <c r="S1242" i="3" s="1"/>
  <c r="K1241" i="3"/>
  <c r="P1241" i="3" s="1"/>
  <c r="Q1241" i="3" s="1"/>
  <c r="S1241" i="3" s="1"/>
  <c r="K1240" i="3"/>
  <c r="P1240" i="3" s="1"/>
  <c r="Q1240" i="3" s="1"/>
  <c r="S1240" i="3" s="1"/>
  <c r="K1239" i="3"/>
  <c r="P1239" i="3" s="1"/>
  <c r="Q1239" i="3" s="1"/>
  <c r="S1239" i="3" s="1"/>
  <c r="K1238" i="3"/>
  <c r="P1238" i="3" s="1"/>
  <c r="Q1238" i="3" s="1"/>
  <c r="S1238" i="3" s="1"/>
  <c r="K1237" i="3"/>
  <c r="P1237" i="3" s="1"/>
  <c r="Q1237" i="3" s="1"/>
  <c r="S1237" i="3" s="1"/>
  <c r="K1236" i="3"/>
  <c r="P1236" i="3" s="1"/>
  <c r="Q1236" i="3" s="1"/>
  <c r="S1236" i="3" s="1"/>
  <c r="K1235" i="3"/>
  <c r="P1235" i="3" s="1"/>
  <c r="Q1235" i="3" s="1"/>
  <c r="S1235" i="3" s="1"/>
  <c r="K1234" i="3"/>
  <c r="P1234" i="3" s="1"/>
  <c r="Q1234" i="3" s="1"/>
  <c r="S1234" i="3" s="1"/>
  <c r="K1233" i="3"/>
  <c r="P1233" i="3" s="1"/>
  <c r="Q1233" i="3" s="1"/>
  <c r="S1233" i="3" s="1"/>
  <c r="K1232" i="3"/>
  <c r="P1232" i="3" s="1"/>
  <c r="Q1232" i="3" s="1"/>
  <c r="S1232" i="3" s="1"/>
  <c r="K1231" i="3"/>
  <c r="P1231" i="3" s="1"/>
  <c r="Q1231" i="3" s="1"/>
  <c r="S1231" i="3" s="1"/>
  <c r="K1230" i="3"/>
  <c r="P1230" i="3" s="1"/>
  <c r="Q1230" i="3" s="1"/>
  <c r="S1230" i="3" s="1"/>
  <c r="K1229" i="3"/>
  <c r="P1229" i="3" s="1"/>
  <c r="Q1229" i="3" s="1"/>
  <c r="S1229" i="3" s="1"/>
  <c r="K1228" i="3"/>
  <c r="P1228" i="3" s="1"/>
  <c r="Q1228" i="3" s="1"/>
  <c r="S1228" i="3" s="1"/>
  <c r="K1227" i="3"/>
  <c r="P1227" i="3" s="1"/>
  <c r="Q1227" i="3" s="1"/>
  <c r="S1227" i="3" s="1"/>
  <c r="K1226" i="3"/>
  <c r="P1226" i="3" s="1"/>
  <c r="Q1226" i="3" s="1"/>
  <c r="S1226" i="3" s="1"/>
  <c r="K1225" i="3"/>
  <c r="P1225" i="3" s="1"/>
  <c r="Q1225" i="3" s="1"/>
  <c r="S1225" i="3" s="1"/>
  <c r="K1224" i="3"/>
  <c r="P1224" i="3" s="1"/>
  <c r="Q1224" i="3" s="1"/>
  <c r="S1224" i="3" s="1"/>
  <c r="K1223" i="3"/>
  <c r="P1223" i="3" s="1"/>
  <c r="Q1223" i="3" s="1"/>
  <c r="S1223" i="3" s="1"/>
  <c r="K1222" i="3"/>
  <c r="P1222" i="3" s="1"/>
  <c r="Q1222" i="3" s="1"/>
  <c r="S1222" i="3" s="1"/>
  <c r="K1221" i="3"/>
  <c r="P1221" i="3" s="1"/>
  <c r="Q1221" i="3" s="1"/>
  <c r="S1221" i="3" s="1"/>
  <c r="K1220" i="3"/>
  <c r="P1220" i="3" s="1"/>
  <c r="Q1220" i="3" s="1"/>
  <c r="S1220" i="3" s="1"/>
  <c r="K1219" i="3"/>
  <c r="P1219" i="3" s="1"/>
  <c r="Q1219" i="3" s="1"/>
  <c r="S1219" i="3" s="1"/>
  <c r="K1218" i="3"/>
  <c r="P1218" i="3" s="1"/>
  <c r="Q1218" i="3" s="1"/>
  <c r="S1218" i="3" s="1"/>
  <c r="K1217" i="3"/>
  <c r="P1217" i="3" s="1"/>
  <c r="Q1217" i="3" s="1"/>
  <c r="S1217" i="3" s="1"/>
  <c r="K1216" i="3"/>
  <c r="P1216" i="3" s="1"/>
  <c r="Q1216" i="3" s="1"/>
  <c r="S1216" i="3" s="1"/>
  <c r="K1215" i="3"/>
  <c r="P1215" i="3" s="1"/>
  <c r="Q1215" i="3" s="1"/>
  <c r="S1215" i="3" s="1"/>
  <c r="K1214" i="3"/>
  <c r="P1214" i="3" s="1"/>
  <c r="Q1214" i="3" s="1"/>
  <c r="S1214" i="3" s="1"/>
  <c r="K1213" i="3"/>
  <c r="P1213" i="3" s="1"/>
  <c r="Q1213" i="3" s="1"/>
  <c r="S1213" i="3" s="1"/>
  <c r="K1212" i="3"/>
  <c r="P1212" i="3" s="1"/>
  <c r="Q1212" i="3" s="1"/>
  <c r="S1212" i="3" s="1"/>
  <c r="K1211" i="3"/>
  <c r="P1211" i="3" s="1"/>
  <c r="Q1211" i="3" s="1"/>
  <c r="S1211" i="3" s="1"/>
  <c r="K1210" i="3"/>
  <c r="P1210" i="3" s="1"/>
  <c r="Q1210" i="3" s="1"/>
  <c r="S1210" i="3" s="1"/>
  <c r="K1209" i="3"/>
  <c r="P1209" i="3" s="1"/>
  <c r="Q1209" i="3" s="1"/>
  <c r="S1209" i="3" s="1"/>
  <c r="K1208" i="3"/>
  <c r="P1208" i="3" s="1"/>
  <c r="Q1208" i="3" s="1"/>
  <c r="S1208" i="3" s="1"/>
  <c r="K1207" i="3"/>
  <c r="P1207" i="3" s="1"/>
  <c r="Q1207" i="3" s="1"/>
  <c r="S1207" i="3" s="1"/>
  <c r="K1206" i="3"/>
  <c r="P1206" i="3" s="1"/>
  <c r="Q1206" i="3" s="1"/>
  <c r="S1206" i="3" s="1"/>
  <c r="K1205" i="3"/>
  <c r="P1205" i="3" s="1"/>
  <c r="Q1205" i="3" s="1"/>
  <c r="S1205" i="3" s="1"/>
  <c r="K1204" i="3"/>
  <c r="P1204" i="3" s="1"/>
  <c r="Q1204" i="3" s="1"/>
  <c r="S1204" i="3" s="1"/>
  <c r="K1203" i="3"/>
  <c r="P1203" i="3" s="1"/>
  <c r="Q1203" i="3" s="1"/>
  <c r="S1203" i="3" s="1"/>
  <c r="K1202" i="3"/>
  <c r="P1202" i="3" s="1"/>
  <c r="Q1202" i="3" s="1"/>
  <c r="S1202" i="3" s="1"/>
  <c r="K1201" i="3"/>
  <c r="P1201" i="3" s="1"/>
  <c r="Q1201" i="3" s="1"/>
  <c r="S1201" i="3" s="1"/>
  <c r="K1200" i="3"/>
  <c r="P1200" i="3" s="1"/>
  <c r="Q1200" i="3" s="1"/>
  <c r="S1200" i="3" s="1"/>
  <c r="K1199" i="3"/>
  <c r="P1199" i="3" s="1"/>
  <c r="Q1199" i="3" s="1"/>
  <c r="S1199" i="3" s="1"/>
  <c r="K1198" i="3"/>
  <c r="P1198" i="3" s="1"/>
  <c r="Q1198" i="3" s="1"/>
  <c r="S1198" i="3" s="1"/>
  <c r="K1197" i="3"/>
  <c r="P1197" i="3" s="1"/>
  <c r="Q1197" i="3" s="1"/>
  <c r="S1197" i="3" s="1"/>
  <c r="K1196" i="3"/>
  <c r="P1196" i="3" s="1"/>
  <c r="Q1196" i="3" s="1"/>
  <c r="S1196" i="3" s="1"/>
  <c r="K1195" i="3"/>
  <c r="P1195" i="3" s="1"/>
  <c r="Q1195" i="3" s="1"/>
  <c r="S1195" i="3" s="1"/>
  <c r="K1194" i="3"/>
  <c r="P1194" i="3" s="1"/>
  <c r="Q1194" i="3" s="1"/>
  <c r="S1194" i="3" s="1"/>
  <c r="K1193" i="3"/>
  <c r="P1193" i="3" s="1"/>
  <c r="Q1193" i="3" s="1"/>
  <c r="S1193" i="3" s="1"/>
  <c r="K1192" i="3"/>
  <c r="P1192" i="3" s="1"/>
  <c r="Q1192" i="3" s="1"/>
  <c r="S1192" i="3" s="1"/>
  <c r="K1191" i="3"/>
  <c r="P1191" i="3" s="1"/>
  <c r="Q1191" i="3" s="1"/>
  <c r="S1191" i="3" s="1"/>
  <c r="K1190" i="3"/>
  <c r="P1190" i="3" s="1"/>
  <c r="Q1190" i="3" s="1"/>
  <c r="S1190" i="3" s="1"/>
  <c r="K1189" i="3"/>
  <c r="P1189" i="3" s="1"/>
  <c r="Q1189" i="3" s="1"/>
  <c r="S1189" i="3" s="1"/>
  <c r="K1188" i="3"/>
  <c r="P1188" i="3" s="1"/>
  <c r="Q1188" i="3" s="1"/>
  <c r="S1188" i="3" s="1"/>
  <c r="K1187" i="3"/>
  <c r="P1187" i="3" s="1"/>
  <c r="Q1187" i="3" s="1"/>
  <c r="S1187" i="3" s="1"/>
  <c r="K1186" i="3"/>
  <c r="P1186" i="3" s="1"/>
  <c r="Q1186" i="3" s="1"/>
  <c r="S1186" i="3" s="1"/>
  <c r="K1185" i="3"/>
  <c r="P1185" i="3" s="1"/>
  <c r="Q1185" i="3" s="1"/>
  <c r="S1185" i="3" s="1"/>
  <c r="K1184" i="3"/>
  <c r="P1184" i="3" s="1"/>
  <c r="Q1184" i="3" s="1"/>
  <c r="S1184" i="3" s="1"/>
  <c r="K1183" i="3"/>
  <c r="P1183" i="3" s="1"/>
  <c r="Q1183" i="3" s="1"/>
  <c r="S1183" i="3" s="1"/>
  <c r="K1182" i="3"/>
  <c r="P1182" i="3" s="1"/>
  <c r="Q1182" i="3" s="1"/>
  <c r="S1182" i="3" s="1"/>
  <c r="K1181" i="3"/>
  <c r="P1181" i="3" s="1"/>
  <c r="Q1181" i="3" s="1"/>
  <c r="S1181" i="3" s="1"/>
  <c r="K1180" i="3"/>
  <c r="P1180" i="3" s="1"/>
  <c r="Q1180" i="3" s="1"/>
  <c r="S1180" i="3" s="1"/>
  <c r="K1179" i="3"/>
  <c r="P1179" i="3" s="1"/>
  <c r="Q1179" i="3" s="1"/>
  <c r="S1179" i="3" s="1"/>
  <c r="K1178" i="3"/>
  <c r="P1178" i="3" s="1"/>
  <c r="Q1178" i="3" s="1"/>
  <c r="S1178" i="3" s="1"/>
  <c r="K1177" i="3"/>
  <c r="P1177" i="3" s="1"/>
  <c r="Q1177" i="3" s="1"/>
  <c r="S1177" i="3" s="1"/>
  <c r="K1176" i="3"/>
  <c r="P1176" i="3" s="1"/>
  <c r="Q1176" i="3" s="1"/>
  <c r="S1176" i="3" s="1"/>
  <c r="K1175" i="3"/>
  <c r="P1175" i="3" s="1"/>
  <c r="Q1175" i="3" s="1"/>
  <c r="S1175" i="3" s="1"/>
  <c r="K1174" i="3"/>
  <c r="P1174" i="3" s="1"/>
  <c r="Q1174" i="3" s="1"/>
  <c r="S1174" i="3" s="1"/>
  <c r="K1173" i="3"/>
  <c r="P1173" i="3" s="1"/>
  <c r="Q1173" i="3" s="1"/>
  <c r="S1173" i="3" s="1"/>
  <c r="K1172" i="3"/>
  <c r="P1172" i="3" s="1"/>
  <c r="Q1172" i="3" s="1"/>
  <c r="S1172" i="3" s="1"/>
  <c r="K1171" i="3"/>
  <c r="P1171" i="3" s="1"/>
  <c r="Q1171" i="3" s="1"/>
  <c r="S1171" i="3" s="1"/>
  <c r="K1170" i="3"/>
  <c r="P1170" i="3" s="1"/>
  <c r="Q1170" i="3" s="1"/>
  <c r="S1170" i="3" s="1"/>
  <c r="K1169" i="3"/>
  <c r="P1169" i="3" s="1"/>
  <c r="Q1169" i="3" s="1"/>
  <c r="S1169" i="3" s="1"/>
  <c r="K1168" i="3"/>
  <c r="P1168" i="3" s="1"/>
  <c r="Q1168" i="3" s="1"/>
  <c r="S1168" i="3" s="1"/>
  <c r="K1167" i="3"/>
  <c r="P1167" i="3" s="1"/>
  <c r="Q1167" i="3" s="1"/>
  <c r="S1167" i="3" s="1"/>
  <c r="K1166" i="3"/>
  <c r="P1166" i="3" s="1"/>
  <c r="Q1166" i="3" s="1"/>
  <c r="S1166" i="3" s="1"/>
  <c r="K1165" i="3"/>
  <c r="P1165" i="3" s="1"/>
  <c r="Q1165" i="3" s="1"/>
  <c r="S1165" i="3" s="1"/>
  <c r="K1164" i="3"/>
  <c r="P1164" i="3" s="1"/>
  <c r="Q1164" i="3" s="1"/>
  <c r="S1164" i="3" s="1"/>
  <c r="K1163" i="3"/>
  <c r="P1163" i="3" s="1"/>
  <c r="Q1163" i="3" s="1"/>
  <c r="S1163" i="3" s="1"/>
  <c r="K1162" i="3"/>
  <c r="P1162" i="3" s="1"/>
  <c r="Q1162" i="3" s="1"/>
  <c r="S1162" i="3" s="1"/>
  <c r="K1161" i="3"/>
  <c r="P1161" i="3" s="1"/>
  <c r="Q1161" i="3" s="1"/>
  <c r="S1161" i="3" s="1"/>
  <c r="K1160" i="3"/>
  <c r="P1160" i="3" s="1"/>
  <c r="Q1160" i="3" s="1"/>
  <c r="S1160" i="3" s="1"/>
  <c r="K1159" i="3"/>
  <c r="P1159" i="3" s="1"/>
  <c r="Q1159" i="3" s="1"/>
  <c r="S1159" i="3" s="1"/>
  <c r="K1158" i="3"/>
  <c r="P1158" i="3" s="1"/>
  <c r="Q1158" i="3" s="1"/>
  <c r="S1158" i="3" s="1"/>
  <c r="K1157" i="3"/>
  <c r="P1157" i="3" s="1"/>
  <c r="Q1157" i="3" s="1"/>
  <c r="S1157" i="3" s="1"/>
  <c r="K1156" i="3"/>
  <c r="P1156" i="3" s="1"/>
  <c r="Q1156" i="3" s="1"/>
  <c r="S1156" i="3" s="1"/>
  <c r="K1155" i="3"/>
  <c r="P1155" i="3" s="1"/>
  <c r="Q1155" i="3" s="1"/>
  <c r="S1155" i="3" s="1"/>
  <c r="K1154" i="3"/>
  <c r="P1154" i="3" s="1"/>
  <c r="Q1154" i="3" s="1"/>
  <c r="S1154" i="3" s="1"/>
  <c r="K1153" i="3"/>
  <c r="P1153" i="3" s="1"/>
  <c r="Q1153" i="3" s="1"/>
  <c r="S1153" i="3" s="1"/>
  <c r="K1152" i="3"/>
  <c r="P1152" i="3" s="1"/>
  <c r="Q1152" i="3" s="1"/>
  <c r="S1152" i="3" s="1"/>
  <c r="K1151" i="3"/>
  <c r="P1151" i="3" s="1"/>
  <c r="Q1151" i="3" s="1"/>
  <c r="S1151" i="3" s="1"/>
  <c r="K1150" i="3"/>
  <c r="P1150" i="3" s="1"/>
  <c r="Q1150" i="3" s="1"/>
  <c r="S1150" i="3" s="1"/>
  <c r="K1149" i="3"/>
  <c r="P1149" i="3" s="1"/>
  <c r="Q1149" i="3" s="1"/>
  <c r="S1149" i="3" s="1"/>
  <c r="K1148" i="3"/>
  <c r="P1148" i="3" s="1"/>
  <c r="Q1148" i="3" s="1"/>
  <c r="S1148" i="3" s="1"/>
  <c r="K1147" i="3"/>
  <c r="P1147" i="3" s="1"/>
  <c r="Q1147" i="3" s="1"/>
  <c r="S1147" i="3" s="1"/>
  <c r="K1146" i="3"/>
  <c r="P1146" i="3" s="1"/>
  <c r="Q1146" i="3" s="1"/>
  <c r="S1146" i="3" s="1"/>
  <c r="K1145" i="3"/>
  <c r="P1145" i="3" s="1"/>
  <c r="Q1145" i="3" s="1"/>
  <c r="S1145" i="3" s="1"/>
  <c r="K1144" i="3"/>
  <c r="P1144" i="3" s="1"/>
  <c r="Q1144" i="3" s="1"/>
  <c r="S1144" i="3" s="1"/>
  <c r="K1143" i="3"/>
  <c r="P1143" i="3" s="1"/>
  <c r="Q1143" i="3" s="1"/>
  <c r="S1143" i="3" s="1"/>
  <c r="K1142" i="3"/>
  <c r="P1142" i="3" s="1"/>
  <c r="Q1142" i="3" s="1"/>
  <c r="S1142" i="3" s="1"/>
  <c r="K1141" i="3"/>
  <c r="P1141" i="3" s="1"/>
  <c r="Q1141" i="3" s="1"/>
  <c r="S1141" i="3" s="1"/>
  <c r="K1140" i="3"/>
  <c r="P1140" i="3" s="1"/>
  <c r="Q1140" i="3" s="1"/>
  <c r="S1140" i="3" s="1"/>
  <c r="K1139" i="3"/>
  <c r="P1139" i="3" s="1"/>
  <c r="Q1139" i="3" s="1"/>
  <c r="S1139" i="3" s="1"/>
  <c r="K1138" i="3"/>
  <c r="P1138" i="3" s="1"/>
  <c r="Q1138" i="3" s="1"/>
  <c r="S1138" i="3" s="1"/>
  <c r="K1137" i="3"/>
  <c r="P1137" i="3" s="1"/>
  <c r="Q1137" i="3" s="1"/>
  <c r="S1137" i="3" s="1"/>
  <c r="K1136" i="3"/>
  <c r="P1136" i="3" s="1"/>
  <c r="Q1136" i="3" s="1"/>
  <c r="S1136" i="3" s="1"/>
  <c r="K1135" i="3"/>
  <c r="P1135" i="3" s="1"/>
  <c r="Q1135" i="3" s="1"/>
  <c r="S1135" i="3" s="1"/>
  <c r="K1134" i="3"/>
  <c r="P1134" i="3" s="1"/>
  <c r="Q1134" i="3" s="1"/>
  <c r="S1134" i="3" s="1"/>
  <c r="K1133" i="3"/>
  <c r="P1133" i="3" s="1"/>
  <c r="Q1133" i="3" s="1"/>
  <c r="S1133" i="3" s="1"/>
  <c r="K1132" i="3"/>
  <c r="P1132" i="3" s="1"/>
  <c r="Q1132" i="3" s="1"/>
  <c r="S1132" i="3" s="1"/>
  <c r="K1131" i="3"/>
  <c r="P1131" i="3" s="1"/>
  <c r="Q1131" i="3" s="1"/>
  <c r="S1131" i="3" s="1"/>
  <c r="K1130" i="3"/>
  <c r="P1130" i="3" s="1"/>
  <c r="Q1130" i="3" s="1"/>
  <c r="S1130" i="3" s="1"/>
  <c r="K1129" i="3"/>
  <c r="P1129" i="3" s="1"/>
  <c r="Q1129" i="3" s="1"/>
  <c r="S1129" i="3" s="1"/>
  <c r="K1128" i="3"/>
  <c r="P1128" i="3" s="1"/>
  <c r="Q1128" i="3" s="1"/>
  <c r="S1128" i="3" s="1"/>
  <c r="K1127" i="3"/>
  <c r="P1127" i="3" s="1"/>
  <c r="Q1127" i="3" s="1"/>
  <c r="S1127" i="3" s="1"/>
  <c r="K1126" i="3"/>
  <c r="P1126" i="3" s="1"/>
  <c r="Q1126" i="3" s="1"/>
  <c r="S1126" i="3" s="1"/>
  <c r="K1125" i="3"/>
  <c r="P1125" i="3" s="1"/>
  <c r="Q1125" i="3" s="1"/>
  <c r="S1125" i="3" s="1"/>
  <c r="K1124" i="3"/>
  <c r="P1124" i="3" s="1"/>
  <c r="Q1124" i="3" s="1"/>
  <c r="S1124" i="3" s="1"/>
  <c r="K1123" i="3"/>
  <c r="P1123" i="3" s="1"/>
  <c r="Q1123" i="3" s="1"/>
  <c r="S1123" i="3" s="1"/>
  <c r="K1122" i="3"/>
  <c r="P1122" i="3" s="1"/>
  <c r="Q1122" i="3" s="1"/>
  <c r="S1122" i="3" s="1"/>
  <c r="K1121" i="3"/>
  <c r="P1121" i="3" s="1"/>
  <c r="Q1121" i="3" s="1"/>
  <c r="S1121" i="3" s="1"/>
  <c r="K1120" i="3"/>
  <c r="P1120" i="3" s="1"/>
  <c r="Q1120" i="3" s="1"/>
  <c r="S1120" i="3" s="1"/>
  <c r="K1119" i="3"/>
  <c r="P1119" i="3" s="1"/>
  <c r="Q1119" i="3" s="1"/>
  <c r="S1119" i="3" s="1"/>
  <c r="K1118" i="3"/>
  <c r="P1118" i="3" s="1"/>
  <c r="Q1118" i="3" s="1"/>
  <c r="S1118" i="3" s="1"/>
  <c r="K1117" i="3"/>
  <c r="P1117" i="3" s="1"/>
  <c r="Q1117" i="3" s="1"/>
  <c r="S1117" i="3" s="1"/>
  <c r="K1116" i="3"/>
  <c r="P1116" i="3" s="1"/>
  <c r="Q1116" i="3" s="1"/>
  <c r="S1116" i="3" s="1"/>
  <c r="K1115" i="3"/>
  <c r="P1115" i="3" s="1"/>
  <c r="Q1115" i="3" s="1"/>
  <c r="S1115" i="3" s="1"/>
  <c r="K1114" i="3"/>
  <c r="P1114" i="3" s="1"/>
  <c r="Q1114" i="3" s="1"/>
  <c r="S1114" i="3" s="1"/>
  <c r="K1113" i="3"/>
  <c r="P1113" i="3" s="1"/>
  <c r="Q1113" i="3" s="1"/>
  <c r="S1113" i="3" s="1"/>
  <c r="K1112" i="3"/>
  <c r="P1112" i="3" s="1"/>
  <c r="Q1112" i="3" s="1"/>
  <c r="S1112" i="3" s="1"/>
  <c r="K1111" i="3"/>
  <c r="P1111" i="3" s="1"/>
  <c r="Q1111" i="3" s="1"/>
  <c r="S1111" i="3" s="1"/>
  <c r="K1110" i="3"/>
  <c r="P1110" i="3" s="1"/>
  <c r="Q1110" i="3" s="1"/>
  <c r="S1110" i="3" s="1"/>
  <c r="K1109" i="3"/>
  <c r="P1109" i="3" s="1"/>
  <c r="Q1109" i="3" s="1"/>
  <c r="S1109" i="3" s="1"/>
  <c r="K1108" i="3"/>
  <c r="P1108" i="3" s="1"/>
  <c r="Q1108" i="3" s="1"/>
  <c r="S1108" i="3" s="1"/>
  <c r="K1107" i="3"/>
  <c r="P1107" i="3" s="1"/>
  <c r="Q1107" i="3" s="1"/>
  <c r="S1107" i="3" s="1"/>
  <c r="K1106" i="3"/>
  <c r="P1106" i="3" s="1"/>
  <c r="Q1106" i="3" s="1"/>
  <c r="S1106" i="3" s="1"/>
  <c r="K1105" i="3"/>
  <c r="P1105" i="3" s="1"/>
  <c r="Q1105" i="3" s="1"/>
  <c r="S1105" i="3" s="1"/>
  <c r="K1104" i="3"/>
  <c r="P1104" i="3" s="1"/>
  <c r="Q1104" i="3" s="1"/>
  <c r="S1104" i="3" s="1"/>
  <c r="K1103" i="3"/>
  <c r="P1103" i="3" s="1"/>
  <c r="Q1103" i="3" s="1"/>
  <c r="S1103" i="3" s="1"/>
  <c r="K1102" i="3"/>
  <c r="P1102" i="3" s="1"/>
  <c r="Q1102" i="3" s="1"/>
  <c r="S1102" i="3" s="1"/>
  <c r="K1101" i="3"/>
  <c r="P1101" i="3" s="1"/>
  <c r="Q1101" i="3" s="1"/>
  <c r="S1101" i="3" s="1"/>
  <c r="K1100" i="3"/>
  <c r="P1100" i="3" s="1"/>
  <c r="Q1100" i="3" s="1"/>
  <c r="S1100" i="3" s="1"/>
  <c r="K1099" i="3"/>
  <c r="P1099" i="3" s="1"/>
  <c r="Q1099" i="3" s="1"/>
  <c r="S1099" i="3" s="1"/>
  <c r="K1098" i="3"/>
  <c r="P1098" i="3" s="1"/>
  <c r="Q1098" i="3" s="1"/>
  <c r="S1098" i="3" s="1"/>
  <c r="K1097" i="3"/>
  <c r="P1097" i="3" s="1"/>
  <c r="Q1097" i="3" s="1"/>
  <c r="S1097" i="3" s="1"/>
  <c r="K1096" i="3"/>
  <c r="P1096" i="3" s="1"/>
  <c r="Q1096" i="3" s="1"/>
  <c r="S1096" i="3" s="1"/>
  <c r="K1095" i="3"/>
  <c r="P1095" i="3" s="1"/>
  <c r="Q1095" i="3" s="1"/>
  <c r="S1095" i="3" s="1"/>
  <c r="K1094" i="3"/>
  <c r="P1094" i="3" s="1"/>
  <c r="Q1094" i="3" s="1"/>
  <c r="S1094" i="3" s="1"/>
  <c r="K1093" i="3"/>
  <c r="P1093" i="3" s="1"/>
  <c r="Q1093" i="3" s="1"/>
  <c r="S1093" i="3" s="1"/>
  <c r="K1092" i="3"/>
  <c r="P1092" i="3" s="1"/>
  <c r="Q1092" i="3" s="1"/>
  <c r="S1092" i="3" s="1"/>
  <c r="K1091" i="3"/>
  <c r="P1091" i="3" s="1"/>
  <c r="Q1091" i="3" s="1"/>
  <c r="S1091" i="3" s="1"/>
  <c r="K1090" i="3"/>
  <c r="P1090" i="3" s="1"/>
  <c r="Q1090" i="3" s="1"/>
  <c r="S1090" i="3" s="1"/>
  <c r="K1089" i="3"/>
  <c r="P1089" i="3" s="1"/>
  <c r="Q1089" i="3" s="1"/>
  <c r="S1089" i="3" s="1"/>
  <c r="K1088" i="3"/>
  <c r="P1088" i="3" s="1"/>
  <c r="Q1088" i="3" s="1"/>
  <c r="S1088" i="3" s="1"/>
  <c r="K1087" i="3"/>
  <c r="P1087" i="3" s="1"/>
  <c r="Q1087" i="3" s="1"/>
  <c r="S1087" i="3" s="1"/>
  <c r="K1086" i="3"/>
  <c r="P1086" i="3" s="1"/>
  <c r="Q1086" i="3" s="1"/>
  <c r="S1086" i="3" s="1"/>
  <c r="K1085" i="3"/>
  <c r="P1085" i="3" s="1"/>
  <c r="Q1085" i="3" s="1"/>
  <c r="S1085" i="3" s="1"/>
  <c r="K1084" i="3"/>
  <c r="P1084" i="3" s="1"/>
  <c r="Q1084" i="3" s="1"/>
  <c r="S1084" i="3" s="1"/>
  <c r="K1083" i="3"/>
  <c r="P1083" i="3" s="1"/>
  <c r="Q1083" i="3" s="1"/>
  <c r="S1083" i="3" s="1"/>
  <c r="K1082" i="3"/>
  <c r="P1082" i="3" s="1"/>
  <c r="Q1082" i="3" s="1"/>
  <c r="S1082" i="3" s="1"/>
  <c r="K1081" i="3"/>
  <c r="P1081" i="3" s="1"/>
  <c r="Q1081" i="3" s="1"/>
  <c r="S1081" i="3" s="1"/>
  <c r="K1080" i="3"/>
  <c r="P1080" i="3" s="1"/>
  <c r="Q1080" i="3" s="1"/>
  <c r="S1080" i="3" s="1"/>
  <c r="K1079" i="3"/>
  <c r="P1079" i="3" s="1"/>
  <c r="Q1079" i="3" s="1"/>
  <c r="S1079" i="3" s="1"/>
  <c r="K1078" i="3"/>
  <c r="P1078" i="3" s="1"/>
  <c r="Q1078" i="3" s="1"/>
  <c r="S1078" i="3" s="1"/>
  <c r="K1077" i="3"/>
  <c r="P1077" i="3" s="1"/>
  <c r="Q1077" i="3" s="1"/>
  <c r="S1077" i="3" s="1"/>
  <c r="K1076" i="3"/>
  <c r="P1076" i="3" s="1"/>
  <c r="Q1076" i="3" s="1"/>
  <c r="S1076" i="3" s="1"/>
  <c r="K1075" i="3"/>
  <c r="P1075" i="3" s="1"/>
  <c r="Q1075" i="3" s="1"/>
  <c r="S1075" i="3" s="1"/>
  <c r="K1074" i="3"/>
  <c r="P1074" i="3" s="1"/>
  <c r="Q1074" i="3" s="1"/>
  <c r="S1074" i="3" s="1"/>
  <c r="K1073" i="3"/>
  <c r="P1073" i="3" s="1"/>
  <c r="Q1073" i="3" s="1"/>
  <c r="S1073" i="3" s="1"/>
  <c r="K1072" i="3"/>
  <c r="P1072" i="3" s="1"/>
  <c r="Q1072" i="3" s="1"/>
  <c r="S1072" i="3" s="1"/>
  <c r="K1071" i="3"/>
  <c r="P1071" i="3" s="1"/>
  <c r="Q1071" i="3" s="1"/>
  <c r="S1071" i="3" s="1"/>
  <c r="K1070" i="3"/>
  <c r="P1070" i="3" s="1"/>
  <c r="Q1070" i="3" s="1"/>
  <c r="S1070" i="3" s="1"/>
  <c r="K1069" i="3"/>
  <c r="P1069" i="3" s="1"/>
  <c r="Q1069" i="3" s="1"/>
  <c r="S1069" i="3" s="1"/>
  <c r="K1068" i="3"/>
  <c r="P1068" i="3" s="1"/>
  <c r="Q1068" i="3" s="1"/>
  <c r="S1068" i="3" s="1"/>
  <c r="K1067" i="3"/>
  <c r="P1067" i="3" s="1"/>
  <c r="Q1067" i="3" s="1"/>
  <c r="S1067" i="3" s="1"/>
  <c r="K1066" i="3"/>
  <c r="P1066" i="3" s="1"/>
  <c r="Q1066" i="3" s="1"/>
  <c r="S1066" i="3" s="1"/>
  <c r="K1065" i="3"/>
  <c r="P1065" i="3" s="1"/>
  <c r="Q1065" i="3" s="1"/>
  <c r="S1065" i="3" s="1"/>
  <c r="K1064" i="3"/>
  <c r="P1064" i="3" s="1"/>
  <c r="Q1064" i="3" s="1"/>
  <c r="S1064" i="3" s="1"/>
  <c r="K1063" i="3"/>
  <c r="P1063" i="3" s="1"/>
  <c r="Q1063" i="3" s="1"/>
  <c r="S1063" i="3" s="1"/>
  <c r="K1062" i="3"/>
  <c r="P1062" i="3" s="1"/>
  <c r="Q1062" i="3" s="1"/>
  <c r="S1062" i="3" s="1"/>
  <c r="K1061" i="3"/>
  <c r="P1061" i="3" s="1"/>
  <c r="Q1061" i="3" s="1"/>
  <c r="S1061" i="3" s="1"/>
  <c r="K1060" i="3"/>
  <c r="P1060" i="3" s="1"/>
  <c r="Q1060" i="3" s="1"/>
  <c r="S1060" i="3" s="1"/>
  <c r="K1059" i="3"/>
  <c r="P1059" i="3" s="1"/>
  <c r="Q1059" i="3" s="1"/>
  <c r="S1059" i="3" s="1"/>
  <c r="K1058" i="3"/>
  <c r="P1058" i="3" s="1"/>
  <c r="Q1058" i="3" s="1"/>
  <c r="S1058" i="3" s="1"/>
  <c r="K1057" i="3"/>
  <c r="P1057" i="3" s="1"/>
  <c r="Q1057" i="3" s="1"/>
  <c r="S1057" i="3" s="1"/>
  <c r="K1056" i="3"/>
  <c r="P1056" i="3" s="1"/>
  <c r="Q1056" i="3" s="1"/>
  <c r="S1056" i="3" s="1"/>
  <c r="K1055" i="3"/>
  <c r="P1055" i="3" s="1"/>
  <c r="Q1055" i="3" s="1"/>
  <c r="S1055" i="3" s="1"/>
  <c r="K1054" i="3"/>
  <c r="P1054" i="3" s="1"/>
  <c r="Q1054" i="3" s="1"/>
  <c r="S1054" i="3" s="1"/>
  <c r="K1053" i="3"/>
  <c r="P1053" i="3" s="1"/>
  <c r="Q1053" i="3" s="1"/>
  <c r="S1053" i="3" s="1"/>
  <c r="K1052" i="3"/>
  <c r="P1052" i="3" s="1"/>
  <c r="Q1052" i="3" s="1"/>
  <c r="S1052" i="3" s="1"/>
  <c r="K1051" i="3"/>
  <c r="P1051" i="3" s="1"/>
  <c r="Q1051" i="3" s="1"/>
  <c r="S1051" i="3" s="1"/>
  <c r="K1050" i="3"/>
  <c r="P1050" i="3" s="1"/>
  <c r="Q1050" i="3" s="1"/>
  <c r="S1050" i="3" s="1"/>
  <c r="K1049" i="3"/>
  <c r="P1049" i="3" s="1"/>
  <c r="Q1049" i="3" s="1"/>
  <c r="S1049" i="3" s="1"/>
  <c r="K1048" i="3"/>
  <c r="P1048" i="3" s="1"/>
  <c r="Q1048" i="3" s="1"/>
  <c r="S1048" i="3" s="1"/>
  <c r="K1047" i="3"/>
  <c r="P1047" i="3" s="1"/>
  <c r="Q1047" i="3" s="1"/>
  <c r="S1047" i="3" s="1"/>
  <c r="K1046" i="3"/>
  <c r="P1046" i="3" s="1"/>
  <c r="Q1046" i="3" s="1"/>
  <c r="S1046" i="3" s="1"/>
  <c r="K1045" i="3"/>
  <c r="P1045" i="3" s="1"/>
  <c r="Q1045" i="3" s="1"/>
  <c r="S1045" i="3" s="1"/>
  <c r="K1044" i="3"/>
  <c r="P1044" i="3" s="1"/>
  <c r="Q1044" i="3" s="1"/>
  <c r="S1044" i="3" s="1"/>
  <c r="K1043" i="3"/>
  <c r="P1043" i="3" s="1"/>
  <c r="Q1043" i="3" s="1"/>
  <c r="S1043" i="3" s="1"/>
  <c r="K1042" i="3"/>
  <c r="P1042" i="3" s="1"/>
  <c r="Q1042" i="3" s="1"/>
  <c r="S1042" i="3" s="1"/>
  <c r="K1041" i="3"/>
  <c r="P1041" i="3" s="1"/>
  <c r="Q1041" i="3" s="1"/>
  <c r="S1041" i="3" s="1"/>
  <c r="K1040" i="3"/>
  <c r="P1040" i="3" s="1"/>
  <c r="Q1040" i="3" s="1"/>
  <c r="S1040" i="3" s="1"/>
  <c r="K1039" i="3"/>
  <c r="P1039" i="3" s="1"/>
  <c r="Q1039" i="3" s="1"/>
  <c r="S1039" i="3" s="1"/>
  <c r="K1038" i="3"/>
  <c r="P1038" i="3" s="1"/>
  <c r="Q1038" i="3" s="1"/>
  <c r="S1038" i="3" s="1"/>
  <c r="K1037" i="3"/>
  <c r="P1037" i="3" s="1"/>
  <c r="Q1037" i="3" s="1"/>
  <c r="S1037" i="3" s="1"/>
  <c r="K1036" i="3"/>
  <c r="P1036" i="3" s="1"/>
  <c r="Q1036" i="3" s="1"/>
  <c r="S1036" i="3" s="1"/>
  <c r="K1035" i="3"/>
  <c r="P1035" i="3" s="1"/>
  <c r="Q1035" i="3" s="1"/>
  <c r="S1035" i="3" s="1"/>
  <c r="K1034" i="3"/>
  <c r="P1034" i="3" s="1"/>
  <c r="Q1034" i="3" s="1"/>
  <c r="S1034" i="3" s="1"/>
  <c r="K1033" i="3"/>
  <c r="P1033" i="3" s="1"/>
  <c r="Q1033" i="3" s="1"/>
  <c r="S1033" i="3" s="1"/>
  <c r="K1032" i="3"/>
  <c r="P1032" i="3" s="1"/>
  <c r="Q1032" i="3" s="1"/>
  <c r="S1032" i="3" s="1"/>
  <c r="K1031" i="3"/>
  <c r="P1031" i="3" s="1"/>
  <c r="Q1031" i="3" s="1"/>
  <c r="S1031" i="3" s="1"/>
  <c r="K1030" i="3"/>
  <c r="P1030" i="3" s="1"/>
  <c r="Q1030" i="3" s="1"/>
  <c r="S1030" i="3" s="1"/>
  <c r="K1029" i="3"/>
  <c r="P1029" i="3" s="1"/>
  <c r="Q1029" i="3" s="1"/>
  <c r="S1029" i="3" s="1"/>
  <c r="K1028" i="3"/>
  <c r="P1028" i="3" s="1"/>
  <c r="Q1028" i="3" s="1"/>
  <c r="S1028" i="3" s="1"/>
  <c r="K1027" i="3"/>
  <c r="P1027" i="3" s="1"/>
  <c r="Q1027" i="3" s="1"/>
  <c r="S1027" i="3" s="1"/>
  <c r="K1026" i="3"/>
  <c r="P1026" i="3" s="1"/>
  <c r="Q1026" i="3" s="1"/>
  <c r="S1026" i="3" s="1"/>
  <c r="K1025" i="3"/>
  <c r="P1025" i="3" s="1"/>
  <c r="Q1025" i="3" s="1"/>
  <c r="S1025" i="3" s="1"/>
  <c r="K1024" i="3"/>
  <c r="P1024" i="3" s="1"/>
  <c r="Q1024" i="3" s="1"/>
  <c r="S1024" i="3" s="1"/>
  <c r="K1023" i="3"/>
  <c r="P1023" i="3" s="1"/>
  <c r="Q1023" i="3" s="1"/>
  <c r="S1023" i="3" s="1"/>
  <c r="K1022" i="3"/>
  <c r="P1022" i="3" s="1"/>
  <c r="Q1022" i="3" s="1"/>
  <c r="S1022" i="3" s="1"/>
  <c r="K1021" i="3"/>
  <c r="P1021" i="3" s="1"/>
  <c r="Q1021" i="3" s="1"/>
  <c r="S1021" i="3" s="1"/>
  <c r="K1020" i="3"/>
  <c r="P1020" i="3" s="1"/>
  <c r="Q1020" i="3" s="1"/>
  <c r="S1020" i="3" s="1"/>
  <c r="K1019" i="3"/>
  <c r="P1019" i="3" s="1"/>
  <c r="Q1019" i="3" s="1"/>
  <c r="S1019" i="3" s="1"/>
  <c r="K1018" i="3"/>
  <c r="P1018" i="3" s="1"/>
  <c r="Q1018" i="3" s="1"/>
  <c r="S1018" i="3" s="1"/>
  <c r="K1017" i="3"/>
  <c r="P1017" i="3" s="1"/>
  <c r="Q1017" i="3" s="1"/>
  <c r="S1017" i="3" s="1"/>
  <c r="K1016" i="3"/>
  <c r="P1016" i="3" s="1"/>
  <c r="Q1016" i="3" s="1"/>
  <c r="S1016" i="3" s="1"/>
  <c r="K1015" i="3"/>
  <c r="P1015" i="3" s="1"/>
  <c r="Q1015" i="3" s="1"/>
  <c r="S1015" i="3" s="1"/>
  <c r="K1014" i="3"/>
  <c r="P1014" i="3" s="1"/>
  <c r="Q1014" i="3" s="1"/>
  <c r="S1014" i="3" s="1"/>
  <c r="K1013" i="3"/>
  <c r="P1013" i="3" s="1"/>
  <c r="Q1013" i="3" s="1"/>
  <c r="S1013" i="3" s="1"/>
  <c r="K1012" i="3"/>
  <c r="P1012" i="3" s="1"/>
  <c r="Q1012" i="3" s="1"/>
  <c r="S1012" i="3" s="1"/>
  <c r="K1011" i="3"/>
  <c r="P1011" i="3" s="1"/>
  <c r="Q1011" i="3" s="1"/>
  <c r="S1011" i="3" s="1"/>
  <c r="K1010" i="3"/>
  <c r="P1010" i="3" s="1"/>
  <c r="Q1010" i="3" s="1"/>
  <c r="S1010" i="3" s="1"/>
  <c r="K1009" i="3"/>
  <c r="P1009" i="3" s="1"/>
  <c r="Q1009" i="3" s="1"/>
  <c r="S1009" i="3" s="1"/>
  <c r="K1008" i="3"/>
  <c r="P1008" i="3" s="1"/>
  <c r="Q1008" i="3" s="1"/>
  <c r="S1008" i="3" s="1"/>
  <c r="K1007" i="3"/>
  <c r="P1007" i="3" s="1"/>
  <c r="Q1007" i="3" s="1"/>
  <c r="S1007" i="3" s="1"/>
  <c r="K1006" i="3"/>
  <c r="P1006" i="3" s="1"/>
  <c r="Q1006" i="3" s="1"/>
  <c r="S1006" i="3" s="1"/>
  <c r="K1005" i="3"/>
  <c r="P1005" i="3" s="1"/>
  <c r="Q1005" i="3" s="1"/>
  <c r="S1005" i="3" s="1"/>
  <c r="K1004" i="3"/>
  <c r="P1004" i="3" s="1"/>
  <c r="Q1004" i="3" s="1"/>
  <c r="S1004" i="3" s="1"/>
  <c r="K1003" i="3"/>
  <c r="P1003" i="3" s="1"/>
  <c r="Q1003" i="3" s="1"/>
  <c r="S1003" i="3" s="1"/>
  <c r="K1002" i="3"/>
  <c r="P1002" i="3" s="1"/>
  <c r="Q1002" i="3" s="1"/>
  <c r="S1002" i="3" s="1"/>
  <c r="K1001" i="3"/>
  <c r="P1001" i="3" s="1"/>
  <c r="Q1001" i="3" s="1"/>
  <c r="S1001" i="3" s="1"/>
  <c r="K1000" i="3"/>
  <c r="P1000" i="3" s="1"/>
  <c r="Q1000" i="3" s="1"/>
  <c r="S1000" i="3" s="1"/>
  <c r="K999" i="3"/>
  <c r="P999" i="3" s="1"/>
  <c r="Q999" i="3" s="1"/>
  <c r="S999" i="3" s="1"/>
  <c r="K998" i="3"/>
  <c r="P998" i="3" s="1"/>
  <c r="Q998" i="3" s="1"/>
  <c r="S998" i="3" s="1"/>
  <c r="K997" i="3"/>
  <c r="P997" i="3" s="1"/>
  <c r="Q997" i="3" s="1"/>
  <c r="S997" i="3" s="1"/>
  <c r="K996" i="3"/>
  <c r="P996" i="3" s="1"/>
  <c r="Q996" i="3" s="1"/>
  <c r="S996" i="3" s="1"/>
  <c r="K995" i="3"/>
  <c r="P995" i="3" s="1"/>
  <c r="Q995" i="3" s="1"/>
  <c r="S995" i="3" s="1"/>
  <c r="K994" i="3"/>
  <c r="P994" i="3" s="1"/>
  <c r="Q994" i="3" s="1"/>
  <c r="S994" i="3" s="1"/>
  <c r="K993" i="3"/>
  <c r="P993" i="3" s="1"/>
  <c r="Q993" i="3" s="1"/>
  <c r="S993" i="3" s="1"/>
  <c r="K992" i="3"/>
  <c r="P992" i="3" s="1"/>
  <c r="Q992" i="3" s="1"/>
  <c r="S992" i="3" s="1"/>
  <c r="K991" i="3"/>
  <c r="P991" i="3" s="1"/>
  <c r="Q991" i="3" s="1"/>
  <c r="S991" i="3" s="1"/>
  <c r="K990" i="3"/>
  <c r="P990" i="3" s="1"/>
  <c r="Q990" i="3" s="1"/>
  <c r="S990" i="3" s="1"/>
  <c r="K989" i="3"/>
  <c r="P989" i="3" s="1"/>
  <c r="Q989" i="3" s="1"/>
  <c r="S989" i="3" s="1"/>
  <c r="K988" i="3"/>
  <c r="P988" i="3" s="1"/>
  <c r="Q988" i="3" s="1"/>
  <c r="S988" i="3" s="1"/>
  <c r="K987" i="3"/>
  <c r="P987" i="3" s="1"/>
  <c r="Q987" i="3" s="1"/>
  <c r="S987" i="3" s="1"/>
  <c r="K986" i="3"/>
  <c r="P986" i="3" s="1"/>
  <c r="Q986" i="3" s="1"/>
  <c r="S986" i="3" s="1"/>
  <c r="K985" i="3"/>
  <c r="P985" i="3" s="1"/>
  <c r="Q985" i="3" s="1"/>
  <c r="S985" i="3" s="1"/>
  <c r="K984" i="3"/>
  <c r="P984" i="3" s="1"/>
  <c r="Q984" i="3" s="1"/>
  <c r="S984" i="3" s="1"/>
  <c r="K983" i="3"/>
  <c r="P983" i="3" s="1"/>
  <c r="Q983" i="3" s="1"/>
  <c r="S983" i="3" s="1"/>
  <c r="K982" i="3"/>
  <c r="P982" i="3" s="1"/>
  <c r="Q982" i="3" s="1"/>
  <c r="S982" i="3" s="1"/>
  <c r="K981" i="3"/>
  <c r="P981" i="3" s="1"/>
  <c r="Q981" i="3" s="1"/>
  <c r="S981" i="3" s="1"/>
  <c r="K980" i="3"/>
  <c r="P980" i="3" s="1"/>
  <c r="Q980" i="3" s="1"/>
  <c r="S980" i="3" s="1"/>
  <c r="K979" i="3"/>
  <c r="P979" i="3" s="1"/>
  <c r="Q979" i="3" s="1"/>
  <c r="S979" i="3" s="1"/>
  <c r="K978" i="3"/>
  <c r="P978" i="3" s="1"/>
  <c r="Q978" i="3" s="1"/>
  <c r="S978" i="3" s="1"/>
  <c r="K977" i="3"/>
  <c r="P977" i="3" s="1"/>
  <c r="Q977" i="3" s="1"/>
  <c r="S977" i="3" s="1"/>
  <c r="K976" i="3"/>
  <c r="P976" i="3" s="1"/>
  <c r="Q976" i="3" s="1"/>
  <c r="S976" i="3" s="1"/>
  <c r="K975" i="3"/>
  <c r="P975" i="3" s="1"/>
  <c r="Q975" i="3" s="1"/>
  <c r="S975" i="3" s="1"/>
  <c r="K974" i="3"/>
  <c r="P974" i="3" s="1"/>
  <c r="Q974" i="3" s="1"/>
  <c r="S974" i="3" s="1"/>
  <c r="K973" i="3"/>
  <c r="P973" i="3" s="1"/>
  <c r="Q973" i="3" s="1"/>
  <c r="S973" i="3" s="1"/>
  <c r="K972" i="3"/>
  <c r="P972" i="3" s="1"/>
  <c r="Q972" i="3" s="1"/>
  <c r="S972" i="3" s="1"/>
  <c r="K971" i="3"/>
  <c r="P971" i="3" s="1"/>
  <c r="Q971" i="3" s="1"/>
  <c r="S971" i="3" s="1"/>
  <c r="K970" i="3"/>
  <c r="P970" i="3" s="1"/>
  <c r="Q970" i="3" s="1"/>
  <c r="S970" i="3" s="1"/>
  <c r="K969" i="3"/>
  <c r="P969" i="3" s="1"/>
  <c r="Q969" i="3" s="1"/>
  <c r="S969" i="3" s="1"/>
  <c r="K968" i="3"/>
  <c r="P968" i="3" s="1"/>
  <c r="Q968" i="3" s="1"/>
  <c r="S968" i="3" s="1"/>
  <c r="K967" i="3"/>
  <c r="P967" i="3" s="1"/>
  <c r="Q967" i="3" s="1"/>
  <c r="S967" i="3" s="1"/>
  <c r="K966" i="3"/>
  <c r="P966" i="3" s="1"/>
  <c r="Q966" i="3" s="1"/>
  <c r="S966" i="3" s="1"/>
  <c r="K965" i="3"/>
  <c r="P965" i="3" s="1"/>
  <c r="Q965" i="3" s="1"/>
  <c r="S965" i="3" s="1"/>
  <c r="K964" i="3"/>
  <c r="P964" i="3" s="1"/>
  <c r="Q964" i="3" s="1"/>
  <c r="S964" i="3" s="1"/>
  <c r="K963" i="3"/>
  <c r="P963" i="3" s="1"/>
  <c r="Q963" i="3" s="1"/>
  <c r="S963" i="3" s="1"/>
  <c r="K962" i="3"/>
  <c r="P962" i="3" s="1"/>
  <c r="Q962" i="3" s="1"/>
  <c r="S962" i="3" s="1"/>
  <c r="K961" i="3"/>
  <c r="P961" i="3" s="1"/>
  <c r="Q961" i="3" s="1"/>
  <c r="S961" i="3" s="1"/>
  <c r="K960" i="3"/>
  <c r="P960" i="3" s="1"/>
  <c r="Q960" i="3" s="1"/>
  <c r="S960" i="3" s="1"/>
  <c r="K959" i="3"/>
  <c r="P959" i="3" s="1"/>
  <c r="Q959" i="3" s="1"/>
  <c r="S959" i="3" s="1"/>
  <c r="K958" i="3"/>
  <c r="P958" i="3" s="1"/>
  <c r="Q958" i="3" s="1"/>
  <c r="S958" i="3" s="1"/>
  <c r="K957" i="3"/>
  <c r="P957" i="3" s="1"/>
  <c r="Q957" i="3" s="1"/>
  <c r="S957" i="3" s="1"/>
  <c r="K956" i="3"/>
  <c r="P956" i="3" s="1"/>
  <c r="Q956" i="3" s="1"/>
  <c r="S956" i="3" s="1"/>
  <c r="K955" i="3"/>
  <c r="P955" i="3" s="1"/>
  <c r="Q955" i="3" s="1"/>
  <c r="S955" i="3" s="1"/>
  <c r="K954" i="3"/>
  <c r="P954" i="3" s="1"/>
  <c r="Q954" i="3" s="1"/>
  <c r="S954" i="3" s="1"/>
  <c r="K953" i="3"/>
  <c r="P953" i="3" s="1"/>
  <c r="Q953" i="3" s="1"/>
  <c r="S953" i="3" s="1"/>
  <c r="K952" i="3"/>
  <c r="P952" i="3" s="1"/>
  <c r="Q952" i="3" s="1"/>
  <c r="S952" i="3" s="1"/>
  <c r="K951" i="3"/>
  <c r="P951" i="3" s="1"/>
  <c r="Q951" i="3" s="1"/>
  <c r="S951" i="3" s="1"/>
  <c r="K950" i="3"/>
  <c r="P950" i="3" s="1"/>
  <c r="Q950" i="3" s="1"/>
  <c r="S950" i="3" s="1"/>
  <c r="K949" i="3"/>
  <c r="P949" i="3" s="1"/>
  <c r="Q949" i="3" s="1"/>
  <c r="S949" i="3" s="1"/>
  <c r="K948" i="3"/>
  <c r="P948" i="3" s="1"/>
  <c r="Q948" i="3" s="1"/>
  <c r="S948" i="3" s="1"/>
  <c r="K947" i="3"/>
  <c r="P947" i="3" s="1"/>
  <c r="Q947" i="3" s="1"/>
  <c r="S947" i="3" s="1"/>
  <c r="K946" i="3"/>
  <c r="P946" i="3" s="1"/>
  <c r="Q946" i="3" s="1"/>
  <c r="S946" i="3" s="1"/>
  <c r="K945" i="3"/>
  <c r="P945" i="3" s="1"/>
  <c r="Q945" i="3" s="1"/>
  <c r="S945" i="3" s="1"/>
  <c r="K944" i="3"/>
  <c r="P944" i="3" s="1"/>
  <c r="Q944" i="3" s="1"/>
  <c r="S944" i="3" s="1"/>
  <c r="K943" i="3"/>
  <c r="P943" i="3" s="1"/>
  <c r="Q943" i="3" s="1"/>
  <c r="S943" i="3" s="1"/>
  <c r="K942" i="3"/>
  <c r="P942" i="3" s="1"/>
  <c r="Q942" i="3" s="1"/>
  <c r="S942" i="3" s="1"/>
  <c r="K941" i="3"/>
  <c r="P941" i="3" s="1"/>
  <c r="Q941" i="3" s="1"/>
  <c r="S941" i="3" s="1"/>
  <c r="K940" i="3"/>
  <c r="P940" i="3" s="1"/>
  <c r="Q940" i="3" s="1"/>
  <c r="S940" i="3" s="1"/>
  <c r="K939" i="3"/>
  <c r="P939" i="3" s="1"/>
  <c r="Q939" i="3" s="1"/>
  <c r="S939" i="3" s="1"/>
  <c r="K938" i="3"/>
  <c r="P938" i="3" s="1"/>
  <c r="Q938" i="3" s="1"/>
  <c r="S938" i="3" s="1"/>
  <c r="K937" i="3"/>
  <c r="P937" i="3" s="1"/>
  <c r="Q937" i="3" s="1"/>
  <c r="S937" i="3" s="1"/>
  <c r="K936" i="3"/>
  <c r="P936" i="3" s="1"/>
  <c r="Q936" i="3" s="1"/>
  <c r="S936" i="3" s="1"/>
  <c r="K935" i="3"/>
  <c r="P935" i="3" s="1"/>
  <c r="Q935" i="3" s="1"/>
  <c r="S935" i="3" s="1"/>
  <c r="K934" i="3"/>
  <c r="P934" i="3" s="1"/>
  <c r="Q934" i="3" s="1"/>
  <c r="S934" i="3" s="1"/>
  <c r="K933" i="3"/>
  <c r="P933" i="3" s="1"/>
  <c r="Q933" i="3" s="1"/>
  <c r="S933" i="3" s="1"/>
  <c r="K932" i="3"/>
  <c r="P932" i="3" s="1"/>
  <c r="Q932" i="3" s="1"/>
  <c r="S932" i="3" s="1"/>
  <c r="K931" i="3"/>
  <c r="P931" i="3" s="1"/>
  <c r="Q931" i="3" s="1"/>
  <c r="S931" i="3" s="1"/>
  <c r="K930" i="3"/>
  <c r="P930" i="3" s="1"/>
  <c r="Q930" i="3" s="1"/>
  <c r="S930" i="3" s="1"/>
  <c r="K929" i="3"/>
  <c r="P929" i="3" s="1"/>
  <c r="Q929" i="3" s="1"/>
  <c r="S929" i="3" s="1"/>
  <c r="K928" i="3"/>
  <c r="P928" i="3" s="1"/>
  <c r="Q928" i="3" s="1"/>
  <c r="S928" i="3" s="1"/>
  <c r="K927" i="3"/>
  <c r="P927" i="3" s="1"/>
  <c r="Q927" i="3" s="1"/>
  <c r="S927" i="3" s="1"/>
  <c r="K926" i="3"/>
  <c r="P926" i="3" s="1"/>
  <c r="Q926" i="3" s="1"/>
  <c r="S926" i="3" s="1"/>
  <c r="K925" i="3"/>
  <c r="P925" i="3" s="1"/>
  <c r="Q925" i="3" s="1"/>
  <c r="S925" i="3" s="1"/>
  <c r="K924" i="3"/>
  <c r="P924" i="3" s="1"/>
  <c r="Q924" i="3" s="1"/>
  <c r="S924" i="3" s="1"/>
  <c r="K923" i="3"/>
  <c r="P923" i="3" s="1"/>
  <c r="Q923" i="3" s="1"/>
  <c r="S923" i="3" s="1"/>
  <c r="K922" i="3"/>
  <c r="P922" i="3" s="1"/>
  <c r="Q922" i="3" s="1"/>
  <c r="S922" i="3" s="1"/>
  <c r="K921" i="3"/>
  <c r="P921" i="3" s="1"/>
  <c r="Q921" i="3" s="1"/>
  <c r="S921" i="3" s="1"/>
  <c r="K920" i="3"/>
  <c r="P920" i="3" s="1"/>
  <c r="Q920" i="3" s="1"/>
  <c r="S920" i="3" s="1"/>
  <c r="K919" i="3"/>
  <c r="P919" i="3" s="1"/>
  <c r="Q919" i="3" s="1"/>
  <c r="S919" i="3" s="1"/>
  <c r="K918" i="3"/>
  <c r="P918" i="3" s="1"/>
  <c r="Q918" i="3" s="1"/>
  <c r="S918" i="3" s="1"/>
  <c r="K917" i="3"/>
  <c r="P917" i="3" s="1"/>
  <c r="Q917" i="3" s="1"/>
  <c r="S917" i="3" s="1"/>
  <c r="K916" i="3"/>
  <c r="P916" i="3" s="1"/>
  <c r="Q916" i="3" s="1"/>
  <c r="S916" i="3" s="1"/>
  <c r="K915" i="3"/>
  <c r="P915" i="3" s="1"/>
  <c r="Q915" i="3" s="1"/>
  <c r="S915" i="3" s="1"/>
  <c r="K914" i="3"/>
  <c r="P914" i="3" s="1"/>
  <c r="Q914" i="3" s="1"/>
  <c r="S914" i="3" s="1"/>
  <c r="K913" i="3"/>
  <c r="P913" i="3" s="1"/>
  <c r="Q913" i="3" s="1"/>
  <c r="S913" i="3" s="1"/>
  <c r="K912" i="3"/>
  <c r="P912" i="3" s="1"/>
  <c r="Q912" i="3" s="1"/>
  <c r="S912" i="3" s="1"/>
  <c r="K911" i="3"/>
  <c r="P911" i="3" s="1"/>
  <c r="Q911" i="3" s="1"/>
  <c r="S911" i="3" s="1"/>
  <c r="K910" i="3"/>
  <c r="P910" i="3" s="1"/>
  <c r="Q910" i="3" s="1"/>
  <c r="S910" i="3" s="1"/>
  <c r="K909" i="3"/>
  <c r="P909" i="3" s="1"/>
  <c r="Q909" i="3" s="1"/>
  <c r="S909" i="3" s="1"/>
  <c r="K908" i="3"/>
  <c r="P908" i="3" s="1"/>
  <c r="Q908" i="3" s="1"/>
  <c r="S908" i="3" s="1"/>
  <c r="K907" i="3"/>
  <c r="P907" i="3" s="1"/>
  <c r="Q907" i="3" s="1"/>
  <c r="S907" i="3" s="1"/>
  <c r="K906" i="3"/>
  <c r="P906" i="3" s="1"/>
  <c r="Q906" i="3" s="1"/>
  <c r="S906" i="3" s="1"/>
  <c r="K905" i="3"/>
  <c r="P905" i="3" s="1"/>
  <c r="Q905" i="3" s="1"/>
  <c r="S905" i="3" s="1"/>
  <c r="K904" i="3"/>
  <c r="P904" i="3" s="1"/>
  <c r="Q904" i="3" s="1"/>
  <c r="S904" i="3" s="1"/>
  <c r="K903" i="3"/>
  <c r="P903" i="3" s="1"/>
  <c r="Q903" i="3" s="1"/>
  <c r="S903" i="3" s="1"/>
  <c r="K902" i="3"/>
  <c r="P902" i="3" s="1"/>
  <c r="Q902" i="3" s="1"/>
  <c r="S902" i="3" s="1"/>
  <c r="K901" i="3"/>
  <c r="P901" i="3" s="1"/>
  <c r="Q901" i="3" s="1"/>
  <c r="S901" i="3" s="1"/>
  <c r="K900" i="3"/>
  <c r="P900" i="3" s="1"/>
  <c r="Q900" i="3" s="1"/>
  <c r="S900" i="3" s="1"/>
  <c r="K899" i="3"/>
  <c r="P899" i="3" s="1"/>
  <c r="Q899" i="3" s="1"/>
  <c r="S899" i="3" s="1"/>
  <c r="K898" i="3"/>
  <c r="P898" i="3" s="1"/>
  <c r="Q898" i="3" s="1"/>
  <c r="S898" i="3" s="1"/>
  <c r="K897" i="3"/>
  <c r="P897" i="3" s="1"/>
  <c r="Q897" i="3" s="1"/>
  <c r="S897" i="3" s="1"/>
  <c r="K896" i="3"/>
  <c r="P896" i="3" s="1"/>
  <c r="Q896" i="3" s="1"/>
  <c r="S896" i="3" s="1"/>
  <c r="K895" i="3"/>
  <c r="P895" i="3" s="1"/>
  <c r="Q895" i="3" s="1"/>
  <c r="S895" i="3" s="1"/>
  <c r="K894" i="3"/>
  <c r="P894" i="3" s="1"/>
  <c r="Q894" i="3" s="1"/>
  <c r="S894" i="3" s="1"/>
  <c r="K893" i="3"/>
  <c r="P893" i="3" s="1"/>
  <c r="Q893" i="3" s="1"/>
  <c r="S893" i="3" s="1"/>
  <c r="K892" i="3"/>
  <c r="P892" i="3" s="1"/>
  <c r="Q892" i="3" s="1"/>
  <c r="S892" i="3" s="1"/>
  <c r="K891" i="3"/>
  <c r="P891" i="3" s="1"/>
  <c r="Q891" i="3" s="1"/>
  <c r="S891" i="3" s="1"/>
  <c r="K890" i="3"/>
  <c r="P890" i="3" s="1"/>
  <c r="Q890" i="3" s="1"/>
  <c r="S890" i="3" s="1"/>
  <c r="K889" i="3"/>
  <c r="P889" i="3" s="1"/>
  <c r="Q889" i="3" s="1"/>
  <c r="S889" i="3" s="1"/>
  <c r="K888" i="3"/>
  <c r="P888" i="3" s="1"/>
  <c r="Q888" i="3" s="1"/>
  <c r="S888" i="3" s="1"/>
  <c r="K887" i="3"/>
  <c r="P887" i="3" s="1"/>
  <c r="Q887" i="3" s="1"/>
  <c r="S887" i="3" s="1"/>
  <c r="K886" i="3"/>
  <c r="P886" i="3" s="1"/>
  <c r="Q886" i="3" s="1"/>
  <c r="S886" i="3" s="1"/>
  <c r="K885" i="3"/>
  <c r="P885" i="3" s="1"/>
  <c r="Q885" i="3" s="1"/>
  <c r="S885" i="3" s="1"/>
  <c r="K884" i="3"/>
  <c r="P884" i="3" s="1"/>
  <c r="Q884" i="3" s="1"/>
  <c r="S884" i="3" s="1"/>
  <c r="K883" i="3"/>
  <c r="P883" i="3" s="1"/>
  <c r="Q883" i="3" s="1"/>
  <c r="S883" i="3" s="1"/>
  <c r="K882" i="3"/>
  <c r="P882" i="3" s="1"/>
  <c r="Q882" i="3" s="1"/>
  <c r="S882" i="3" s="1"/>
  <c r="K881" i="3"/>
  <c r="P881" i="3" s="1"/>
  <c r="Q881" i="3" s="1"/>
  <c r="S881" i="3" s="1"/>
  <c r="K880" i="3"/>
  <c r="P880" i="3" s="1"/>
  <c r="Q880" i="3" s="1"/>
  <c r="S880" i="3" s="1"/>
  <c r="K879" i="3"/>
  <c r="P879" i="3" s="1"/>
  <c r="Q879" i="3" s="1"/>
  <c r="S879" i="3" s="1"/>
  <c r="K878" i="3"/>
  <c r="P878" i="3" s="1"/>
  <c r="Q878" i="3" s="1"/>
  <c r="S878" i="3" s="1"/>
  <c r="K877" i="3"/>
  <c r="P877" i="3" s="1"/>
  <c r="Q877" i="3" s="1"/>
  <c r="S877" i="3" s="1"/>
  <c r="K876" i="3"/>
  <c r="P876" i="3" s="1"/>
  <c r="Q876" i="3" s="1"/>
  <c r="S876" i="3" s="1"/>
  <c r="K875" i="3"/>
  <c r="P875" i="3" s="1"/>
  <c r="Q875" i="3" s="1"/>
  <c r="S875" i="3" s="1"/>
  <c r="K874" i="3"/>
  <c r="P874" i="3" s="1"/>
  <c r="Q874" i="3" s="1"/>
  <c r="S874" i="3" s="1"/>
  <c r="K873" i="3"/>
  <c r="P873" i="3" s="1"/>
  <c r="Q873" i="3" s="1"/>
  <c r="S873" i="3" s="1"/>
  <c r="K872" i="3"/>
  <c r="P872" i="3" s="1"/>
  <c r="Q872" i="3" s="1"/>
  <c r="S872" i="3" s="1"/>
  <c r="K871" i="3"/>
  <c r="P871" i="3" s="1"/>
  <c r="Q871" i="3" s="1"/>
  <c r="S871" i="3" s="1"/>
  <c r="K870" i="3"/>
  <c r="P870" i="3" s="1"/>
  <c r="Q870" i="3" s="1"/>
  <c r="S870" i="3" s="1"/>
  <c r="K869" i="3"/>
  <c r="P869" i="3" s="1"/>
  <c r="Q869" i="3" s="1"/>
  <c r="S869" i="3" s="1"/>
  <c r="K868" i="3"/>
  <c r="P868" i="3" s="1"/>
  <c r="Q868" i="3" s="1"/>
  <c r="S868" i="3" s="1"/>
  <c r="K867" i="3"/>
  <c r="P867" i="3" s="1"/>
  <c r="Q867" i="3" s="1"/>
  <c r="S867" i="3" s="1"/>
  <c r="K866" i="3"/>
  <c r="P866" i="3" s="1"/>
  <c r="Q866" i="3" s="1"/>
  <c r="S866" i="3" s="1"/>
  <c r="K865" i="3"/>
  <c r="P865" i="3" s="1"/>
  <c r="Q865" i="3" s="1"/>
  <c r="S865" i="3" s="1"/>
  <c r="K864" i="3"/>
  <c r="P864" i="3" s="1"/>
  <c r="Q864" i="3" s="1"/>
  <c r="S864" i="3" s="1"/>
  <c r="K863" i="3"/>
  <c r="P863" i="3" s="1"/>
  <c r="Q863" i="3" s="1"/>
  <c r="S863" i="3" s="1"/>
  <c r="K862" i="3"/>
  <c r="P862" i="3" s="1"/>
  <c r="Q862" i="3" s="1"/>
  <c r="S862" i="3" s="1"/>
  <c r="K861" i="3"/>
  <c r="P861" i="3" s="1"/>
  <c r="Q861" i="3" s="1"/>
  <c r="S861" i="3" s="1"/>
  <c r="K860" i="3"/>
  <c r="P860" i="3" s="1"/>
  <c r="Q860" i="3" s="1"/>
  <c r="S860" i="3" s="1"/>
  <c r="K859" i="3"/>
  <c r="P859" i="3" s="1"/>
  <c r="Q859" i="3" s="1"/>
  <c r="S859" i="3" s="1"/>
  <c r="K858" i="3"/>
  <c r="P858" i="3" s="1"/>
  <c r="Q858" i="3" s="1"/>
  <c r="S858" i="3" s="1"/>
  <c r="K857" i="3"/>
  <c r="P857" i="3" s="1"/>
  <c r="Q857" i="3" s="1"/>
  <c r="S857" i="3" s="1"/>
  <c r="K856" i="3"/>
  <c r="P856" i="3" s="1"/>
  <c r="Q856" i="3" s="1"/>
  <c r="S856" i="3" s="1"/>
  <c r="K855" i="3"/>
  <c r="P855" i="3" s="1"/>
  <c r="Q855" i="3" s="1"/>
  <c r="S855" i="3" s="1"/>
  <c r="K854" i="3"/>
  <c r="P854" i="3" s="1"/>
  <c r="Q854" i="3" s="1"/>
  <c r="S854" i="3" s="1"/>
  <c r="K853" i="3"/>
  <c r="P853" i="3" s="1"/>
  <c r="Q853" i="3" s="1"/>
  <c r="S853" i="3" s="1"/>
  <c r="K852" i="3"/>
  <c r="P852" i="3" s="1"/>
  <c r="Q852" i="3" s="1"/>
  <c r="S852" i="3" s="1"/>
  <c r="K851" i="3"/>
  <c r="P851" i="3" s="1"/>
  <c r="Q851" i="3" s="1"/>
  <c r="S851" i="3" s="1"/>
  <c r="K850" i="3"/>
  <c r="P850" i="3" s="1"/>
  <c r="Q850" i="3" s="1"/>
  <c r="S850" i="3" s="1"/>
  <c r="K849" i="3"/>
  <c r="P849" i="3" s="1"/>
  <c r="Q849" i="3" s="1"/>
  <c r="S849" i="3" s="1"/>
  <c r="K848" i="3"/>
  <c r="P848" i="3" s="1"/>
  <c r="Q848" i="3" s="1"/>
  <c r="S848" i="3" s="1"/>
  <c r="K847" i="3"/>
  <c r="P847" i="3" s="1"/>
  <c r="Q847" i="3" s="1"/>
  <c r="S847" i="3" s="1"/>
  <c r="K846" i="3"/>
  <c r="P846" i="3" s="1"/>
  <c r="Q846" i="3" s="1"/>
  <c r="S846" i="3" s="1"/>
  <c r="K845" i="3"/>
  <c r="P845" i="3" s="1"/>
  <c r="Q845" i="3" s="1"/>
  <c r="S845" i="3" s="1"/>
  <c r="K844" i="3"/>
  <c r="P844" i="3" s="1"/>
  <c r="Q844" i="3" s="1"/>
  <c r="S844" i="3" s="1"/>
  <c r="K843" i="3"/>
  <c r="P843" i="3" s="1"/>
  <c r="Q843" i="3" s="1"/>
  <c r="S843" i="3" s="1"/>
  <c r="K842" i="3"/>
  <c r="P842" i="3" s="1"/>
  <c r="Q842" i="3" s="1"/>
  <c r="S842" i="3" s="1"/>
  <c r="K841" i="3"/>
  <c r="P841" i="3" s="1"/>
  <c r="Q841" i="3" s="1"/>
  <c r="S841" i="3" s="1"/>
  <c r="K840" i="3"/>
  <c r="P840" i="3" s="1"/>
  <c r="Q840" i="3" s="1"/>
  <c r="S840" i="3" s="1"/>
  <c r="K839" i="3"/>
  <c r="P839" i="3" s="1"/>
  <c r="Q839" i="3" s="1"/>
  <c r="S839" i="3" s="1"/>
  <c r="K838" i="3"/>
  <c r="P838" i="3" s="1"/>
  <c r="Q838" i="3" s="1"/>
  <c r="S838" i="3" s="1"/>
  <c r="K837" i="3"/>
  <c r="P837" i="3" s="1"/>
  <c r="Q837" i="3" s="1"/>
  <c r="S837" i="3" s="1"/>
  <c r="K836" i="3"/>
  <c r="P836" i="3" s="1"/>
  <c r="Q836" i="3" s="1"/>
  <c r="S836" i="3" s="1"/>
  <c r="K835" i="3"/>
  <c r="P835" i="3" s="1"/>
  <c r="Q835" i="3" s="1"/>
  <c r="S835" i="3" s="1"/>
  <c r="K834" i="3"/>
  <c r="P834" i="3" s="1"/>
  <c r="Q834" i="3" s="1"/>
  <c r="S834" i="3" s="1"/>
  <c r="K833" i="3"/>
  <c r="P833" i="3" s="1"/>
  <c r="Q833" i="3" s="1"/>
  <c r="S833" i="3" s="1"/>
  <c r="K832" i="3"/>
  <c r="P832" i="3" s="1"/>
  <c r="Q832" i="3" s="1"/>
  <c r="S832" i="3" s="1"/>
  <c r="K831" i="3"/>
  <c r="P831" i="3" s="1"/>
  <c r="Q831" i="3" s="1"/>
  <c r="S831" i="3" s="1"/>
  <c r="K830" i="3"/>
  <c r="P830" i="3" s="1"/>
  <c r="Q830" i="3" s="1"/>
  <c r="S830" i="3" s="1"/>
  <c r="K829" i="3"/>
  <c r="P829" i="3" s="1"/>
  <c r="Q829" i="3" s="1"/>
  <c r="S829" i="3" s="1"/>
  <c r="K828" i="3"/>
  <c r="P828" i="3" s="1"/>
  <c r="Q828" i="3" s="1"/>
  <c r="S828" i="3" s="1"/>
  <c r="K827" i="3"/>
  <c r="P827" i="3" s="1"/>
  <c r="Q827" i="3" s="1"/>
  <c r="S827" i="3" s="1"/>
  <c r="K826" i="3"/>
  <c r="P826" i="3" s="1"/>
  <c r="Q826" i="3" s="1"/>
  <c r="S826" i="3" s="1"/>
  <c r="K825" i="3"/>
  <c r="P825" i="3" s="1"/>
  <c r="Q825" i="3" s="1"/>
  <c r="S825" i="3" s="1"/>
  <c r="K824" i="3"/>
  <c r="P824" i="3" s="1"/>
  <c r="Q824" i="3" s="1"/>
  <c r="S824" i="3" s="1"/>
  <c r="K823" i="3"/>
  <c r="P823" i="3" s="1"/>
  <c r="Q823" i="3" s="1"/>
  <c r="S823" i="3" s="1"/>
  <c r="K822" i="3"/>
  <c r="P822" i="3" s="1"/>
  <c r="Q822" i="3" s="1"/>
  <c r="S822" i="3" s="1"/>
  <c r="K821" i="3"/>
  <c r="P821" i="3" s="1"/>
  <c r="Q821" i="3" s="1"/>
  <c r="S821" i="3" s="1"/>
  <c r="K820" i="3"/>
  <c r="P820" i="3" s="1"/>
  <c r="Q820" i="3" s="1"/>
  <c r="S820" i="3" s="1"/>
  <c r="K819" i="3"/>
  <c r="P819" i="3" s="1"/>
  <c r="Q819" i="3" s="1"/>
  <c r="S819" i="3" s="1"/>
  <c r="K818" i="3"/>
  <c r="P818" i="3" s="1"/>
  <c r="Q818" i="3" s="1"/>
  <c r="S818" i="3" s="1"/>
  <c r="K817" i="3"/>
  <c r="P817" i="3" s="1"/>
  <c r="Q817" i="3" s="1"/>
  <c r="S817" i="3" s="1"/>
  <c r="K816" i="3"/>
  <c r="P816" i="3" s="1"/>
  <c r="Q816" i="3" s="1"/>
  <c r="S816" i="3" s="1"/>
  <c r="K815" i="3"/>
  <c r="P815" i="3" s="1"/>
  <c r="Q815" i="3" s="1"/>
  <c r="S815" i="3" s="1"/>
  <c r="K814" i="3"/>
  <c r="P814" i="3" s="1"/>
  <c r="Q814" i="3" s="1"/>
  <c r="S814" i="3" s="1"/>
  <c r="K813" i="3"/>
  <c r="P813" i="3" s="1"/>
  <c r="Q813" i="3" s="1"/>
  <c r="S813" i="3" s="1"/>
  <c r="K812" i="3"/>
  <c r="P812" i="3" s="1"/>
  <c r="Q812" i="3" s="1"/>
  <c r="S812" i="3" s="1"/>
  <c r="K811" i="3"/>
  <c r="P811" i="3" s="1"/>
  <c r="Q811" i="3" s="1"/>
  <c r="S811" i="3" s="1"/>
  <c r="K810" i="3"/>
  <c r="P810" i="3" s="1"/>
  <c r="Q810" i="3" s="1"/>
  <c r="S810" i="3" s="1"/>
  <c r="K809" i="3"/>
  <c r="P809" i="3" s="1"/>
  <c r="Q809" i="3" s="1"/>
  <c r="S809" i="3" s="1"/>
  <c r="K808" i="3"/>
  <c r="P808" i="3" s="1"/>
  <c r="Q808" i="3" s="1"/>
  <c r="S808" i="3" s="1"/>
  <c r="K807" i="3"/>
  <c r="P807" i="3" s="1"/>
  <c r="Q807" i="3" s="1"/>
  <c r="S807" i="3" s="1"/>
  <c r="K806" i="3"/>
  <c r="P806" i="3" s="1"/>
  <c r="Q806" i="3" s="1"/>
  <c r="S806" i="3" s="1"/>
  <c r="K805" i="3"/>
  <c r="P805" i="3" s="1"/>
  <c r="Q805" i="3" s="1"/>
  <c r="S805" i="3" s="1"/>
  <c r="K804" i="3"/>
  <c r="P804" i="3" s="1"/>
  <c r="Q804" i="3" s="1"/>
  <c r="S804" i="3" s="1"/>
  <c r="K803" i="3"/>
  <c r="P803" i="3" s="1"/>
  <c r="Q803" i="3" s="1"/>
  <c r="S803" i="3" s="1"/>
  <c r="K802" i="3"/>
  <c r="P802" i="3" s="1"/>
  <c r="Q802" i="3" s="1"/>
  <c r="S802" i="3" s="1"/>
  <c r="K801" i="3"/>
  <c r="P801" i="3" s="1"/>
  <c r="Q801" i="3" s="1"/>
  <c r="S801" i="3" s="1"/>
  <c r="K800" i="3"/>
  <c r="P800" i="3" s="1"/>
  <c r="Q800" i="3" s="1"/>
  <c r="S800" i="3" s="1"/>
  <c r="K799" i="3"/>
  <c r="P799" i="3" s="1"/>
  <c r="Q799" i="3" s="1"/>
  <c r="S799" i="3" s="1"/>
  <c r="K798" i="3"/>
  <c r="P798" i="3" s="1"/>
  <c r="Q798" i="3" s="1"/>
  <c r="S798" i="3" s="1"/>
  <c r="K797" i="3"/>
  <c r="P797" i="3" s="1"/>
  <c r="Q797" i="3" s="1"/>
  <c r="S797" i="3" s="1"/>
  <c r="K796" i="3"/>
  <c r="P796" i="3" s="1"/>
  <c r="Q796" i="3" s="1"/>
  <c r="S796" i="3" s="1"/>
  <c r="K795" i="3"/>
  <c r="P795" i="3" s="1"/>
  <c r="Q795" i="3" s="1"/>
  <c r="S795" i="3" s="1"/>
  <c r="K794" i="3"/>
  <c r="P794" i="3" s="1"/>
  <c r="Q794" i="3" s="1"/>
  <c r="S794" i="3" s="1"/>
  <c r="K793" i="3"/>
  <c r="P793" i="3" s="1"/>
  <c r="Q793" i="3" s="1"/>
  <c r="S793" i="3" s="1"/>
  <c r="K792" i="3"/>
  <c r="P792" i="3" s="1"/>
  <c r="Q792" i="3" s="1"/>
  <c r="S792" i="3" s="1"/>
  <c r="K791" i="3"/>
  <c r="P791" i="3" s="1"/>
  <c r="Q791" i="3" s="1"/>
  <c r="S791" i="3" s="1"/>
  <c r="K790" i="3"/>
  <c r="P790" i="3" s="1"/>
  <c r="Q790" i="3" s="1"/>
  <c r="S790" i="3" s="1"/>
  <c r="K789" i="3"/>
  <c r="P789" i="3" s="1"/>
  <c r="Q789" i="3" s="1"/>
  <c r="S789" i="3" s="1"/>
  <c r="K788" i="3"/>
  <c r="P788" i="3" s="1"/>
  <c r="Q788" i="3" s="1"/>
  <c r="S788" i="3" s="1"/>
  <c r="K787" i="3"/>
  <c r="P787" i="3" s="1"/>
  <c r="Q787" i="3" s="1"/>
  <c r="S787" i="3" s="1"/>
  <c r="K786" i="3"/>
  <c r="P786" i="3" s="1"/>
  <c r="Q786" i="3" s="1"/>
  <c r="S786" i="3" s="1"/>
  <c r="K785" i="3"/>
  <c r="P785" i="3" s="1"/>
  <c r="Q785" i="3" s="1"/>
  <c r="S785" i="3" s="1"/>
  <c r="K784" i="3"/>
  <c r="P784" i="3" s="1"/>
  <c r="Q784" i="3" s="1"/>
  <c r="S784" i="3" s="1"/>
  <c r="K783" i="3"/>
  <c r="P783" i="3" s="1"/>
  <c r="Q783" i="3" s="1"/>
  <c r="S783" i="3" s="1"/>
  <c r="K782" i="3"/>
  <c r="P782" i="3" s="1"/>
  <c r="Q782" i="3" s="1"/>
  <c r="S782" i="3" s="1"/>
  <c r="K781" i="3"/>
  <c r="P781" i="3" s="1"/>
  <c r="Q781" i="3" s="1"/>
  <c r="S781" i="3" s="1"/>
  <c r="K780" i="3"/>
  <c r="P780" i="3" s="1"/>
  <c r="Q780" i="3" s="1"/>
  <c r="S780" i="3" s="1"/>
  <c r="K779" i="3"/>
  <c r="P779" i="3" s="1"/>
  <c r="Q779" i="3" s="1"/>
  <c r="S779" i="3" s="1"/>
  <c r="K778" i="3"/>
  <c r="P778" i="3" s="1"/>
  <c r="Q778" i="3" s="1"/>
  <c r="S778" i="3" s="1"/>
  <c r="K777" i="3"/>
  <c r="P777" i="3" s="1"/>
  <c r="Q777" i="3" s="1"/>
  <c r="S777" i="3" s="1"/>
  <c r="K776" i="3"/>
  <c r="P776" i="3" s="1"/>
  <c r="Q776" i="3" s="1"/>
  <c r="S776" i="3" s="1"/>
  <c r="K775" i="3"/>
  <c r="P775" i="3" s="1"/>
  <c r="Q775" i="3" s="1"/>
  <c r="S775" i="3" s="1"/>
  <c r="K774" i="3"/>
  <c r="P774" i="3" s="1"/>
  <c r="Q774" i="3" s="1"/>
  <c r="S774" i="3" s="1"/>
  <c r="K773" i="3"/>
  <c r="P773" i="3" s="1"/>
  <c r="Q773" i="3" s="1"/>
  <c r="S773" i="3" s="1"/>
  <c r="K772" i="3"/>
  <c r="P772" i="3" s="1"/>
  <c r="Q772" i="3" s="1"/>
  <c r="S772" i="3" s="1"/>
  <c r="K771" i="3"/>
  <c r="P771" i="3" s="1"/>
  <c r="Q771" i="3" s="1"/>
  <c r="S771" i="3" s="1"/>
  <c r="K770" i="3"/>
  <c r="P770" i="3" s="1"/>
  <c r="Q770" i="3" s="1"/>
  <c r="S770" i="3" s="1"/>
  <c r="K769" i="3"/>
  <c r="P769" i="3" s="1"/>
  <c r="Q769" i="3" s="1"/>
  <c r="S769" i="3" s="1"/>
  <c r="K768" i="3"/>
  <c r="P768" i="3" s="1"/>
  <c r="Q768" i="3" s="1"/>
  <c r="S768" i="3" s="1"/>
  <c r="K767" i="3"/>
  <c r="P767" i="3" s="1"/>
  <c r="Q767" i="3" s="1"/>
  <c r="S767" i="3" s="1"/>
  <c r="K766" i="3"/>
  <c r="P766" i="3" s="1"/>
  <c r="Q766" i="3" s="1"/>
  <c r="S766" i="3" s="1"/>
  <c r="K765" i="3"/>
  <c r="P765" i="3" s="1"/>
  <c r="Q765" i="3" s="1"/>
  <c r="S765" i="3" s="1"/>
  <c r="K764" i="3"/>
  <c r="P764" i="3" s="1"/>
  <c r="Q764" i="3" s="1"/>
  <c r="S764" i="3" s="1"/>
  <c r="K763" i="3"/>
  <c r="P763" i="3" s="1"/>
  <c r="Q763" i="3" s="1"/>
  <c r="S763" i="3" s="1"/>
  <c r="K762" i="3"/>
  <c r="P762" i="3" s="1"/>
  <c r="Q762" i="3" s="1"/>
  <c r="S762" i="3" s="1"/>
  <c r="K761" i="3"/>
  <c r="P761" i="3" s="1"/>
  <c r="Q761" i="3" s="1"/>
  <c r="S761" i="3" s="1"/>
  <c r="K760" i="3"/>
  <c r="P760" i="3" s="1"/>
  <c r="Q760" i="3" s="1"/>
  <c r="S760" i="3" s="1"/>
  <c r="K759" i="3"/>
  <c r="P759" i="3" s="1"/>
  <c r="Q759" i="3" s="1"/>
  <c r="S759" i="3" s="1"/>
  <c r="K758" i="3"/>
  <c r="P758" i="3" s="1"/>
  <c r="Q758" i="3" s="1"/>
  <c r="S758" i="3" s="1"/>
  <c r="K757" i="3"/>
  <c r="P757" i="3" s="1"/>
  <c r="Q757" i="3" s="1"/>
  <c r="S757" i="3" s="1"/>
  <c r="K756" i="3"/>
  <c r="P756" i="3" s="1"/>
  <c r="Q756" i="3" s="1"/>
  <c r="S756" i="3" s="1"/>
  <c r="K755" i="3"/>
  <c r="P755" i="3" s="1"/>
  <c r="Q755" i="3" s="1"/>
  <c r="S755" i="3" s="1"/>
  <c r="K754" i="3"/>
  <c r="P754" i="3" s="1"/>
  <c r="Q754" i="3" s="1"/>
  <c r="S754" i="3" s="1"/>
  <c r="K753" i="3"/>
  <c r="P753" i="3" s="1"/>
  <c r="Q753" i="3" s="1"/>
  <c r="S753" i="3" s="1"/>
  <c r="K752" i="3"/>
  <c r="P752" i="3" s="1"/>
  <c r="Q752" i="3" s="1"/>
  <c r="S752" i="3" s="1"/>
  <c r="K751" i="3"/>
  <c r="P751" i="3" s="1"/>
  <c r="Q751" i="3" s="1"/>
  <c r="S751" i="3" s="1"/>
  <c r="K750" i="3"/>
  <c r="P750" i="3" s="1"/>
  <c r="Q750" i="3" s="1"/>
  <c r="S750" i="3" s="1"/>
  <c r="K749" i="3"/>
  <c r="P749" i="3" s="1"/>
  <c r="Q749" i="3" s="1"/>
  <c r="S749" i="3" s="1"/>
  <c r="K748" i="3"/>
  <c r="P748" i="3" s="1"/>
  <c r="Q748" i="3" s="1"/>
  <c r="S748" i="3" s="1"/>
  <c r="K747" i="3"/>
  <c r="P747" i="3" s="1"/>
  <c r="Q747" i="3" s="1"/>
  <c r="S747" i="3" s="1"/>
  <c r="K746" i="3"/>
  <c r="P746" i="3" s="1"/>
  <c r="Q746" i="3" s="1"/>
  <c r="S746" i="3" s="1"/>
  <c r="K745" i="3"/>
  <c r="P745" i="3" s="1"/>
  <c r="Q745" i="3" s="1"/>
  <c r="S745" i="3" s="1"/>
  <c r="K744" i="3"/>
  <c r="P744" i="3" s="1"/>
  <c r="Q744" i="3" s="1"/>
  <c r="S744" i="3" s="1"/>
  <c r="K743" i="3"/>
  <c r="P743" i="3" s="1"/>
  <c r="Q743" i="3" s="1"/>
  <c r="S743" i="3" s="1"/>
  <c r="K742" i="3"/>
  <c r="P742" i="3" s="1"/>
  <c r="Q742" i="3" s="1"/>
  <c r="S742" i="3" s="1"/>
  <c r="K741" i="3"/>
  <c r="P741" i="3" s="1"/>
  <c r="Q741" i="3" s="1"/>
  <c r="S741" i="3" s="1"/>
  <c r="K740" i="3"/>
  <c r="P740" i="3" s="1"/>
  <c r="Q740" i="3" s="1"/>
  <c r="S740" i="3" s="1"/>
  <c r="K739" i="3"/>
  <c r="P739" i="3" s="1"/>
  <c r="Q739" i="3" s="1"/>
  <c r="S739" i="3" s="1"/>
  <c r="K738" i="3"/>
  <c r="P738" i="3" s="1"/>
  <c r="Q738" i="3" s="1"/>
  <c r="S738" i="3" s="1"/>
  <c r="K737" i="3"/>
  <c r="P737" i="3" s="1"/>
  <c r="Q737" i="3" s="1"/>
  <c r="S737" i="3" s="1"/>
  <c r="K736" i="3"/>
  <c r="P736" i="3" s="1"/>
  <c r="Q736" i="3" s="1"/>
  <c r="S736" i="3" s="1"/>
  <c r="K735" i="3"/>
  <c r="P735" i="3" s="1"/>
  <c r="Q735" i="3" s="1"/>
  <c r="S735" i="3" s="1"/>
  <c r="K734" i="3"/>
  <c r="P734" i="3" s="1"/>
  <c r="Q734" i="3" s="1"/>
  <c r="S734" i="3" s="1"/>
  <c r="K733" i="3"/>
  <c r="P733" i="3" s="1"/>
  <c r="Q733" i="3" s="1"/>
  <c r="S733" i="3" s="1"/>
  <c r="K732" i="3"/>
  <c r="P732" i="3" s="1"/>
  <c r="Q732" i="3" s="1"/>
  <c r="S732" i="3" s="1"/>
  <c r="K731" i="3"/>
  <c r="P731" i="3" s="1"/>
  <c r="Q731" i="3" s="1"/>
  <c r="S731" i="3" s="1"/>
  <c r="K730" i="3"/>
  <c r="P730" i="3" s="1"/>
  <c r="Q730" i="3" s="1"/>
  <c r="S730" i="3" s="1"/>
  <c r="K729" i="3"/>
  <c r="P729" i="3" s="1"/>
  <c r="Q729" i="3" s="1"/>
  <c r="S729" i="3" s="1"/>
  <c r="K728" i="3"/>
  <c r="P728" i="3" s="1"/>
  <c r="Q728" i="3" s="1"/>
  <c r="S728" i="3" s="1"/>
  <c r="K727" i="3"/>
  <c r="P727" i="3" s="1"/>
  <c r="Q727" i="3" s="1"/>
  <c r="S727" i="3" s="1"/>
  <c r="K726" i="3"/>
  <c r="P726" i="3" s="1"/>
  <c r="Q726" i="3" s="1"/>
  <c r="S726" i="3" s="1"/>
  <c r="K725" i="3"/>
  <c r="P725" i="3" s="1"/>
  <c r="Q725" i="3" s="1"/>
  <c r="S725" i="3" s="1"/>
  <c r="K724" i="3"/>
  <c r="P724" i="3" s="1"/>
  <c r="Q724" i="3" s="1"/>
  <c r="S724" i="3" s="1"/>
  <c r="K723" i="3"/>
  <c r="P723" i="3" s="1"/>
  <c r="Q723" i="3" s="1"/>
  <c r="S723" i="3" s="1"/>
  <c r="K722" i="3"/>
  <c r="P722" i="3" s="1"/>
  <c r="Q722" i="3" s="1"/>
  <c r="S722" i="3" s="1"/>
  <c r="K721" i="3"/>
  <c r="P721" i="3" s="1"/>
  <c r="Q721" i="3" s="1"/>
  <c r="S721" i="3" s="1"/>
  <c r="K720" i="3"/>
  <c r="P720" i="3" s="1"/>
  <c r="Q720" i="3" s="1"/>
  <c r="S720" i="3" s="1"/>
  <c r="K719" i="3"/>
  <c r="P719" i="3" s="1"/>
  <c r="Q719" i="3" s="1"/>
  <c r="S719" i="3" s="1"/>
  <c r="K718" i="3"/>
  <c r="P718" i="3" s="1"/>
  <c r="Q718" i="3" s="1"/>
  <c r="S718" i="3" s="1"/>
  <c r="K717" i="3"/>
  <c r="P717" i="3" s="1"/>
  <c r="Q717" i="3" s="1"/>
  <c r="S717" i="3" s="1"/>
  <c r="K716" i="3"/>
  <c r="P716" i="3" s="1"/>
  <c r="Q716" i="3" s="1"/>
  <c r="S716" i="3" s="1"/>
  <c r="K715" i="3"/>
  <c r="P715" i="3" s="1"/>
  <c r="Q715" i="3" s="1"/>
  <c r="S715" i="3" s="1"/>
  <c r="K714" i="3"/>
  <c r="P714" i="3" s="1"/>
  <c r="Q714" i="3" s="1"/>
  <c r="S714" i="3" s="1"/>
  <c r="K713" i="3"/>
  <c r="P713" i="3" s="1"/>
  <c r="Q713" i="3" s="1"/>
  <c r="S713" i="3" s="1"/>
  <c r="K712" i="3"/>
  <c r="P712" i="3" s="1"/>
  <c r="Q712" i="3" s="1"/>
  <c r="S712" i="3" s="1"/>
  <c r="K711" i="3"/>
  <c r="P711" i="3" s="1"/>
  <c r="Q711" i="3" s="1"/>
  <c r="S711" i="3" s="1"/>
  <c r="K710" i="3"/>
  <c r="P710" i="3" s="1"/>
  <c r="Q710" i="3" s="1"/>
  <c r="S710" i="3" s="1"/>
  <c r="K709" i="3"/>
  <c r="P709" i="3" s="1"/>
  <c r="Q709" i="3" s="1"/>
  <c r="S709" i="3" s="1"/>
  <c r="K708" i="3"/>
  <c r="P708" i="3" s="1"/>
  <c r="Q708" i="3" s="1"/>
  <c r="S708" i="3" s="1"/>
  <c r="K707" i="3"/>
  <c r="P707" i="3" s="1"/>
  <c r="Q707" i="3" s="1"/>
  <c r="S707" i="3" s="1"/>
  <c r="K706" i="3"/>
  <c r="P706" i="3" s="1"/>
  <c r="Q706" i="3" s="1"/>
  <c r="S706" i="3" s="1"/>
  <c r="K705" i="3"/>
  <c r="P705" i="3" s="1"/>
  <c r="Q705" i="3" s="1"/>
  <c r="S705" i="3" s="1"/>
  <c r="K704" i="3"/>
  <c r="P704" i="3" s="1"/>
  <c r="Q704" i="3" s="1"/>
  <c r="S704" i="3" s="1"/>
  <c r="K703" i="3"/>
  <c r="P703" i="3" s="1"/>
  <c r="Q703" i="3" s="1"/>
  <c r="S703" i="3" s="1"/>
  <c r="K702" i="3"/>
  <c r="P702" i="3" s="1"/>
  <c r="Q702" i="3" s="1"/>
  <c r="S702" i="3" s="1"/>
  <c r="K701" i="3"/>
  <c r="P701" i="3" s="1"/>
  <c r="Q701" i="3" s="1"/>
  <c r="S701" i="3" s="1"/>
  <c r="K700" i="3"/>
  <c r="P700" i="3" s="1"/>
  <c r="Q700" i="3" s="1"/>
  <c r="S700" i="3" s="1"/>
  <c r="K699" i="3"/>
  <c r="P699" i="3" s="1"/>
  <c r="Q699" i="3" s="1"/>
  <c r="S699" i="3" s="1"/>
  <c r="K698" i="3"/>
  <c r="P698" i="3" s="1"/>
  <c r="Q698" i="3" s="1"/>
  <c r="S698" i="3" s="1"/>
  <c r="K697" i="3"/>
  <c r="P697" i="3" s="1"/>
  <c r="Q697" i="3" s="1"/>
  <c r="S697" i="3" s="1"/>
  <c r="K696" i="3"/>
  <c r="P696" i="3" s="1"/>
  <c r="Q696" i="3" s="1"/>
  <c r="S696" i="3" s="1"/>
  <c r="K695" i="3"/>
  <c r="P695" i="3" s="1"/>
  <c r="Q695" i="3" s="1"/>
  <c r="S695" i="3" s="1"/>
  <c r="K694" i="3"/>
  <c r="P694" i="3" s="1"/>
  <c r="Q694" i="3" s="1"/>
  <c r="S694" i="3" s="1"/>
  <c r="K693" i="3"/>
  <c r="P693" i="3" s="1"/>
  <c r="Q693" i="3" s="1"/>
  <c r="S693" i="3" s="1"/>
  <c r="K692" i="3"/>
  <c r="P692" i="3" s="1"/>
  <c r="Q692" i="3" s="1"/>
  <c r="S692" i="3" s="1"/>
  <c r="K691" i="3"/>
  <c r="P691" i="3" s="1"/>
  <c r="Q691" i="3" s="1"/>
  <c r="S691" i="3" s="1"/>
  <c r="K690" i="3"/>
  <c r="P690" i="3" s="1"/>
  <c r="Q690" i="3" s="1"/>
  <c r="S690" i="3" s="1"/>
  <c r="K689" i="3"/>
  <c r="P689" i="3" s="1"/>
  <c r="Q689" i="3" s="1"/>
  <c r="S689" i="3" s="1"/>
  <c r="K688" i="3"/>
  <c r="P688" i="3" s="1"/>
  <c r="Q688" i="3" s="1"/>
  <c r="S688" i="3" s="1"/>
  <c r="K687" i="3"/>
  <c r="P687" i="3" s="1"/>
  <c r="Q687" i="3" s="1"/>
  <c r="S687" i="3" s="1"/>
  <c r="K686" i="3"/>
  <c r="P686" i="3" s="1"/>
  <c r="Q686" i="3" s="1"/>
  <c r="S686" i="3" s="1"/>
  <c r="K685" i="3"/>
  <c r="P685" i="3" s="1"/>
  <c r="Q685" i="3" s="1"/>
  <c r="S685" i="3" s="1"/>
  <c r="K684" i="3"/>
  <c r="P684" i="3" s="1"/>
  <c r="Q684" i="3" s="1"/>
  <c r="S684" i="3" s="1"/>
  <c r="K683" i="3"/>
  <c r="P683" i="3" s="1"/>
  <c r="Q683" i="3" s="1"/>
  <c r="S683" i="3" s="1"/>
  <c r="K682" i="3"/>
  <c r="P682" i="3" s="1"/>
  <c r="Q682" i="3" s="1"/>
  <c r="S682" i="3" s="1"/>
  <c r="K681" i="3"/>
  <c r="P681" i="3" s="1"/>
  <c r="Q681" i="3" s="1"/>
  <c r="S681" i="3" s="1"/>
  <c r="K680" i="3"/>
  <c r="P680" i="3" s="1"/>
  <c r="Q680" i="3" s="1"/>
  <c r="S680" i="3" s="1"/>
  <c r="K679" i="3"/>
  <c r="P679" i="3" s="1"/>
  <c r="Q679" i="3" s="1"/>
  <c r="S679" i="3" s="1"/>
  <c r="K678" i="3"/>
  <c r="P678" i="3" s="1"/>
  <c r="Q678" i="3" s="1"/>
  <c r="S678" i="3" s="1"/>
  <c r="K677" i="3"/>
  <c r="P677" i="3" s="1"/>
  <c r="Q677" i="3" s="1"/>
  <c r="S677" i="3" s="1"/>
  <c r="K676" i="3"/>
  <c r="P676" i="3" s="1"/>
  <c r="Q676" i="3" s="1"/>
  <c r="S676" i="3" s="1"/>
  <c r="K675" i="3"/>
  <c r="P675" i="3" s="1"/>
  <c r="Q675" i="3" s="1"/>
  <c r="S675" i="3" s="1"/>
  <c r="K674" i="3"/>
  <c r="P674" i="3" s="1"/>
  <c r="Q674" i="3" s="1"/>
  <c r="S674" i="3" s="1"/>
  <c r="K673" i="3"/>
  <c r="P673" i="3" s="1"/>
  <c r="Q673" i="3" s="1"/>
  <c r="S673" i="3" s="1"/>
  <c r="K672" i="3"/>
  <c r="P672" i="3" s="1"/>
  <c r="Q672" i="3" s="1"/>
  <c r="S672" i="3" s="1"/>
  <c r="K671" i="3"/>
  <c r="P671" i="3" s="1"/>
  <c r="Q671" i="3" s="1"/>
  <c r="S671" i="3" s="1"/>
  <c r="K670" i="3"/>
  <c r="P670" i="3" s="1"/>
  <c r="Q670" i="3" s="1"/>
  <c r="S670" i="3" s="1"/>
  <c r="K669" i="3"/>
  <c r="P669" i="3" s="1"/>
  <c r="Q669" i="3" s="1"/>
  <c r="S669" i="3" s="1"/>
  <c r="K668" i="3"/>
  <c r="P668" i="3" s="1"/>
  <c r="Q668" i="3" s="1"/>
  <c r="S668" i="3" s="1"/>
  <c r="K667" i="3"/>
  <c r="P667" i="3" s="1"/>
  <c r="Q667" i="3" s="1"/>
  <c r="S667" i="3" s="1"/>
  <c r="K666" i="3"/>
  <c r="P666" i="3" s="1"/>
  <c r="Q666" i="3" s="1"/>
  <c r="S666" i="3" s="1"/>
  <c r="K665" i="3"/>
  <c r="P665" i="3" s="1"/>
  <c r="Q665" i="3" s="1"/>
  <c r="S665" i="3" s="1"/>
  <c r="K664" i="3"/>
  <c r="P664" i="3" s="1"/>
  <c r="Q664" i="3" s="1"/>
  <c r="S664" i="3" s="1"/>
  <c r="K663" i="3"/>
  <c r="P663" i="3" s="1"/>
  <c r="Q663" i="3" s="1"/>
  <c r="S663" i="3" s="1"/>
  <c r="K662" i="3"/>
  <c r="P662" i="3" s="1"/>
  <c r="Q662" i="3" s="1"/>
  <c r="S662" i="3" s="1"/>
  <c r="K661" i="3"/>
  <c r="P661" i="3" s="1"/>
  <c r="Q661" i="3" s="1"/>
  <c r="S661" i="3" s="1"/>
  <c r="K660" i="3"/>
  <c r="P660" i="3" s="1"/>
  <c r="Q660" i="3" s="1"/>
  <c r="S660" i="3" s="1"/>
  <c r="K659" i="3"/>
  <c r="P659" i="3" s="1"/>
  <c r="Q659" i="3" s="1"/>
  <c r="S659" i="3" s="1"/>
  <c r="K658" i="3"/>
  <c r="P658" i="3" s="1"/>
  <c r="Q658" i="3" s="1"/>
  <c r="S658" i="3" s="1"/>
  <c r="K657" i="3"/>
  <c r="P657" i="3" s="1"/>
  <c r="Q657" i="3" s="1"/>
  <c r="S657" i="3" s="1"/>
  <c r="K656" i="3"/>
  <c r="P656" i="3" s="1"/>
  <c r="Q656" i="3" s="1"/>
  <c r="S656" i="3" s="1"/>
  <c r="K655" i="3"/>
  <c r="P655" i="3" s="1"/>
  <c r="Q655" i="3" s="1"/>
  <c r="S655" i="3" s="1"/>
  <c r="K654" i="3"/>
  <c r="P654" i="3" s="1"/>
  <c r="Q654" i="3" s="1"/>
  <c r="S654" i="3" s="1"/>
  <c r="K653" i="3"/>
  <c r="P653" i="3" s="1"/>
  <c r="Q653" i="3" s="1"/>
  <c r="S653" i="3" s="1"/>
  <c r="K652" i="3"/>
  <c r="P652" i="3" s="1"/>
  <c r="Q652" i="3" s="1"/>
  <c r="S652" i="3" s="1"/>
  <c r="K651" i="3"/>
  <c r="P651" i="3" s="1"/>
  <c r="Q651" i="3" s="1"/>
  <c r="S651" i="3" s="1"/>
  <c r="K650" i="3"/>
  <c r="P650" i="3" s="1"/>
  <c r="Q650" i="3" s="1"/>
  <c r="S650" i="3" s="1"/>
  <c r="K649" i="3"/>
  <c r="P649" i="3" s="1"/>
  <c r="Q649" i="3" s="1"/>
  <c r="S649" i="3" s="1"/>
  <c r="K648" i="3"/>
  <c r="P648" i="3" s="1"/>
  <c r="Q648" i="3" s="1"/>
  <c r="S648" i="3" s="1"/>
  <c r="K647" i="3"/>
  <c r="P647" i="3" s="1"/>
  <c r="Q647" i="3" s="1"/>
  <c r="S647" i="3" s="1"/>
  <c r="K646" i="3"/>
  <c r="P646" i="3" s="1"/>
  <c r="Q646" i="3" s="1"/>
  <c r="S646" i="3" s="1"/>
  <c r="K645" i="3"/>
  <c r="P645" i="3" s="1"/>
  <c r="Q645" i="3" s="1"/>
  <c r="S645" i="3" s="1"/>
  <c r="K644" i="3"/>
  <c r="P644" i="3" s="1"/>
  <c r="Q644" i="3" s="1"/>
  <c r="S644" i="3" s="1"/>
  <c r="K643" i="3"/>
  <c r="P643" i="3" s="1"/>
  <c r="Q643" i="3" s="1"/>
  <c r="S643" i="3" s="1"/>
  <c r="K642" i="3"/>
  <c r="P642" i="3" s="1"/>
  <c r="Q642" i="3" s="1"/>
  <c r="S642" i="3" s="1"/>
  <c r="K641" i="3"/>
  <c r="P641" i="3" s="1"/>
  <c r="Q641" i="3" s="1"/>
  <c r="S641" i="3" s="1"/>
  <c r="K640" i="3"/>
  <c r="P640" i="3" s="1"/>
  <c r="Q640" i="3" s="1"/>
  <c r="S640" i="3" s="1"/>
  <c r="K639" i="3"/>
  <c r="P639" i="3" s="1"/>
  <c r="Q639" i="3" s="1"/>
  <c r="S639" i="3" s="1"/>
  <c r="K638" i="3"/>
  <c r="P638" i="3" s="1"/>
  <c r="Q638" i="3" s="1"/>
  <c r="S638" i="3" s="1"/>
  <c r="K637" i="3"/>
  <c r="P637" i="3" s="1"/>
  <c r="Q637" i="3" s="1"/>
  <c r="S637" i="3" s="1"/>
  <c r="K636" i="3"/>
  <c r="P636" i="3" s="1"/>
  <c r="Q636" i="3" s="1"/>
  <c r="S636" i="3" s="1"/>
  <c r="K635" i="3"/>
  <c r="P635" i="3" s="1"/>
  <c r="Q635" i="3" s="1"/>
  <c r="S635" i="3" s="1"/>
  <c r="K634" i="3"/>
  <c r="P634" i="3" s="1"/>
  <c r="Q634" i="3" s="1"/>
  <c r="S634" i="3" s="1"/>
  <c r="K633" i="3"/>
  <c r="P633" i="3" s="1"/>
  <c r="Q633" i="3" s="1"/>
  <c r="S633" i="3" s="1"/>
  <c r="K632" i="3"/>
  <c r="P632" i="3" s="1"/>
  <c r="Q632" i="3" s="1"/>
  <c r="S632" i="3" s="1"/>
  <c r="K631" i="3"/>
  <c r="P631" i="3" s="1"/>
  <c r="Q631" i="3" s="1"/>
  <c r="S631" i="3" s="1"/>
  <c r="K630" i="3"/>
  <c r="P630" i="3" s="1"/>
  <c r="Q630" i="3" s="1"/>
  <c r="S630" i="3" s="1"/>
  <c r="K629" i="3"/>
  <c r="P629" i="3" s="1"/>
  <c r="Q629" i="3" s="1"/>
  <c r="S629" i="3" s="1"/>
  <c r="K628" i="3"/>
  <c r="P628" i="3" s="1"/>
  <c r="Q628" i="3" s="1"/>
  <c r="S628" i="3" s="1"/>
  <c r="K627" i="3"/>
  <c r="P627" i="3" s="1"/>
  <c r="Q627" i="3" s="1"/>
  <c r="S627" i="3" s="1"/>
  <c r="K626" i="3"/>
  <c r="P626" i="3" s="1"/>
  <c r="Q626" i="3" s="1"/>
  <c r="S626" i="3" s="1"/>
  <c r="K625" i="3"/>
  <c r="P625" i="3" s="1"/>
  <c r="Q625" i="3" s="1"/>
  <c r="S625" i="3" s="1"/>
  <c r="K624" i="3"/>
  <c r="P624" i="3" s="1"/>
  <c r="Q624" i="3" s="1"/>
  <c r="S624" i="3" s="1"/>
  <c r="K623" i="3"/>
  <c r="P623" i="3" s="1"/>
  <c r="Q623" i="3" s="1"/>
  <c r="S623" i="3" s="1"/>
  <c r="K622" i="3"/>
  <c r="P622" i="3" s="1"/>
  <c r="Q622" i="3" s="1"/>
  <c r="S622" i="3" s="1"/>
  <c r="K621" i="3"/>
  <c r="P621" i="3" s="1"/>
  <c r="Q621" i="3" s="1"/>
  <c r="S621" i="3" s="1"/>
  <c r="K620" i="3"/>
  <c r="P620" i="3" s="1"/>
  <c r="Q620" i="3" s="1"/>
  <c r="S620" i="3" s="1"/>
  <c r="K619" i="3"/>
  <c r="P619" i="3" s="1"/>
  <c r="Q619" i="3" s="1"/>
  <c r="S619" i="3" s="1"/>
  <c r="K618" i="3"/>
  <c r="P618" i="3" s="1"/>
  <c r="Q618" i="3" s="1"/>
  <c r="S618" i="3" s="1"/>
  <c r="K617" i="3"/>
  <c r="P617" i="3" s="1"/>
  <c r="Q617" i="3" s="1"/>
  <c r="S617" i="3" s="1"/>
  <c r="K616" i="3"/>
  <c r="P616" i="3" s="1"/>
  <c r="Q616" i="3" s="1"/>
  <c r="S616" i="3" s="1"/>
  <c r="K615" i="3"/>
  <c r="P615" i="3" s="1"/>
  <c r="Q615" i="3" s="1"/>
  <c r="S615" i="3" s="1"/>
  <c r="K614" i="3"/>
  <c r="P614" i="3" s="1"/>
  <c r="Q614" i="3" s="1"/>
  <c r="S614" i="3" s="1"/>
  <c r="K613" i="3"/>
  <c r="P613" i="3" s="1"/>
  <c r="Q613" i="3" s="1"/>
  <c r="S613" i="3" s="1"/>
  <c r="K612" i="3"/>
  <c r="P612" i="3" s="1"/>
  <c r="Q612" i="3" s="1"/>
  <c r="S612" i="3" s="1"/>
  <c r="K611" i="3"/>
  <c r="P611" i="3" s="1"/>
  <c r="Q611" i="3" s="1"/>
  <c r="S611" i="3" s="1"/>
  <c r="K610" i="3"/>
  <c r="P610" i="3" s="1"/>
  <c r="Q610" i="3" s="1"/>
  <c r="S610" i="3" s="1"/>
  <c r="K609" i="3"/>
  <c r="P609" i="3" s="1"/>
  <c r="Q609" i="3" s="1"/>
  <c r="S609" i="3" s="1"/>
  <c r="K608" i="3"/>
  <c r="P608" i="3" s="1"/>
  <c r="Q608" i="3" s="1"/>
  <c r="S608" i="3" s="1"/>
  <c r="K607" i="3"/>
  <c r="P607" i="3" s="1"/>
  <c r="Q607" i="3" s="1"/>
  <c r="S607" i="3" s="1"/>
  <c r="K606" i="3"/>
  <c r="P606" i="3" s="1"/>
  <c r="Q606" i="3" s="1"/>
  <c r="S606" i="3" s="1"/>
  <c r="K605" i="3"/>
  <c r="P605" i="3" s="1"/>
  <c r="Q605" i="3" s="1"/>
  <c r="S605" i="3" s="1"/>
  <c r="K604" i="3"/>
  <c r="P604" i="3" s="1"/>
  <c r="Q604" i="3" s="1"/>
  <c r="S604" i="3" s="1"/>
  <c r="K603" i="3"/>
  <c r="P603" i="3" s="1"/>
  <c r="Q603" i="3" s="1"/>
  <c r="S603" i="3" s="1"/>
  <c r="K602" i="3"/>
  <c r="P602" i="3" s="1"/>
  <c r="Q602" i="3" s="1"/>
  <c r="S602" i="3" s="1"/>
  <c r="K601" i="3"/>
  <c r="P601" i="3" s="1"/>
  <c r="Q601" i="3" s="1"/>
  <c r="S601" i="3" s="1"/>
  <c r="K600" i="3"/>
  <c r="P600" i="3" s="1"/>
  <c r="Q600" i="3" s="1"/>
  <c r="S600" i="3" s="1"/>
  <c r="K599" i="3"/>
  <c r="P599" i="3" s="1"/>
  <c r="Q599" i="3" s="1"/>
  <c r="S599" i="3" s="1"/>
  <c r="K598" i="3"/>
  <c r="P598" i="3" s="1"/>
  <c r="Q598" i="3" s="1"/>
  <c r="S598" i="3" s="1"/>
  <c r="K597" i="3"/>
  <c r="P597" i="3" s="1"/>
  <c r="Q597" i="3" s="1"/>
  <c r="S597" i="3" s="1"/>
  <c r="K596" i="3"/>
  <c r="P596" i="3" s="1"/>
  <c r="Q596" i="3" s="1"/>
  <c r="S596" i="3" s="1"/>
  <c r="K595" i="3"/>
  <c r="P595" i="3" s="1"/>
  <c r="Q595" i="3" s="1"/>
  <c r="S595" i="3" s="1"/>
  <c r="K594" i="3"/>
  <c r="P594" i="3" s="1"/>
  <c r="Q594" i="3" s="1"/>
  <c r="S594" i="3" s="1"/>
  <c r="K593" i="3"/>
  <c r="P593" i="3" s="1"/>
  <c r="Q593" i="3" s="1"/>
  <c r="S593" i="3" s="1"/>
  <c r="K592" i="3"/>
  <c r="P592" i="3" s="1"/>
  <c r="Q592" i="3" s="1"/>
  <c r="S592" i="3" s="1"/>
  <c r="K591" i="3"/>
  <c r="P591" i="3" s="1"/>
  <c r="Q591" i="3" s="1"/>
  <c r="S591" i="3" s="1"/>
  <c r="K590" i="3"/>
  <c r="P590" i="3" s="1"/>
  <c r="Q590" i="3" s="1"/>
  <c r="S590" i="3" s="1"/>
  <c r="K589" i="3"/>
  <c r="P589" i="3" s="1"/>
  <c r="Q589" i="3" s="1"/>
  <c r="S589" i="3" s="1"/>
  <c r="K588" i="3"/>
  <c r="P588" i="3" s="1"/>
  <c r="Q588" i="3" s="1"/>
  <c r="S588" i="3" s="1"/>
  <c r="K587" i="3"/>
  <c r="P587" i="3" s="1"/>
  <c r="Q587" i="3" s="1"/>
  <c r="S587" i="3" s="1"/>
  <c r="K586" i="3"/>
  <c r="P586" i="3" s="1"/>
  <c r="Q586" i="3" s="1"/>
  <c r="S586" i="3" s="1"/>
  <c r="K585" i="3"/>
  <c r="P585" i="3" s="1"/>
  <c r="Q585" i="3" s="1"/>
  <c r="S585" i="3" s="1"/>
  <c r="K584" i="3"/>
  <c r="P584" i="3" s="1"/>
  <c r="Q584" i="3" s="1"/>
  <c r="S584" i="3" s="1"/>
  <c r="K583" i="3"/>
  <c r="P583" i="3" s="1"/>
  <c r="Q583" i="3" s="1"/>
  <c r="S583" i="3" s="1"/>
  <c r="K582" i="3"/>
  <c r="P582" i="3" s="1"/>
  <c r="Q582" i="3" s="1"/>
  <c r="S582" i="3" s="1"/>
  <c r="K581" i="3"/>
  <c r="P581" i="3" s="1"/>
  <c r="Q581" i="3" s="1"/>
  <c r="S581" i="3" s="1"/>
  <c r="K580" i="3"/>
  <c r="P580" i="3" s="1"/>
  <c r="Q580" i="3" s="1"/>
  <c r="S580" i="3" s="1"/>
  <c r="K579" i="3"/>
  <c r="P579" i="3" s="1"/>
  <c r="Q579" i="3" s="1"/>
  <c r="S579" i="3" s="1"/>
  <c r="K578" i="3"/>
  <c r="P578" i="3" s="1"/>
  <c r="Q578" i="3" s="1"/>
  <c r="S578" i="3" s="1"/>
  <c r="K577" i="3"/>
  <c r="P577" i="3" s="1"/>
  <c r="Q577" i="3" s="1"/>
  <c r="S577" i="3" s="1"/>
  <c r="K576" i="3"/>
  <c r="P576" i="3" s="1"/>
  <c r="Q576" i="3" s="1"/>
  <c r="S576" i="3" s="1"/>
  <c r="K575" i="3"/>
  <c r="P575" i="3" s="1"/>
  <c r="Q575" i="3" s="1"/>
  <c r="S575" i="3" s="1"/>
  <c r="K574" i="3"/>
  <c r="P574" i="3" s="1"/>
  <c r="Q574" i="3" s="1"/>
  <c r="S574" i="3" s="1"/>
  <c r="K573" i="3"/>
  <c r="P573" i="3" s="1"/>
  <c r="Q573" i="3" s="1"/>
  <c r="S573" i="3" s="1"/>
  <c r="K572" i="3"/>
  <c r="P572" i="3" s="1"/>
  <c r="Q572" i="3" s="1"/>
  <c r="S572" i="3" s="1"/>
  <c r="K571" i="3"/>
  <c r="P571" i="3" s="1"/>
  <c r="Q571" i="3" s="1"/>
  <c r="S571" i="3" s="1"/>
  <c r="K570" i="3"/>
  <c r="P570" i="3" s="1"/>
  <c r="Q570" i="3" s="1"/>
  <c r="S570" i="3" s="1"/>
  <c r="K569" i="3"/>
  <c r="P569" i="3" s="1"/>
  <c r="Q569" i="3" s="1"/>
  <c r="S569" i="3" s="1"/>
  <c r="K568" i="3"/>
  <c r="P568" i="3" s="1"/>
  <c r="Q568" i="3" s="1"/>
  <c r="S568" i="3" s="1"/>
  <c r="K567" i="3"/>
  <c r="P567" i="3" s="1"/>
  <c r="Q567" i="3" s="1"/>
  <c r="S567" i="3" s="1"/>
  <c r="K566" i="3"/>
  <c r="P566" i="3" s="1"/>
  <c r="Q566" i="3" s="1"/>
  <c r="S566" i="3" s="1"/>
  <c r="K565" i="3"/>
  <c r="P565" i="3" s="1"/>
  <c r="Q565" i="3" s="1"/>
  <c r="S565" i="3" s="1"/>
  <c r="K564" i="3"/>
  <c r="P564" i="3" s="1"/>
  <c r="Q564" i="3" s="1"/>
  <c r="S564" i="3" s="1"/>
  <c r="K563" i="3"/>
  <c r="P563" i="3" s="1"/>
  <c r="Q563" i="3" s="1"/>
  <c r="S563" i="3" s="1"/>
  <c r="K562" i="3"/>
  <c r="P562" i="3" s="1"/>
  <c r="Q562" i="3" s="1"/>
  <c r="S562" i="3" s="1"/>
  <c r="K561" i="3"/>
  <c r="P561" i="3" s="1"/>
  <c r="Q561" i="3" s="1"/>
  <c r="S561" i="3" s="1"/>
  <c r="K560" i="3"/>
  <c r="P560" i="3" s="1"/>
  <c r="Q560" i="3" s="1"/>
  <c r="S560" i="3" s="1"/>
  <c r="K559" i="3"/>
  <c r="P559" i="3" s="1"/>
  <c r="Q559" i="3" s="1"/>
  <c r="S559" i="3" s="1"/>
  <c r="K558" i="3"/>
  <c r="P558" i="3" s="1"/>
  <c r="Q558" i="3" s="1"/>
  <c r="S558" i="3" s="1"/>
  <c r="K557" i="3"/>
  <c r="P557" i="3" s="1"/>
  <c r="Q557" i="3" s="1"/>
  <c r="S557" i="3" s="1"/>
  <c r="K556" i="3"/>
  <c r="P556" i="3" s="1"/>
  <c r="Q556" i="3" s="1"/>
  <c r="S556" i="3" s="1"/>
  <c r="K555" i="3"/>
  <c r="P555" i="3" s="1"/>
  <c r="Q555" i="3" s="1"/>
  <c r="S555" i="3" s="1"/>
  <c r="K554" i="3"/>
  <c r="P554" i="3" s="1"/>
  <c r="Q554" i="3" s="1"/>
  <c r="S554" i="3" s="1"/>
  <c r="K553" i="3"/>
  <c r="P553" i="3" s="1"/>
  <c r="Q553" i="3" s="1"/>
  <c r="S553" i="3" s="1"/>
  <c r="K552" i="3"/>
  <c r="P552" i="3" s="1"/>
  <c r="Q552" i="3" s="1"/>
  <c r="S552" i="3" s="1"/>
  <c r="K551" i="3"/>
  <c r="P551" i="3" s="1"/>
  <c r="Q551" i="3" s="1"/>
  <c r="S551" i="3" s="1"/>
  <c r="K550" i="3"/>
  <c r="P550" i="3" s="1"/>
  <c r="Q550" i="3" s="1"/>
  <c r="S550" i="3" s="1"/>
  <c r="K549" i="3"/>
  <c r="P549" i="3" s="1"/>
  <c r="Q549" i="3" s="1"/>
  <c r="S549" i="3" s="1"/>
  <c r="K548" i="3"/>
  <c r="P548" i="3" s="1"/>
  <c r="Q548" i="3" s="1"/>
  <c r="S548" i="3" s="1"/>
  <c r="K547" i="3"/>
  <c r="P547" i="3" s="1"/>
  <c r="Q547" i="3" s="1"/>
  <c r="S547" i="3" s="1"/>
  <c r="K546" i="3"/>
  <c r="P546" i="3" s="1"/>
  <c r="Q546" i="3" s="1"/>
  <c r="S546" i="3" s="1"/>
  <c r="K545" i="3"/>
  <c r="P545" i="3" s="1"/>
  <c r="Q545" i="3" s="1"/>
  <c r="S545" i="3" s="1"/>
  <c r="K544" i="3"/>
  <c r="P544" i="3" s="1"/>
  <c r="Q544" i="3" s="1"/>
  <c r="S544" i="3" s="1"/>
  <c r="K543" i="3"/>
  <c r="P543" i="3" s="1"/>
  <c r="Q543" i="3" s="1"/>
  <c r="S543" i="3" s="1"/>
  <c r="K542" i="3"/>
  <c r="P542" i="3" s="1"/>
  <c r="Q542" i="3" s="1"/>
  <c r="S542" i="3" s="1"/>
  <c r="K541" i="3"/>
  <c r="P541" i="3" s="1"/>
  <c r="Q541" i="3" s="1"/>
  <c r="S541" i="3" s="1"/>
  <c r="K540" i="3"/>
  <c r="P540" i="3" s="1"/>
  <c r="Q540" i="3" s="1"/>
  <c r="S540" i="3" s="1"/>
  <c r="K539" i="3"/>
  <c r="P539" i="3" s="1"/>
  <c r="Q539" i="3" s="1"/>
  <c r="S539" i="3" s="1"/>
  <c r="K538" i="3"/>
  <c r="P538" i="3" s="1"/>
  <c r="Q538" i="3" s="1"/>
  <c r="S538" i="3" s="1"/>
  <c r="K537" i="3"/>
  <c r="P537" i="3" s="1"/>
  <c r="Q537" i="3" s="1"/>
  <c r="S537" i="3" s="1"/>
  <c r="K536" i="3"/>
  <c r="P536" i="3" s="1"/>
  <c r="Q536" i="3" s="1"/>
  <c r="S536" i="3" s="1"/>
  <c r="K535" i="3"/>
  <c r="P535" i="3" s="1"/>
  <c r="Q535" i="3" s="1"/>
  <c r="S535" i="3" s="1"/>
  <c r="K534" i="3"/>
  <c r="P534" i="3" s="1"/>
  <c r="Q534" i="3" s="1"/>
  <c r="S534" i="3" s="1"/>
  <c r="K533" i="3"/>
  <c r="P533" i="3" s="1"/>
  <c r="Q533" i="3" s="1"/>
  <c r="S533" i="3" s="1"/>
  <c r="K532" i="3"/>
  <c r="P532" i="3" s="1"/>
  <c r="Q532" i="3" s="1"/>
  <c r="S532" i="3" s="1"/>
  <c r="K531" i="3"/>
  <c r="P531" i="3" s="1"/>
  <c r="Q531" i="3" s="1"/>
  <c r="S531" i="3" s="1"/>
  <c r="K530" i="3"/>
  <c r="P530" i="3" s="1"/>
  <c r="Q530" i="3" s="1"/>
  <c r="S530" i="3" s="1"/>
  <c r="K529" i="3"/>
  <c r="P529" i="3" s="1"/>
  <c r="Q529" i="3" s="1"/>
  <c r="S529" i="3" s="1"/>
  <c r="K528" i="3"/>
  <c r="P528" i="3" s="1"/>
  <c r="Q528" i="3" s="1"/>
  <c r="S528" i="3" s="1"/>
  <c r="K527" i="3"/>
  <c r="P527" i="3" s="1"/>
  <c r="Q527" i="3" s="1"/>
  <c r="S527" i="3" s="1"/>
  <c r="K526" i="3"/>
  <c r="P526" i="3" s="1"/>
  <c r="Q526" i="3" s="1"/>
  <c r="S526" i="3" s="1"/>
  <c r="K525" i="3"/>
  <c r="P525" i="3" s="1"/>
  <c r="Q525" i="3" s="1"/>
  <c r="S525" i="3" s="1"/>
  <c r="K524" i="3"/>
  <c r="P524" i="3" s="1"/>
  <c r="Q524" i="3" s="1"/>
  <c r="S524" i="3" s="1"/>
  <c r="K523" i="3"/>
  <c r="P523" i="3" s="1"/>
  <c r="Q523" i="3" s="1"/>
  <c r="S523" i="3" s="1"/>
  <c r="K522" i="3"/>
  <c r="P522" i="3" s="1"/>
  <c r="Q522" i="3" s="1"/>
  <c r="S522" i="3" s="1"/>
  <c r="K521" i="3"/>
  <c r="P521" i="3" s="1"/>
  <c r="Q521" i="3" s="1"/>
  <c r="S521" i="3" s="1"/>
  <c r="K520" i="3"/>
  <c r="P520" i="3" s="1"/>
  <c r="Q520" i="3" s="1"/>
  <c r="S520" i="3" s="1"/>
  <c r="K519" i="3"/>
  <c r="P519" i="3" s="1"/>
  <c r="Q519" i="3" s="1"/>
  <c r="S519" i="3" s="1"/>
  <c r="K518" i="3"/>
  <c r="P518" i="3" s="1"/>
  <c r="Q518" i="3" s="1"/>
  <c r="S518" i="3" s="1"/>
  <c r="K517" i="3"/>
  <c r="P517" i="3" s="1"/>
  <c r="Q517" i="3" s="1"/>
  <c r="S517" i="3" s="1"/>
  <c r="K516" i="3"/>
  <c r="P516" i="3" s="1"/>
  <c r="Q516" i="3" s="1"/>
  <c r="S516" i="3" s="1"/>
  <c r="K515" i="3"/>
  <c r="P515" i="3" s="1"/>
  <c r="Q515" i="3" s="1"/>
  <c r="S515" i="3" s="1"/>
  <c r="K514" i="3"/>
  <c r="P514" i="3" s="1"/>
  <c r="Q514" i="3" s="1"/>
  <c r="S514" i="3" s="1"/>
  <c r="K513" i="3"/>
  <c r="P513" i="3" s="1"/>
  <c r="Q513" i="3" s="1"/>
  <c r="S513" i="3" s="1"/>
  <c r="K512" i="3"/>
  <c r="P512" i="3" s="1"/>
  <c r="Q512" i="3" s="1"/>
  <c r="S512" i="3" s="1"/>
  <c r="K511" i="3"/>
  <c r="P511" i="3" s="1"/>
  <c r="Q511" i="3" s="1"/>
  <c r="S511" i="3" s="1"/>
  <c r="K510" i="3"/>
  <c r="P510" i="3" s="1"/>
  <c r="Q510" i="3" s="1"/>
  <c r="S510" i="3" s="1"/>
  <c r="K509" i="3"/>
  <c r="P509" i="3" s="1"/>
  <c r="Q509" i="3" s="1"/>
  <c r="S509" i="3" s="1"/>
  <c r="K508" i="3"/>
  <c r="P508" i="3" s="1"/>
  <c r="Q508" i="3" s="1"/>
  <c r="S508" i="3" s="1"/>
  <c r="K507" i="3"/>
  <c r="P507" i="3" s="1"/>
  <c r="Q507" i="3" s="1"/>
  <c r="S507" i="3" s="1"/>
  <c r="K506" i="3"/>
  <c r="P506" i="3" s="1"/>
  <c r="Q506" i="3" s="1"/>
  <c r="S506" i="3" s="1"/>
  <c r="K505" i="3"/>
  <c r="P505" i="3" s="1"/>
  <c r="Q505" i="3" s="1"/>
  <c r="S505" i="3" s="1"/>
  <c r="K504" i="3"/>
  <c r="P504" i="3" s="1"/>
  <c r="Q504" i="3" s="1"/>
  <c r="S504" i="3" s="1"/>
  <c r="K503" i="3"/>
  <c r="P503" i="3" s="1"/>
  <c r="Q503" i="3" s="1"/>
  <c r="S503" i="3" s="1"/>
  <c r="K502" i="3"/>
  <c r="P502" i="3" s="1"/>
  <c r="Q502" i="3" s="1"/>
  <c r="S502" i="3" s="1"/>
  <c r="K501" i="3"/>
  <c r="P501" i="3" s="1"/>
  <c r="Q501" i="3" s="1"/>
  <c r="S501" i="3" s="1"/>
  <c r="K500" i="3"/>
  <c r="P500" i="3" s="1"/>
  <c r="Q500" i="3" s="1"/>
  <c r="S500" i="3" s="1"/>
  <c r="K499" i="3"/>
  <c r="P499" i="3" s="1"/>
  <c r="Q499" i="3" s="1"/>
  <c r="S499" i="3" s="1"/>
  <c r="K498" i="3"/>
  <c r="P498" i="3" s="1"/>
  <c r="Q498" i="3" s="1"/>
  <c r="S498" i="3" s="1"/>
  <c r="K497" i="3"/>
  <c r="P497" i="3" s="1"/>
  <c r="Q497" i="3" s="1"/>
  <c r="S497" i="3" s="1"/>
  <c r="K496" i="3"/>
  <c r="P496" i="3" s="1"/>
  <c r="Q496" i="3" s="1"/>
  <c r="S496" i="3" s="1"/>
  <c r="K495" i="3"/>
  <c r="P495" i="3" s="1"/>
  <c r="Q495" i="3" s="1"/>
  <c r="S495" i="3" s="1"/>
  <c r="K494" i="3"/>
  <c r="P494" i="3" s="1"/>
  <c r="Q494" i="3" s="1"/>
  <c r="S494" i="3" s="1"/>
  <c r="K493" i="3"/>
  <c r="P493" i="3" s="1"/>
  <c r="Q493" i="3" s="1"/>
  <c r="S493" i="3" s="1"/>
  <c r="K492" i="3"/>
  <c r="P492" i="3" s="1"/>
  <c r="Q492" i="3" s="1"/>
  <c r="S492" i="3" s="1"/>
  <c r="K491" i="3"/>
  <c r="P491" i="3" s="1"/>
  <c r="Q491" i="3" s="1"/>
  <c r="S491" i="3" s="1"/>
  <c r="K490" i="3"/>
  <c r="P490" i="3" s="1"/>
  <c r="Q490" i="3" s="1"/>
  <c r="S490" i="3" s="1"/>
  <c r="K489" i="3"/>
  <c r="P489" i="3" s="1"/>
  <c r="Q489" i="3" s="1"/>
  <c r="S489" i="3" s="1"/>
  <c r="K488" i="3"/>
  <c r="P488" i="3" s="1"/>
  <c r="Q488" i="3" s="1"/>
  <c r="S488" i="3" s="1"/>
  <c r="K487" i="3"/>
  <c r="P487" i="3" s="1"/>
  <c r="Q487" i="3" s="1"/>
  <c r="S487" i="3" s="1"/>
  <c r="K486" i="3"/>
  <c r="P486" i="3" s="1"/>
  <c r="Q486" i="3" s="1"/>
  <c r="S486" i="3" s="1"/>
  <c r="K485" i="3"/>
  <c r="P485" i="3" s="1"/>
  <c r="Q485" i="3" s="1"/>
  <c r="S485" i="3" s="1"/>
  <c r="K484" i="3"/>
  <c r="P484" i="3" s="1"/>
  <c r="Q484" i="3" s="1"/>
  <c r="S484" i="3" s="1"/>
  <c r="K483" i="3"/>
  <c r="P483" i="3" s="1"/>
  <c r="Q483" i="3" s="1"/>
  <c r="S483" i="3" s="1"/>
  <c r="K482" i="3"/>
  <c r="P482" i="3" s="1"/>
  <c r="Q482" i="3" s="1"/>
  <c r="S482" i="3" s="1"/>
  <c r="K481" i="3"/>
  <c r="P481" i="3" s="1"/>
  <c r="Q481" i="3" s="1"/>
  <c r="S481" i="3" s="1"/>
  <c r="K480" i="3"/>
  <c r="P480" i="3" s="1"/>
  <c r="Q480" i="3" s="1"/>
  <c r="S480" i="3" s="1"/>
  <c r="K479" i="3"/>
  <c r="P479" i="3" s="1"/>
  <c r="Q479" i="3" s="1"/>
  <c r="S479" i="3" s="1"/>
  <c r="K478" i="3"/>
  <c r="P478" i="3" s="1"/>
  <c r="Q478" i="3" s="1"/>
  <c r="S478" i="3" s="1"/>
  <c r="K477" i="3"/>
  <c r="P477" i="3" s="1"/>
  <c r="Q477" i="3" s="1"/>
  <c r="S477" i="3" s="1"/>
  <c r="K476" i="3"/>
  <c r="P476" i="3" s="1"/>
  <c r="Q476" i="3" s="1"/>
  <c r="S476" i="3" s="1"/>
  <c r="K475" i="3"/>
  <c r="P475" i="3" s="1"/>
  <c r="Q475" i="3" s="1"/>
  <c r="S475" i="3" s="1"/>
  <c r="K474" i="3"/>
  <c r="P474" i="3" s="1"/>
  <c r="Q474" i="3" s="1"/>
  <c r="S474" i="3" s="1"/>
  <c r="K473" i="3"/>
  <c r="P473" i="3" s="1"/>
  <c r="Q473" i="3" s="1"/>
  <c r="S473" i="3" s="1"/>
  <c r="K472" i="3"/>
  <c r="P472" i="3" s="1"/>
  <c r="Q472" i="3" s="1"/>
  <c r="S472" i="3" s="1"/>
  <c r="K471" i="3"/>
  <c r="P471" i="3" s="1"/>
  <c r="Q471" i="3" s="1"/>
  <c r="S471" i="3" s="1"/>
  <c r="K470" i="3"/>
  <c r="P470" i="3" s="1"/>
  <c r="Q470" i="3" s="1"/>
  <c r="S470" i="3" s="1"/>
  <c r="K469" i="3"/>
  <c r="P469" i="3" s="1"/>
  <c r="Q469" i="3" s="1"/>
  <c r="S469" i="3" s="1"/>
  <c r="K468" i="3"/>
  <c r="P468" i="3" s="1"/>
  <c r="Q468" i="3" s="1"/>
  <c r="S468" i="3" s="1"/>
  <c r="K467" i="3"/>
  <c r="P467" i="3" s="1"/>
  <c r="Q467" i="3" s="1"/>
  <c r="S467" i="3" s="1"/>
  <c r="K466" i="3"/>
  <c r="P466" i="3" s="1"/>
  <c r="Q466" i="3" s="1"/>
  <c r="S466" i="3" s="1"/>
  <c r="K465" i="3"/>
  <c r="P465" i="3" s="1"/>
  <c r="Q465" i="3" s="1"/>
  <c r="S465" i="3" s="1"/>
  <c r="K464" i="3"/>
  <c r="P464" i="3" s="1"/>
  <c r="Q464" i="3" s="1"/>
  <c r="S464" i="3" s="1"/>
  <c r="K463" i="3"/>
  <c r="P463" i="3" s="1"/>
  <c r="Q463" i="3" s="1"/>
  <c r="S463" i="3" s="1"/>
  <c r="K462" i="3"/>
  <c r="P462" i="3" s="1"/>
  <c r="Q462" i="3" s="1"/>
  <c r="S462" i="3" s="1"/>
  <c r="K461" i="3"/>
  <c r="P461" i="3" s="1"/>
  <c r="Q461" i="3" s="1"/>
  <c r="S461" i="3" s="1"/>
  <c r="K460" i="3"/>
  <c r="P460" i="3" s="1"/>
  <c r="Q460" i="3" s="1"/>
  <c r="S460" i="3" s="1"/>
  <c r="K459" i="3"/>
  <c r="P459" i="3" s="1"/>
  <c r="Q459" i="3" s="1"/>
  <c r="S459" i="3" s="1"/>
  <c r="K458" i="3"/>
  <c r="P458" i="3" s="1"/>
  <c r="Q458" i="3" s="1"/>
  <c r="S458" i="3" s="1"/>
  <c r="K457" i="3"/>
  <c r="P457" i="3" s="1"/>
  <c r="Q457" i="3" s="1"/>
  <c r="S457" i="3" s="1"/>
  <c r="K456" i="3"/>
  <c r="P456" i="3" s="1"/>
  <c r="Q456" i="3" s="1"/>
  <c r="S456" i="3" s="1"/>
  <c r="K455" i="3"/>
  <c r="P455" i="3" s="1"/>
  <c r="Q455" i="3" s="1"/>
  <c r="S455" i="3" s="1"/>
  <c r="K454" i="3"/>
  <c r="P454" i="3" s="1"/>
  <c r="Q454" i="3" s="1"/>
  <c r="S454" i="3" s="1"/>
  <c r="K453" i="3"/>
  <c r="P453" i="3" s="1"/>
  <c r="Q453" i="3" s="1"/>
  <c r="S453" i="3" s="1"/>
  <c r="K452" i="3"/>
  <c r="P452" i="3" s="1"/>
  <c r="Q452" i="3" s="1"/>
  <c r="S452" i="3" s="1"/>
  <c r="K451" i="3"/>
  <c r="P451" i="3" s="1"/>
  <c r="Q451" i="3" s="1"/>
  <c r="S451" i="3" s="1"/>
  <c r="K450" i="3"/>
  <c r="P450" i="3" s="1"/>
  <c r="Q450" i="3" s="1"/>
  <c r="S450" i="3" s="1"/>
  <c r="K449" i="3"/>
  <c r="P449" i="3" s="1"/>
  <c r="Q449" i="3" s="1"/>
  <c r="S449" i="3" s="1"/>
  <c r="K448" i="3"/>
  <c r="P448" i="3" s="1"/>
  <c r="Q448" i="3" s="1"/>
  <c r="S448" i="3" s="1"/>
  <c r="K447" i="3"/>
  <c r="P447" i="3" s="1"/>
  <c r="Q447" i="3" s="1"/>
  <c r="S447" i="3" s="1"/>
  <c r="K446" i="3"/>
  <c r="P446" i="3" s="1"/>
  <c r="Q446" i="3" s="1"/>
  <c r="S446" i="3" s="1"/>
  <c r="K445" i="3"/>
  <c r="P445" i="3" s="1"/>
  <c r="Q445" i="3" s="1"/>
  <c r="S445" i="3" s="1"/>
  <c r="K444" i="3"/>
  <c r="P444" i="3" s="1"/>
  <c r="Q444" i="3" s="1"/>
  <c r="S444" i="3" s="1"/>
  <c r="K443" i="3"/>
  <c r="P443" i="3" s="1"/>
  <c r="Q443" i="3" s="1"/>
  <c r="S443" i="3" s="1"/>
  <c r="K442" i="3"/>
  <c r="P442" i="3" s="1"/>
  <c r="Q442" i="3" s="1"/>
  <c r="S442" i="3" s="1"/>
  <c r="K441" i="3"/>
  <c r="P441" i="3" s="1"/>
  <c r="Q441" i="3" s="1"/>
  <c r="S441" i="3" s="1"/>
  <c r="K440" i="3"/>
  <c r="P440" i="3" s="1"/>
  <c r="Q440" i="3" s="1"/>
  <c r="S440" i="3" s="1"/>
  <c r="K439" i="3"/>
  <c r="P439" i="3" s="1"/>
  <c r="Q439" i="3" s="1"/>
  <c r="S439" i="3" s="1"/>
  <c r="K438" i="3"/>
  <c r="P438" i="3" s="1"/>
  <c r="Q438" i="3" s="1"/>
  <c r="S438" i="3" s="1"/>
  <c r="K437" i="3"/>
  <c r="P437" i="3" s="1"/>
  <c r="Q437" i="3" s="1"/>
  <c r="S437" i="3" s="1"/>
  <c r="K436" i="3"/>
  <c r="P436" i="3" s="1"/>
  <c r="Q436" i="3" s="1"/>
  <c r="S436" i="3" s="1"/>
  <c r="K435" i="3"/>
  <c r="P435" i="3" s="1"/>
  <c r="Q435" i="3" s="1"/>
  <c r="S435" i="3" s="1"/>
  <c r="K434" i="3"/>
  <c r="P434" i="3" s="1"/>
  <c r="Q434" i="3" s="1"/>
  <c r="S434" i="3" s="1"/>
  <c r="K433" i="3"/>
  <c r="P433" i="3" s="1"/>
  <c r="Q433" i="3" s="1"/>
  <c r="S433" i="3" s="1"/>
  <c r="K432" i="3"/>
  <c r="P432" i="3" s="1"/>
  <c r="Q432" i="3" s="1"/>
  <c r="S432" i="3" s="1"/>
  <c r="K431" i="3"/>
  <c r="P431" i="3" s="1"/>
  <c r="Q431" i="3" s="1"/>
  <c r="S431" i="3" s="1"/>
  <c r="K430" i="3"/>
  <c r="P430" i="3" s="1"/>
  <c r="Q430" i="3" s="1"/>
  <c r="S430" i="3" s="1"/>
  <c r="K429" i="3"/>
  <c r="P429" i="3" s="1"/>
  <c r="Q429" i="3" s="1"/>
  <c r="S429" i="3" s="1"/>
  <c r="K428" i="3"/>
  <c r="P428" i="3" s="1"/>
  <c r="Q428" i="3" s="1"/>
  <c r="S428" i="3" s="1"/>
  <c r="K427" i="3"/>
  <c r="P427" i="3" s="1"/>
  <c r="Q427" i="3" s="1"/>
  <c r="S427" i="3" s="1"/>
  <c r="K426" i="3"/>
  <c r="P426" i="3" s="1"/>
  <c r="Q426" i="3" s="1"/>
  <c r="S426" i="3" s="1"/>
  <c r="K425" i="3"/>
  <c r="P425" i="3" s="1"/>
  <c r="Q425" i="3" s="1"/>
  <c r="S425" i="3" s="1"/>
  <c r="K424" i="3"/>
  <c r="P424" i="3" s="1"/>
  <c r="Q424" i="3" s="1"/>
  <c r="S424" i="3" s="1"/>
  <c r="K423" i="3"/>
  <c r="P423" i="3" s="1"/>
  <c r="Q423" i="3" s="1"/>
  <c r="S423" i="3" s="1"/>
  <c r="K422" i="3"/>
  <c r="P422" i="3" s="1"/>
  <c r="Q422" i="3" s="1"/>
  <c r="S422" i="3" s="1"/>
  <c r="K421" i="3"/>
  <c r="P421" i="3" s="1"/>
  <c r="Q421" i="3" s="1"/>
  <c r="S421" i="3" s="1"/>
  <c r="K420" i="3"/>
  <c r="P420" i="3" s="1"/>
  <c r="Q420" i="3" s="1"/>
  <c r="S420" i="3" s="1"/>
  <c r="K419" i="3"/>
  <c r="P419" i="3" s="1"/>
  <c r="Q419" i="3" s="1"/>
  <c r="S419" i="3" s="1"/>
  <c r="K418" i="3"/>
  <c r="P418" i="3" s="1"/>
  <c r="Q418" i="3" s="1"/>
  <c r="S418" i="3" s="1"/>
  <c r="K417" i="3"/>
  <c r="P417" i="3" s="1"/>
  <c r="Q417" i="3" s="1"/>
  <c r="S417" i="3" s="1"/>
  <c r="K416" i="3"/>
  <c r="P416" i="3" s="1"/>
  <c r="Q416" i="3" s="1"/>
  <c r="S416" i="3" s="1"/>
  <c r="K415" i="3"/>
  <c r="P415" i="3" s="1"/>
  <c r="Q415" i="3" s="1"/>
  <c r="S415" i="3" s="1"/>
  <c r="K414" i="3"/>
  <c r="P414" i="3" s="1"/>
  <c r="Q414" i="3" s="1"/>
  <c r="S414" i="3" s="1"/>
  <c r="K413" i="3"/>
  <c r="P413" i="3" s="1"/>
  <c r="Q413" i="3" s="1"/>
  <c r="S413" i="3" s="1"/>
  <c r="K412" i="3"/>
  <c r="P412" i="3" s="1"/>
  <c r="Q412" i="3" s="1"/>
  <c r="S412" i="3" s="1"/>
  <c r="K411" i="3"/>
  <c r="P411" i="3" s="1"/>
  <c r="Q411" i="3" s="1"/>
  <c r="S411" i="3" s="1"/>
  <c r="K410" i="3"/>
  <c r="P410" i="3" s="1"/>
  <c r="Q410" i="3" s="1"/>
  <c r="S410" i="3" s="1"/>
  <c r="K409" i="3"/>
  <c r="P409" i="3" s="1"/>
  <c r="Q409" i="3" s="1"/>
  <c r="S409" i="3" s="1"/>
  <c r="K408" i="3"/>
  <c r="P408" i="3" s="1"/>
  <c r="Q408" i="3" s="1"/>
  <c r="S408" i="3" s="1"/>
  <c r="K407" i="3"/>
  <c r="P407" i="3" s="1"/>
  <c r="Q407" i="3" s="1"/>
  <c r="S407" i="3" s="1"/>
  <c r="K406" i="3"/>
  <c r="P406" i="3" s="1"/>
  <c r="Q406" i="3" s="1"/>
  <c r="S406" i="3" s="1"/>
  <c r="K405" i="3"/>
  <c r="P405" i="3" s="1"/>
  <c r="Q405" i="3" s="1"/>
  <c r="S405" i="3" s="1"/>
  <c r="K404" i="3"/>
  <c r="P404" i="3" s="1"/>
  <c r="Q404" i="3" s="1"/>
  <c r="S404" i="3" s="1"/>
  <c r="K403" i="3"/>
  <c r="P403" i="3" s="1"/>
  <c r="Q403" i="3" s="1"/>
  <c r="S403" i="3" s="1"/>
  <c r="K402" i="3"/>
  <c r="P402" i="3" s="1"/>
  <c r="Q402" i="3" s="1"/>
  <c r="S402" i="3" s="1"/>
  <c r="K401" i="3"/>
  <c r="P401" i="3" s="1"/>
  <c r="Q401" i="3" s="1"/>
  <c r="S401" i="3" s="1"/>
  <c r="K400" i="3"/>
  <c r="P400" i="3" s="1"/>
  <c r="Q400" i="3" s="1"/>
  <c r="S400" i="3" s="1"/>
  <c r="K399" i="3"/>
  <c r="P399" i="3" s="1"/>
  <c r="Q399" i="3" s="1"/>
  <c r="S399" i="3" s="1"/>
  <c r="K398" i="3"/>
  <c r="P398" i="3" s="1"/>
  <c r="Q398" i="3" s="1"/>
  <c r="S398" i="3" s="1"/>
  <c r="K397" i="3"/>
  <c r="P397" i="3" s="1"/>
  <c r="Q397" i="3" s="1"/>
  <c r="S397" i="3" s="1"/>
  <c r="K396" i="3"/>
  <c r="P396" i="3" s="1"/>
  <c r="Q396" i="3" s="1"/>
  <c r="S396" i="3" s="1"/>
  <c r="K395" i="3"/>
  <c r="P395" i="3" s="1"/>
  <c r="Q395" i="3" s="1"/>
  <c r="S395" i="3" s="1"/>
  <c r="K394" i="3"/>
  <c r="P394" i="3" s="1"/>
  <c r="Q394" i="3" s="1"/>
  <c r="S394" i="3" s="1"/>
  <c r="K393" i="3"/>
  <c r="P393" i="3" s="1"/>
  <c r="Q393" i="3" s="1"/>
  <c r="S393" i="3" s="1"/>
  <c r="K392" i="3"/>
  <c r="P392" i="3" s="1"/>
  <c r="Q392" i="3" s="1"/>
  <c r="S392" i="3" s="1"/>
  <c r="K391" i="3"/>
  <c r="P391" i="3" s="1"/>
  <c r="Q391" i="3" s="1"/>
  <c r="S391" i="3" s="1"/>
  <c r="K390" i="3"/>
  <c r="P390" i="3" s="1"/>
  <c r="Q390" i="3" s="1"/>
  <c r="S390" i="3" s="1"/>
  <c r="K389" i="3"/>
  <c r="P389" i="3" s="1"/>
  <c r="Q389" i="3" s="1"/>
  <c r="S389" i="3" s="1"/>
  <c r="K388" i="3"/>
  <c r="P388" i="3" s="1"/>
  <c r="Q388" i="3" s="1"/>
  <c r="S388" i="3" s="1"/>
  <c r="K387" i="3"/>
  <c r="P387" i="3" s="1"/>
  <c r="Q387" i="3" s="1"/>
  <c r="S387" i="3" s="1"/>
  <c r="K386" i="3"/>
  <c r="P386" i="3" s="1"/>
  <c r="Q386" i="3" s="1"/>
  <c r="S386" i="3" s="1"/>
  <c r="K385" i="3"/>
  <c r="P385" i="3" s="1"/>
  <c r="Q385" i="3" s="1"/>
  <c r="S385" i="3" s="1"/>
  <c r="K384" i="3"/>
  <c r="P384" i="3" s="1"/>
  <c r="Q384" i="3" s="1"/>
  <c r="S384" i="3" s="1"/>
  <c r="K383" i="3"/>
  <c r="P383" i="3" s="1"/>
  <c r="Q383" i="3" s="1"/>
  <c r="S383" i="3" s="1"/>
  <c r="K382" i="3"/>
  <c r="P382" i="3" s="1"/>
  <c r="Q382" i="3" s="1"/>
  <c r="S382" i="3" s="1"/>
  <c r="K381" i="3"/>
  <c r="P381" i="3" s="1"/>
  <c r="Q381" i="3" s="1"/>
  <c r="S381" i="3" s="1"/>
  <c r="K380" i="3"/>
  <c r="P380" i="3" s="1"/>
  <c r="Q380" i="3" s="1"/>
  <c r="S380" i="3" s="1"/>
  <c r="K379" i="3"/>
  <c r="P379" i="3" s="1"/>
  <c r="Q379" i="3" s="1"/>
  <c r="S379" i="3" s="1"/>
  <c r="K378" i="3"/>
  <c r="P378" i="3" s="1"/>
  <c r="Q378" i="3" s="1"/>
  <c r="S378" i="3" s="1"/>
  <c r="K377" i="3"/>
  <c r="P377" i="3" s="1"/>
  <c r="Q377" i="3" s="1"/>
  <c r="S377" i="3" s="1"/>
  <c r="K376" i="3"/>
  <c r="P376" i="3" s="1"/>
  <c r="Q376" i="3" s="1"/>
  <c r="S376" i="3" s="1"/>
  <c r="K375" i="3"/>
  <c r="P375" i="3" s="1"/>
  <c r="Q375" i="3" s="1"/>
  <c r="S375" i="3" s="1"/>
  <c r="K374" i="3"/>
  <c r="P374" i="3" s="1"/>
  <c r="Q374" i="3" s="1"/>
  <c r="S374" i="3" s="1"/>
  <c r="K373" i="3"/>
  <c r="P373" i="3" s="1"/>
  <c r="Q373" i="3" s="1"/>
  <c r="S373" i="3" s="1"/>
  <c r="K372" i="3"/>
  <c r="P372" i="3" s="1"/>
  <c r="Q372" i="3" s="1"/>
  <c r="S372" i="3" s="1"/>
  <c r="K371" i="3"/>
  <c r="P371" i="3" s="1"/>
  <c r="Q371" i="3" s="1"/>
  <c r="S371" i="3" s="1"/>
  <c r="K370" i="3"/>
  <c r="P370" i="3" s="1"/>
  <c r="Q370" i="3" s="1"/>
  <c r="S370" i="3" s="1"/>
  <c r="K369" i="3"/>
  <c r="P369" i="3" s="1"/>
  <c r="Q369" i="3" s="1"/>
  <c r="S369" i="3" s="1"/>
  <c r="K368" i="3"/>
  <c r="P368" i="3" s="1"/>
  <c r="Q368" i="3" s="1"/>
  <c r="S368" i="3" s="1"/>
  <c r="K367" i="3"/>
  <c r="P367" i="3" s="1"/>
  <c r="Q367" i="3" s="1"/>
  <c r="S367" i="3" s="1"/>
  <c r="K366" i="3"/>
  <c r="P366" i="3" s="1"/>
  <c r="Q366" i="3" s="1"/>
  <c r="S366" i="3" s="1"/>
  <c r="K365" i="3"/>
  <c r="P365" i="3" s="1"/>
  <c r="Q365" i="3" s="1"/>
  <c r="S365" i="3" s="1"/>
  <c r="K364" i="3"/>
  <c r="P364" i="3" s="1"/>
  <c r="Q364" i="3" s="1"/>
  <c r="S364" i="3" s="1"/>
  <c r="K363" i="3"/>
  <c r="P363" i="3" s="1"/>
  <c r="Q363" i="3" s="1"/>
  <c r="S363" i="3" s="1"/>
  <c r="K362" i="3"/>
  <c r="P362" i="3" s="1"/>
  <c r="Q362" i="3" s="1"/>
  <c r="S362" i="3" s="1"/>
  <c r="K361" i="3"/>
  <c r="P361" i="3" s="1"/>
  <c r="Q361" i="3" s="1"/>
  <c r="S361" i="3" s="1"/>
  <c r="K360" i="3"/>
  <c r="P360" i="3" s="1"/>
  <c r="Q360" i="3" s="1"/>
  <c r="S360" i="3" s="1"/>
  <c r="K359" i="3"/>
  <c r="P359" i="3" s="1"/>
  <c r="Q359" i="3" s="1"/>
  <c r="S359" i="3" s="1"/>
  <c r="K358" i="3"/>
  <c r="P358" i="3" s="1"/>
  <c r="Q358" i="3" s="1"/>
  <c r="S358" i="3" s="1"/>
  <c r="K357" i="3"/>
  <c r="P357" i="3" s="1"/>
  <c r="Q357" i="3" s="1"/>
  <c r="S357" i="3" s="1"/>
  <c r="K356" i="3"/>
  <c r="P356" i="3" s="1"/>
  <c r="Q356" i="3" s="1"/>
  <c r="S356" i="3" s="1"/>
  <c r="K355" i="3"/>
  <c r="P355" i="3" s="1"/>
  <c r="Q355" i="3" s="1"/>
  <c r="S355" i="3" s="1"/>
  <c r="K354" i="3"/>
  <c r="P354" i="3" s="1"/>
  <c r="Q354" i="3" s="1"/>
  <c r="S354" i="3" s="1"/>
  <c r="K353" i="3"/>
  <c r="P353" i="3" s="1"/>
  <c r="Q353" i="3" s="1"/>
  <c r="S353" i="3" s="1"/>
  <c r="K352" i="3"/>
  <c r="P352" i="3" s="1"/>
  <c r="Q352" i="3" s="1"/>
  <c r="S352" i="3" s="1"/>
  <c r="K351" i="3"/>
  <c r="P351" i="3" s="1"/>
  <c r="Q351" i="3" s="1"/>
  <c r="S351" i="3" s="1"/>
  <c r="K350" i="3"/>
  <c r="P350" i="3" s="1"/>
  <c r="Q350" i="3" s="1"/>
  <c r="S350" i="3" s="1"/>
  <c r="K349" i="3"/>
  <c r="P349" i="3" s="1"/>
  <c r="Q349" i="3" s="1"/>
  <c r="S349" i="3" s="1"/>
  <c r="K348" i="3"/>
  <c r="P348" i="3" s="1"/>
  <c r="Q348" i="3" s="1"/>
  <c r="S348" i="3" s="1"/>
  <c r="K347" i="3"/>
  <c r="P347" i="3" s="1"/>
  <c r="Q347" i="3" s="1"/>
  <c r="S347" i="3" s="1"/>
  <c r="K346" i="3"/>
  <c r="P346" i="3" s="1"/>
  <c r="Q346" i="3" s="1"/>
  <c r="S346" i="3" s="1"/>
  <c r="K345" i="3"/>
  <c r="P345" i="3" s="1"/>
  <c r="Q345" i="3" s="1"/>
  <c r="S345" i="3" s="1"/>
  <c r="K344" i="3"/>
  <c r="P344" i="3" s="1"/>
  <c r="Q344" i="3" s="1"/>
  <c r="S344" i="3" s="1"/>
  <c r="K343" i="3"/>
  <c r="P343" i="3" s="1"/>
  <c r="Q343" i="3" s="1"/>
  <c r="S343" i="3" s="1"/>
  <c r="K342" i="3"/>
  <c r="P342" i="3" s="1"/>
  <c r="Q342" i="3" s="1"/>
  <c r="S342" i="3" s="1"/>
  <c r="K341" i="3"/>
  <c r="P341" i="3" s="1"/>
  <c r="Q341" i="3" s="1"/>
  <c r="S341" i="3" s="1"/>
  <c r="K340" i="3"/>
  <c r="P340" i="3" s="1"/>
  <c r="Q340" i="3" s="1"/>
  <c r="S340" i="3" s="1"/>
  <c r="K339" i="3"/>
  <c r="P339" i="3" s="1"/>
  <c r="Q339" i="3" s="1"/>
  <c r="S339" i="3" s="1"/>
  <c r="K338" i="3"/>
  <c r="P338" i="3" s="1"/>
  <c r="Q338" i="3" s="1"/>
  <c r="S338" i="3" s="1"/>
  <c r="K337" i="3"/>
  <c r="P337" i="3" s="1"/>
  <c r="Q337" i="3" s="1"/>
  <c r="S337" i="3" s="1"/>
  <c r="K336" i="3"/>
  <c r="P336" i="3" s="1"/>
  <c r="Q336" i="3" s="1"/>
  <c r="S336" i="3" s="1"/>
  <c r="K335" i="3"/>
  <c r="P335" i="3" s="1"/>
  <c r="Q335" i="3" s="1"/>
  <c r="S335" i="3" s="1"/>
  <c r="K334" i="3"/>
  <c r="P334" i="3" s="1"/>
  <c r="Q334" i="3" s="1"/>
  <c r="S334" i="3" s="1"/>
  <c r="K333" i="3"/>
  <c r="P333" i="3" s="1"/>
  <c r="Q333" i="3" s="1"/>
  <c r="S333" i="3" s="1"/>
  <c r="K332" i="3"/>
  <c r="P332" i="3" s="1"/>
  <c r="Q332" i="3" s="1"/>
  <c r="S332" i="3" s="1"/>
  <c r="K331" i="3"/>
  <c r="P331" i="3" s="1"/>
  <c r="Q331" i="3" s="1"/>
  <c r="S331" i="3" s="1"/>
  <c r="K330" i="3"/>
  <c r="P330" i="3" s="1"/>
  <c r="Q330" i="3" s="1"/>
  <c r="S330" i="3" s="1"/>
  <c r="K329" i="3"/>
  <c r="P329" i="3" s="1"/>
  <c r="Q329" i="3" s="1"/>
  <c r="S329" i="3" s="1"/>
  <c r="K328" i="3"/>
  <c r="P328" i="3" s="1"/>
  <c r="Q328" i="3" s="1"/>
  <c r="S328" i="3" s="1"/>
  <c r="K327" i="3"/>
  <c r="P327" i="3" s="1"/>
  <c r="Q327" i="3" s="1"/>
  <c r="S327" i="3" s="1"/>
  <c r="K326" i="3"/>
  <c r="P326" i="3" s="1"/>
  <c r="Q326" i="3" s="1"/>
  <c r="S326" i="3" s="1"/>
  <c r="K325" i="3"/>
  <c r="P325" i="3" s="1"/>
  <c r="Q325" i="3" s="1"/>
  <c r="S325" i="3" s="1"/>
  <c r="K324" i="3"/>
  <c r="P324" i="3" s="1"/>
  <c r="Q324" i="3" s="1"/>
  <c r="S324" i="3" s="1"/>
  <c r="K323" i="3"/>
  <c r="P323" i="3" s="1"/>
  <c r="Q323" i="3" s="1"/>
  <c r="S323" i="3" s="1"/>
  <c r="K322" i="3"/>
  <c r="P322" i="3" s="1"/>
  <c r="Q322" i="3" s="1"/>
  <c r="S322" i="3" s="1"/>
  <c r="K321" i="3"/>
  <c r="P321" i="3" s="1"/>
  <c r="Q321" i="3" s="1"/>
  <c r="S321" i="3" s="1"/>
  <c r="K320" i="3"/>
  <c r="P320" i="3" s="1"/>
  <c r="Q320" i="3" s="1"/>
  <c r="S320" i="3" s="1"/>
  <c r="K319" i="3"/>
  <c r="P319" i="3" s="1"/>
  <c r="Q319" i="3" s="1"/>
  <c r="S319" i="3" s="1"/>
  <c r="K318" i="3"/>
  <c r="P318" i="3" s="1"/>
  <c r="Q318" i="3" s="1"/>
  <c r="S318" i="3" s="1"/>
  <c r="K317" i="3"/>
  <c r="P317" i="3" s="1"/>
  <c r="Q317" i="3" s="1"/>
  <c r="S317" i="3" s="1"/>
  <c r="K316" i="3"/>
  <c r="P316" i="3" s="1"/>
  <c r="Q316" i="3" s="1"/>
  <c r="S316" i="3" s="1"/>
  <c r="K315" i="3"/>
  <c r="P315" i="3" s="1"/>
  <c r="Q315" i="3" s="1"/>
  <c r="S315" i="3" s="1"/>
  <c r="K314" i="3"/>
  <c r="P314" i="3" s="1"/>
  <c r="Q314" i="3" s="1"/>
  <c r="S314" i="3" s="1"/>
  <c r="K313" i="3"/>
  <c r="P313" i="3" s="1"/>
  <c r="Q313" i="3" s="1"/>
  <c r="S313" i="3" s="1"/>
  <c r="K312" i="3"/>
  <c r="P312" i="3" s="1"/>
  <c r="Q312" i="3" s="1"/>
  <c r="S312" i="3" s="1"/>
  <c r="K311" i="3"/>
  <c r="P311" i="3" s="1"/>
  <c r="Q311" i="3" s="1"/>
  <c r="S311" i="3" s="1"/>
  <c r="K310" i="3"/>
  <c r="P310" i="3" s="1"/>
  <c r="Q310" i="3" s="1"/>
  <c r="S310" i="3" s="1"/>
  <c r="K309" i="3"/>
  <c r="P309" i="3" s="1"/>
  <c r="Q309" i="3" s="1"/>
  <c r="S309" i="3" s="1"/>
  <c r="K308" i="3"/>
  <c r="P308" i="3" s="1"/>
  <c r="Q308" i="3" s="1"/>
  <c r="S308" i="3" s="1"/>
  <c r="K307" i="3"/>
  <c r="P307" i="3" s="1"/>
  <c r="Q307" i="3" s="1"/>
  <c r="S307" i="3" s="1"/>
  <c r="K306" i="3"/>
  <c r="P306" i="3" s="1"/>
  <c r="Q306" i="3" s="1"/>
  <c r="S306" i="3" s="1"/>
  <c r="K305" i="3"/>
  <c r="P305" i="3" s="1"/>
  <c r="Q305" i="3" s="1"/>
  <c r="S305" i="3" s="1"/>
  <c r="K304" i="3"/>
  <c r="P304" i="3" s="1"/>
  <c r="Q304" i="3" s="1"/>
  <c r="S304" i="3" s="1"/>
  <c r="K303" i="3"/>
  <c r="P303" i="3" s="1"/>
  <c r="Q303" i="3" s="1"/>
  <c r="S303" i="3" s="1"/>
  <c r="K302" i="3"/>
  <c r="P302" i="3" s="1"/>
  <c r="Q302" i="3" s="1"/>
  <c r="S302" i="3" s="1"/>
  <c r="K301" i="3"/>
  <c r="P301" i="3" s="1"/>
  <c r="Q301" i="3" s="1"/>
  <c r="S301" i="3" s="1"/>
  <c r="K300" i="3"/>
  <c r="P300" i="3" s="1"/>
  <c r="Q300" i="3" s="1"/>
  <c r="S300" i="3" s="1"/>
  <c r="K299" i="3"/>
  <c r="P299" i="3" s="1"/>
  <c r="Q299" i="3" s="1"/>
  <c r="S299" i="3" s="1"/>
  <c r="K298" i="3"/>
  <c r="P298" i="3" s="1"/>
  <c r="Q298" i="3" s="1"/>
  <c r="S298" i="3" s="1"/>
  <c r="K297" i="3"/>
  <c r="P297" i="3" s="1"/>
  <c r="Q297" i="3" s="1"/>
  <c r="S297" i="3" s="1"/>
  <c r="K296" i="3"/>
  <c r="P296" i="3" s="1"/>
  <c r="Q296" i="3" s="1"/>
  <c r="S296" i="3" s="1"/>
  <c r="K295" i="3"/>
  <c r="P295" i="3" s="1"/>
  <c r="Q295" i="3" s="1"/>
  <c r="S295" i="3" s="1"/>
  <c r="K294" i="3"/>
  <c r="P294" i="3" s="1"/>
  <c r="Q294" i="3" s="1"/>
  <c r="S294" i="3" s="1"/>
  <c r="K293" i="3"/>
  <c r="P293" i="3" s="1"/>
  <c r="Q293" i="3" s="1"/>
  <c r="S293" i="3" s="1"/>
  <c r="K292" i="3"/>
  <c r="P292" i="3" s="1"/>
  <c r="Q292" i="3" s="1"/>
  <c r="S292" i="3" s="1"/>
  <c r="K291" i="3"/>
  <c r="P291" i="3" s="1"/>
  <c r="Q291" i="3" s="1"/>
  <c r="S291" i="3" s="1"/>
  <c r="K290" i="3"/>
  <c r="P290" i="3" s="1"/>
  <c r="Q290" i="3" s="1"/>
  <c r="S290" i="3" s="1"/>
  <c r="K289" i="3"/>
  <c r="P289" i="3" s="1"/>
  <c r="Q289" i="3" s="1"/>
  <c r="S289" i="3" s="1"/>
  <c r="K288" i="3"/>
  <c r="P288" i="3" s="1"/>
  <c r="Q288" i="3" s="1"/>
  <c r="S288" i="3" s="1"/>
  <c r="K287" i="3"/>
  <c r="P287" i="3" s="1"/>
  <c r="Q287" i="3" s="1"/>
  <c r="S287" i="3" s="1"/>
  <c r="K286" i="3"/>
  <c r="P286" i="3" s="1"/>
  <c r="Q286" i="3" s="1"/>
  <c r="S286" i="3" s="1"/>
  <c r="K285" i="3"/>
  <c r="P285" i="3" s="1"/>
  <c r="Q285" i="3" s="1"/>
  <c r="S285" i="3" s="1"/>
  <c r="K284" i="3"/>
  <c r="P284" i="3" s="1"/>
  <c r="Q284" i="3" s="1"/>
  <c r="S284" i="3" s="1"/>
  <c r="K283" i="3"/>
  <c r="P283" i="3" s="1"/>
  <c r="Q283" i="3" s="1"/>
  <c r="S283" i="3" s="1"/>
  <c r="K282" i="3"/>
  <c r="P282" i="3" s="1"/>
  <c r="Q282" i="3" s="1"/>
  <c r="S282" i="3" s="1"/>
  <c r="K281" i="3"/>
  <c r="P281" i="3" s="1"/>
  <c r="Q281" i="3" s="1"/>
  <c r="S281" i="3" s="1"/>
  <c r="K280" i="3"/>
  <c r="P280" i="3" s="1"/>
  <c r="Q280" i="3" s="1"/>
  <c r="S280" i="3" s="1"/>
  <c r="K279" i="3"/>
  <c r="P279" i="3" s="1"/>
  <c r="Q279" i="3" s="1"/>
  <c r="S279" i="3" s="1"/>
  <c r="K278" i="3"/>
  <c r="P278" i="3" s="1"/>
  <c r="Q278" i="3" s="1"/>
  <c r="S278" i="3" s="1"/>
  <c r="K277" i="3"/>
  <c r="P277" i="3" s="1"/>
  <c r="Q277" i="3" s="1"/>
  <c r="S277" i="3" s="1"/>
  <c r="K276" i="3"/>
  <c r="P276" i="3" s="1"/>
  <c r="Q276" i="3" s="1"/>
  <c r="S276" i="3" s="1"/>
  <c r="K275" i="3"/>
  <c r="P275" i="3" s="1"/>
  <c r="Q275" i="3" s="1"/>
  <c r="S275" i="3" s="1"/>
  <c r="K274" i="3"/>
  <c r="P274" i="3" s="1"/>
  <c r="Q274" i="3" s="1"/>
  <c r="S274" i="3" s="1"/>
  <c r="K273" i="3"/>
  <c r="P273" i="3" s="1"/>
  <c r="Q273" i="3" s="1"/>
  <c r="S273" i="3" s="1"/>
  <c r="K272" i="3"/>
  <c r="P272" i="3" s="1"/>
  <c r="Q272" i="3" s="1"/>
  <c r="S272" i="3" s="1"/>
  <c r="K271" i="3"/>
  <c r="P271" i="3" s="1"/>
  <c r="Q271" i="3" s="1"/>
  <c r="S271" i="3" s="1"/>
  <c r="K270" i="3"/>
  <c r="P270" i="3" s="1"/>
  <c r="Q270" i="3" s="1"/>
  <c r="S270" i="3" s="1"/>
  <c r="K269" i="3"/>
  <c r="P269" i="3" s="1"/>
  <c r="Q269" i="3" s="1"/>
  <c r="S269" i="3" s="1"/>
  <c r="K268" i="3"/>
  <c r="P268" i="3" s="1"/>
  <c r="Q268" i="3" s="1"/>
  <c r="S268" i="3" s="1"/>
  <c r="K267" i="3"/>
  <c r="P267" i="3" s="1"/>
  <c r="Q267" i="3" s="1"/>
  <c r="S267" i="3" s="1"/>
  <c r="K266" i="3"/>
  <c r="P266" i="3" s="1"/>
  <c r="Q266" i="3" s="1"/>
  <c r="S266" i="3" s="1"/>
  <c r="K265" i="3"/>
  <c r="P265" i="3" s="1"/>
  <c r="Q265" i="3" s="1"/>
  <c r="S265" i="3" s="1"/>
  <c r="K264" i="3"/>
  <c r="P264" i="3" s="1"/>
  <c r="Q264" i="3" s="1"/>
  <c r="S264" i="3" s="1"/>
  <c r="K263" i="3"/>
  <c r="P263" i="3" s="1"/>
  <c r="Q263" i="3" s="1"/>
  <c r="S263" i="3" s="1"/>
  <c r="K262" i="3"/>
  <c r="P262" i="3" s="1"/>
  <c r="Q262" i="3" s="1"/>
  <c r="S262" i="3" s="1"/>
  <c r="K261" i="3"/>
  <c r="P261" i="3" s="1"/>
  <c r="Q261" i="3" s="1"/>
  <c r="S261" i="3" s="1"/>
  <c r="K260" i="3"/>
  <c r="P260" i="3" s="1"/>
  <c r="Q260" i="3" s="1"/>
  <c r="S260" i="3" s="1"/>
  <c r="K259" i="3"/>
  <c r="P259" i="3" s="1"/>
  <c r="Q259" i="3" s="1"/>
  <c r="S259" i="3" s="1"/>
  <c r="K258" i="3"/>
  <c r="P258" i="3" s="1"/>
  <c r="Q258" i="3" s="1"/>
  <c r="S258" i="3" s="1"/>
  <c r="K257" i="3"/>
  <c r="P257" i="3" s="1"/>
  <c r="Q257" i="3" s="1"/>
  <c r="S257" i="3" s="1"/>
  <c r="K256" i="3"/>
  <c r="P256" i="3" s="1"/>
  <c r="Q256" i="3" s="1"/>
  <c r="S256" i="3" s="1"/>
  <c r="K255" i="3"/>
  <c r="P255" i="3" s="1"/>
  <c r="Q255" i="3" s="1"/>
  <c r="S255" i="3" s="1"/>
  <c r="K254" i="3"/>
  <c r="P254" i="3" s="1"/>
  <c r="Q254" i="3" s="1"/>
  <c r="S254" i="3" s="1"/>
  <c r="K253" i="3"/>
  <c r="P253" i="3" s="1"/>
  <c r="Q253" i="3" s="1"/>
  <c r="S253" i="3" s="1"/>
  <c r="K252" i="3"/>
  <c r="P252" i="3" s="1"/>
  <c r="Q252" i="3" s="1"/>
  <c r="S252" i="3" s="1"/>
  <c r="K251" i="3"/>
  <c r="P251" i="3" s="1"/>
  <c r="Q251" i="3" s="1"/>
  <c r="S251" i="3" s="1"/>
  <c r="K250" i="3"/>
  <c r="P250" i="3" s="1"/>
  <c r="Q250" i="3" s="1"/>
  <c r="S250" i="3" s="1"/>
  <c r="K249" i="3"/>
  <c r="P249" i="3" s="1"/>
  <c r="Q249" i="3" s="1"/>
  <c r="S249" i="3" s="1"/>
  <c r="K248" i="3"/>
  <c r="P248" i="3" s="1"/>
  <c r="Q248" i="3" s="1"/>
  <c r="S248" i="3" s="1"/>
  <c r="K247" i="3"/>
  <c r="P247" i="3" s="1"/>
  <c r="Q247" i="3" s="1"/>
  <c r="S247" i="3" s="1"/>
  <c r="K246" i="3"/>
  <c r="P246" i="3" s="1"/>
  <c r="Q246" i="3" s="1"/>
  <c r="S246" i="3" s="1"/>
  <c r="K245" i="3"/>
  <c r="P245" i="3" s="1"/>
  <c r="Q245" i="3" s="1"/>
  <c r="S245" i="3" s="1"/>
  <c r="K244" i="3"/>
  <c r="P244" i="3" s="1"/>
  <c r="Q244" i="3" s="1"/>
  <c r="S244" i="3" s="1"/>
  <c r="K243" i="3"/>
  <c r="P243" i="3" s="1"/>
  <c r="Q243" i="3" s="1"/>
  <c r="S243" i="3" s="1"/>
  <c r="K242" i="3"/>
  <c r="P242" i="3" s="1"/>
  <c r="Q242" i="3" s="1"/>
  <c r="S242" i="3" s="1"/>
  <c r="K241" i="3"/>
  <c r="P241" i="3" s="1"/>
  <c r="Q241" i="3" s="1"/>
  <c r="S241" i="3" s="1"/>
  <c r="K240" i="3"/>
  <c r="P240" i="3" s="1"/>
  <c r="Q240" i="3" s="1"/>
  <c r="S240" i="3" s="1"/>
  <c r="K239" i="3"/>
  <c r="P239" i="3" s="1"/>
  <c r="Q239" i="3" s="1"/>
  <c r="S239" i="3" s="1"/>
  <c r="K238" i="3"/>
  <c r="P238" i="3" s="1"/>
  <c r="Q238" i="3" s="1"/>
  <c r="S238" i="3" s="1"/>
  <c r="K237" i="3"/>
  <c r="P237" i="3" s="1"/>
  <c r="Q237" i="3" s="1"/>
  <c r="S237" i="3" s="1"/>
  <c r="K236" i="3"/>
  <c r="P236" i="3" s="1"/>
  <c r="Q236" i="3" s="1"/>
  <c r="S236" i="3" s="1"/>
  <c r="K235" i="3"/>
  <c r="P235" i="3" s="1"/>
  <c r="Q235" i="3" s="1"/>
  <c r="S235" i="3" s="1"/>
  <c r="K234" i="3"/>
  <c r="P234" i="3" s="1"/>
  <c r="Q234" i="3" s="1"/>
  <c r="S234" i="3" s="1"/>
  <c r="K233" i="3"/>
  <c r="P233" i="3" s="1"/>
  <c r="Q233" i="3" s="1"/>
  <c r="S233" i="3" s="1"/>
  <c r="K232" i="3"/>
  <c r="P232" i="3" s="1"/>
  <c r="Q232" i="3" s="1"/>
  <c r="S232" i="3" s="1"/>
  <c r="K231" i="3"/>
  <c r="P231" i="3" s="1"/>
  <c r="Q231" i="3" s="1"/>
  <c r="S231" i="3" s="1"/>
  <c r="K230" i="3"/>
  <c r="P230" i="3" s="1"/>
  <c r="Q230" i="3" s="1"/>
  <c r="S230" i="3" s="1"/>
  <c r="K229" i="3"/>
  <c r="P229" i="3" s="1"/>
  <c r="Q229" i="3" s="1"/>
  <c r="S229" i="3" s="1"/>
  <c r="K228" i="3"/>
  <c r="P228" i="3" s="1"/>
  <c r="Q228" i="3" s="1"/>
  <c r="S228" i="3" s="1"/>
  <c r="K227" i="3"/>
  <c r="P227" i="3" s="1"/>
  <c r="Q227" i="3" s="1"/>
  <c r="S227" i="3" s="1"/>
  <c r="K226" i="3"/>
  <c r="P226" i="3" s="1"/>
  <c r="Q226" i="3" s="1"/>
  <c r="S226" i="3" s="1"/>
  <c r="K225" i="3"/>
  <c r="P225" i="3" s="1"/>
  <c r="Q225" i="3" s="1"/>
  <c r="S225" i="3" s="1"/>
  <c r="K224" i="3"/>
  <c r="P224" i="3" s="1"/>
  <c r="Q224" i="3" s="1"/>
  <c r="S224" i="3" s="1"/>
  <c r="K223" i="3"/>
  <c r="P223" i="3" s="1"/>
  <c r="Q223" i="3" s="1"/>
  <c r="S223" i="3" s="1"/>
  <c r="K222" i="3"/>
  <c r="P222" i="3" s="1"/>
  <c r="Q222" i="3" s="1"/>
  <c r="S222" i="3" s="1"/>
  <c r="K221" i="3"/>
  <c r="P221" i="3" s="1"/>
  <c r="Q221" i="3" s="1"/>
  <c r="S221" i="3" s="1"/>
  <c r="K220" i="3"/>
  <c r="P220" i="3" s="1"/>
  <c r="Q220" i="3" s="1"/>
  <c r="S220" i="3" s="1"/>
  <c r="K219" i="3"/>
  <c r="P219" i="3" s="1"/>
  <c r="Q219" i="3" s="1"/>
  <c r="S219" i="3" s="1"/>
  <c r="K218" i="3"/>
  <c r="P218" i="3" s="1"/>
  <c r="Q218" i="3" s="1"/>
  <c r="S218" i="3" s="1"/>
  <c r="K217" i="3"/>
  <c r="P217" i="3" s="1"/>
  <c r="Q217" i="3" s="1"/>
  <c r="S217" i="3" s="1"/>
  <c r="K216" i="3"/>
  <c r="P216" i="3" s="1"/>
  <c r="Q216" i="3" s="1"/>
  <c r="S216" i="3" s="1"/>
  <c r="K215" i="3"/>
  <c r="P215" i="3" s="1"/>
  <c r="Q215" i="3" s="1"/>
  <c r="S215" i="3" s="1"/>
  <c r="K214" i="3"/>
  <c r="P214" i="3" s="1"/>
  <c r="Q214" i="3" s="1"/>
  <c r="S214" i="3" s="1"/>
  <c r="K213" i="3"/>
  <c r="P213" i="3" s="1"/>
  <c r="Q213" i="3" s="1"/>
  <c r="S213" i="3" s="1"/>
  <c r="K212" i="3"/>
  <c r="P212" i="3" s="1"/>
  <c r="Q212" i="3" s="1"/>
  <c r="S212" i="3" s="1"/>
  <c r="K211" i="3"/>
  <c r="P211" i="3" s="1"/>
  <c r="Q211" i="3" s="1"/>
  <c r="S211" i="3" s="1"/>
  <c r="K210" i="3"/>
  <c r="P210" i="3" s="1"/>
  <c r="Q210" i="3" s="1"/>
  <c r="S210" i="3" s="1"/>
  <c r="K209" i="3"/>
  <c r="P209" i="3" s="1"/>
  <c r="Q209" i="3" s="1"/>
  <c r="S209" i="3" s="1"/>
  <c r="K208" i="3"/>
  <c r="P208" i="3" s="1"/>
  <c r="Q208" i="3" s="1"/>
  <c r="S208" i="3" s="1"/>
  <c r="K207" i="3"/>
  <c r="P207" i="3" s="1"/>
  <c r="Q207" i="3" s="1"/>
  <c r="S207" i="3" s="1"/>
  <c r="K206" i="3"/>
  <c r="P206" i="3" s="1"/>
  <c r="Q206" i="3" s="1"/>
  <c r="S206" i="3" s="1"/>
  <c r="K205" i="3"/>
  <c r="P205" i="3" s="1"/>
  <c r="Q205" i="3" s="1"/>
  <c r="S205" i="3" s="1"/>
  <c r="K204" i="3"/>
  <c r="P204" i="3" s="1"/>
  <c r="Q204" i="3" s="1"/>
  <c r="S204" i="3" s="1"/>
  <c r="K203" i="3"/>
  <c r="P203" i="3" s="1"/>
  <c r="Q203" i="3" s="1"/>
  <c r="S203" i="3" s="1"/>
  <c r="K202" i="3"/>
  <c r="P202" i="3" s="1"/>
  <c r="Q202" i="3" s="1"/>
  <c r="S202" i="3" s="1"/>
  <c r="K201" i="3"/>
  <c r="P201" i="3" s="1"/>
  <c r="Q201" i="3" s="1"/>
  <c r="S201" i="3" s="1"/>
  <c r="K200" i="3"/>
  <c r="P200" i="3" s="1"/>
  <c r="Q200" i="3" s="1"/>
  <c r="S200" i="3" s="1"/>
  <c r="K199" i="3"/>
  <c r="P199" i="3" s="1"/>
  <c r="Q199" i="3" s="1"/>
  <c r="S199" i="3" s="1"/>
  <c r="K198" i="3"/>
  <c r="P198" i="3" s="1"/>
  <c r="Q198" i="3" s="1"/>
  <c r="S198" i="3" s="1"/>
  <c r="K197" i="3"/>
  <c r="P197" i="3" s="1"/>
  <c r="Q197" i="3" s="1"/>
  <c r="S197" i="3" s="1"/>
  <c r="K196" i="3"/>
  <c r="P196" i="3" s="1"/>
  <c r="Q196" i="3" s="1"/>
  <c r="S196" i="3" s="1"/>
  <c r="K195" i="3"/>
  <c r="P195" i="3" s="1"/>
  <c r="Q195" i="3" s="1"/>
  <c r="S195" i="3" s="1"/>
  <c r="K194" i="3"/>
  <c r="P194" i="3" s="1"/>
  <c r="Q194" i="3" s="1"/>
  <c r="S194" i="3" s="1"/>
  <c r="K193" i="3"/>
  <c r="P193" i="3" s="1"/>
  <c r="Q193" i="3" s="1"/>
  <c r="S193" i="3" s="1"/>
  <c r="K192" i="3"/>
  <c r="P192" i="3" s="1"/>
  <c r="Q192" i="3" s="1"/>
  <c r="S192" i="3" s="1"/>
  <c r="K191" i="3"/>
  <c r="P191" i="3" s="1"/>
  <c r="Q191" i="3" s="1"/>
  <c r="S191" i="3" s="1"/>
  <c r="K190" i="3"/>
  <c r="P190" i="3" s="1"/>
  <c r="Q190" i="3" s="1"/>
  <c r="S190" i="3" s="1"/>
  <c r="K189" i="3"/>
  <c r="P189" i="3" s="1"/>
  <c r="Q189" i="3" s="1"/>
  <c r="S189" i="3" s="1"/>
  <c r="K188" i="3"/>
  <c r="P188" i="3" s="1"/>
  <c r="Q188" i="3" s="1"/>
  <c r="S188" i="3" s="1"/>
  <c r="K187" i="3"/>
  <c r="P187" i="3" s="1"/>
  <c r="Q187" i="3" s="1"/>
  <c r="S187" i="3" s="1"/>
  <c r="K186" i="3"/>
  <c r="P186" i="3" s="1"/>
  <c r="Q186" i="3" s="1"/>
  <c r="S186" i="3" s="1"/>
  <c r="K185" i="3"/>
  <c r="P185" i="3" s="1"/>
  <c r="Q185" i="3" s="1"/>
  <c r="S185" i="3" s="1"/>
  <c r="K184" i="3"/>
  <c r="P184" i="3" s="1"/>
  <c r="Q184" i="3" s="1"/>
  <c r="S184" i="3" s="1"/>
  <c r="K183" i="3"/>
  <c r="P183" i="3" s="1"/>
  <c r="Q183" i="3" s="1"/>
  <c r="S183" i="3" s="1"/>
  <c r="K182" i="3"/>
  <c r="P182" i="3" s="1"/>
  <c r="Q182" i="3" s="1"/>
  <c r="S182" i="3" s="1"/>
  <c r="K181" i="3"/>
  <c r="P181" i="3" s="1"/>
  <c r="Q181" i="3" s="1"/>
  <c r="S181" i="3" s="1"/>
  <c r="K180" i="3"/>
  <c r="P180" i="3" s="1"/>
  <c r="Q180" i="3" s="1"/>
  <c r="S180" i="3" s="1"/>
  <c r="K179" i="3"/>
  <c r="P179" i="3" s="1"/>
  <c r="Q179" i="3" s="1"/>
  <c r="S179" i="3" s="1"/>
  <c r="K178" i="3"/>
  <c r="P178" i="3" s="1"/>
  <c r="Q178" i="3" s="1"/>
  <c r="S178" i="3" s="1"/>
  <c r="K177" i="3"/>
  <c r="P177" i="3" s="1"/>
  <c r="Q177" i="3" s="1"/>
  <c r="S177" i="3" s="1"/>
  <c r="K176" i="3"/>
  <c r="P176" i="3" s="1"/>
  <c r="Q176" i="3" s="1"/>
  <c r="S176" i="3" s="1"/>
  <c r="K175" i="3"/>
  <c r="P175" i="3" s="1"/>
  <c r="Q175" i="3" s="1"/>
  <c r="S175" i="3" s="1"/>
  <c r="K174" i="3"/>
  <c r="P174" i="3" s="1"/>
  <c r="Q174" i="3" s="1"/>
  <c r="S174" i="3" s="1"/>
  <c r="K173" i="3"/>
  <c r="P173" i="3" s="1"/>
  <c r="Q173" i="3" s="1"/>
  <c r="S173" i="3" s="1"/>
  <c r="K172" i="3"/>
  <c r="P172" i="3" s="1"/>
  <c r="Q172" i="3" s="1"/>
  <c r="S172" i="3" s="1"/>
  <c r="K171" i="3"/>
  <c r="P171" i="3" s="1"/>
  <c r="Q171" i="3" s="1"/>
  <c r="S171" i="3" s="1"/>
  <c r="K170" i="3"/>
  <c r="P170" i="3" s="1"/>
  <c r="Q170" i="3" s="1"/>
  <c r="S170" i="3" s="1"/>
  <c r="K169" i="3"/>
  <c r="P169" i="3" s="1"/>
  <c r="Q169" i="3" s="1"/>
  <c r="S169" i="3" s="1"/>
  <c r="K168" i="3"/>
  <c r="P168" i="3" s="1"/>
  <c r="Q168" i="3" s="1"/>
  <c r="S168" i="3" s="1"/>
  <c r="K167" i="3"/>
  <c r="P167" i="3" s="1"/>
  <c r="Q167" i="3" s="1"/>
  <c r="S167" i="3" s="1"/>
  <c r="K166" i="3"/>
  <c r="P166" i="3" s="1"/>
  <c r="Q166" i="3" s="1"/>
  <c r="S166" i="3" s="1"/>
  <c r="K165" i="3"/>
  <c r="P165" i="3" s="1"/>
  <c r="Q165" i="3" s="1"/>
  <c r="S165" i="3" s="1"/>
  <c r="K164" i="3"/>
  <c r="P164" i="3" s="1"/>
  <c r="Q164" i="3" s="1"/>
  <c r="S164" i="3" s="1"/>
  <c r="K163" i="3"/>
  <c r="P163" i="3" s="1"/>
  <c r="Q163" i="3" s="1"/>
  <c r="S163" i="3" s="1"/>
  <c r="K162" i="3"/>
  <c r="P162" i="3" s="1"/>
  <c r="Q162" i="3" s="1"/>
  <c r="S162" i="3" s="1"/>
  <c r="K161" i="3"/>
  <c r="P161" i="3" s="1"/>
  <c r="Q161" i="3" s="1"/>
  <c r="S161" i="3" s="1"/>
  <c r="K160" i="3"/>
  <c r="P160" i="3" s="1"/>
  <c r="Q160" i="3" s="1"/>
  <c r="S160" i="3" s="1"/>
  <c r="K159" i="3"/>
  <c r="P159" i="3" s="1"/>
  <c r="Q159" i="3" s="1"/>
  <c r="S159" i="3" s="1"/>
  <c r="K158" i="3"/>
  <c r="P158" i="3" s="1"/>
  <c r="Q158" i="3" s="1"/>
  <c r="S158" i="3" s="1"/>
  <c r="K157" i="3"/>
  <c r="P157" i="3" s="1"/>
  <c r="Q157" i="3" s="1"/>
  <c r="S157" i="3" s="1"/>
  <c r="K156" i="3"/>
  <c r="P156" i="3" s="1"/>
  <c r="Q156" i="3" s="1"/>
  <c r="S156" i="3" s="1"/>
  <c r="K155" i="3"/>
  <c r="P155" i="3" s="1"/>
  <c r="Q155" i="3" s="1"/>
  <c r="S155" i="3" s="1"/>
  <c r="K154" i="3"/>
  <c r="P154" i="3" s="1"/>
  <c r="Q154" i="3" s="1"/>
  <c r="S154" i="3" s="1"/>
  <c r="K153" i="3"/>
  <c r="P153" i="3" s="1"/>
  <c r="Q153" i="3" s="1"/>
  <c r="S153" i="3" s="1"/>
  <c r="K152" i="3"/>
  <c r="P152" i="3" s="1"/>
  <c r="Q152" i="3" s="1"/>
  <c r="S152" i="3" s="1"/>
  <c r="K151" i="3"/>
  <c r="P151" i="3" s="1"/>
  <c r="Q151" i="3" s="1"/>
  <c r="S151" i="3" s="1"/>
  <c r="K150" i="3"/>
  <c r="P150" i="3" s="1"/>
  <c r="Q150" i="3" s="1"/>
  <c r="S150" i="3" s="1"/>
  <c r="K149" i="3"/>
  <c r="P149" i="3" s="1"/>
  <c r="Q149" i="3" s="1"/>
  <c r="S149" i="3" s="1"/>
  <c r="K148" i="3"/>
  <c r="P148" i="3" s="1"/>
  <c r="Q148" i="3" s="1"/>
  <c r="S148" i="3" s="1"/>
  <c r="K147" i="3"/>
  <c r="P147" i="3" s="1"/>
  <c r="Q147" i="3" s="1"/>
  <c r="S147" i="3" s="1"/>
  <c r="K146" i="3"/>
  <c r="P146" i="3" s="1"/>
  <c r="Q146" i="3" s="1"/>
  <c r="S146" i="3" s="1"/>
  <c r="K145" i="3"/>
  <c r="P145" i="3" s="1"/>
  <c r="Q145" i="3" s="1"/>
  <c r="S145" i="3" s="1"/>
  <c r="K144" i="3"/>
  <c r="P144" i="3" s="1"/>
  <c r="Q144" i="3" s="1"/>
  <c r="S144" i="3" s="1"/>
  <c r="K143" i="3"/>
  <c r="P143" i="3" s="1"/>
  <c r="Q143" i="3" s="1"/>
  <c r="S143" i="3" s="1"/>
  <c r="K142" i="3"/>
  <c r="P142" i="3" s="1"/>
  <c r="Q142" i="3" s="1"/>
  <c r="S142" i="3" s="1"/>
  <c r="K141" i="3"/>
  <c r="P141" i="3" s="1"/>
  <c r="Q141" i="3" s="1"/>
  <c r="S141" i="3" s="1"/>
  <c r="K140" i="3"/>
  <c r="P140" i="3" s="1"/>
  <c r="Q140" i="3" s="1"/>
  <c r="S140" i="3" s="1"/>
  <c r="K139" i="3"/>
  <c r="P139" i="3" s="1"/>
  <c r="Q139" i="3" s="1"/>
  <c r="S139" i="3" s="1"/>
  <c r="K138" i="3"/>
  <c r="P138" i="3" s="1"/>
  <c r="Q138" i="3" s="1"/>
  <c r="S138" i="3" s="1"/>
  <c r="K137" i="3"/>
  <c r="P137" i="3" s="1"/>
  <c r="Q137" i="3" s="1"/>
  <c r="S137" i="3" s="1"/>
  <c r="K136" i="3"/>
  <c r="P136" i="3" s="1"/>
  <c r="Q136" i="3" s="1"/>
  <c r="S136" i="3" s="1"/>
  <c r="K135" i="3"/>
  <c r="P135" i="3" s="1"/>
  <c r="Q135" i="3" s="1"/>
  <c r="S135" i="3" s="1"/>
  <c r="K134" i="3"/>
  <c r="P134" i="3" s="1"/>
  <c r="Q134" i="3" s="1"/>
  <c r="S134" i="3" s="1"/>
  <c r="K133" i="3"/>
  <c r="P133" i="3" s="1"/>
  <c r="Q133" i="3" s="1"/>
  <c r="S133" i="3" s="1"/>
  <c r="K132" i="3"/>
  <c r="P132" i="3" s="1"/>
  <c r="Q132" i="3" s="1"/>
  <c r="S132" i="3" s="1"/>
  <c r="K131" i="3"/>
  <c r="P131" i="3" s="1"/>
  <c r="Q131" i="3" s="1"/>
  <c r="S131" i="3" s="1"/>
  <c r="K130" i="3"/>
  <c r="P130" i="3" s="1"/>
  <c r="Q130" i="3" s="1"/>
  <c r="S130" i="3" s="1"/>
  <c r="K129" i="3"/>
  <c r="P129" i="3" s="1"/>
  <c r="Q129" i="3" s="1"/>
  <c r="S129" i="3" s="1"/>
  <c r="K128" i="3"/>
  <c r="P128" i="3" s="1"/>
  <c r="Q128" i="3" s="1"/>
  <c r="S128" i="3" s="1"/>
  <c r="K127" i="3"/>
  <c r="P127" i="3" s="1"/>
  <c r="Q127" i="3" s="1"/>
  <c r="S127" i="3" s="1"/>
  <c r="K126" i="3"/>
  <c r="P126" i="3" s="1"/>
  <c r="Q126" i="3" s="1"/>
  <c r="S126" i="3" s="1"/>
  <c r="K125" i="3"/>
  <c r="P125" i="3" s="1"/>
  <c r="Q125" i="3" s="1"/>
  <c r="S125" i="3" s="1"/>
  <c r="K124" i="3"/>
  <c r="P124" i="3" s="1"/>
  <c r="Q124" i="3" s="1"/>
  <c r="S124" i="3" s="1"/>
  <c r="K123" i="3"/>
  <c r="P123" i="3" s="1"/>
  <c r="Q123" i="3" s="1"/>
  <c r="S123" i="3" s="1"/>
  <c r="K122" i="3"/>
  <c r="P122" i="3" s="1"/>
  <c r="Q122" i="3" s="1"/>
  <c r="S122" i="3" s="1"/>
  <c r="K121" i="3"/>
  <c r="P121" i="3" s="1"/>
  <c r="Q121" i="3" s="1"/>
  <c r="S121" i="3" s="1"/>
  <c r="K120" i="3"/>
  <c r="P120" i="3" s="1"/>
  <c r="Q120" i="3" s="1"/>
  <c r="S120" i="3" s="1"/>
  <c r="K119" i="3"/>
  <c r="P119" i="3" s="1"/>
  <c r="Q119" i="3" s="1"/>
  <c r="S119" i="3" s="1"/>
  <c r="K118" i="3"/>
  <c r="P118" i="3" s="1"/>
  <c r="Q118" i="3" s="1"/>
  <c r="S118" i="3" s="1"/>
  <c r="K117" i="3"/>
  <c r="P117" i="3" s="1"/>
  <c r="Q117" i="3" s="1"/>
  <c r="S117" i="3" s="1"/>
  <c r="K116" i="3"/>
  <c r="P116" i="3" s="1"/>
  <c r="Q116" i="3" s="1"/>
  <c r="S116" i="3" s="1"/>
  <c r="K115" i="3"/>
  <c r="P115" i="3" s="1"/>
  <c r="Q115" i="3" s="1"/>
  <c r="S115" i="3" s="1"/>
  <c r="K114" i="3"/>
  <c r="P114" i="3" s="1"/>
  <c r="Q114" i="3" s="1"/>
  <c r="S114" i="3" s="1"/>
  <c r="K113" i="3"/>
  <c r="P113" i="3" s="1"/>
  <c r="Q113" i="3" s="1"/>
  <c r="S113" i="3" s="1"/>
  <c r="K112" i="3"/>
  <c r="P112" i="3" s="1"/>
  <c r="Q112" i="3" s="1"/>
  <c r="S112" i="3" s="1"/>
  <c r="K111" i="3"/>
  <c r="P111" i="3" s="1"/>
  <c r="Q111" i="3" s="1"/>
  <c r="S111" i="3" s="1"/>
  <c r="K110" i="3"/>
  <c r="P110" i="3" s="1"/>
  <c r="Q110" i="3" s="1"/>
  <c r="S110" i="3" s="1"/>
  <c r="K109" i="3"/>
  <c r="P109" i="3" s="1"/>
  <c r="Q109" i="3" s="1"/>
  <c r="S109" i="3" s="1"/>
  <c r="K108" i="3"/>
  <c r="P108" i="3" s="1"/>
  <c r="Q108" i="3" s="1"/>
  <c r="S108" i="3" s="1"/>
  <c r="K107" i="3"/>
  <c r="P107" i="3" s="1"/>
  <c r="Q107" i="3" s="1"/>
  <c r="S107" i="3" s="1"/>
  <c r="K106" i="3"/>
  <c r="P106" i="3" s="1"/>
  <c r="Q106" i="3" s="1"/>
  <c r="S106" i="3" s="1"/>
  <c r="K105" i="3"/>
  <c r="P105" i="3" s="1"/>
  <c r="Q105" i="3" s="1"/>
  <c r="S105" i="3" s="1"/>
  <c r="K104" i="3"/>
  <c r="P104" i="3" s="1"/>
  <c r="Q104" i="3" s="1"/>
  <c r="S104" i="3" s="1"/>
  <c r="K103" i="3"/>
  <c r="P103" i="3" s="1"/>
  <c r="Q103" i="3" s="1"/>
  <c r="S103" i="3" s="1"/>
  <c r="K102" i="3"/>
  <c r="P102" i="3" s="1"/>
  <c r="Q102" i="3" s="1"/>
  <c r="S102" i="3" s="1"/>
  <c r="K101" i="3"/>
  <c r="P101" i="3" s="1"/>
  <c r="Q101" i="3" s="1"/>
  <c r="S101" i="3" s="1"/>
  <c r="K100" i="3"/>
  <c r="P100" i="3" s="1"/>
  <c r="Q100" i="3" s="1"/>
  <c r="S100" i="3" s="1"/>
  <c r="K99" i="3"/>
  <c r="P99" i="3" s="1"/>
  <c r="Q99" i="3" s="1"/>
  <c r="S99" i="3" s="1"/>
  <c r="K98" i="3"/>
  <c r="P98" i="3" s="1"/>
  <c r="Q98" i="3" s="1"/>
  <c r="S98" i="3" s="1"/>
  <c r="K97" i="3"/>
  <c r="P97" i="3" s="1"/>
  <c r="Q97" i="3" s="1"/>
  <c r="S97" i="3" s="1"/>
  <c r="K96" i="3"/>
  <c r="P96" i="3" s="1"/>
  <c r="Q96" i="3" s="1"/>
  <c r="S96" i="3" s="1"/>
  <c r="K95" i="3"/>
  <c r="P95" i="3" s="1"/>
  <c r="Q95" i="3" s="1"/>
  <c r="S95" i="3" s="1"/>
  <c r="K94" i="3"/>
  <c r="P94" i="3" s="1"/>
  <c r="Q94" i="3" s="1"/>
  <c r="S94" i="3" s="1"/>
  <c r="K93" i="3"/>
  <c r="P93" i="3" s="1"/>
  <c r="Q93" i="3" s="1"/>
  <c r="S93" i="3" s="1"/>
  <c r="K92" i="3"/>
  <c r="P92" i="3" s="1"/>
  <c r="Q92" i="3" s="1"/>
  <c r="S92" i="3" s="1"/>
  <c r="K91" i="3"/>
  <c r="P91" i="3" s="1"/>
  <c r="Q91" i="3" s="1"/>
  <c r="S91" i="3" s="1"/>
  <c r="K90" i="3"/>
  <c r="P90" i="3" s="1"/>
  <c r="Q90" i="3" s="1"/>
  <c r="S90" i="3" s="1"/>
  <c r="K89" i="3"/>
  <c r="P89" i="3" s="1"/>
  <c r="Q89" i="3" s="1"/>
  <c r="S89" i="3" s="1"/>
  <c r="K88" i="3"/>
  <c r="P88" i="3" s="1"/>
  <c r="Q88" i="3" s="1"/>
  <c r="S88" i="3" s="1"/>
  <c r="K87" i="3"/>
  <c r="P87" i="3" s="1"/>
  <c r="Q87" i="3" s="1"/>
  <c r="S87" i="3" s="1"/>
  <c r="K86" i="3"/>
  <c r="P86" i="3" s="1"/>
  <c r="Q86" i="3" s="1"/>
  <c r="S86" i="3" s="1"/>
  <c r="K85" i="3"/>
  <c r="P85" i="3" s="1"/>
  <c r="Q85" i="3" s="1"/>
  <c r="S85" i="3" s="1"/>
  <c r="K84" i="3"/>
  <c r="P84" i="3" s="1"/>
  <c r="Q84" i="3" s="1"/>
  <c r="S84" i="3" s="1"/>
  <c r="K83" i="3"/>
  <c r="P83" i="3" s="1"/>
  <c r="Q83" i="3" s="1"/>
  <c r="S83" i="3" s="1"/>
  <c r="K82" i="3"/>
  <c r="P82" i="3" s="1"/>
  <c r="Q82" i="3" s="1"/>
  <c r="S82" i="3" s="1"/>
  <c r="K81" i="3"/>
  <c r="P81" i="3" s="1"/>
  <c r="Q81" i="3" s="1"/>
  <c r="S81" i="3" s="1"/>
  <c r="K80" i="3"/>
  <c r="P80" i="3" s="1"/>
  <c r="Q80" i="3" s="1"/>
  <c r="S80" i="3" s="1"/>
  <c r="K79" i="3"/>
  <c r="P79" i="3" s="1"/>
  <c r="Q79" i="3" s="1"/>
  <c r="S79" i="3" s="1"/>
  <c r="K78" i="3"/>
  <c r="P78" i="3" s="1"/>
  <c r="Q78" i="3" s="1"/>
  <c r="S78" i="3" s="1"/>
  <c r="K77" i="3"/>
  <c r="P77" i="3" s="1"/>
  <c r="Q77" i="3" s="1"/>
  <c r="S77" i="3" s="1"/>
  <c r="K76" i="3"/>
  <c r="P76" i="3" s="1"/>
  <c r="Q76" i="3" s="1"/>
  <c r="S76" i="3" s="1"/>
  <c r="K75" i="3"/>
  <c r="P75" i="3" s="1"/>
  <c r="Q75" i="3" s="1"/>
  <c r="S75" i="3" s="1"/>
  <c r="K74" i="3"/>
  <c r="P74" i="3" s="1"/>
  <c r="Q74" i="3" s="1"/>
  <c r="S74" i="3" s="1"/>
  <c r="K73" i="3"/>
  <c r="P73" i="3" s="1"/>
  <c r="Q73" i="3" s="1"/>
  <c r="S73" i="3" s="1"/>
  <c r="K72" i="3"/>
  <c r="P72" i="3" s="1"/>
  <c r="Q72" i="3" s="1"/>
  <c r="S72" i="3" s="1"/>
  <c r="K71" i="3"/>
  <c r="P71" i="3" s="1"/>
  <c r="Q71" i="3" s="1"/>
  <c r="S71" i="3" s="1"/>
  <c r="K70" i="3"/>
  <c r="P70" i="3" s="1"/>
  <c r="Q70" i="3" s="1"/>
  <c r="S70" i="3" s="1"/>
  <c r="K69" i="3"/>
  <c r="P69" i="3" s="1"/>
  <c r="Q69" i="3" s="1"/>
  <c r="S69" i="3" s="1"/>
  <c r="K68" i="3"/>
  <c r="P68" i="3" s="1"/>
  <c r="Q68" i="3" s="1"/>
  <c r="S68" i="3" s="1"/>
  <c r="K67" i="3"/>
  <c r="P67" i="3" s="1"/>
  <c r="Q67" i="3" s="1"/>
  <c r="S67" i="3" s="1"/>
  <c r="K66" i="3"/>
  <c r="P66" i="3" s="1"/>
  <c r="Q66" i="3" s="1"/>
  <c r="S66" i="3" s="1"/>
  <c r="K65" i="3"/>
  <c r="P65" i="3" s="1"/>
  <c r="Q65" i="3" s="1"/>
  <c r="S65" i="3" s="1"/>
  <c r="K64" i="3"/>
  <c r="P64" i="3" s="1"/>
  <c r="Q64" i="3" s="1"/>
  <c r="S64" i="3" s="1"/>
  <c r="K63" i="3"/>
  <c r="P63" i="3" s="1"/>
  <c r="Q63" i="3" s="1"/>
  <c r="S63" i="3" s="1"/>
  <c r="K62" i="3"/>
  <c r="P62" i="3" s="1"/>
  <c r="Q62" i="3" s="1"/>
  <c r="S62" i="3" s="1"/>
  <c r="K61" i="3"/>
  <c r="P61" i="3" s="1"/>
  <c r="Q61" i="3" s="1"/>
  <c r="S61" i="3" s="1"/>
  <c r="K60" i="3"/>
  <c r="P60" i="3" s="1"/>
  <c r="Q60" i="3" s="1"/>
  <c r="S60" i="3" s="1"/>
  <c r="K59" i="3"/>
  <c r="P59" i="3" s="1"/>
  <c r="Q59" i="3" s="1"/>
  <c r="S59" i="3" s="1"/>
  <c r="K58" i="3"/>
  <c r="P58" i="3" s="1"/>
  <c r="Q58" i="3" s="1"/>
  <c r="S58" i="3" s="1"/>
  <c r="K57" i="3"/>
  <c r="P57" i="3" s="1"/>
  <c r="Q57" i="3" s="1"/>
  <c r="S57" i="3" s="1"/>
  <c r="K56" i="3"/>
  <c r="P56" i="3" s="1"/>
  <c r="Q56" i="3" s="1"/>
  <c r="S56" i="3" s="1"/>
  <c r="K55" i="3"/>
  <c r="P55" i="3" s="1"/>
  <c r="Q55" i="3" s="1"/>
  <c r="S55" i="3" s="1"/>
  <c r="K54" i="3"/>
  <c r="P54" i="3" s="1"/>
  <c r="Q54" i="3" s="1"/>
  <c r="S54" i="3" s="1"/>
  <c r="K53" i="3"/>
  <c r="P53" i="3" s="1"/>
  <c r="Q53" i="3" s="1"/>
  <c r="S53" i="3" s="1"/>
  <c r="K52" i="3"/>
  <c r="P52" i="3" s="1"/>
  <c r="Q52" i="3" s="1"/>
  <c r="S52" i="3" s="1"/>
  <c r="K51" i="3"/>
  <c r="P51" i="3" s="1"/>
  <c r="Q51" i="3" s="1"/>
  <c r="S51" i="3" s="1"/>
  <c r="K50" i="3"/>
  <c r="P50" i="3" s="1"/>
  <c r="Q50" i="3" s="1"/>
  <c r="S50" i="3" s="1"/>
  <c r="K49" i="3"/>
  <c r="P49" i="3" s="1"/>
  <c r="Q49" i="3" s="1"/>
  <c r="S49" i="3" s="1"/>
  <c r="K48" i="3"/>
  <c r="P48" i="3" s="1"/>
  <c r="Q48" i="3" s="1"/>
  <c r="S48" i="3" s="1"/>
  <c r="K47" i="3"/>
  <c r="P47" i="3" s="1"/>
  <c r="Q47" i="3" s="1"/>
  <c r="S47" i="3" s="1"/>
  <c r="K46" i="3"/>
  <c r="P46" i="3" s="1"/>
  <c r="Q46" i="3" s="1"/>
  <c r="S46" i="3" s="1"/>
  <c r="K45" i="3"/>
  <c r="P45" i="3" s="1"/>
  <c r="Q45" i="3" s="1"/>
  <c r="S45" i="3" s="1"/>
  <c r="K44" i="3"/>
  <c r="P44" i="3" s="1"/>
  <c r="Q44" i="3" s="1"/>
  <c r="S44" i="3" s="1"/>
  <c r="K43" i="3"/>
  <c r="P43" i="3" s="1"/>
  <c r="Q43" i="3" s="1"/>
  <c r="S43" i="3" s="1"/>
  <c r="K42" i="3"/>
  <c r="P42" i="3" s="1"/>
  <c r="Q42" i="3" s="1"/>
  <c r="S42" i="3" s="1"/>
  <c r="K41" i="3"/>
  <c r="P41" i="3" s="1"/>
  <c r="Q41" i="3" s="1"/>
  <c r="S41" i="3" s="1"/>
  <c r="K40" i="3"/>
  <c r="P40" i="3" s="1"/>
  <c r="Q40" i="3" s="1"/>
  <c r="S40" i="3" s="1"/>
  <c r="K39" i="3"/>
  <c r="P39" i="3" s="1"/>
  <c r="Q39" i="3" s="1"/>
  <c r="S39" i="3" s="1"/>
  <c r="K38" i="3"/>
  <c r="P38" i="3" s="1"/>
  <c r="Q38" i="3" s="1"/>
  <c r="S38" i="3" s="1"/>
  <c r="K37" i="3"/>
  <c r="P37" i="3" s="1"/>
  <c r="Q37" i="3" s="1"/>
  <c r="S37" i="3" s="1"/>
  <c r="K36" i="3"/>
  <c r="P36" i="3" s="1"/>
  <c r="Q36" i="3" s="1"/>
  <c r="K35" i="3"/>
  <c r="P35" i="3" s="1"/>
  <c r="Q35" i="3" s="1"/>
  <c r="S35" i="3" s="1"/>
  <c r="K34" i="3"/>
  <c r="P34" i="3" s="1"/>
  <c r="Q34" i="3" s="1"/>
  <c r="S34" i="3" s="1"/>
  <c r="K33" i="3"/>
  <c r="P33" i="3" s="1"/>
  <c r="Q33" i="3" s="1"/>
  <c r="S33" i="3" s="1"/>
  <c r="K32" i="3"/>
  <c r="P32" i="3" s="1"/>
  <c r="Q32" i="3" s="1"/>
  <c r="S32" i="3" s="1"/>
  <c r="K31" i="3"/>
  <c r="P31" i="3" s="1"/>
  <c r="Q31" i="3" s="1"/>
  <c r="S31" i="3" s="1"/>
  <c r="K30" i="3"/>
  <c r="P30" i="3" s="1"/>
  <c r="Q30" i="3" s="1"/>
  <c r="S30" i="3" s="1"/>
  <c r="K29" i="3"/>
  <c r="P29" i="3" s="1"/>
  <c r="Q29" i="3" s="1"/>
  <c r="S29" i="3" s="1"/>
  <c r="K28" i="3"/>
  <c r="P28" i="3" s="1"/>
  <c r="Q28" i="3" s="1"/>
  <c r="S28" i="3" s="1"/>
  <c r="K27" i="3"/>
  <c r="P27" i="3" s="1"/>
  <c r="Q27" i="3" s="1"/>
  <c r="S27" i="3" s="1"/>
  <c r="K26" i="3"/>
  <c r="P26" i="3" s="1"/>
  <c r="Q26" i="3" s="1"/>
  <c r="S26" i="3" s="1"/>
  <c r="K25" i="3"/>
  <c r="P25" i="3" s="1"/>
  <c r="Q25" i="3" s="1"/>
  <c r="K24" i="3"/>
  <c r="P24" i="3" s="1"/>
  <c r="Q24" i="3" s="1"/>
  <c r="S24" i="3" s="1"/>
  <c r="K23" i="3"/>
  <c r="P23" i="3" s="1"/>
  <c r="Q23" i="3" s="1"/>
  <c r="S23" i="3" s="1"/>
  <c r="K22" i="3"/>
  <c r="P22" i="3" s="1"/>
  <c r="Q22" i="3" s="1"/>
  <c r="S22" i="3" s="1"/>
  <c r="K21" i="3"/>
  <c r="P21" i="3" s="1"/>
  <c r="Q21" i="3" s="1"/>
  <c r="S21" i="3" s="1"/>
  <c r="K20" i="3"/>
  <c r="P20" i="3" s="1"/>
  <c r="Q20" i="3" s="1"/>
  <c r="S20" i="3" s="1"/>
  <c r="K19" i="3"/>
  <c r="P19" i="3" s="1"/>
  <c r="Q19" i="3" s="1"/>
  <c r="S19" i="3" s="1"/>
  <c r="K18" i="3"/>
  <c r="P18" i="3" s="1"/>
  <c r="Q18" i="3" s="1"/>
  <c r="S18" i="3" s="1"/>
  <c r="K17" i="3"/>
  <c r="P17" i="3" s="1"/>
  <c r="Q17" i="3" s="1"/>
  <c r="S17" i="3" s="1"/>
  <c r="K16" i="3"/>
  <c r="P16" i="3" s="1"/>
  <c r="Q16" i="3" s="1"/>
  <c r="S16" i="3" s="1"/>
  <c r="K15" i="3"/>
  <c r="P15" i="3" s="1"/>
  <c r="Q15" i="3" s="1"/>
  <c r="S15" i="3" s="1"/>
  <c r="K14" i="3"/>
  <c r="P14" i="3" s="1"/>
  <c r="Q14" i="3" s="1"/>
  <c r="S14" i="3" s="1"/>
  <c r="K13" i="3"/>
  <c r="P13" i="3" s="1"/>
  <c r="Q13" i="3" s="1"/>
  <c r="S13" i="3" s="1"/>
  <c r="K12" i="3"/>
  <c r="P12" i="3" s="1"/>
  <c r="Q12" i="3" s="1"/>
  <c r="S12" i="3" s="1"/>
  <c r="K11" i="3"/>
  <c r="P11" i="3" s="1"/>
  <c r="Q11" i="3" s="1"/>
  <c r="S11" i="3" s="1"/>
  <c r="K10" i="3"/>
  <c r="P10" i="3" s="1"/>
  <c r="Q10" i="3" s="1"/>
  <c r="S10" i="3" s="1"/>
  <c r="K9" i="3"/>
  <c r="P9" i="3" s="1"/>
  <c r="Q9" i="3" s="1"/>
  <c r="S9" i="3" s="1"/>
  <c r="K8" i="3"/>
  <c r="P8" i="3" s="1"/>
  <c r="Q8" i="3" s="1"/>
  <c r="S8" i="3" s="1"/>
  <c r="K7" i="3"/>
  <c r="P7" i="3" s="1"/>
  <c r="Q7" i="3" s="1"/>
  <c r="S7" i="3" s="1"/>
  <c r="K6" i="3"/>
  <c r="P6" i="3" s="1"/>
  <c r="Q6" i="3" s="1"/>
  <c r="S6" i="3" s="1"/>
  <c r="K5" i="3"/>
  <c r="R16" i="34"/>
  <c r="L16" i="17" s="1"/>
  <c r="N16" i="34"/>
  <c r="L16" i="34"/>
  <c r="K16" i="34"/>
  <c r="Q39" i="6"/>
  <c r="L13" i="17" s="1"/>
  <c r="M39" i="6"/>
  <c r="J13" i="17" s="1"/>
  <c r="L39" i="6"/>
  <c r="M485" i="5"/>
  <c r="L485" i="5"/>
  <c r="K13" i="17" l="1"/>
  <c r="I13" i="17"/>
  <c r="I17" i="17" s="1"/>
  <c r="Q4" i="7"/>
  <c r="Q431" i="7" s="1"/>
  <c r="L14" i="17" s="1"/>
  <c r="Q4" i="8"/>
  <c r="Q556" i="8" s="1"/>
  <c r="L12" i="17" s="1"/>
  <c r="J17" i="17"/>
  <c r="N111" i="5"/>
  <c r="O111" i="5" s="1"/>
  <c r="Q111" i="5" s="1"/>
  <c r="N175" i="5"/>
  <c r="O175" i="5" s="1"/>
  <c r="Q175" i="5" s="1"/>
  <c r="N197" i="5"/>
  <c r="O197" i="5" s="1"/>
  <c r="Q197" i="5" s="1"/>
  <c r="N345" i="5"/>
  <c r="O345" i="5" s="1"/>
  <c r="Q345" i="5" s="1"/>
  <c r="N411" i="5"/>
  <c r="O411" i="5" s="1"/>
  <c r="Q411" i="5" s="1"/>
  <c r="N437" i="5"/>
  <c r="O437" i="5" s="1"/>
  <c r="Q437" i="5" s="1"/>
  <c r="N481" i="5"/>
  <c r="O481" i="5" s="1"/>
  <c r="Q481" i="5" s="1"/>
  <c r="N139" i="5"/>
  <c r="O139" i="5" s="1"/>
  <c r="Q139" i="5" s="1"/>
  <c r="N6" i="5"/>
  <c r="O6" i="5" s="1"/>
  <c r="N8" i="5"/>
  <c r="O8" i="5" s="1"/>
  <c r="Q8" i="5" s="1"/>
  <c r="N10" i="5"/>
  <c r="O10" i="5" s="1"/>
  <c r="Q10" i="5" s="1"/>
  <c r="N12" i="5"/>
  <c r="O12" i="5" s="1"/>
  <c r="Q12" i="5" s="1"/>
  <c r="N14" i="5"/>
  <c r="O14" i="5" s="1"/>
  <c r="Q14" i="5" s="1"/>
  <c r="N16" i="5"/>
  <c r="O16" i="5" s="1"/>
  <c r="Q16" i="5" s="1"/>
  <c r="N18" i="5"/>
  <c r="O18" i="5" s="1"/>
  <c r="Q18" i="5" s="1"/>
  <c r="N20" i="5"/>
  <c r="O20" i="5" s="1"/>
  <c r="Q20" i="5" s="1"/>
  <c r="N22" i="5"/>
  <c r="O22" i="5" s="1"/>
  <c r="Q22" i="5" s="1"/>
  <c r="N24" i="5"/>
  <c r="O24" i="5" s="1"/>
  <c r="Q24" i="5" s="1"/>
  <c r="N26" i="5"/>
  <c r="O26" i="5" s="1"/>
  <c r="Q26" i="5" s="1"/>
  <c r="N28" i="5"/>
  <c r="O28" i="5" s="1"/>
  <c r="Q28" i="5" s="1"/>
  <c r="N30" i="5"/>
  <c r="O30" i="5" s="1"/>
  <c r="Q30" i="5" s="1"/>
  <c r="N32" i="5"/>
  <c r="O32" i="5" s="1"/>
  <c r="Q32" i="5" s="1"/>
  <c r="N34" i="5"/>
  <c r="O34" i="5" s="1"/>
  <c r="Q34" i="5" s="1"/>
  <c r="N36" i="5"/>
  <c r="O36" i="5" s="1"/>
  <c r="Q36" i="5" s="1"/>
  <c r="N38" i="5"/>
  <c r="O38" i="5" s="1"/>
  <c r="Q38" i="5" s="1"/>
  <c r="N40" i="5"/>
  <c r="O40" i="5" s="1"/>
  <c r="Q40" i="5" s="1"/>
  <c r="N42" i="5"/>
  <c r="O42" i="5" s="1"/>
  <c r="Q42" i="5" s="1"/>
  <c r="N27" i="5"/>
  <c r="O27" i="5" s="1"/>
  <c r="Q27" i="5" s="1"/>
  <c r="N33" i="5"/>
  <c r="O33" i="5" s="1"/>
  <c r="Q33" i="5" s="1"/>
  <c r="N75" i="5"/>
  <c r="O75" i="5" s="1"/>
  <c r="Q75" i="5" s="1"/>
  <c r="N285" i="5"/>
  <c r="O285" i="5" s="1"/>
  <c r="N325" i="5"/>
  <c r="O325" i="5" s="1"/>
  <c r="Q325" i="5" s="1"/>
  <c r="N44" i="5"/>
  <c r="O44" i="5" s="1"/>
  <c r="Q44" i="5" s="1"/>
  <c r="N46" i="5"/>
  <c r="O46" i="5" s="1"/>
  <c r="Q46" i="5" s="1"/>
  <c r="N48" i="5"/>
  <c r="O48" i="5" s="1"/>
  <c r="Q48" i="5" s="1"/>
  <c r="N50" i="5"/>
  <c r="O50" i="5" s="1"/>
  <c r="Q50" i="5" s="1"/>
  <c r="N52" i="5"/>
  <c r="O52" i="5" s="1"/>
  <c r="Q52" i="5" s="1"/>
  <c r="N54" i="5"/>
  <c r="O54" i="5" s="1"/>
  <c r="Q54" i="5" s="1"/>
  <c r="N56" i="5"/>
  <c r="O56" i="5" s="1"/>
  <c r="Q56" i="5" s="1"/>
  <c r="N58" i="5"/>
  <c r="O58" i="5" s="1"/>
  <c r="Q58" i="5" s="1"/>
  <c r="N60" i="5"/>
  <c r="O60" i="5" s="1"/>
  <c r="Q60" i="5" s="1"/>
  <c r="N62" i="5"/>
  <c r="O62" i="5" s="1"/>
  <c r="Q62" i="5" s="1"/>
  <c r="N64" i="5"/>
  <c r="O64" i="5" s="1"/>
  <c r="Q64" i="5" s="1"/>
  <c r="N66" i="5"/>
  <c r="O66" i="5" s="1"/>
  <c r="Q66" i="5" s="1"/>
  <c r="N68" i="5"/>
  <c r="O68" i="5" s="1"/>
  <c r="N70" i="5"/>
  <c r="O70" i="5" s="1"/>
  <c r="Q70" i="5" s="1"/>
  <c r="N72" i="5"/>
  <c r="O72" i="5" s="1"/>
  <c r="Q72" i="5" s="1"/>
  <c r="N74" i="5"/>
  <c r="O74" i="5" s="1"/>
  <c r="Q74" i="5" s="1"/>
  <c r="N76" i="5"/>
  <c r="O76" i="5" s="1"/>
  <c r="Q76" i="5" s="1"/>
  <c r="N78" i="5"/>
  <c r="O78" i="5" s="1"/>
  <c r="Q78" i="5" s="1"/>
  <c r="N80" i="5"/>
  <c r="O80" i="5" s="1"/>
  <c r="Q80" i="5" s="1"/>
  <c r="N82" i="5"/>
  <c r="O82" i="5" s="1"/>
  <c r="Q82" i="5" s="1"/>
  <c r="N84" i="5"/>
  <c r="O84" i="5" s="1"/>
  <c r="Q84" i="5" s="1"/>
  <c r="N86" i="5"/>
  <c r="O86" i="5" s="1"/>
  <c r="Q86" i="5" s="1"/>
  <c r="N88" i="5"/>
  <c r="O88" i="5" s="1"/>
  <c r="Q88" i="5" s="1"/>
  <c r="N90" i="5"/>
  <c r="O90" i="5" s="1"/>
  <c r="Q90" i="5" s="1"/>
  <c r="N92" i="5"/>
  <c r="O92" i="5" s="1"/>
  <c r="Q92" i="5" s="1"/>
  <c r="N94" i="5"/>
  <c r="O94" i="5" s="1"/>
  <c r="Q94" i="5" s="1"/>
  <c r="N96" i="5"/>
  <c r="O96" i="5" s="1"/>
  <c r="Q96" i="5" s="1"/>
  <c r="N98" i="5"/>
  <c r="O98" i="5" s="1"/>
  <c r="Q98" i="5" s="1"/>
  <c r="N100" i="5"/>
  <c r="O100" i="5" s="1"/>
  <c r="Q100" i="5" s="1"/>
  <c r="N102" i="5"/>
  <c r="O102" i="5" s="1"/>
  <c r="Q102" i="5" s="1"/>
  <c r="N104" i="5"/>
  <c r="O104" i="5" s="1"/>
  <c r="Q104" i="5" s="1"/>
  <c r="N106" i="5"/>
  <c r="O106" i="5" s="1"/>
  <c r="Q106" i="5" s="1"/>
  <c r="N108" i="5"/>
  <c r="O108" i="5" s="1"/>
  <c r="Q108" i="5" s="1"/>
  <c r="N110" i="5"/>
  <c r="O110" i="5" s="1"/>
  <c r="Q110" i="5" s="1"/>
  <c r="N112" i="5"/>
  <c r="O112" i="5" s="1"/>
  <c r="Q112" i="5" s="1"/>
  <c r="N114" i="5"/>
  <c r="O114" i="5" s="1"/>
  <c r="Q114" i="5" s="1"/>
  <c r="N116" i="5"/>
  <c r="O116" i="5" s="1"/>
  <c r="Q116" i="5" s="1"/>
  <c r="N118" i="5"/>
  <c r="O118" i="5" s="1"/>
  <c r="Q118" i="5" s="1"/>
  <c r="N120" i="5"/>
  <c r="O120" i="5" s="1"/>
  <c r="Q120" i="5" s="1"/>
  <c r="N122" i="5"/>
  <c r="O122" i="5" s="1"/>
  <c r="Q122" i="5" s="1"/>
  <c r="N124" i="5"/>
  <c r="O124" i="5" s="1"/>
  <c r="Q124" i="5" s="1"/>
  <c r="N126" i="5"/>
  <c r="O126" i="5" s="1"/>
  <c r="Q126" i="5" s="1"/>
  <c r="N128" i="5"/>
  <c r="O128" i="5" s="1"/>
  <c r="Q128" i="5" s="1"/>
  <c r="N130" i="5"/>
  <c r="O130" i="5" s="1"/>
  <c r="N132" i="5"/>
  <c r="O132" i="5" s="1"/>
  <c r="Q132" i="5" s="1"/>
  <c r="N134" i="5"/>
  <c r="O134" i="5" s="1"/>
  <c r="Q134" i="5" s="1"/>
  <c r="N136" i="5"/>
  <c r="O136" i="5" s="1"/>
  <c r="Q136" i="5" s="1"/>
  <c r="N138" i="5"/>
  <c r="O138" i="5" s="1"/>
  <c r="N140" i="5"/>
  <c r="O140" i="5" s="1"/>
  <c r="N142" i="5"/>
  <c r="O142" i="5" s="1"/>
  <c r="N144" i="5"/>
  <c r="O144" i="5" s="1"/>
  <c r="Q144" i="5" s="1"/>
  <c r="N146" i="5"/>
  <c r="O146" i="5" s="1"/>
  <c r="N148" i="5"/>
  <c r="O148" i="5" s="1"/>
  <c r="N150" i="5"/>
  <c r="O150" i="5" s="1"/>
  <c r="Q150" i="5" s="1"/>
  <c r="N152" i="5"/>
  <c r="O152" i="5" s="1"/>
  <c r="Q152" i="5" s="1"/>
  <c r="N154" i="5"/>
  <c r="O154" i="5" s="1"/>
  <c r="Q154" i="5" s="1"/>
  <c r="N156" i="5"/>
  <c r="O156" i="5" s="1"/>
  <c r="Q156" i="5" s="1"/>
  <c r="N158" i="5"/>
  <c r="O158" i="5" s="1"/>
  <c r="Q158" i="5" s="1"/>
  <c r="N160" i="5"/>
  <c r="O160" i="5" s="1"/>
  <c r="Q160" i="5" s="1"/>
  <c r="N162" i="5"/>
  <c r="O162" i="5" s="1"/>
  <c r="Q162" i="5" s="1"/>
  <c r="N164" i="5"/>
  <c r="O164" i="5" s="1"/>
  <c r="N166" i="5"/>
  <c r="O166" i="5" s="1"/>
  <c r="Q166" i="5" s="1"/>
  <c r="N168" i="5"/>
  <c r="O168" i="5" s="1"/>
  <c r="N170" i="5"/>
  <c r="O170" i="5" s="1"/>
  <c r="Q170" i="5" s="1"/>
  <c r="N172" i="5"/>
  <c r="O172" i="5" s="1"/>
  <c r="N174" i="5"/>
  <c r="O174" i="5" s="1"/>
  <c r="N176" i="5"/>
  <c r="O176" i="5" s="1"/>
  <c r="N178" i="5"/>
  <c r="O178" i="5" s="1"/>
  <c r="N180" i="5"/>
  <c r="O180" i="5" s="1"/>
  <c r="N182" i="5"/>
  <c r="O182" i="5" s="1"/>
  <c r="Q182" i="5" s="1"/>
  <c r="N184" i="5"/>
  <c r="O184" i="5" s="1"/>
  <c r="Q184" i="5" s="1"/>
  <c r="N186" i="5"/>
  <c r="O186" i="5" s="1"/>
  <c r="N188" i="5"/>
  <c r="O188" i="5" s="1"/>
  <c r="Q188" i="5" s="1"/>
  <c r="N190" i="5"/>
  <c r="O190" i="5" s="1"/>
  <c r="Q190" i="5" s="1"/>
  <c r="N192" i="5"/>
  <c r="O192" i="5" s="1"/>
  <c r="Q192" i="5" s="1"/>
  <c r="N194" i="5"/>
  <c r="O194" i="5" s="1"/>
  <c r="Q194" i="5" s="1"/>
  <c r="N196" i="5"/>
  <c r="O196" i="5" s="1"/>
  <c r="Q196" i="5" s="1"/>
  <c r="N198" i="5"/>
  <c r="O198" i="5" s="1"/>
  <c r="Q198" i="5" s="1"/>
  <c r="N200" i="5"/>
  <c r="O200" i="5" s="1"/>
  <c r="Q200" i="5" s="1"/>
  <c r="N202" i="5"/>
  <c r="O202" i="5" s="1"/>
  <c r="Q202" i="5" s="1"/>
  <c r="N204" i="5"/>
  <c r="O204" i="5" s="1"/>
  <c r="N206" i="5"/>
  <c r="O206" i="5" s="1"/>
  <c r="N208" i="5"/>
  <c r="O208" i="5" s="1"/>
  <c r="N210" i="5"/>
  <c r="O210" i="5" s="1"/>
  <c r="N212" i="5"/>
  <c r="O212" i="5" s="1"/>
  <c r="N214" i="5"/>
  <c r="O214" i="5" s="1"/>
  <c r="N216" i="5"/>
  <c r="O216" i="5" s="1"/>
  <c r="Q216" i="5" s="1"/>
  <c r="N218" i="5"/>
  <c r="O218" i="5" s="1"/>
  <c r="Q218" i="5" s="1"/>
  <c r="N220" i="5"/>
  <c r="O220" i="5" s="1"/>
  <c r="N222" i="5"/>
  <c r="O222" i="5" s="1"/>
  <c r="Q222" i="5" s="1"/>
  <c r="N224" i="5"/>
  <c r="O224" i="5" s="1"/>
  <c r="Q224" i="5" s="1"/>
  <c r="N226" i="5"/>
  <c r="O226" i="5" s="1"/>
  <c r="Q226" i="5" s="1"/>
  <c r="N228" i="5"/>
  <c r="O228" i="5" s="1"/>
  <c r="Q228" i="5" s="1"/>
  <c r="N230" i="5"/>
  <c r="O230" i="5" s="1"/>
  <c r="Q230" i="5" s="1"/>
  <c r="N232" i="5"/>
  <c r="O232" i="5" s="1"/>
  <c r="Q232" i="5" s="1"/>
  <c r="N234" i="5"/>
  <c r="O234" i="5" s="1"/>
  <c r="Q234" i="5" s="1"/>
  <c r="N236" i="5"/>
  <c r="O236" i="5" s="1"/>
  <c r="Q236" i="5" s="1"/>
  <c r="N238" i="5"/>
  <c r="O238" i="5" s="1"/>
  <c r="Q238" i="5" s="1"/>
  <c r="N240" i="5"/>
  <c r="O240" i="5" s="1"/>
  <c r="Q240" i="5" s="1"/>
  <c r="N242" i="5"/>
  <c r="O242" i="5" s="1"/>
  <c r="Q242" i="5" s="1"/>
  <c r="N244" i="5"/>
  <c r="O244" i="5" s="1"/>
  <c r="Q244" i="5" s="1"/>
  <c r="N246" i="5"/>
  <c r="O246" i="5" s="1"/>
  <c r="Q246" i="5" s="1"/>
  <c r="N248" i="5"/>
  <c r="O248" i="5" s="1"/>
  <c r="Q248" i="5" s="1"/>
  <c r="N250" i="5"/>
  <c r="O250" i="5" s="1"/>
  <c r="Q250" i="5" s="1"/>
  <c r="N252" i="5"/>
  <c r="O252" i="5" s="1"/>
  <c r="Q252" i="5" s="1"/>
  <c r="N254" i="5"/>
  <c r="O254" i="5" s="1"/>
  <c r="Q254" i="5" s="1"/>
  <c r="N256" i="5"/>
  <c r="O256" i="5" s="1"/>
  <c r="Q256" i="5" s="1"/>
  <c r="N258" i="5"/>
  <c r="O258" i="5" s="1"/>
  <c r="Q258" i="5" s="1"/>
  <c r="N260" i="5"/>
  <c r="O260" i="5" s="1"/>
  <c r="Q260" i="5" s="1"/>
  <c r="N262" i="5"/>
  <c r="O262" i="5" s="1"/>
  <c r="Q262" i="5" s="1"/>
  <c r="N264" i="5"/>
  <c r="O264" i="5" s="1"/>
  <c r="Q264" i="5" s="1"/>
  <c r="N266" i="5"/>
  <c r="O266" i="5" s="1"/>
  <c r="Q266" i="5" s="1"/>
  <c r="N268" i="5"/>
  <c r="O268" i="5" s="1"/>
  <c r="Q268" i="5" s="1"/>
  <c r="N270" i="5"/>
  <c r="O270" i="5" s="1"/>
  <c r="Q270" i="5" s="1"/>
  <c r="N272" i="5"/>
  <c r="O272" i="5" s="1"/>
  <c r="Q272" i="5" s="1"/>
  <c r="N274" i="5"/>
  <c r="O274" i="5" s="1"/>
  <c r="Q274" i="5" s="1"/>
  <c r="N276" i="5"/>
  <c r="O276" i="5" s="1"/>
  <c r="Q276" i="5" s="1"/>
  <c r="N278" i="5"/>
  <c r="O278" i="5" s="1"/>
  <c r="Q278" i="5" s="1"/>
  <c r="N280" i="5"/>
  <c r="O280" i="5" s="1"/>
  <c r="Q280" i="5" s="1"/>
  <c r="N282" i="5"/>
  <c r="O282" i="5" s="1"/>
  <c r="Q282" i="5" s="1"/>
  <c r="N284" i="5"/>
  <c r="O284" i="5" s="1"/>
  <c r="Q284" i="5" s="1"/>
  <c r="N286" i="5"/>
  <c r="O286" i="5" s="1"/>
  <c r="Q286" i="5" s="1"/>
  <c r="N288" i="5"/>
  <c r="O288" i="5" s="1"/>
  <c r="Q288" i="5" s="1"/>
  <c r="N290" i="5"/>
  <c r="O290" i="5" s="1"/>
  <c r="Q290" i="5" s="1"/>
  <c r="N292" i="5"/>
  <c r="O292" i="5" s="1"/>
  <c r="Q292" i="5" s="1"/>
  <c r="N294" i="5"/>
  <c r="O294" i="5" s="1"/>
  <c r="Q294" i="5" s="1"/>
  <c r="N296" i="5"/>
  <c r="O296" i="5" s="1"/>
  <c r="Q296" i="5" s="1"/>
  <c r="N298" i="5"/>
  <c r="O298" i="5" s="1"/>
  <c r="Q298" i="5" s="1"/>
  <c r="N300" i="5"/>
  <c r="O300" i="5" s="1"/>
  <c r="Q300" i="5" s="1"/>
  <c r="N302" i="5"/>
  <c r="O302" i="5" s="1"/>
  <c r="Q302" i="5" s="1"/>
  <c r="N304" i="5"/>
  <c r="O304" i="5" s="1"/>
  <c r="Q304" i="5" s="1"/>
  <c r="N306" i="5"/>
  <c r="O306" i="5" s="1"/>
  <c r="Q306" i="5" s="1"/>
  <c r="N308" i="5"/>
  <c r="O308" i="5" s="1"/>
  <c r="Q308" i="5" s="1"/>
  <c r="N310" i="5"/>
  <c r="O310" i="5" s="1"/>
  <c r="Q310" i="5" s="1"/>
  <c r="N312" i="5"/>
  <c r="O312" i="5" s="1"/>
  <c r="Q312" i="5" s="1"/>
  <c r="N314" i="5"/>
  <c r="O314" i="5" s="1"/>
  <c r="Q314" i="5" s="1"/>
  <c r="N316" i="5"/>
  <c r="O316" i="5" s="1"/>
  <c r="Q316" i="5" s="1"/>
  <c r="N318" i="5"/>
  <c r="O318" i="5" s="1"/>
  <c r="Q318" i="5" s="1"/>
  <c r="N320" i="5"/>
  <c r="O320" i="5" s="1"/>
  <c r="Q320" i="5" s="1"/>
  <c r="N322" i="5"/>
  <c r="O322" i="5" s="1"/>
  <c r="Q322" i="5" s="1"/>
  <c r="N324" i="5"/>
  <c r="O324" i="5" s="1"/>
  <c r="Q324" i="5" s="1"/>
  <c r="N326" i="5"/>
  <c r="O326" i="5" s="1"/>
  <c r="Q326" i="5" s="1"/>
  <c r="N328" i="5"/>
  <c r="O328" i="5" s="1"/>
  <c r="Q328" i="5" s="1"/>
  <c r="N330" i="5"/>
  <c r="O330" i="5" s="1"/>
  <c r="Q330" i="5" s="1"/>
  <c r="N332" i="5"/>
  <c r="O332" i="5" s="1"/>
  <c r="Q332" i="5" s="1"/>
  <c r="N334" i="5"/>
  <c r="O334" i="5" s="1"/>
  <c r="Q334" i="5" s="1"/>
  <c r="N336" i="5"/>
  <c r="O336" i="5" s="1"/>
  <c r="Q336" i="5" s="1"/>
  <c r="N338" i="5"/>
  <c r="O338" i="5" s="1"/>
  <c r="Q338" i="5" s="1"/>
  <c r="N340" i="5"/>
  <c r="O340" i="5" s="1"/>
  <c r="Q340" i="5" s="1"/>
  <c r="N342" i="5"/>
  <c r="O342" i="5" s="1"/>
  <c r="Q342" i="5" s="1"/>
  <c r="N344" i="5"/>
  <c r="O344" i="5" s="1"/>
  <c r="Q344" i="5" s="1"/>
  <c r="N346" i="5"/>
  <c r="O346" i="5" s="1"/>
  <c r="Q346" i="5" s="1"/>
  <c r="N348" i="5"/>
  <c r="O348" i="5" s="1"/>
  <c r="Q348" i="5" s="1"/>
  <c r="N350" i="5"/>
  <c r="O350" i="5" s="1"/>
  <c r="Q350" i="5" s="1"/>
  <c r="N352" i="5"/>
  <c r="O352" i="5" s="1"/>
  <c r="Q352" i="5" s="1"/>
  <c r="N354" i="5"/>
  <c r="O354" i="5" s="1"/>
  <c r="Q354" i="5" s="1"/>
  <c r="N356" i="5"/>
  <c r="O356" i="5" s="1"/>
  <c r="Q356" i="5" s="1"/>
  <c r="N358" i="5"/>
  <c r="O358" i="5" s="1"/>
  <c r="Q358" i="5" s="1"/>
  <c r="N360" i="5"/>
  <c r="O360" i="5" s="1"/>
  <c r="Q360" i="5" s="1"/>
  <c r="N466" i="5"/>
  <c r="O466" i="5" s="1"/>
  <c r="Q466" i="5" s="1"/>
  <c r="N468" i="5"/>
  <c r="O468" i="5" s="1"/>
  <c r="Q468" i="5" s="1"/>
  <c r="N470" i="5"/>
  <c r="O470" i="5" s="1"/>
  <c r="Q470" i="5" s="1"/>
  <c r="N472" i="5"/>
  <c r="O472" i="5" s="1"/>
  <c r="Q472" i="5" s="1"/>
  <c r="N474" i="5"/>
  <c r="O474" i="5" s="1"/>
  <c r="Q474" i="5" s="1"/>
  <c r="N476" i="5"/>
  <c r="O476" i="5" s="1"/>
  <c r="Q476" i="5" s="1"/>
  <c r="N478" i="5"/>
  <c r="O478" i="5" s="1"/>
  <c r="Q478" i="5" s="1"/>
  <c r="N480" i="5"/>
  <c r="O480" i="5" s="1"/>
  <c r="Q480" i="5" s="1"/>
  <c r="N482" i="5"/>
  <c r="O482" i="5" s="1"/>
  <c r="Q482" i="5" s="1"/>
  <c r="N484" i="5"/>
  <c r="O484" i="5" s="1"/>
  <c r="Q484" i="5" s="1"/>
  <c r="N21" i="5"/>
  <c r="O21" i="5" s="1"/>
  <c r="Q21" i="5" s="1"/>
  <c r="N47" i="5"/>
  <c r="O47" i="5" s="1"/>
  <c r="Q47" i="5" s="1"/>
  <c r="N69" i="5"/>
  <c r="O69" i="5" s="1"/>
  <c r="Q69" i="5" s="1"/>
  <c r="N371" i="5"/>
  <c r="O371" i="5" s="1"/>
  <c r="Q371" i="5" s="1"/>
  <c r="N161" i="5"/>
  <c r="O161" i="5" s="1"/>
  <c r="Q161" i="5" s="1"/>
  <c r="N203" i="5"/>
  <c r="O203" i="5" s="1"/>
  <c r="N5" i="5"/>
  <c r="O5" i="5" s="1"/>
  <c r="Q5" i="5" s="1"/>
  <c r="N9" i="5"/>
  <c r="O9" i="5" s="1"/>
  <c r="N133" i="5"/>
  <c r="O133" i="5" s="1"/>
  <c r="N239" i="5"/>
  <c r="O239" i="5" s="1"/>
  <c r="Q239" i="5" s="1"/>
  <c r="N305" i="5"/>
  <c r="O305" i="5" s="1"/>
  <c r="Q305" i="5" s="1"/>
  <c r="N362" i="5"/>
  <c r="O362" i="5" s="1"/>
  <c r="Q362" i="5" s="1"/>
  <c r="N364" i="5"/>
  <c r="O364" i="5" s="1"/>
  <c r="Q364" i="5" s="1"/>
  <c r="N366" i="5"/>
  <c r="O366" i="5" s="1"/>
  <c r="Q366" i="5" s="1"/>
  <c r="N368" i="5"/>
  <c r="O368" i="5" s="1"/>
  <c r="Q368" i="5" s="1"/>
  <c r="N370" i="5"/>
  <c r="O370" i="5" s="1"/>
  <c r="Q370" i="5" s="1"/>
  <c r="N372" i="5"/>
  <c r="O372" i="5" s="1"/>
  <c r="Q372" i="5" s="1"/>
  <c r="N374" i="5"/>
  <c r="O374" i="5" s="1"/>
  <c r="Q374" i="5" s="1"/>
  <c r="N376" i="5"/>
  <c r="O376" i="5" s="1"/>
  <c r="Q376" i="5" s="1"/>
  <c r="N378" i="5"/>
  <c r="O378" i="5" s="1"/>
  <c r="Q378" i="5" s="1"/>
  <c r="N380" i="5"/>
  <c r="O380" i="5" s="1"/>
  <c r="Q380" i="5" s="1"/>
  <c r="N382" i="5"/>
  <c r="O382" i="5" s="1"/>
  <c r="Q382" i="5" s="1"/>
  <c r="N384" i="5"/>
  <c r="O384" i="5" s="1"/>
  <c r="Q384" i="5" s="1"/>
  <c r="N386" i="5"/>
  <c r="O386" i="5" s="1"/>
  <c r="Q386" i="5" s="1"/>
  <c r="N388" i="5"/>
  <c r="O388" i="5" s="1"/>
  <c r="Q388" i="5" s="1"/>
  <c r="N390" i="5"/>
  <c r="O390" i="5" s="1"/>
  <c r="Q390" i="5" s="1"/>
  <c r="N392" i="5"/>
  <c r="O392" i="5" s="1"/>
  <c r="Q392" i="5" s="1"/>
  <c r="N394" i="5"/>
  <c r="O394" i="5" s="1"/>
  <c r="Q394" i="5" s="1"/>
  <c r="N396" i="5"/>
  <c r="O396" i="5" s="1"/>
  <c r="Q396" i="5" s="1"/>
  <c r="N398" i="5"/>
  <c r="O398" i="5" s="1"/>
  <c r="Q398" i="5" s="1"/>
  <c r="N400" i="5"/>
  <c r="O400" i="5" s="1"/>
  <c r="Q400" i="5" s="1"/>
  <c r="N402" i="5"/>
  <c r="O402" i="5" s="1"/>
  <c r="Q402" i="5" s="1"/>
  <c r="N404" i="5"/>
  <c r="O404" i="5" s="1"/>
  <c r="Q404" i="5" s="1"/>
  <c r="N406" i="5"/>
  <c r="O406" i="5" s="1"/>
  <c r="Q406" i="5" s="1"/>
  <c r="N408" i="5"/>
  <c r="O408" i="5" s="1"/>
  <c r="Q408" i="5" s="1"/>
  <c r="N410" i="5"/>
  <c r="O410" i="5" s="1"/>
  <c r="Q410" i="5" s="1"/>
  <c r="N412" i="5"/>
  <c r="O412" i="5" s="1"/>
  <c r="Q412" i="5" s="1"/>
  <c r="N414" i="5"/>
  <c r="O414" i="5" s="1"/>
  <c r="Q414" i="5" s="1"/>
  <c r="N416" i="5"/>
  <c r="O416" i="5" s="1"/>
  <c r="Q416" i="5" s="1"/>
  <c r="N418" i="5"/>
  <c r="O418" i="5" s="1"/>
  <c r="Q418" i="5" s="1"/>
  <c r="N420" i="5"/>
  <c r="O420" i="5" s="1"/>
  <c r="Q420" i="5" s="1"/>
  <c r="N422" i="5"/>
  <c r="O422" i="5" s="1"/>
  <c r="Q422" i="5" s="1"/>
  <c r="N424" i="5"/>
  <c r="O424" i="5" s="1"/>
  <c r="Q424" i="5" s="1"/>
  <c r="N426" i="5"/>
  <c r="O426" i="5" s="1"/>
  <c r="Q426" i="5" s="1"/>
  <c r="N428" i="5"/>
  <c r="O428" i="5" s="1"/>
  <c r="Q428" i="5" s="1"/>
  <c r="N430" i="5"/>
  <c r="O430" i="5" s="1"/>
  <c r="Q430" i="5" s="1"/>
  <c r="N432" i="5"/>
  <c r="O432" i="5" s="1"/>
  <c r="Q432" i="5" s="1"/>
  <c r="N434" i="5"/>
  <c r="O434" i="5" s="1"/>
  <c r="Q434" i="5" s="1"/>
  <c r="N436" i="5"/>
  <c r="O436" i="5" s="1"/>
  <c r="Q436" i="5" s="1"/>
  <c r="N438" i="5"/>
  <c r="O438" i="5" s="1"/>
  <c r="Q438" i="5" s="1"/>
  <c r="N440" i="5"/>
  <c r="O440" i="5" s="1"/>
  <c r="Q440" i="5" s="1"/>
  <c r="N442" i="5"/>
  <c r="O442" i="5" s="1"/>
  <c r="Q442" i="5" s="1"/>
  <c r="N444" i="5"/>
  <c r="O444" i="5" s="1"/>
  <c r="Q444" i="5" s="1"/>
  <c r="N446" i="5"/>
  <c r="O446" i="5" s="1"/>
  <c r="Q446" i="5" s="1"/>
  <c r="N448" i="5"/>
  <c r="O448" i="5" s="1"/>
  <c r="Q448" i="5" s="1"/>
  <c r="N450" i="5"/>
  <c r="O450" i="5" s="1"/>
  <c r="Q450" i="5" s="1"/>
  <c r="N452" i="5"/>
  <c r="O452" i="5" s="1"/>
  <c r="Q452" i="5" s="1"/>
  <c r="N454" i="5"/>
  <c r="O454" i="5" s="1"/>
  <c r="Q454" i="5" s="1"/>
  <c r="N456" i="5"/>
  <c r="O456" i="5" s="1"/>
  <c r="Q456" i="5" s="1"/>
  <c r="N458" i="5"/>
  <c r="O458" i="5" s="1"/>
  <c r="Q458" i="5" s="1"/>
  <c r="N460" i="5"/>
  <c r="O460" i="5" s="1"/>
  <c r="Q460" i="5" s="1"/>
  <c r="N462" i="5"/>
  <c r="O462" i="5" s="1"/>
  <c r="Q462" i="5" s="1"/>
  <c r="N464" i="5"/>
  <c r="O464" i="5" s="1"/>
  <c r="Q464" i="5" s="1"/>
  <c r="N7" i="5"/>
  <c r="O7" i="5" s="1"/>
  <c r="Q7" i="5" s="1"/>
  <c r="N11" i="5"/>
  <c r="O11" i="5" s="1"/>
  <c r="Q11" i="5" s="1"/>
  <c r="N15" i="5"/>
  <c r="O15" i="5" s="1"/>
  <c r="Q15" i="5" s="1"/>
  <c r="N17" i="5"/>
  <c r="O17" i="5" s="1"/>
  <c r="Q17" i="5" s="1"/>
  <c r="N37" i="5"/>
  <c r="O37" i="5" s="1"/>
  <c r="Q37" i="5" s="1"/>
  <c r="N43" i="5"/>
  <c r="O43" i="5" s="1"/>
  <c r="Q43" i="5" s="1"/>
  <c r="N65" i="5"/>
  <c r="O65" i="5" s="1"/>
  <c r="Q65" i="5" s="1"/>
  <c r="N79" i="5"/>
  <c r="O79" i="5" s="1"/>
  <c r="Q79" i="5" s="1"/>
  <c r="N97" i="5"/>
  <c r="O97" i="5" s="1"/>
  <c r="Q97" i="5" s="1"/>
  <c r="N101" i="5"/>
  <c r="O101" i="5" s="1"/>
  <c r="Q101" i="5" s="1"/>
  <c r="N107" i="5"/>
  <c r="O107" i="5" s="1"/>
  <c r="Q107" i="5" s="1"/>
  <c r="N129" i="5"/>
  <c r="O129" i="5" s="1"/>
  <c r="N143" i="5"/>
  <c r="O143" i="5" s="1"/>
  <c r="N165" i="5"/>
  <c r="O165" i="5" s="1"/>
  <c r="Q165" i="5" s="1"/>
  <c r="N171" i="5"/>
  <c r="O171" i="5" s="1"/>
  <c r="N193" i="5"/>
  <c r="O193" i="5" s="1"/>
  <c r="Q193" i="5" s="1"/>
  <c r="N207" i="5"/>
  <c r="O207" i="5" s="1"/>
  <c r="N225" i="5"/>
  <c r="O225" i="5" s="1"/>
  <c r="Q225" i="5" s="1"/>
  <c r="N229" i="5"/>
  <c r="O229" i="5" s="1"/>
  <c r="N235" i="5"/>
  <c r="O235" i="5" s="1"/>
  <c r="Q235" i="5" s="1"/>
  <c r="N275" i="5"/>
  <c r="O275" i="5" s="1"/>
  <c r="Q275" i="5" s="1"/>
  <c r="N295" i="5"/>
  <c r="O295" i="5" s="1"/>
  <c r="Q295" i="5" s="1"/>
  <c r="N315" i="5"/>
  <c r="O315" i="5" s="1"/>
  <c r="Q315" i="5" s="1"/>
  <c r="N335" i="5"/>
  <c r="O335" i="5" s="1"/>
  <c r="Q335" i="5" s="1"/>
  <c r="N355" i="5"/>
  <c r="O355" i="5" s="1"/>
  <c r="Q355" i="5" s="1"/>
  <c r="N461" i="5"/>
  <c r="O461" i="5" s="1"/>
  <c r="Q461" i="5" s="1"/>
  <c r="N13" i="5"/>
  <c r="O13" i="5" s="1"/>
  <c r="Q13" i="5" s="1"/>
  <c r="N19" i="5"/>
  <c r="O19" i="5" s="1"/>
  <c r="Q19" i="5" s="1"/>
  <c r="N23" i="5"/>
  <c r="O23" i="5" s="1"/>
  <c r="Q23" i="5" s="1"/>
  <c r="N25" i="5"/>
  <c r="O25" i="5" s="1"/>
  <c r="Q25" i="5" s="1"/>
  <c r="N29" i="5"/>
  <c r="O29" i="5" s="1"/>
  <c r="Q29" i="5" s="1"/>
  <c r="N31" i="5"/>
  <c r="O31" i="5" s="1"/>
  <c r="Q31" i="5" s="1"/>
  <c r="N35" i="5"/>
  <c r="O35" i="5" s="1"/>
  <c r="Q35" i="5" s="1"/>
  <c r="N39" i="5"/>
  <c r="O39" i="5" s="1"/>
  <c r="Q39" i="5" s="1"/>
  <c r="N41" i="5"/>
  <c r="O41" i="5" s="1"/>
  <c r="Q41" i="5" s="1"/>
  <c r="N45" i="5"/>
  <c r="O45" i="5" s="1"/>
  <c r="Q45" i="5" s="1"/>
  <c r="N49" i="5"/>
  <c r="O49" i="5" s="1"/>
  <c r="Q49" i="5" s="1"/>
  <c r="N51" i="5"/>
  <c r="O51" i="5" s="1"/>
  <c r="Q51" i="5" s="1"/>
  <c r="N53" i="5"/>
  <c r="O53" i="5" s="1"/>
  <c r="Q53" i="5" s="1"/>
  <c r="N55" i="5"/>
  <c r="O55" i="5" s="1"/>
  <c r="Q55" i="5" s="1"/>
  <c r="N57" i="5"/>
  <c r="O57" i="5" s="1"/>
  <c r="Q57" i="5" s="1"/>
  <c r="N59" i="5"/>
  <c r="O59" i="5" s="1"/>
  <c r="Q59" i="5" s="1"/>
  <c r="N61" i="5"/>
  <c r="O61" i="5" s="1"/>
  <c r="Q61" i="5" s="1"/>
  <c r="N63" i="5"/>
  <c r="O63" i="5" s="1"/>
  <c r="Q63" i="5" s="1"/>
  <c r="N67" i="5"/>
  <c r="O67" i="5" s="1"/>
  <c r="Q67" i="5" s="1"/>
  <c r="N71" i="5"/>
  <c r="O71" i="5" s="1"/>
  <c r="Q71" i="5" s="1"/>
  <c r="N73" i="5"/>
  <c r="O73" i="5" s="1"/>
  <c r="Q73" i="5" s="1"/>
  <c r="N77" i="5"/>
  <c r="O77" i="5" s="1"/>
  <c r="Q77" i="5" s="1"/>
  <c r="N81" i="5"/>
  <c r="O81" i="5" s="1"/>
  <c r="Q81" i="5" s="1"/>
  <c r="N83" i="5"/>
  <c r="O83" i="5" s="1"/>
  <c r="N85" i="5"/>
  <c r="O85" i="5" s="1"/>
  <c r="Q85" i="5" s="1"/>
  <c r="N87" i="5"/>
  <c r="O87" i="5" s="1"/>
  <c r="Q87" i="5" s="1"/>
  <c r="N89" i="5"/>
  <c r="O89" i="5" s="1"/>
  <c r="Q89" i="5" s="1"/>
  <c r="N91" i="5"/>
  <c r="O91" i="5" s="1"/>
  <c r="N93" i="5"/>
  <c r="O93" i="5" s="1"/>
  <c r="Q93" i="5" s="1"/>
  <c r="N95" i="5"/>
  <c r="O95" i="5" s="1"/>
  <c r="Q95" i="5" s="1"/>
  <c r="N99" i="5"/>
  <c r="O99" i="5" s="1"/>
  <c r="Q99" i="5" s="1"/>
  <c r="N103" i="5"/>
  <c r="O103" i="5" s="1"/>
  <c r="Q103" i="5" s="1"/>
  <c r="N105" i="5"/>
  <c r="O105" i="5" s="1"/>
  <c r="Q105" i="5" s="1"/>
  <c r="N109" i="5"/>
  <c r="O109" i="5" s="1"/>
  <c r="Q109" i="5" s="1"/>
  <c r="N113" i="5"/>
  <c r="O113" i="5" s="1"/>
  <c r="Q113" i="5" s="1"/>
  <c r="N115" i="5"/>
  <c r="O115" i="5" s="1"/>
  <c r="Q115" i="5" s="1"/>
  <c r="N117" i="5"/>
  <c r="O117" i="5" s="1"/>
  <c r="Q117" i="5" s="1"/>
  <c r="N119" i="5"/>
  <c r="O119" i="5" s="1"/>
  <c r="Q119" i="5" s="1"/>
  <c r="N121" i="5"/>
  <c r="O121" i="5" s="1"/>
  <c r="Q121" i="5" s="1"/>
  <c r="N123" i="5"/>
  <c r="O123" i="5" s="1"/>
  <c r="Q123" i="5" s="1"/>
  <c r="N125" i="5"/>
  <c r="O125" i="5" s="1"/>
  <c r="Q125" i="5" s="1"/>
  <c r="N127" i="5"/>
  <c r="O127" i="5" s="1"/>
  <c r="Q127" i="5" s="1"/>
  <c r="N131" i="5"/>
  <c r="O131" i="5" s="1"/>
  <c r="N135" i="5"/>
  <c r="O135" i="5" s="1"/>
  <c r="N137" i="5"/>
  <c r="O137" i="5" s="1"/>
  <c r="Q137" i="5" s="1"/>
  <c r="N141" i="5"/>
  <c r="O141" i="5" s="1"/>
  <c r="Q141" i="5" s="1"/>
  <c r="N145" i="5"/>
  <c r="O145" i="5" s="1"/>
  <c r="N147" i="5"/>
  <c r="O147" i="5" s="1"/>
  <c r="Q147" i="5" s="1"/>
  <c r="N149" i="5"/>
  <c r="O149" i="5" s="1"/>
  <c r="Q149" i="5" s="1"/>
  <c r="N151" i="5"/>
  <c r="O151" i="5" s="1"/>
  <c r="N153" i="5"/>
  <c r="O153" i="5" s="1"/>
  <c r="N155" i="5"/>
  <c r="O155" i="5" s="1"/>
  <c r="Q155" i="5" s="1"/>
  <c r="N157" i="5"/>
  <c r="O157" i="5" s="1"/>
  <c r="N159" i="5"/>
  <c r="O159" i="5" s="1"/>
  <c r="N163" i="5"/>
  <c r="O163" i="5" s="1"/>
  <c r="Q163" i="5" s="1"/>
  <c r="N167" i="5"/>
  <c r="O167" i="5" s="1"/>
  <c r="Q167" i="5" s="1"/>
  <c r="N169" i="5"/>
  <c r="O169" i="5" s="1"/>
  <c r="Q169" i="5" s="1"/>
  <c r="N173" i="5"/>
  <c r="O173" i="5" s="1"/>
  <c r="N177" i="5"/>
  <c r="O177" i="5" s="1"/>
  <c r="Q177" i="5" s="1"/>
  <c r="N179" i="5"/>
  <c r="O179" i="5" s="1"/>
  <c r="Q179" i="5" s="1"/>
  <c r="N181" i="5"/>
  <c r="O181" i="5" s="1"/>
  <c r="N183" i="5"/>
  <c r="O183" i="5" s="1"/>
  <c r="Q183" i="5" s="1"/>
  <c r="N185" i="5"/>
  <c r="O185" i="5" s="1"/>
  <c r="Q185" i="5" s="1"/>
  <c r="N187" i="5"/>
  <c r="O187" i="5" s="1"/>
  <c r="N189" i="5"/>
  <c r="O189" i="5" s="1"/>
  <c r="N191" i="5"/>
  <c r="O191" i="5" s="1"/>
  <c r="Q191" i="5" s="1"/>
  <c r="N195" i="5"/>
  <c r="O195" i="5" s="1"/>
  <c r="Q195" i="5" s="1"/>
  <c r="N199" i="5"/>
  <c r="O199" i="5" s="1"/>
  <c r="Q199" i="5" s="1"/>
  <c r="N201" i="5"/>
  <c r="O201" i="5" s="1"/>
  <c r="Q201" i="5" s="1"/>
  <c r="N205" i="5"/>
  <c r="O205" i="5" s="1"/>
  <c r="N209" i="5"/>
  <c r="O209" i="5" s="1"/>
  <c r="N211" i="5"/>
  <c r="O211" i="5" s="1"/>
  <c r="N213" i="5"/>
  <c r="O213" i="5" s="1"/>
  <c r="N215" i="5"/>
  <c r="O215" i="5" s="1"/>
  <c r="N217" i="5"/>
  <c r="O217" i="5" s="1"/>
  <c r="N219" i="5"/>
  <c r="O219" i="5" s="1"/>
  <c r="Q219" i="5" s="1"/>
  <c r="N221" i="5"/>
  <c r="O221" i="5" s="1"/>
  <c r="Q221" i="5" s="1"/>
  <c r="N223" i="5"/>
  <c r="O223" i="5" s="1"/>
  <c r="Q223" i="5" s="1"/>
  <c r="N227" i="5"/>
  <c r="O227" i="5" s="1"/>
  <c r="Q227" i="5" s="1"/>
  <c r="N231" i="5"/>
  <c r="O231" i="5" s="1"/>
  <c r="Q231" i="5" s="1"/>
  <c r="N233" i="5"/>
  <c r="O233" i="5" s="1"/>
  <c r="Q233" i="5" s="1"/>
  <c r="N237" i="5"/>
  <c r="O237" i="5" s="1"/>
  <c r="Q237" i="5" s="1"/>
  <c r="N241" i="5"/>
  <c r="O241" i="5" s="1"/>
  <c r="Q241" i="5" s="1"/>
  <c r="N243" i="5"/>
  <c r="O243" i="5" s="1"/>
  <c r="Q243" i="5" s="1"/>
  <c r="N245" i="5"/>
  <c r="O245" i="5" s="1"/>
  <c r="Q245" i="5" s="1"/>
  <c r="N247" i="5"/>
  <c r="O247" i="5" s="1"/>
  <c r="Q247" i="5" s="1"/>
  <c r="N249" i="5"/>
  <c r="O249" i="5" s="1"/>
  <c r="Q249" i="5" s="1"/>
  <c r="N251" i="5"/>
  <c r="O251" i="5" s="1"/>
  <c r="Q251" i="5" s="1"/>
  <c r="N253" i="5"/>
  <c r="O253" i="5" s="1"/>
  <c r="Q253" i="5" s="1"/>
  <c r="N255" i="5"/>
  <c r="O255" i="5" s="1"/>
  <c r="Q255" i="5" s="1"/>
  <c r="N257" i="5"/>
  <c r="O257" i="5" s="1"/>
  <c r="Q257" i="5" s="1"/>
  <c r="N259" i="5"/>
  <c r="O259" i="5" s="1"/>
  <c r="Q259" i="5" s="1"/>
  <c r="N261" i="5"/>
  <c r="O261" i="5" s="1"/>
  <c r="Q261" i="5" s="1"/>
  <c r="N263" i="5"/>
  <c r="O263" i="5" s="1"/>
  <c r="Q263" i="5" s="1"/>
  <c r="N265" i="5"/>
  <c r="O265" i="5" s="1"/>
  <c r="Q265" i="5" s="1"/>
  <c r="N267" i="5"/>
  <c r="O267" i="5" s="1"/>
  <c r="Q267" i="5" s="1"/>
  <c r="N269" i="5"/>
  <c r="O269" i="5" s="1"/>
  <c r="Q269" i="5" s="1"/>
  <c r="N271" i="5"/>
  <c r="O271" i="5" s="1"/>
  <c r="Q271" i="5" s="1"/>
  <c r="N273" i="5"/>
  <c r="O273" i="5" s="1"/>
  <c r="Q273" i="5" s="1"/>
  <c r="N277" i="5"/>
  <c r="O277" i="5" s="1"/>
  <c r="Q277" i="5" s="1"/>
  <c r="N279" i="5"/>
  <c r="O279" i="5" s="1"/>
  <c r="Q279" i="5" s="1"/>
  <c r="N281" i="5"/>
  <c r="O281" i="5" s="1"/>
  <c r="Q281" i="5" s="1"/>
  <c r="N283" i="5"/>
  <c r="O283" i="5" s="1"/>
  <c r="Q283" i="5" s="1"/>
  <c r="N287" i="5"/>
  <c r="O287" i="5" s="1"/>
  <c r="Q287" i="5" s="1"/>
  <c r="N289" i="5"/>
  <c r="O289" i="5" s="1"/>
  <c r="Q289" i="5" s="1"/>
  <c r="N291" i="5"/>
  <c r="O291" i="5" s="1"/>
  <c r="Q291" i="5" s="1"/>
  <c r="N293" i="5"/>
  <c r="O293" i="5" s="1"/>
  <c r="Q293" i="5" s="1"/>
  <c r="N297" i="5"/>
  <c r="O297" i="5" s="1"/>
  <c r="Q297" i="5" s="1"/>
  <c r="N299" i="5"/>
  <c r="O299" i="5" s="1"/>
  <c r="Q299" i="5" s="1"/>
  <c r="N301" i="5"/>
  <c r="O301" i="5" s="1"/>
  <c r="Q301" i="5" s="1"/>
  <c r="N303" i="5"/>
  <c r="O303" i="5" s="1"/>
  <c r="Q303" i="5" s="1"/>
  <c r="N307" i="5"/>
  <c r="O307" i="5" s="1"/>
  <c r="Q307" i="5" s="1"/>
  <c r="N309" i="5"/>
  <c r="O309" i="5" s="1"/>
  <c r="Q309" i="5" s="1"/>
  <c r="N311" i="5"/>
  <c r="O311" i="5" s="1"/>
  <c r="Q311" i="5" s="1"/>
  <c r="N313" i="5"/>
  <c r="O313" i="5" s="1"/>
  <c r="Q313" i="5" s="1"/>
  <c r="N317" i="5"/>
  <c r="O317" i="5" s="1"/>
  <c r="Q317" i="5" s="1"/>
  <c r="N319" i="5"/>
  <c r="O319" i="5" s="1"/>
  <c r="Q319" i="5" s="1"/>
  <c r="N321" i="5"/>
  <c r="O321" i="5" s="1"/>
  <c r="Q321" i="5" s="1"/>
  <c r="N323" i="5"/>
  <c r="O323" i="5" s="1"/>
  <c r="Q323" i="5" s="1"/>
  <c r="N327" i="5"/>
  <c r="O327" i="5" s="1"/>
  <c r="Q327" i="5" s="1"/>
  <c r="N329" i="5"/>
  <c r="O329" i="5" s="1"/>
  <c r="Q329" i="5" s="1"/>
  <c r="N331" i="5"/>
  <c r="O331" i="5" s="1"/>
  <c r="Q331" i="5" s="1"/>
  <c r="N333" i="5"/>
  <c r="O333" i="5" s="1"/>
  <c r="Q333" i="5" s="1"/>
  <c r="N337" i="5"/>
  <c r="O337" i="5" s="1"/>
  <c r="Q337" i="5" s="1"/>
  <c r="N339" i="5"/>
  <c r="O339" i="5" s="1"/>
  <c r="Q339" i="5" s="1"/>
  <c r="N341" i="5"/>
  <c r="O341" i="5" s="1"/>
  <c r="Q341" i="5" s="1"/>
  <c r="N343" i="5"/>
  <c r="O343" i="5" s="1"/>
  <c r="Q343" i="5" s="1"/>
  <c r="N347" i="5"/>
  <c r="O347" i="5" s="1"/>
  <c r="Q347" i="5" s="1"/>
  <c r="N349" i="5"/>
  <c r="O349" i="5" s="1"/>
  <c r="Q349" i="5" s="1"/>
  <c r="N351" i="5"/>
  <c r="O351" i="5" s="1"/>
  <c r="Q351" i="5" s="1"/>
  <c r="N353" i="5"/>
  <c r="O353" i="5" s="1"/>
  <c r="Q353" i="5" s="1"/>
  <c r="N357" i="5"/>
  <c r="O357" i="5" s="1"/>
  <c r="Q357" i="5" s="1"/>
  <c r="N359" i="5"/>
  <c r="O359" i="5" s="1"/>
  <c r="Q359" i="5" s="1"/>
  <c r="N361" i="5"/>
  <c r="O361" i="5" s="1"/>
  <c r="Q361" i="5" s="1"/>
  <c r="N363" i="5"/>
  <c r="O363" i="5" s="1"/>
  <c r="Q363" i="5" s="1"/>
  <c r="N365" i="5"/>
  <c r="O365" i="5" s="1"/>
  <c r="Q365" i="5" s="1"/>
  <c r="N367" i="5"/>
  <c r="O367" i="5" s="1"/>
  <c r="Q367" i="5" s="1"/>
  <c r="N369" i="5"/>
  <c r="O369" i="5" s="1"/>
  <c r="Q369" i="5" s="1"/>
  <c r="N373" i="5"/>
  <c r="O373" i="5" s="1"/>
  <c r="Q373" i="5" s="1"/>
  <c r="N375" i="5"/>
  <c r="O375" i="5" s="1"/>
  <c r="Q375" i="5" s="1"/>
  <c r="N377" i="5"/>
  <c r="O377" i="5" s="1"/>
  <c r="Q377" i="5" s="1"/>
  <c r="N379" i="5"/>
  <c r="O379" i="5" s="1"/>
  <c r="Q379" i="5" s="1"/>
  <c r="N381" i="5"/>
  <c r="O381" i="5" s="1"/>
  <c r="Q381" i="5" s="1"/>
  <c r="N383" i="5"/>
  <c r="O383" i="5" s="1"/>
  <c r="Q383" i="5" s="1"/>
  <c r="N385" i="5"/>
  <c r="O385" i="5" s="1"/>
  <c r="Q385" i="5" s="1"/>
  <c r="N387" i="5"/>
  <c r="O387" i="5" s="1"/>
  <c r="Q387" i="5" s="1"/>
  <c r="N389" i="5"/>
  <c r="O389" i="5" s="1"/>
  <c r="Q389" i="5" s="1"/>
  <c r="N391" i="5"/>
  <c r="O391" i="5" s="1"/>
  <c r="Q391" i="5" s="1"/>
  <c r="N393" i="5"/>
  <c r="O393" i="5" s="1"/>
  <c r="Q393" i="5" s="1"/>
  <c r="N395" i="5"/>
  <c r="O395" i="5" s="1"/>
  <c r="Q395" i="5" s="1"/>
  <c r="N397" i="5"/>
  <c r="O397" i="5" s="1"/>
  <c r="Q397" i="5" s="1"/>
  <c r="N399" i="5"/>
  <c r="O399" i="5" s="1"/>
  <c r="Q399" i="5" s="1"/>
  <c r="N401" i="5"/>
  <c r="O401" i="5" s="1"/>
  <c r="Q401" i="5" s="1"/>
  <c r="N403" i="5"/>
  <c r="O403" i="5" s="1"/>
  <c r="Q403" i="5" s="1"/>
  <c r="N405" i="5"/>
  <c r="O405" i="5" s="1"/>
  <c r="Q405" i="5" s="1"/>
  <c r="N407" i="5"/>
  <c r="O407" i="5" s="1"/>
  <c r="Q407" i="5" s="1"/>
  <c r="N409" i="5"/>
  <c r="O409" i="5" s="1"/>
  <c r="Q409" i="5" s="1"/>
  <c r="N423" i="5"/>
  <c r="O423" i="5" s="1"/>
  <c r="Q423" i="5" s="1"/>
  <c r="N449" i="5"/>
  <c r="O449" i="5" s="1"/>
  <c r="Q449" i="5" s="1"/>
  <c r="N471" i="5"/>
  <c r="O471" i="5" s="1"/>
  <c r="Q471" i="5" s="1"/>
  <c r="N413" i="5"/>
  <c r="O413" i="5" s="1"/>
  <c r="Q413" i="5" s="1"/>
  <c r="N415" i="5"/>
  <c r="O415" i="5" s="1"/>
  <c r="Q415" i="5" s="1"/>
  <c r="N417" i="5"/>
  <c r="O417" i="5" s="1"/>
  <c r="Q417" i="5" s="1"/>
  <c r="N419" i="5"/>
  <c r="O419" i="5" s="1"/>
  <c r="Q419" i="5" s="1"/>
  <c r="N421" i="5"/>
  <c r="O421" i="5" s="1"/>
  <c r="Q421" i="5" s="1"/>
  <c r="N425" i="5"/>
  <c r="O425" i="5" s="1"/>
  <c r="Q425" i="5" s="1"/>
  <c r="N427" i="5"/>
  <c r="O427" i="5" s="1"/>
  <c r="Q427" i="5" s="1"/>
  <c r="N429" i="5"/>
  <c r="O429" i="5" s="1"/>
  <c r="Q429" i="5" s="1"/>
  <c r="N431" i="5"/>
  <c r="O431" i="5" s="1"/>
  <c r="Q431" i="5" s="1"/>
  <c r="N433" i="5"/>
  <c r="O433" i="5" s="1"/>
  <c r="Q433" i="5" s="1"/>
  <c r="N435" i="5"/>
  <c r="O435" i="5" s="1"/>
  <c r="Q435" i="5" s="1"/>
  <c r="N439" i="5"/>
  <c r="O439" i="5" s="1"/>
  <c r="Q439" i="5" s="1"/>
  <c r="N441" i="5"/>
  <c r="O441" i="5" s="1"/>
  <c r="Q441" i="5" s="1"/>
  <c r="N443" i="5"/>
  <c r="O443" i="5" s="1"/>
  <c r="Q443" i="5" s="1"/>
  <c r="N445" i="5"/>
  <c r="O445" i="5" s="1"/>
  <c r="Q445" i="5" s="1"/>
  <c r="N447" i="5"/>
  <c r="O447" i="5" s="1"/>
  <c r="Q447" i="5" s="1"/>
  <c r="N451" i="5"/>
  <c r="O451" i="5" s="1"/>
  <c r="Q451" i="5" s="1"/>
  <c r="N453" i="5"/>
  <c r="O453" i="5" s="1"/>
  <c r="Q453" i="5" s="1"/>
  <c r="N455" i="5"/>
  <c r="O455" i="5" s="1"/>
  <c r="Q455" i="5" s="1"/>
  <c r="N457" i="5"/>
  <c r="O457" i="5" s="1"/>
  <c r="Q457" i="5" s="1"/>
  <c r="N459" i="5"/>
  <c r="O459" i="5" s="1"/>
  <c r="Q459" i="5" s="1"/>
  <c r="N463" i="5"/>
  <c r="O463" i="5" s="1"/>
  <c r="Q463" i="5" s="1"/>
  <c r="N465" i="5"/>
  <c r="O465" i="5" s="1"/>
  <c r="Q465" i="5" s="1"/>
  <c r="N467" i="5"/>
  <c r="O467" i="5" s="1"/>
  <c r="Q467" i="5" s="1"/>
  <c r="N469" i="5"/>
  <c r="O469" i="5" s="1"/>
  <c r="Q469" i="5" s="1"/>
  <c r="N473" i="5"/>
  <c r="O473" i="5" s="1"/>
  <c r="Q473" i="5" s="1"/>
  <c r="N475" i="5"/>
  <c r="O475" i="5" s="1"/>
  <c r="Q475" i="5" s="1"/>
  <c r="N477" i="5"/>
  <c r="O477" i="5" s="1"/>
  <c r="Q477" i="5" s="1"/>
  <c r="N479" i="5"/>
  <c r="O479" i="5" s="1"/>
  <c r="Q479" i="5" s="1"/>
  <c r="N483" i="5"/>
  <c r="O483" i="5" s="1"/>
  <c r="Q483" i="5" s="1"/>
  <c r="P5" i="3"/>
  <c r="Q5" i="3" s="1"/>
  <c r="J18" i="17" l="1"/>
  <c r="I11" i="28"/>
  <c r="I18" i="17"/>
  <c r="H11" i="28"/>
  <c r="S5" i="3"/>
  <c r="Q485" i="5"/>
  <c r="S3686" i="3" l="1"/>
  <c r="L9" i="17" s="1"/>
  <c r="K17" i="17"/>
  <c r="H5" i="19"/>
  <c r="I10" i="28" l="1"/>
  <c r="H10" i="19"/>
  <c r="K18" i="17"/>
  <c r="J11" i="28"/>
  <c r="H11" i="19"/>
  <c r="I13" i="28" l="1"/>
  <c r="I14" i="28" s="1"/>
  <c r="M22" i="28"/>
  <c r="I5" i="19" l="1"/>
  <c r="J10" i="28" l="1"/>
  <c r="I10" i="19"/>
  <c r="I11" i="19"/>
  <c r="G5" i="19"/>
  <c r="G10" i="19" s="1"/>
  <c r="G11" i="19" l="1"/>
  <c r="H10" i="28"/>
  <c r="F5" i="12"/>
  <c r="I5" i="12"/>
  <c r="F6" i="12"/>
  <c r="I6" i="12"/>
  <c r="F7" i="12"/>
  <c r="I7" i="12"/>
  <c r="F8" i="12"/>
  <c r="I8" i="12"/>
  <c r="F9" i="12"/>
  <c r="I9" i="12"/>
  <c r="F10" i="12"/>
  <c r="I10" i="12"/>
  <c r="I4" i="12"/>
  <c r="F4" i="12"/>
  <c r="L4" i="12" l="1"/>
  <c r="L10" i="12"/>
  <c r="M10" i="12" s="1"/>
  <c r="N10" i="12" s="1"/>
  <c r="L8" i="12"/>
  <c r="M8" i="12" s="1"/>
  <c r="N8" i="12" s="1"/>
  <c r="L6" i="12"/>
  <c r="M6" i="12" s="1"/>
  <c r="N6" i="12" s="1"/>
  <c r="L9" i="12"/>
  <c r="M9" i="12" s="1"/>
  <c r="N9" i="12" s="1"/>
  <c r="L7" i="12"/>
  <c r="M7" i="12" s="1"/>
  <c r="N7" i="12" s="1"/>
  <c r="L5" i="12"/>
  <c r="M5" i="12" s="1"/>
  <c r="N5" i="12" s="1"/>
  <c r="M4" i="12" l="1"/>
  <c r="J5" i="19"/>
  <c r="K10" i="28" l="1"/>
  <c r="J10" i="19"/>
  <c r="N4" i="12"/>
  <c r="L17" i="17" s="1"/>
  <c r="J11" i="19"/>
  <c r="J13" i="28"/>
  <c r="J14" i="28" l="1"/>
  <c r="O12" i="28"/>
  <c r="Q12" i="28" s="1"/>
  <c r="L18" i="17"/>
  <c r="K11" i="28"/>
  <c r="K13" i="28" s="1"/>
  <c r="J21" i="28"/>
  <c r="H13" i="28"/>
  <c r="H14" i="28" s="1"/>
  <c r="N17" i="28" l="1"/>
  <c r="J17" i="28" s="1"/>
  <c r="K14" i="28"/>
  <c r="N18" i="28"/>
  <c r="J18" i="28" s="1"/>
  <c r="P16" i="28"/>
  <c r="M20" i="28"/>
  <c r="N16" i="28" l="1"/>
  <c r="J16" i="28" s="1"/>
  <c r="P17" i="28"/>
  <c r="M24" i="28"/>
  <c r="N20" i="28"/>
  <c r="P20" i="28" l="1"/>
  <c r="P21" i="28" s="1"/>
</calcChain>
</file>

<file path=xl/sharedStrings.xml><?xml version="1.0" encoding="utf-8"?>
<sst xmlns="http://schemas.openxmlformats.org/spreadsheetml/2006/main" count="7232" uniqueCount="2691">
  <si>
    <t>Office Equipment</t>
  </si>
  <si>
    <t>Furniture &amp; Fixture</t>
  </si>
  <si>
    <t>Vehicles</t>
  </si>
  <si>
    <t>Computers</t>
  </si>
  <si>
    <t>Sr. No.</t>
  </si>
  <si>
    <t>Description of Assets</t>
  </si>
  <si>
    <t>Date of Capitalization</t>
  </si>
  <si>
    <t>Date of Valuation</t>
  </si>
  <si>
    <t>Life Consumed                    (Years)</t>
  </si>
  <si>
    <t>Depreciation Factor</t>
  </si>
  <si>
    <t>Cost of Capitalization</t>
  </si>
  <si>
    <t>% Inflation</t>
  </si>
  <si>
    <t>Depreciation</t>
  </si>
  <si>
    <t>Current Depreciated Market Value</t>
  </si>
  <si>
    <t>Total</t>
  </si>
  <si>
    <t>Estimated Economic life of the Assets                                     (Years)</t>
  </si>
  <si>
    <t>Items</t>
  </si>
  <si>
    <t>Notes:</t>
  </si>
  <si>
    <t>2. Asset items of different classes are grouped together and summarized seperately. Detailed valuation sheet with calculation can be referred in attached annexures.</t>
  </si>
  <si>
    <t>4. For evaluating useful life for calculation of depreciation, Central Electricity Commission Guidelines, Chart of Companies Act-2013 and finally general practical trend of Power Plants are referred.</t>
  </si>
  <si>
    <t>5. Useful life of Primary machines of the Plant like Boiler, Turbine, Generator, Coal Handling System etc. is taken as 25 years . For other auxiliary machinery &amp; equipment average life varies from 15 – 25 years.</t>
  </si>
  <si>
    <t>Cost/MW</t>
  </si>
  <si>
    <t>Sr.No</t>
  </si>
  <si>
    <t>Particulars</t>
  </si>
  <si>
    <t>Cost of Capitalization/Gross Block (INR)</t>
  </si>
  <si>
    <t>Prospective Fair Market Value (PFMV) (INR)</t>
  </si>
  <si>
    <t>Note:</t>
  </si>
  <si>
    <t>Salvage Value</t>
  </si>
  <si>
    <t>Depreciated Value</t>
  </si>
  <si>
    <t>Gross Current Reproduction Cost (GCRC) (INR)</t>
  </si>
  <si>
    <t xml:space="preserve">2.Gross Reproduction cost of the assets has been calculated on the basis of Construction Cost Index (Link: www.cidc.in) </t>
  </si>
  <si>
    <t>Annexure</t>
  </si>
  <si>
    <t>B</t>
  </si>
  <si>
    <t>D</t>
  </si>
  <si>
    <t>F</t>
  </si>
  <si>
    <t xml:space="preserve">Factory Building </t>
  </si>
  <si>
    <t>Intagible Assets</t>
  </si>
  <si>
    <t>CONSOLIDATED VALUATION ASSESSMENT OF ASSETS OF THE PROJECT</t>
  </si>
  <si>
    <t>Sr. No</t>
  </si>
  <si>
    <t xml:space="preserve">Particulars </t>
  </si>
  <si>
    <t>Cost of Capitalization as per FAR (INR)</t>
  </si>
  <si>
    <t>Prospective Fair Market Value (INR)</t>
  </si>
  <si>
    <t>Land (A)</t>
  </si>
  <si>
    <t>Buildings &amp; Civil Structure (B)</t>
  </si>
  <si>
    <t>Plant &amp; Machinery ( C)</t>
  </si>
  <si>
    <t>Total Prospective Fair Market Value# (A+B+C)</t>
  </si>
  <si>
    <t>ROUND OFF VALUE</t>
  </si>
  <si>
    <t xml:space="preserve"> - </t>
  </si>
  <si>
    <r>
      <t xml:space="preserve">Estimated Reproduction Cost of the Asset                                                                    </t>
    </r>
    <r>
      <rPr>
        <b/>
        <i/>
        <sz val="10"/>
        <color theme="1"/>
        <rFont val="Calibri"/>
        <family val="2"/>
        <scheme val="minor"/>
      </rPr>
      <t>(as per CCI)</t>
    </r>
  </si>
  <si>
    <t>EV</t>
  </si>
  <si>
    <t>INR/ MW in Cr.</t>
  </si>
  <si>
    <t>Net Block</t>
  </si>
  <si>
    <t>Obselence Factor</t>
  </si>
  <si>
    <t>Net Block
(INR)</t>
  </si>
  <si>
    <t>C</t>
  </si>
  <si>
    <t>E</t>
  </si>
  <si>
    <t>Obsolescence Factor</t>
  </si>
  <si>
    <t>Estimated Replacement Cost of the Assets as on date (INR)</t>
  </si>
  <si>
    <t>Gross Current Replacement Cost (GCRC)</t>
  </si>
  <si>
    <t>6. For evaluating the Gross current replacement cost of the machines and equipments, we have adopted the benchmark cost from the same type of plant with the same technology esatabalished recently.</t>
  </si>
  <si>
    <t>Quantity</t>
  </si>
  <si>
    <t/>
  </si>
  <si>
    <t>NO</t>
  </si>
  <si>
    <t>EA</t>
  </si>
  <si>
    <t>Borewell</t>
  </si>
  <si>
    <t>SET</t>
  </si>
  <si>
    <t>LOT</t>
  </si>
  <si>
    <t>M</t>
  </si>
  <si>
    <t>Plant &amp; Machinery</t>
  </si>
  <si>
    <t>M2</t>
  </si>
  <si>
    <t>UOM</t>
  </si>
  <si>
    <t>Qty</t>
  </si>
  <si>
    <t>Electrical Insatallation</t>
  </si>
  <si>
    <t>Railway Sidings</t>
  </si>
  <si>
    <t>G</t>
  </si>
  <si>
    <t>H</t>
  </si>
  <si>
    <t>Market</t>
  </si>
  <si>
    <t>Building CCI</t>
  </si>
  <si>
    <t>Road CCI</t>
  </si>
  <si>
    <t>Bridge CCI</t>
  </si>
  <si>
    <t>Dam CCI</t>
  </si>
  <si>
    <t>Power CCI</t>
  </si>
  <si>
    <t>Railway CCI</t>
  </si>
  <si>
    <t>Mineral Plant CCI</t>
  </si>
  <si>
    <t>Medium Industry CCI</t>
  </si>
  <si>
    <t>Transmission CCI</t>
  </si>
  <si>
    <t>Urban Infra CCI</t>
  </si>
  <si>
    <t>Maintenance CCI</t>
  </si>
  <si>
    <t>EXPECTED REALIZABLE VALUE^(@ ~15% less)</t>
  </si>
  <si>
    <t>EXPECTED FORCED/ DISTRESS SALE VALUE*(@ ~25% less)</t>
  </si>
  <si>
    <t>TOTAL</t>
  </si>
  <si>
    <t>Village</t>
  </si>
  <si>
    <t>Notes-</t>
  </si>
  <si>
    <r>
      <t xml:space="preserve">Net Block
</t>
    </r>
    <r>
      <rPr>
        <i/>
        <sz val="10"/>
        <rFont val="Calibri"/>
        <family val="2"/>
        <scheme val="minor"/>
      </rPr>
      <t>(as on 31.03.2021)</t>
    </r>
  </si>
  <si>
    <t>Rack, Earth Continuty kit, stationery shelf</t>
  </si>
  <si>
    <t>Sofa</t>
  </si>
  <si>
    <t>Sofa &amp; Chiars for Girishji Cabin</t>
  </si>
  <si>
    <t>Office renovation</t>
  </si>
  <si>
    <t>Droma Automatic door polished glass</t>
  </si>
  <si>
    <t>58 Nos of charges</t>
  </si>
  <si>
    <t>Carpet tiles</t>
  </si>
  <si>
    <t>08 Nos of chairs</t>
  </si>
  <si>
    <t>05 Nos of chairs for Antrikish Bhavan</t>
  </si>
  <si>
    <t>File Almirah</t>
  </si>
  <si>
    <t>Purchase of Palang</t>
  </si>
  <si>
    <t>Palang, Sofa, Center Table, Dining Table</t>
  </si>
  <si>
    <t>Freight</t>
  </si>
  <si>
    <t>02 Nos of Almirah</t>
  </si>
  <si>
    <t>02 Nos of Computer Table, Chair &amp; Visiting chair</t>
  </si>
  <si>
    <t>Almirah</t>
  </si>
  <si>
    <t>Freight on Furniture</t>
  </si>
  <si>
    <t>Office Table and chair</t>
  </si>
  <si>
    <t>Matters and Pillow</t>
  </si>
  <si>
    <t>04 Nos of Plastic chairs</t>
  </si>
  <si>
    <t>Filing Cabinet and Almirah</t>
  </si>
  <si>
    <t>Filing Almirah</t>
  </si>
  <si>
    <t>04 Nos of office chair</t>
  </si>
  <si>
    <t>Revolving Chair</t>
  </si>
  <si>
    <t>Office Table</t>
  </si>
  <si>
    <t>Fiber chair and cabinet</t>
  </si>
  <si>
    <t>02 Nos of Filing Cabinet</t>
  </si>
  <si>
    <t>Steel Almirah</t>
  </si>
  <si>
    <t>16 Nos of Fibres chairs</t>
  </si>
  <si>
    <t>05 Nos of Tables,</t>
  </si>
  <si>
    <t>03 Nos of table,</t>
  </si>
  <si>
    <t>02 Nos of office table</t>
  </si>
  <si>
    <t>02 Nos of steel almirah</t>
  </si>
  <si>
    <t>Conference table (8x4)</t>
  </si>
  <si>
    <t>815 sq. ft. vertical blinds of polyster fabrics</t>
  </si>
  <si>
    <t>06 Nos of office table</t>
  </si>
  <si>
    <t>01 study table &amp; 02 Nos of office chairs</t>
  </si>
  <si>
    <t>01 steel almirah, 1 office table &amp; 10 nos of fibre</t>
  </si>
  <si>
    <t>10 Nos of Revolving chairs, 1 file rack, 2 No of s</t>
  </si>
  <si>
    <t>02 No of Aluminium Ladder, 06 Nos of Fibre chairs</t>
  </si>
  <si>
    <t>Vertivle blinds for 6 containers</t>
  </si>
  <si>
    <t>steel almirah</t>
  </si>
  <si>
    <t>02 Nos of moulded chairs &amp; 06 Nos of moulded table</t>
  </si>
  <si>
    <t>Furniture</t>
  </si>
  <si>
    <t>02 Nos of office table, 06 Nos of wheel chair</t>
  </si>
  <si>
    <t>01 No of Steel Almirah</t>
  </si>
  <si>
    <t>07 Nos of table, 10 Nos of Revolving chairs</t>
  </si>
  <si>
    <t>Fibre chair</t>
  </si>
  <si>
    <t>Side rake</t>
  </si>
  <si>
    <t>Conference table</t>
  </si>
  <si>
    <t>Folding Bed</t>
  </si>
  <si>
    <t>Office almirah</t>
  </si>
  <si>
    <t>Steel safe</t>
  </si>
  <si>
    <t>Wooden bed</t>
  </si>
  <si>
    <t>05 Nos of office table, 7 Revolving chair, Palang</t>
  </si>
  <si>
    <t>02 Nos of Office Almirah</t>
  </si>
  <si>
    <t>04 Nos of Exhaust Fan</t>
  </si>
  <si>
    <t>04 Nos of office table</t>
  </si>
  <si>
    <t>02 Nos of office table, 15 Nos of revolving chairs</t>
  </si>
  <si>
    <t>Office table</t>
  </si>
  <si>
    <t>24 Nos Nilkamal Chairs</t>
  </si>
  <si>
    <t>03 Nos of sofa, 3 Pcs of Center table glass top</t>
  </si>
  <si>
    <t>03 Nos of office steel almirah</t>
  </si>
  <si>
    <t>Table (4x2) 5 Pcs</t>
  </si>
  <si>
    <t>10 Nos of Chairs</t>
  </si>
  <si>
    <t>Wall and ceiling paint and polish</t>
  </si>
  <si>
    <t>Electrical goods</t>
  </si>
  <si>
    <t>Furniture low height &amp; fur full height</t>
  </si>
  <si>
    <t>Fur working table</t>
  </si>
  <si>
    <t>Fur cabin table &amp; file storage</t>
  </si>
  <si>
    <t>Furniture pantry cupboard</t>
  </si>
  <si>
    <t>Fur glass door, wooden door, main door</t>
  </si>
  <si>
    <t>20 Nos of visitor chair</t>
  </si>
  <si>
    <t>Furniture conference table</t>
  </si>
  <si>
    <t>02 Nos of Steel Rack</t>
  </si>
  <si>
    <t>Furniture mini conference table</t>
  </si>
  <si>
    <t>Receiption table</t>
  </si>
  <si>
    <t>Office table, office almirah, 06 Nos of chairs</t>
  </si>
  <si>
    <t>Lunch table, lunch storage, server room</t>
  </si>
  <si>
    <t>32 Nos long back chair</t>
  </si>
  <si>
    <t>16 Nos VIP chairs</t>
  </si>
  <si>
    <t>30 Nos 0f vertical blinds</t>
  </si>
  <si>
    <t>Wooden file almirah</t>
  </si>
  <si>
    <t>09 Nos of Chairs for dining room</t>
  </si>
  <si>
    <t>False ceiling and gypsum board</t>
  </si>
  <si>
    <t>Low height partition, full height partition</t>
  </si>
  <si>
    <t>Working table</t>
  </si>
  <si>
    <t>03 No of cabin glass door</t>
  </si>
  <si>
    <t>File Storage, false ceiling, networking switch</t>
  </si>
  <si>
    <t>04 Nos of Single Bed, 4 Nos of Matters, 04 Nos of</t>
  </si>
  <si>
    <t>Door closure, white board and other items</t>
  </si>
  <si>
    <t>06 Nos of Dining Table</t>
  </si>
  <si>
    <t>02 Nos of chairs for substation plant, 1 office ta</t>
  </si>
  <si>
    <t>02 Nos of steel almirah,</t>
  </si>
  <si>
    <t>01 No of office table</t>
  </si>
  <si>
    <t>02 Nos of office table,</t>
  </si>
  <si>
    <t>2 chairs &amp; 3 sofa</t>
  </si>
  <si>
    <t>88 Nos of membrane door for raigarh guest house</t>
  </si>
  <si>
    <t>02 Nos of kitchen wardrobe</t>
  </si>
  <si>
    <t>05 Nos of glass for table</t>
  </si>
  <si>
    <t>20 Nos of office table, 40 Revolving chair</t>
  </si>
  <si>
    <t>Dining table with 6 chairs, glass with bracket 8 p</t>
  </si>
  <si>
    <t>service trolly for VIP guest house</t>
  </si>
  <si>
    <t>03 Nos of file cabinet, 1 office almirah, 2 chairs</t>
  </si>
  <si>
    <t>Wooden bed, matress, Side table, Almirah</t>
  </si>
  <si>
    <t>study &amp; dress table</t>
  </si>
  <si>
    <t>Furniture set for guest house</t>
  </si>
  <si>
    <t>Chair &amp; Laminated Table</t>
  </si>
  <si>
    <t>Bed Sheet &amp; Mattress</t>
  </si>
  <si>
    <t>02 Nos of Steel Almirah</t>
  </si>
  <si>
    <t>02 Nos of Fire Cabinet</t>
  </si>
  <si>
    <t>Study table for bachlor hostel</t>
  </si>
  <si>
    <t>04 Nos of Aluminium Cloth Stand for Bachlor Hostel</t>
  </si>
  <si>
    <t>22 Nos of Bed, side table, wooden almirah &amp; dressi</t>
  </si>
  <si>
    <t>Doors</t>
  </si>
  <si>
    <t>72 Nos of Supreme Web Chair</t>
  </si>
  <si>
    <t>03 Pcs of Steel Rack</t>
  </si>
  <si>
    <t>05 Pcs of Table</t>
  </si>
  <si>
    <t>Filing cabinet</t>
  </si>
  <si>
    <t>Sofa set, computer table and steel chair</t>
  </si>
  <si>
    <t>6 Office tables, 8 chairs</t>
  </si>
  <si>
    <t>Cabinet</t>
  </si>
  <si>
    <t>Folding racks 06 Nos</t>
  </si>
  <si>
    <t>Office Tables 07 Nos</t>
  </si>
  <si>
    <t>36 Nos of Revolving chair</t>
  </si>
  <si>
    <t>VIP Dining Table</t>
  </si>
  <si>
    <t>Cabinet  02 Nos</t>
  </si>
  <si>
    <t>Office almirah 2 Nos</t>
  </si>
  <si>
    <t>01 Filing cabinet</t>
  </si>
  <si>
    <t>6 Plastic chair</t>
  </si>
  <si>
    <t>04 Nos of office table &amp; revolving chair</t>
  </si>
  <si>
    <t>07 Nos of Revolving Chair</t>
  </si>
  <si>
    <t>Office almirah &amp; coolers</t>
  </si>
  <si>
    <t>Single Bed for Girls hostel</t>
  </si>
  <si>
    <t>Steel Almirah &amp; glass fittings</t>
  </si>
  <si>
    <t>2 Nos of sofa set &amp; single seater 2 nos</t>
  </si>
  <si>
    <t>1 File cabinet, 3 steel almirah</t>
  </si>
  <si>
    <t>1 File cabinet</t>
  </si>
  <si>
    <t>02 nos of File cabinet, 1 office almirah</t>
  </si>
  <si>
    <t>04 Nos of drawer trolly, wooden almirah, center ta</t>
  </si>
  <si>
    <t>02 nos of SS service table for bachlor hostel</t>
  </si>
  <si>
    <t>01 Nos of TG deck plant site</t>
  </si>
  <si>
    <t>09 Revolving chair, 6 Tables, wooden almirah</t>
  </si>
  <si>
    <t>1 file cabinet, 1 steel almirah</t>
  </si>
  <si>
    <t>35 Nos of Plastic chairs</t>
  </si>
  <si>
    <t>Steel Almirah for mechanical dept</t>
  </si>
  <si>
    <t>Table for Gajanandpuram guest house</t>
  </si>
  <si>
    <t>Steel Almirah for CSR office</t>
  </si>
  <si>
    <t>03 Nos of office table for CSR office</t>
  </si>
  <si>
    <t>02 Nos of revolving chair</t>
  </si>
  <si>
    <t>Revolving chair for President</t>
  </si>
  <si>
    <t>05 Nos of Table MS Frame</t>
  </si>
  <si>
    <t>25 Nos of Module chair, 02 Nos of Table with Top</t>
  </si>
  <si>
    <t>08 Nos of office table</t>
  </si>
  <si>
    <t>8 Revolving chair</t>
  </si>
  <si>
    <t>Center table</t>
  </si>
  <si>
    <t>10 Nos of Chairs &amp; 04 Nos of table</t>
  </si>
  <si>
    <t>01 Nos of office table</t>
  </si>
  <si>
    <t>01 Nos of Steel Almirah</t>
  </si>
  <si>
    <t>01 Nos of Steel Almirah for Bachlor Hostel</t>
  </si>
  <si>
    <t>04 Nos of Table for Boys Hostel</t>
  </si>
  <si>
    <t>30 Nos of Plastic Chairs &amp; 4 Nos of Table</t>
  </si>
  <si>
    <t>05 Nos of Almirah &amp; 02 Nos of Rack</t>
  </si>
  <si>
    <t>04 Nos of File Cabinets</t>
  </si>
  <si>
    <t>01 Almirah, 03 office tables, &amp; 6 Plastic chairs</t>
  </si>
  <si>
    <t>06 Nos of steel rack for accounts dept</t>
  </si>
  <si>
    <t>Bed &amp; Matress for GH</t>
  </si>
  <si>
    <t>06 Nos of Almirah &amp; Chairs</t>
  </si>
  <si>
    <t>10 Nos of Stool</t>
  </si>
  <si>
    <t>01 Nos of Side Table</t>
  </si>
  <si>
    <t>Dining table &amp; Plastic chairs</t>
  </si>
  <si>
    <t>02 Nos of Steel Almarhi</t>
  </si>
  <si>
    <t>Purchase Dinning Table</t>
  </si>
  <si>
    <t>02 Nos Steel Almirah</t>
  </si>
  <si>
    <t>04 Nos of Table for erector hostel</t>
  </si>
  <si>
    <t>06 Nos of Table for erector hostel</t>
  </si>
  <si>
    <t>10 Nos of Office tables for erector hostel</t>
  </si>
  <si>
    <t>01 No of executive chairs &amp; 06 Nos of revolving ch</t>
  </si>
  <si>
    <t>12 No of Revolving chair</t>
  </si>
  <si>
    <t>3 seater visitor chair</t>
  </si>
  <si>
    <t>3 seater Sofa for CCR control room</t>
  </si>
  <si>
    <t>1 Office almirah</t>
  </si>
  <si>
    <t>2 Nos of office tables</t>
  </si>
  <si>
    <t>12 Pcs of Mirror</t>
  </si>
  <si>
    <t>Steel Rack</t>
  </si>
  <si>
    <t>Verticle Blinds</t>
  </si>
  <si>
    <t>Revolving chair 13 nos</t>
  </si>
  <si>
    <t>2 Table @ 17000</t>
  </si>
  <si>
    <t>4 Revlolving chair</t>
  </si>
  <si>
    <t>1 Table @ 17000</t>
  </si>
  <si>
    <t>21 Revlolving chair @ 2835 + 14% VAT</t>
  </si>
  <si>
    <t>Office steel Almira 10 nos.</t>
  </si>
  <si>
    <t>Table 4 x 2 no. 6</t>
  </si>
  <si>
    <t>Table 4 x 2 no. 8 nos</t>
  </si>
  <si>
    <t>Table with Runner &amp; Glass 6 x 3 , 4 nos</t>
  </si>
  <si>
    <t>24 Revlolving chair @ 2835 + 14% VAT</t>
  </si>
  <si>
    <t>Boss Chair EZY 3 nos</t>
  </si>
  <si>
    <t>Office Table 4 x 2 16 nos</t>
  </si>
  <si>
    <t>5 Revlolving chair</t>
  </si>
  <si>
    <t>Aluminium Section 127.5 @220</t>
  </si>
  <si>
    <t>Angle Purchase</t>
  </si>
  <si>
    <t>Fanty 10 nos</t>
  </si>
  <si>
    <t>Office furniture Racks</t>
  </si>
  <si>
    <t>Exotica HB chair</t>
  </si>
  <si>
    <t>Bed Head Board Single with frame &amp; drawer</t>
  </si>
  <si>
    <t>Side Table at Erector Hostel</t>
  </si>
  <si>
    <t>2 Door Wardrobe for Erector Hostel</t>
  </si>
  <si>
    <t>Dressing Table at Erector Hostel</t>
  </si>
  <si>
    <t>Computer Table at Erector Hostel</t>
  </si>
  <si>
    <t>Revolving Chair Medium Back at Erector Hostel</t>
  </si>
  <si>
    <t>Purch of 16 Pcs Alum Cloth Stand at Erector Hostel</t>
  </si>
  <si>
    <t>Purch. of 1 no.Almirah Small</t>
  </si>
  <si>
    <t>Ply Screw &amp; other Fixing item Tech Build Partition</t>
  </si>
  <si>
    <t>Purchase of 50 Nos of Fibre Chairs</t>
  </si>
  <si>
    <t>Office Table 4 x 2</t>
  </si>
  <si>
    <t>Partition &amp; False Cieling work at ESP Control room</t>
  </si>
  <si>
    <t>Electrical fixtures &amp; fittings ESP Control Room</t>
  </si>
  <si>
    <t>Purchase of cabin fixing material for Tech Lab</t>
  </si>
  <si>
    <t>Pur of Matresses for Erector Hostel</t>
  </si>
  <si>
    <t>Steel Almari 6'.5" at BPL</t>
  </si>
  <si>
    <t>Office Table 4 x 2 for Coal Logistic</t>
  </si>
  <si>
    <t>Purchase of Revolving Chair for Coal Logistic</t>
  </si>
  <si>
    <t>Purch of Office Table 4 x 2 with 3 lockers</t>
  </si>
  <si>
    <t>Purch of double story bunker bed erector hostel</t>
  </si>
  <si>
    <t>Purchase of Plain Almirah</t>
  </si>
  <si>
    <t>Steel Almirah for Stores</t>
  </si>
  <si>
    <t>Steel Rack for stores</t>
  </si>
  <si>
    <t>Office Table 6 x 3 for COO O&amp;M Temp Off</t>
  </si>
  <si>
    <t>Key Hanging Stand for O&amp;M Offi</t>
  </si>
  <si>
    <t>Revolving Chair easy make erector hostel plant sit</t>
  </si>
  <si>
    <t>Electrical fixtures for Tech. Lab</t>
  </si>
  <si>
    <t>Purchase of Industrial Locker for C&amp;I</t>
  </si>
  <si>
    <t>Office Table 4 x 2 for Dipka mines office</t>
  </si>
  <si>
    <t>Revolving Chair at Dipka Mines office</t>
  </si>
  <si>
    <t>Moulded Supreme Chair for Dipka Mines office</t>
  </si>
  <si>
    <t>Bajaj Emergency Light 1 No for Dipka Mines Off</t>
  </si>
  <si>
    <t>Double Bunker bed for security barrack</t>
  </si>
  <si>
    <t>Desert Cooler for Security Barrack</t>
  </si>
  <si>
    <t>Steel Almari - Bhopal</t>
  </si>
  <si>
    <t>Cotton Mattress with Pillow Security Barrack</t>
  </si>
  <si>
    <t>Supreme force PVC Chairs for Admin</t>
  </si>
  <si>
    <t>Steel Almirah for Plumbing Trainign Center</t>
  </si>
  <si>
    <t>Executive table 6 x 3 for Rlwy Siding at Kharsiya</t>
  </si>
  <si>
    <t>Exe.Chair High back for Rlwy Siding Kharsiya off</t>
  </si>
  <si>
    <t>Office Chair Rlwy Siding at Kharsiya</t>
  </si>
  <si>
    <t>Office Table 4 x 2 Rlwy Siding Kharsiya Off</t>
  </si>
  <si>
    <t>Office table for HS Pandey</t>
  </si>
  <si>
    <t>Book case 2 nos</t>
  </si>
  <si>
    <t>Moulded chair with Arm for Training Hall 24mtr</t>
  </si>
  <si>
    <t>Chair Purchased for Office Use</t>
  </si>
  <si>
    <t>Table Tennis Table at Urja Hostel</t>
  </si>
  <si>
    <t>Coffe Table (Ct1-201)</t>
  </si>
  <si>
    <t>Furniture &amp; Fixtures - BKC</t>
  </si>
  <si>
    <t>End table ET9503B Cheery table</t>
  </si>
  <si>
    <t>Purchase of Steel Rack for MTP Dept</t>
  </si>
  <si>
    <t>Purchase of Almiram TMD</t>
  </si>
  <si>
    <t>Purchase of Almiram BMD</t>
  </si>
  <si>
    <t>Purchase of Almiram EMD</t>
  </si>
  <si>
    <t>Purchase of Almiram INST</t>
  </si>
  <si>
    <t>Compactor storage system - Mumbai Office</t>
  </si>
  <si>
    <t>Partition at 17M &amp; 8.5 Mtr TG Building</t>
  </si>
  <si>
    <t>Work station with Pedestal</t>
  </si>
  <si>
    <t>Modular storage</t>
  </si>
  <si>
    <t>Chair for conference table 60 Nos.</t>
  </si>
  <si>
    <t>Rack steel 4 Nos.</t>
  </si>
  <si>
    <t>Battery operated stacker 1.5 Tonne</t>
  </si>
  <si>
    <t>Steel almarih file 78*36*19 shelves 5 with lock</t>
  </si>
  <si>
    <t>Sofa 2 Nos. with single seater</t>
  </si>
  <si>
    <t>Tabble tennis table for 8Mtr service building</t>
  </si>
  <si>
    <t>16 Nos Bed 3 X 6.5 (Single) with matress - Pre GH</t>
  </si>
  <si>
    <t>16 Nos wooden cubboards with lock &amp; Key- Pre GH</t>
  </si>
  <si>
    <t>16 Nos Study tables with lock &amp; Key - Pre GH</t>
  </si>
  <si>
    <t>08 Nos dressing table with Mirror - Pre GH</t>
  </si>
  <si>
    <t>08 Nos. Cloth stand Aluminium - Prefabricated GH</t>
  </si>
  <si>
    <t>10 No. Wooden cup boards with lock &amp; key-dormatery</t>
  </si>
  <si>
    <t xml:space="preserve"> 10 Nos. dressing tables with mirror-dormatery</t>
  </si>
  <si>
    <t>10 Nos. reveolving chair for Urja Dormatery</t>
  </si>
  <si>
    <t>10 Nos. cloth stand - aluminium - Urja Dormatory</t>
  </si>
  <si>
    <t>10 Nos. mattress for Urja Dormatory</t>
  </si>
  <si>
    <t>TV set with remote LG - Urja Dormatory</t>
  </si>
  <si>
    <t>2 Nos. Gyesers -10 Ltr Bajaj - Urja Dormatory</t>
  </si>
  <si>
    <t>Steel almirah (78X36X19) - 5 shelves - 8 Nos.</t>
  </si>
  <si>
    <t>Air cooler - Security Kothari siding</t>
  </si>
  <si>
    <t>Desert cooler - Aditya canteen</t>
  </si>
  <si>
    <t>Revolving chair 11 Nos for Rly siding</t>
  </si>
  <si>
    <t>Office table with drawers Rly siding (3X2)-2 Nos.</t>
  </si>
  <si>
    <t>Office table with drawers Rly siding (4X2)</t>
  </si>
  <si>
    <t>Steel Almirah with locker - Rly siding</t>
  </si>
  <si>
    <t>Steel rack (78"X36"X12") 6 self - 10 Nos. Accounts</t>
  </si>
  <si>
    <t>6 No.steel rack for aditya canteen</t>
  </si>
  <si>
    <t>Work station Revolving chair R 445 Black rexine</t>
  </si>
  <si>
    <t>16(17-1) Nos. Steel alamirah  coal referee samp</t>
  </si>
  <si>
    <t>Cabin-Coal logistics office8.5Mtr Service building</t>
  </si>
  <si>
    <t>Work station seating furniture - coal office 8.5M</t>
  </si>
  <si>
    <t>Steel rack 6 shelf - 10 Nos for accounts deptt</t>
  </si>
  <si>
    <t>Traing chair with top- 35 Nos. at Urja bhawan CL02</t>
  </si>
  <si>
    <t>Steel rack - aircondition room stores- 10 Nos.</t>
  </si>
  <si>
    <t>Bed King size - COO sir- 1 Nos- Freinds colony</t>
  </si>
  <si>
    <t>Bed Shell King size -COO sir- 1No- Freinds colony</t>
  </si>
  <si>
    <t>Bed side table - COO sir- 2 Nos- Freinds colony</t>
  </si>
  <si>
    <t>Mattress double size- 75X72-COO-1No-Freinds colony</t>
  </si>
  <si>
    <t>Mattress single size- 78X36-COO-2No-Freinds colony</t>
  </si>
  <si>
    <t>Cloth stand- COO - 1 No- Freinds colony</t>
  </si>
  <si>
    <t>Wooden alamirh - COO - 2 Nos- Freinds colony</t>
  </si>
  <si>
    <t>Havells Pump 1HP - COO sir-1 No- Freinds colony</t>
  </si>
  <si>
    <t>Conference room mesh chair - VC room - 11Nos</t>
  </si>
  <si>
    <t>Conference table - VC room - 1 Nos.</t>
  </si>
  <si>
    <t>Steel Sofa  3 Nos - 8.5 Mtr Service building</t>
  </si>
  <si>
    <t>Center Table - 1 Nos - 8.5 Mtr service building</t>
  </si>
  <si>
    <t>Revolving Chairs - 50 Nos - Plant site</t>
  </si>
  <si>
    <t>Glass Podium - 1 Nos - Urja Training room</t>
  </si>
  <si>
    <t>SS Dinning table - 16 sets - aditya canteen</t>
  </si>
  <si>
    <t>SS Gas Burner - 2 Nos - Aditya canteen</t>
  </si>
  <si>
    <t>Revolving chair - 20 Nos - Coal logistics</t>
  </si>
  <si>
    <t>24 Compartment pigeon hole almirah -1No-Coal lab</t>
  </si>
  <si>
    <t>Steel sofa - 2 Nos - Coal Lab</t>
  </si>
  <si>
    <t>Steel almirha - 3 Nos - Waggon Trippler</t>
  </si>
  <si>
    <t>Steel rack - 10 Nos- AC Room at stores</t>
  </si>
  <si>
    <t>Axis HB</t>
  </si>
  <si>
    <t>08 Nos of chairs, Table etc for new meeting room</t>
  </si>
  <si>
    <t>Wooden storage cupboard for filing - CFO Cabin</t>
  </si>
  <si>
    <t>Bed single - Black Tan - 2 Nos - Urja GH</t>
  </si>
  <si>
    <t>Wooden cupboard - Black tan - 2 Nos- Urja GH</t>
  </si>
  <si>
    <t>Study table - Black tan - 3 Nos - Urja GH</t>
  </si>
  <si>
    <t>LG TV set 32" -3 Nos - Urja Gh</t>
  </si>
  <si>
    <t>Steel rack size -6 Nos - Plant operation - CCR</t>
  </si>
  <si>
    <t>Revolving chairs - 10 Nos - Wag Trip, OHC, Plant</t>
  </si>
  <si>
    <t>Office table - 3 Nos - Wag Trippler, Plant</t>
  </si>
  <si>
    <t>Dinning set - 17 Mtr service building pantry</t>
  </si>
  <si>
    <t>Double bed with mattress - President BS prasad</t>
  </si>
  <si>
    <t>Single bed with mattress - President BS prasad</t>
  </si>
  <si>
    <t>Kitchen cabinet - President BS prasad</t>
  </si>
  <si>
    <t>Almirah wooden (five door) - President BS prasad</t>
  </si>
  <si>
    <t>Washing machine - President BS prasad</t>
  </si>
  <si>
    <t>Refrigerator (185 Ltr) LG - President BS prasad</t>
  </si>
  <si>
    <t>Cabin for CHP head - CHP control room</t>
  </si>
  <si>
    <t>Heavy duty revolving chair - CCR control room</t>
  </si>
  <si>
    <t>Steel Almirah - TG Deptt</t>
  </si>
  <si>
    <t>Heavy duty executive chair - 1 Nos - Admin Deptt</t>
  </si>
  <si>
    <t>Steel Almirah - Admin Deptt</t>
  </si>
  <si>
    <t>Steel Almirah - safety Deptt</t>
  </si>
  <si>
    <t>Steel Almirah Double door - Belphar GH Coal Logist</t>
  </si>
  <si>
    <t>Office Table - Belphar GH Coal Logist</t>
  </si>
  <si>
    <t>Wooden Laminated Office table - Security Deptt</t>
  </si>
  <si>
    <t>Wooden showcase with two shelf of one foot</t>
  </si>
  <si>
    <t>Office Premises</t>
  </si>
  <si>
    <t>Fencing</t>
  </si>
  <si>
    <t>Technical office</t>
  </si>
  <si>
    <t>Portable Cabin</t>
  </si>
  <si>
    <t>Portable Cabin 02 Nos</t>
  </si>
  <si>
    <t>Temp barbed wire fencing work</t>
  </si>
  <si>
    <t>GC Sheet</t>
  </si>
  <si>
    <t>Guard Cabin</t>
  </si>
  <si>
    <t>MS Pipe &amp; RCC Hume Pipe</t>
  </si>
  <si>
    <t>Office building at plant</t>
  </si>
  <si>
    <t>Store shed</t>
  </si>
  <si>
    <t>Water storage tank</t>
  </si>
  <si>
    <t>Water dispenser make voltas model</t>
  </si>
  <si>
    <t>Water dispenser for new sub station</t>
  </si>
  <si>
    <t>Borewell drilled material</t>
  </si>
  <si>
    <t>Bachlor Hostel</t>
  </si>
  <si>
    <t>Purchase of Fuse</t>
  </si>
  <si>
    <t>Open Well Sumberssiable pump</t>
  </si>
  <si>
    <t>Electrification work at bachlor hostel</t>
  </si>
  <si>
    <t>Telephone electrification work at bachlor hostel</t>
  </si>
  <si>
    <t>LT Line DM Plant to Bachlor Hotel</t>
  </si>
  <si>
    <t>LUG Aluminium</t>
  </si>
  <si>
    <t>Portable cabin</t>
  </si>
  <si>
    <t>02 Nos of Portale Cabin</t>
  </si>
  <si>
    <t>02 Nos of Portale Cabin (transportation chg)</t>
  </si>
  <si>
    <t>Potable cabin</t>
  </si>
  <si>
    <t>Borwell</t>
  </si>
  <si>
    <t xml:space="preserve">Building work </t>
  </si>
  <si>
    <t>Building - NATURAL DROUGHT COOLING TOWERS</t>
  </si>
  <si>
    <t>Building - SWITCH YARD</t>
  </si>
  <si>
    <t>Building - TRANSFORMER YARD-UNIT#1</t>
  </si>
  <si>
    <t>Building - ESP CONTROL ROOM UNIT#1</t>
  </si>
  <si>
    <t>Building - SWITCH YARD CONTROL ROOM</t>
  </si>
  <si>
    <t>Building - MAIN SWITCH GEAR &amp; CONTROL ROOM FOR CHP</t>
  </si>
  <si>
    <t>Building - BUNKER MCC ROOM</t>
  </si>
  <si>
    <t>Building - 11 KV SWITCH GEAR CONTROL ROOM</t>
  </si>
  <si>
    <t>Building - COAL LOGISTIC BUILDING</t>
  </si>
  <si>
    <t>Building - SECURITY BARRACK &amp; STORE SHED</t>
  </si>
  <si>
    <t>Building - BACHELOR HOSTEL</t>
  </si>
  <si>
    <t>Building - ERECTOR HOSTEL</t>
  </si>
  <si>
    <t>Building - MAIN GATE COMPLEX &amp; SECURITY BLDG.</t>
  </si>
  <si>
    <t>Building - RAW WATER RESERVOIR</t>
  </si>
  <si>
    <t>Building - TRANSFORMER YARD-UNIT#2</t>
  </si>
  <si>
    <t>Building - ESP CONTROL ROOM UNIT#2</t>
  </si>
  <si>
    <t>Building - MISCL. BUILDING</t>
  </si>
  <si>
    <t>Building - ASH POND</t>
  </si>
  <si>
    <t>Weigh bridge office(near ash silo)</t>
  </si>
  <si>
    <t>Toliet near urja buliding</t>
  </si>
  <si>
    <t>Boundry wall- As per vastu compliance</t>
  </si>
  <si>
    <t>Chainllink fencing vastu compliance- Stacker recla</t>
  </si>
  <si>
    <t>CONSTRUCTION OF TOILET AT URJA BHAWAN</t>
  </si>
  <si>
    <t>Building - TG BUILDING UNIT#1&amp;2</t>
  </si>
  <si>
    <t>Building - CW &amp; FIRE WATER PUMP HOUSE</t>
  </si>
  <si>
    <t>Building - COOLING WATER SUMP</t>
  </si>
  <si>
    <t>Building - CW FORE BAY</t>
  </si>
  <si>
    <t>Building - CW CHANNEL</t>
  </si>
  <si>
    <t>Building - FUEL OIL PUMP HOUSE</t>
  </si>
  <si>
    <t>Building - STORE</t>
  </si>
  <si>
    <t>Building - SERVICE BUILDING</t>
  </si>
  <si>
    <t>Building - CLARIFIER WATER PUMP HOUSE</t>
  </si>
  <si>
    <t>Building - CLARIFIED WATER TANK</t>
  </si>
  <si>
    <t>Building - CASCADE AERATOR</t>
  </si>
  <si>
    <t>Building - DM PLANT BUILDING &amp; SWITCH GEAR ROOM</t>
  </si>
  <si>
    <t>Building - DM TANK</t>
  </si>
  <si>
    <t>Building - CONDENSATE TANK</t>
  </si>
  <si>
    <t>Building - ACID ALKALI TANK</t>
  </si>
  <si>
    <t>Building - DEGASSIFICATION TANK</t>
  </si>
  <si>
    <t>Building - NEUTRILIZATION PIT</t>
  </si>
  <si>
    <t>Building - SLUDGE PIT &amp; THICKNER TANK</t>
  </si>
  <si>
    <t>Building - DM SLUDGE SUMP &amp; PUMP HOUSE</t>
  </si>
  <si>
    <t>Building - CHEMICAL HOUSE</t>
  </si>
  <si>
    <t>Building - CONDENSATE STORAGE TANK &amp; PUMP HOUSE</t>
  </si>
  <si>
    <t>Building - ASH SLURRY &amp; ASH WATER PUMP HOUSE</t>
  </si>
  <si>
    <t>Building - SILO UTILITY BUILDING</t>
  </si>
  <si>
    <t>Building - COMPRESSOR HOUSE FOR AHP</t>
  </si>
  <si>
    <t>Building - COAL MILL BUILDING</t>
  </si>
  <si>
    <t>Building - COAL STACK YARD</t>
  </si>
  <si>
    <t>Building - COAL SETTLING POND</t>
  </si>
  <si>
    <t>Building - CRUSHER HOUSE</t>
  </si>
  <si>
    <t>Building - PENT HOUSE-1</t>
  </si>
  <si>
    <t>Building - RECLAIM HOPPER SHED</t>
  </si>
  <si>
    <t>Building - CW PUMP HOUSE SWITCH GEAR ROOM</t>
  </si>
  <si>
    <t>Building - POTABLE WATER CHLORINATION ROOM</t>
  </si>
  <si>
    <t>Building - FIRE BOOSTER PUMP HOUSE</t>
  </si>
  <si>
    <t>Building - CHP PUMPS HOUSES</t>
  </si>
  <si>
    <t>Building - FLY ASH EXTRACTION TOWERS</t>
  </si>
  <si>
    <t>Building - HYDROGEN PLANT BUILDING</t>
  </si>
  <si>
    <t>Building - CW ANNEX BUILDING</t>
  </si>
  <si>
    <t>Building - ADDITIONAL STORE SHED</t>
  </si>
  <si>
    <t>Building - NURSERY SHED HOUSE</t>
  </si>
  <si>
    <t>Building - RAW WATER PUMP HOUSE</t>
  </si>
  <si>
    <t>Building - SUBSTATION STORE ROOM</t>
  </si>
  <si>
    <t>Building - INTAKE WELL</t>
  </si>
  <si>
    <t>Building - INTAKE WATER PUMP HOUSE</t>
  </si>
  <si>
    <t>Building - BOUNDARY WALL</t>
  </si>
  <si>
    <t>Building - PAVING</t>
  </si>
  <si>
    <t>Building - ROADS</t>
  </si>
  <si>
    <t>Building - DRAINS</t>
  </si>
  <si>
    <t>Road - MAIN GATE  NO.-3 TO EXISTING BITUMEN ROAD</t>
  </si>
  <si>
    <t>Road- Near Ash silo to Weigh bridge</t>
  </si>
  <si>
    <t>PIPE connection from Technical building to STP</t>
  </si>
  <si>
    <t>Precast boundry wall - Coal yard</t>
  </si>
  <si>
    <t>Borewell- Near ash dyke - 3 Nos.</t>
  </si>
  <si>
    <t>Prefabricated hostel Near aditya hostel</t>
  </si>
  <si>
    <t>BRICK WORK TO L T &amp; HT SWITCH GEAR ROOM OF POWER</t>
  </si>
  <si>
    <t>MS channel for Intake pump house</t>
  </si>
  <si>
    <t>CONSTRUCTION OF 7 MTR &amp; 5 MTR CEMENT CONCRETE ROAD</t>
  </si>
  <si>
    <t>Const OF CEMENT CONCRETE ROAD AT WEIGH BRIDGE AREA</t>
  </si>
  <si>
    <t>Storage shed, auguer platform e.t.c</t>
  </si>
  <si>
    <t xml:space="preserve"> COARSE SCREEN FOR 2 X 600 MW THERMAL POWER PROJEC</t>
  </si>
  <si>
    <t>RW- Railway Control Building</t>
  </si>
  <si>
    <t>RW- Roads &amp; Drains (Railway Siding)</t>
  </si>
  <si>
    <t>CHP- Extended coal yard-1/2</t>
  </si>
  <si>
    <t>CHP-MCC Switchgear Room</t>
  </si>
  <si>
    <t>CHP-Hydraulic Room 1 &amp; 2 - 90 Mtrs</t>
  </si>
  <si>
    <t>CHP- Pump House B &amp; C</t>
  </si>
  <si>
    <t>CHP- Coal Settling Pond</t>
  </si>
  <si>
    <t>CHP- Roads &amp; Drains</t>
  </si>
  <si>
    <t>AHP- Ash Dyke (Bund)</t>
  </si>
  <si>
    <t>AHP-Alum Dosing Tank</t>
  </si>
  <si>
    <t>AHP-Lime Preparation Dosing Tank</t>
  </si>
  <si>
    <t>AHP-Poly Electrolyte Dosing Tank</t>
  </si>
  <si>
    <t>AHP-Clariflocculator</t>
  </si>
  <si>
    <t>AHP-Flash Mixer</t>
  </si>
  <si>
    <t>AHP- Sludge Pit (Dual Compartment)</t>
  </si>
  <si>
    <t>Civil -Boiler Tubes Presevation Shed</t>
  </si>
  <si>
    <t>Civil -Shed &amp; Chain Link Fencing</t>
  </si>
  <si>
    <t>Civil- Storage Shed (Samples)</t>
  </si>
  <si>
    <t>Civil- Technical Building (Modification)</t>
  </si>
  <si>
    <t>Civil- Additional Guard Pond</t>
  </si>
  <si>
    <t>Civil -Boundary Wall</t>
  </si>
  <si>
    <t>DG Set (Kirloskar)</t>
  </si>
  <si>
    <t>33 KV Bay</t>
  </si>
  <si>
    <t>Welding Machine</t>
  </si>
  <si>
    <t>5000 KVA Transformer</t>
  </si>
  <si>
    <t>Control Panel 11 KV HT</t>
  </si>
  <si>
    <t>Generator</t>
  </si>
  <si>
    <t>Inverter</t>
  </si>
  <si>
    <t>Laboratory Equipments</t>
  </si>
  <si>
    <t>Openwell Pump 1 HP</t>
  </si>
  <si>
    <t>Display control card for DG set</t>
  </si>
  <si>
    <t>Suction machine</t>
  </si>
  <si>
    <t>Motor Pump</t>
  </si>
  <si>
    <t>Inverter for Kharsia office</t>
  </si>
  <si>
    <t>Lawn mover</t>
  </si>
  <si>
    <t>02 Nos of Vibration Metal Medel IRD 306</t>
  </si>
  <si>
    <t>Special Purpose Stud Welder</t>
  </si>
  <si>
    <t>02 Nos of Luminious Inverter with trolly</t>
  </si>
  <si>
    <t>Dust Sampler</t>
  </si>
  <si>
    <t>Monoblock Pump - Kirloskar Make</t>
  </si>
  <si>
    <t>01 No EOT Crane (L&amp;T)</t>
  </si>
  <si>
    <t>01 No EOT Crane (Century crane)</t>
  </si>
  <si>
    <t>DG SET</t>
  </si>
  <si>
    <t>Reflector Pole for total station</t>
  </si>
  <si>
    <t>Submersible Pump</t>
  </si>
  <si>
    <t>Surveying &amp; Drawing equipments</t>
  </si>
  <si>
    <t>Total Station Survey Instrument</t>
  </si>
  <si>
    <t>Texmo Pump, Hose pump</t>
  </si>
  <si>
    <t>Laboratory Equipments - Temp scanner</t>
  </si>
  <si>
    <t>Board &amp; Control Pannel  5kva 415 volt</t>
  </si>
  <si>
    <t>2HP Pump</t>
  </si>
  <si>
    <t>5HP Pump</t>
  </si>
  <si>
    <t>5HP Pump &amp; Motor with accessories</t>
  </si>
  <si>
    <t>Fire Brigade 1 (CG13N/2155)</t>
  </si>
  <si>
    <t>Fire Brigade 2 (CG13N/2155)</t>
  </si>
  <si>
    <t>Kirloskar Pump set 2 nos</t>
  </si>
  <si>
    <t>Kirloskar Pump Monoblock</t>
  </si>
  <si>
    <t>Monorail Chain Block with manual trolley at AWRS</t>
  </si>
  <si>
    <t>DE-SILTING PUMP SET WITH MOTOR ALONG WITH ACCESSOR</t>
  </si>
  <si>
    <t>LDO forwarding Pump Model PDHU CL 660 A42.B5</t>
  </si>
  <si>
    <t>Old Hydra Crane, Model 12xw-1 no</t>
  </si>
  <si>
    <t>Vibration Meter .5 to 49.9 MM/sec Tem 50 to 400 C</t>
  </si>
  <si>
    <t>Ultrasonic Thickness Gauge with accessories</t>
  </si>
  <si>
    <t>Portable DO Analyser, Make-Hach, Model: ORBISPHERE</t>
  </si>
  <si>
    <t>CHP - MANUAL UNLOADING HOPPPER</t>
  </si>
  <si>
    <t>CHP - ACTIVATED CARBON FILTER 330 CFM</t>
  </si>
  <si>
    <t>CHP - ACTIVATED CARBON FILTER 100 CFM</t>
  </si>
  <si>
    <t>CHP - AIR RECEIVER 0.5 CU.M</t>
  </si>
  <si>
    <t>CHP - AUTOMATION &amp; CONTROL SYSTEM</t>
  </si>
  <si>
    <t>CHP - BELT VULCANIZER</t>
  </si>
  <si>
    <t>CHP - BELT WEIGHERS</t>
  </si>
  <si>
    <t>CHP - CENTRIFUGAL PUMP, PW PUMP</t>
  </si>
  <si>
    <t>CHP - CHUTES AND SKIRTS</t>
  </si>
  <si>
    <t>CHP - COAL SAMPLING UNIT</t>
  </si>
  <si>
    <t>CHP - CRUSHER</t>
  </si>
  <si>
    <t>CHP - ELECTRIC HOIST</t>
  </si>
  <si>
    <t>CHP - ELEVATOR</t>
  </si>
  <si>
    <t>CHP - IN LINE MAGNETIC STRIPPERS</t>
  </si>
  <si>
    <t>CHP - LSP FOR DE SYSTEM</t>
  </si>
  <si>
    <t>CHP - MANUAL HOIST</t>
  </si>
  <si>
    <t>CHP - MOTORISED TROLLEY</t>
  </si>
  <si>
    <t>CHP - NEUTRAL GROUNDING RESISTER</t>
  </si>
  <si>
    <t>CHP - PVC TANKS-2.5 CU.M</t>
  </si>
  <si>
    <t>CHP - REFRIGERATED TYPE AIR DRYER 100 CFM</t>
  </si>
  <si>
    <t>CHP - REFRIGERATED TYPE AIR DRYER 330 CFM</t>
  </si>
  <si>
    <t>CHP - SCREW CONVEYOR</t>
  </si>
  <si>
    <t>CHP - SCREW TYPE AIR COMPRESSOR 100 CFM</t>
  </si>
  <si>
    <t>CHP - SCREW TYPE AIR COMPRESSOR 330 CFM</t>
  </si>
  <si>
    <t>CHP - STACKER CUM RECLAIMER</t>
  </si>
  <si>
    <t>CHP - CHUTES</t>
  </si>
  <si>
    <t>CHP - TRANSFORMER 750 KVA</t>
  </si>
  <si>
    <t>CHP - ELECTRICS</t>
  </si>
  <si>
    <t>CHP - LT MCC</t>
  </si>
  <si>
    <t>CHP - TRAVELLING TRIPPERS</t>
  </si>
  <si>
    <t>CHP - CONTROL-PANEL</t>
  </si>
  <si>
    <t>CHP - SUMP PUMP</t>
  </si>
  <si>
    <t>CHP - SUSPENDED MAGNET</t>
  </si>
  <si>
    <t>CHP - VIBRATING FEEDERS</t>
  </si>
  <si>
    <t>CHP - VIBRATING GLAZY FEEDER</t>
  </si>
  <si>
    <t>CHP - DUST EXTRACTION SYSTEM</t>
  </si>
  <si>
    <t>CHP - BELT CONVEYOR 1A</t>
  </si>
  <si>
    <t>CHP - MOTOR WITH GEAR BOX</t>
  </si>
  <si>
    <t>CHP - BELT CONVEYOR 2A</t>
  </si>
  <si>
    <t>CHP - BELT CONVEYOR 3</t>
  </si>
  <si>
    <t>CHP - BELT CONVEYOR 4A</t>
  </si>
  <si>
    <t>CHP - BELT CONVEYOR 5A</t>
  </si>
  <si>
    <t>CHP - BELT CONVEYOR 6A</t>
  </si>
  <si>
    <t>CHP - BELT CONVEYOR 7A</t>
  </si>
  <si>
    <t>CHP - BELT CONVEYOR 8A</t>
  </si>
  <si>
    <t>CHP - BELT CONVEYOR 9B</t>
  </si>
  <si>
    <t>CHP - BELT CONVEYOR 10A</t>
  </si>
  <si>
    <t>CHP - BELT CONVEYOR 12A</t>
  </si>
  <si>
    <t>CHP - METAL DETECTORS</t>
  </si>
  <si>
    <t>CHP - TRANSFER POINT-1</t>
  </si>
  <si>
    <t>CHP - TRANSFER POINT-2</t>
  </si>
  <si>
    <t>CHP - TRANSFER POINT-3</t>
  </si>
  <si>
    <t>CHP - TRANSFER POINT-4</t>
  </si>
  <si>
    <t>CHP - TRANSFER POINT-5</t>
  </si>
  <si>
    <t>CHP - TRANSFER POINT-8</t>
  </si>
  <si>
    <t>CHP - MANDATORY SPARES</t>
  </si>
  <si>
    <t>CHP - MILL REJECT HANDLING SYSTEM</t>
  </si>
  <si>
    <t>CHP E&amp;I  - 11 KV, 1250 A,UNIT VCB PANEL</t>
  </si>
  <si>
    <t>CHP E&amp;I  - 2.5 MVA DRY TYPE TRANSFORMER</t>
  </si>
  <si>
    <t>CHP E&amp;I  - 6.6 KV, 1250 A, UNIT VCB PANEL</t>
  </si>
  <si>
    <t>CHP E&amp;I  - 6.6KV HT SWITCHGEAR</t>
  </si>
  <si>
    <t>CHP E&amp;I  - 8/10 MVATRANSFORMER ONAN</t>
  </si>
  <si>
    <t>CHP E&amp;I  - DCDB</t>
  </si>
  <si>
    <t>CHP E&amp;I  - LSP FOR TTR PANEL</t>
  </si>
  <si>
    <t>CHP E&amp;I  - MCC</t>
  </si>
  <si>
    <t>CHP E&amp;I  - PMCC</t>
  </si>
  <si>
    <t>CHP E&amp;I  - VVVF PANEL FOR LONG TRAVEL DRIVE</t>
  </si>
  <si>
    <t>CHP E&amp;I  - VVVF PANEL FOR VIBRO FEEDER 18.5KW</t>
  </si>
  <si>
    <t>CHP E&amp;I  - PIPING &amp; VALVES</t>
  </si>
  <si>
    <t>CHP E&amp;I  - CABLES</t>
  </si>
  <si>
    <t>CHP E&amp;I  - CONTROL CABLES</t>
  </si>
  <si>
    <t>CHP E&amp;I  - LT CABLES</t>
  </si>
  <si>
    <t>CHP E&amp;I  - HT CABLES</t>
  </si>
  <si>
    <t>Bolier  - COAL BUNKERS</t>
  </si>
  <si>
    <t>Bolier  - GRAVIMETRIC FEEDERS (COAL FEEDERS)</t>
  </si>
  <si>
    <t>Bolier  - COAL MILL PROPER</t>
  </si>
  <si>
    <t>Bolier  - COAL MILLS DRIVE UNIT WITH MOTOR</t>
  </si>
  <si>
    <t>Bolier  - SEAL AIR FANS</t>
  </si>
  <si>
    <t>Bolier  - LUBE OIL SYSTEM PUMPS</t>
  </si>
  <si>
    <t>Bolier  - IBD</t>
  </si>
  <si>
    <t>Bolier  - CBD</t>
  </si>
  <si>
    <t>Bolier  - HP &amp; LP DOSING SYSTEM</t>
  </si>
  <si>
    <t>Bolier  - PA FANS WITH MOTORS</t>
  </si>
  <si>
    <t>Bolier  - BOILER PROPER</t>
  </si>
  <si>
    <t>Bolier  - BURNER BLOCKS</t>
  </si>
  <si>
    <t>Bolier  - OIL GUNS</t>
  </si>
  <si>
    <t>Bolier  - PRESSURE PARTS</t>
  </si>
  <si>
    <t>Bolier  - BOILER DUCTING WITH DAMPERS &amp; INSULATION</t>
  </si>
  <si>
    <t>Bolier  - STEAM DRUM</t>
  </si>
  <si>
    <t>Bolier  - SUPPORTING STRUCTURE</t>
  </si>
  <si>
    <t>Bolier  - ECONOMISER</t>
  </si>
  <si>
    <t>Bolier  - ROTARY AIR PREHEATER</t>
  </si>
  <si>
    <t>Bolier  - DRIVE UNIT WITH ELECTRIC MOTOR</t>
  </si>
  <si>
    <t>Bolier  - SOOT BLOWERS</t>
  </si>
  <si>
    <t>Bolier  - WALL BLOWERS</t>
  </si>
  <si>
    <t>Bolier  - SCANNER FANS</t>
  </si>
  <si>
    <t>Bolier  - FD FANS WITH MOTORS</t>
  </si>
  <si>
    <t>Bolier  - HOIST</t>
  </si>
  <si>
    <t>Bolier  - ID FANS WITH MOTORS</t>
  </si>
  <si>
    <t>Bolier  - BOILER CIRCULATING WATER PUMPS (BCW )</t>
  </si>
  <si>
    <t>Bolier  - ECW PUMPS (EMERGENCY COOLING WATER PUMPS</t>
  </si>
  <si>
    <t>Bolier  - PIPING &amp; VALVES</t>
  </si>
  <si>
    <t>Bolier  - DEAERATOR</t>
  </si>
  <si>
    <t>Bolier  - AIR CORE DC REACTOR FOR VFD</t>
  </si>
  <si>
    <t>Bolier  - AIR GUN SYSTEM</t>
  </si>
  <si>
    <t>Bolier  - CW STORAGE TANK 16-25 CUM</t>
  </si>
  <si>
    <t>Bolier  - FLUE GAS SYSTEM</t>
  </si>
  <si>
    <t>Bolier  - FO SYSTEM HANDLING EQUIPMENT</t>
  </si>
  <si>
    <t>Bolier  - FSS SYSTEM</t>
  </si>
  <si>
    <t>Bolier  - FUEL OIL SYSTEM</t>
  </si>
  <si>
    <t>Bolier  - LFO PUMP SET</t>
  </si>
  <si>
    <t>Bolier  - PRIMARY WATER TANK</t>
  </si>
  <si>
    <t>Bolier  - REHEATERS</t>
  </si>
  <si>
    <t>Bolier  - SG AUX COOLING WATER UNIT SYSTEM</t>
  </si>
  <si>
    <t>Bolier  - SUPER HEATERS</t>
  </si>
  <si>
    <t>Bolier  - DRAIN COOLER</t>
  </si>
  <si>
    <t>Bolier  - TWIN OIL COOLER</t>
  </si>
  <si>
    <t>Bolier  - BOOSTER PUMPS</t>
  </si>
  <si>
    <t>Bolier  - TRANSFER OIL PUMP</t>
  </si>
  <si>
    <t>Bolier  - COLD AIR SUPPLY SYSTEM</t>
  </si>
  <si>
    <t>Bolier  - HOT AIR SUPPLY SYSTEM</t>
  </si>
  <si>
    <t>Bolier  - BLOWER WITH MOTOR</t>
  </si>
  <si>
    <t>Bolier  - BOILER FILL PUMP</t>
  </si>
  <si>
    <t>Bolier ESP - ESP PROPER</t>
  </si>
  <si>
    <t>Bolier ESP - COLLECTING ELECTRODES</t>
  </si>
  <si>
    <t>Bolier ESP - DISCHARGE ELECTRODES</t>
  </si>
  <si>
    <t>Bolier ESP - RAPPING SYSTEM</t>
  </si>
  <si>
    <t>Bolier ESP - RECTIFIER TRANSFORMERS</t>
  </si>
  <si>
    <t>Bolier ESP - RECTIFIERS</t>
  </si>
  <si>
    <t>Bolier ESP - HOPPERS</t>
  </si>
  <si>
    <t>Bolier ESP - GD SCREEN &amp; MOTOR</t>
  </si>
  <si>
    <t>Bolier  - CHIMNEY</t>
  </si>
  <si>
    <t>Bolier Chimney - ELEVATOR</t>
  </si>
  <si>
    <t>Bolier Chimney - AVATION WARNING LIGHTS</t>
  </si>
  <si>
    <t>Bolier E&amp;I - ONAN  TRANSFORMER FOR VFD</t>
  </si>
  <si>
    <t>Bolier E&amp;I - PANELS</t>
  </si>
  <si>
    <t>Bolier E&amp;I - PRDS</t>
  </si>
  <si>
    <t>Bolier E&amp;I - VCB FOR VFD</t>
  </si>
  <si>
    <t>Bolier E&amp;I - WW (WATER WALL) PANEL</t>
  </si>
  <si>
    <t>Bolier E&amp;I - DISTRIBUTION CONTROL SYSTEM (DCS)</t>
  </si>
  <si>
    <t>Bolier E&amp;I - CABLES</t>
  </si>
  <si>
    <t>Bolier E&amp;I - CIRCUIT BREAKERS</t>
  </si>
  <si>
    <t>Turbine - HP TURBINE</t>
  </si>
  <si>
    <t>Turbine - IP TURBINE</t>
  </si>
  <si>
    <t>Turbine - IP ROTOR</t>
  </si>
  <si>
    <t>Turbine - LP TURBINE - 1</t>
  </si>
  <si>
    <t>Turbine - LP TURBINE - 2</t>
  </si>
  <si>
    <t>Turbine - LP ROTOR</t>
  </si>
  <si>
    <t>Turbine - HYDRAULIC COUPLING</t>
  </si>
  <si>
    <t>Turbine - END SHIELDS</t>
  </si>
  <si>
    <t>Turbine - BARRING GEAR (HYDRAULIC)</t>
  </si>
  <si>
    <t>Turbine - MOP (MAIN OIL PUMP)</t>
  </si>
  <si>
    <t>Turbine - EMERGENCY GOVERNOR</t>
  </si>
  <si>
    <t>Turbine - MAIN OIL TANK</t>
  </si>
  <si>
    <t>Turbine - EMERGENCY OIL PUMP</t>
  </si>
  <si>
    <t>Turbine - AUXILIARY OIL PUMP</t>
  </si>
  <si>
    <t>Turbine - JACKING OIL PUMP (AC)</t>
  </si>
  <si>
    <t>Turbine - JACKING OIL PUMP (DC)</t>
  </si>
  <si>
    <t>Turbine - VACUUM PUMPS</t>
  </si>
  <si>
    <t>Turbine - BOILER FEED WATER PUMPS</t>
  </si>
  <si>
    <t>Turbine - BOILER FEED WATER PUMP MOTOR</t>
  </si>
  <si>
    <t>Turbine - BOILER FEED WATER PUMP TURBINE</t>
  </si>
  <si>
    <t>Turbine - SEAL OIL PUMP (DC)</t>
  </si>
  <si>
    <t>Turbine - OIL PURIFIER (ON LINE)</t>
  </si>
  <si>
    <t>Turbine - CONDENSER (FOR LP-1 &amp; LP-2)</t>
  </si>
  <si>
    <t>Turbine - AIR CONDITION &amp; VENTILATION SYSTEM</t>
  </si>
  <si>
    <t>Turbine - CO2 DISTRIBUTOR</t>
  </si>
  <si>
    <t>Turbine - CO2 VAPOURISER</t>
  </si>
  <si>
    <t>Turbine - CONDENSATE STORAGE TANK</t>
  </si>
  <si>
    <t>Turbine - CONTROL FLUID COOLER</t>
  </si>
  <si>
    <t>Turbine - CONTROL FLUID PUMP</t>
  </si>
  <si>
    <t>Turbine - CONTROL FLUID PURIFICATION UNIT</t>
  </si>
  <si>
    <t>Turbine - CONTROL FLUID TANK (SS)</t>
  </si>
  <si>
    <t>Turbine - DMCW OVEHEAD TANK</t>
  </si>
  <si>
    <t>Turbine - DRY AIR BLOWER</t>
  </si>
  <si>
    <t>Turbine - GAS UNIT</t>
  </si>
  <si>
    <t>Turbine - GEAR PUMPS</t>
  </si>
  <si>
    <t>Turbine - HP &amp; LP BYPASS SYSTEM</t>
  </si>
  <si>
    <t>Turbine - HP FLASH TANK</t>
  </si>
  <si>
    <t>Turbine - LEAKAGE OIL TANK</t>
  </si>
  <si>
    <t>Turbine - LP FLASH TANK</t>
  </si>
  <si>
    <t>Turbine - LUBRICATION SYSTEM</t>
  </si>
  <si>
    <t>Turbine - MISC. HORIZONTAL PUMPS</t>
  </si>
  <si>
    <t>Turbine - N2 DISTRIBUTOR</t>
  </si>
  <si>
    <t>Turbine - OIL UNLOADING VESSEL</t>
  </si>
  <si>
    <t>Turbine - ON LINE CONTROL FLUID HEATER</t>
  </si>
  <si>
    <t>Turbine - PRIMARY WATER TANK</t>
  </si>
  <si>
    <t>Turbine - TOOLS AND ACC ECCEPT HANDLING SYSTEM</t>
  </si>
  <si>
    <t>Turbine - TURBINE OIL COOLER</t>
  </si>
  <si>
    <t>Turbine - WASTE OIL TANK</t>
  </si>
  <si>
    <t>Turbine - DUPLEX FILTERS</t>
  </si>
  <si>
    <t>Turbine - GATES &amp; DAMPERS FOR DUCTS</t>
  </si>
  <si>
    <t>Turbine - TURBINE OIL PURIFICATION UNIT</t>
  </si>
  <si>
    <t>Turbine - AIR PRESSURIZATION UNIT</t>
  </si>
  <si>
    <t>GENERATOR - GENERATOR PROPER</t>
  </si>
  <si>
    <t>GENERATOR - EXCITER</t>
  </si>
  <si>
    <t>GENERATOR - GENERATOR ROTOR</t>
  </si>
  <si>
    <t>GENERATOR - GENERATOR STATOR</t>
  </si>
  <si>
    <t>GENERATOR - CONDENSATE EXTRACTION PUMPS</t>
  </si>
  <si>
    <t>GENERATOR - OIL VAPOUR EXHAUST FAN</t>
  </si>
  <si>
    <t>GENERATOR - HP HEATERS</t>
  </si>
  <si>
    <t>GENERATOR - LP HEATERS</t>
  </si>
  <si>
    <t>GENERATOR - AUXILIARY COOLING WATER PUMPS</t>
  </si>
  <si>
    <t>GENERATOR - DM WATER CIRCULATING COOLING PUMP</t>
  </si>
  <si>
    <t>GENERATOR - CONDENSATE POLISHING SYSTEM</t>
  </si>
  <si>
    <t>GENERATOR - CLEAN OIL TANK</t>
  </si>
  <si>
    <t>GENERATOR - DURTY OIL TANK</t>
  </si>
  <si>
    <t>GENERATOR - SEAL OIL STORAGE TANK</t>
  </si>
  <si>
    <t>GENERATOR - ELECTRO HYDRAULIC OIL UNIT</t>
  </si>
  <si>
    <t>GENERATOR - PLATE TYPE HEAT EXCHANGERS</t>
  </si>
  <si>
    <t>GENERATOR - PIPING &amp; VALVES</t>
  </si>
  <si>
    <t>Turbine E&amp;I - 16 MVA STATION AUX TRANSFORMER</t>
  </si>
  <si>
    <t>Turbine E&amp;I - 16 MVA UNIT AUX TRANSFORMER</t>
  </si>
  <si>
    <t>Turbine E&amp;I - 31.5 MVA UNIT TRANSFORMER</t>
  </si>
  <si>
    <t>Turbine E&amp;I - PRDS</t>
  </si>
  <si>
    <t>Turbine E&amp;I - ST PANELS</t>
  </si>
  <si>
    <t>Turbine E&amp;I - TG PANELS</t>
  </si>
  <si>
    <t>Turbine E&amp;I - 1000 MVA HVR TRANSFORMERS</t>
  </si>
  <si>
    <t>Turbine E&amp;I - CABLES</t>
  </si>
  <si>
    <t>Turbine E&amp;I - SG PANELS</t>
  </si>
  <si>
    <t>Turbine E&amp;I - DC STARTER CUBICLE</t>
  </si>
  <si>
    <t>Turbine E&amp;I - GENERATOR PROTECTION PANELS</t>
  </si>
  <si>
    <t>Turbine E&amp;I - SPVT CUBICLE (3 PHASE)</t>
  </si>
  <si>
    <t>Turbine E&amp;I - NEUTRAL GROUNDING TRANSFORMER</t>
  </si>
  <si>
    <t>Turbine E&amp;I - VOLTAGE TRANSFORMER</t>
  </si>
  <si>
    <t>Turbine E&amp;I - CURRET TRANSFORMERS</t>
  </si>
  <si>
    <t>Turbine E&amp;I - GENERATOR TRANSFORMER</t>
  </si>
  <si>
    <t>AHP - AIR COMPRESSOR</t>
  </si>
  <si>
    <t>AHP - BUFFER HOPPER</t>
  </si>
  <si>
    <t>AHP - AIR OIL CONVERTER TANK</t>
  </si>
  <si>
    <t>AHP - AIR RECEIVER-INST. AIR COMPRESSOR</t>
  </si>
  <si>
    <t>AHP - Airwasher</t>
  </si>
  <si>
    <t>AHP - ASH SLURRY PUMP</t>
  </si>
  <si>
    <t>AHP - BA HOPPER</t>
  </si>
  <si>
    <t>AHP - BA OVERFLOW PUMPS</t>
  </si>
  <si>
    <t>AHP - Bag Filter  For Dry Ash System</t>
  </si>
  <si>
    <t>AHP - Bottom Ash Area Drain Jet Pump</t>
  </si>
  <si>
    <t>AHP - BOTTOM ASH DISCHARGE PIPE LINE</t>
  </si>
  <si>
    <t>AHP - AIR LOCK TANK</t>
  </si>
  <si>
    <t>AHP - CLEAR WATER PUMP</t>
  </si>
  <si>
    <t>AHP - CLINKER GRINDER</t>
  </si>
  <si>
    <t>AHP - Collector Tank</t>
  </si>
  <si>
    <t>AHP - Drain  pump (Ash Disposal Pump House Area)</t>
  </si>
  <si>
    <t>AHP - Drain Pump (Silo Area)</t>
  </si>
  <si>
    <t>AHP - Drain Pumps (Vacuum Pumps Area)</t>
  </si>
  <si>
    <t>AHP - ECONOMIZER WATER PUMP</t>
  </si>
  <si>
    <t>AHP - EJECTOR FEED PUMP</t>
  </si>
  <si>
    <t>AHP - EOT Crane for AWPH</t>
  </si>
  <si>
    <t>AHP - EOT CRANE FOR COMRESSOR HOUSE</t>
  </si>
  <si>
    <t>AHP - FEED GATE HOUSING</t>
  </si>
  <si>
    <t>AHP - FLY ASH CONVEYING SYSTEM (VACUUM)</t>
  </si>
  <si>
    <t>AHP - HOPPER FLUIDIZING</t>
  </si>
  <si>
    <t>AHP - HOPPER FLUIDIZING AIR BLOWER</t>
  </si>
  <si>
    <t>AHP - HP WATER PUMP</t>
  </si>
  <si>
    <t>AHP - HYDRO EJECTOR</t>
  </si>
  <si>
    <t>AHP - HYDROMIX DUST CONDITIONER WATER PUMP</t>
  </si>
  <si>
    <t>AHP - INSTRUMENT AIR COMPRESSOR</t>
  </si>
  <si>
    <t>AHP - INSTRUMENT AIR PIPE LINE</t>
  </si>
  <si>
    <t>AHP - LP WATER PUMP</t>
  </si>
  <si>
    <t>AHP - PIPING &amp; VALVES</t>
  </si>
  <si>
    <t>AHP - Recycle water pump</t>
  </si>
  <si>
    <t>AHP - REFRACTORY-BA HOPPER</t>
  </si>
  <si>
    <t>AHP - SEAL WATER PUMP</t>
  </si>
  <si>
    <t>AHP - SILO FLUIDIZING AIR BLOWER</t>
  </si>
  <si>
    <t>AHP - VACUUM BREAKER-200 NB</t>
  </si>
  <si>
    <t>AHP - VACUUM PUMP</t>
  </si>
  <si>
    <t>AHP - Rotary Feeder with Drive</t>
  </si>
  <si>
    <t>AHP - Ash Slurry Disposal Line (Mtrs)</t>
  </si>
  <si>
    <t>AHP - WATER &amp; AIR PIPING NETWORK</t>
  </si>
  <si>
    <t>AHP - SILOS</t>
  </si>
  <si>
    <t>AHP - Hydromix dust conditioner with Drive</t>
  </si>
  <si>
    <t>AHP - HVAC</t>
  </si>
  <si>
    <t>AHP E &amp; I - PLC BASED CONTROL SYSTEM</t>
  </si>
  <si>
    <t>AHP E &amp; I - 11 KV SWITCH GEAR</t>
  </si>
  <si>
    <t>AHP E &amp; I - AC DISTRIBUTION BOARD</t>
  </si>
  <si>
    <t>AHP E &amp; I - BOTTOM ASH CONTROLPANEL</t>
  </si>
  <si>
    <t>AHP E &amp; I - LIGHTING DISTRIBUTION BOARDS</t>
  </si>
  <si>
    <t>AHP E &amp; I - LT PMCC</t>
  </si>
  <si>
    <t>AHP E &amp; I - Main AHP LT Transformer</t>
  </si>
  <si>
    <t>AHP E &amp; I - MAIN LIGHTING DISTRIBUTION BOARD</t>
  </si>
  <si>
    <t>AHP E &amp; I - Silo Transformer</t>
  </si>
  <si>
    <t>AHP E &amp; I - SILO UNLOADING PANEL</t>
  </si>
  <si>
    <t>AHP E &amp; I - BUS DUCTS</t>
  </si>
  <si>
    <t>AHP E &amp; I - CONROL &amp; INSTRUMENTATION CABLES</t>
  </si>
  <si>
    <t>AHP E &amp; I - LT POWER CABLES</t>
  </si>
  <si>
    <t>AHP E &amp; I - HT POWER CABLES</t>
  </si>
  <si>
    <t>Air - COMPRESSOR</t>
  </si>
  <si>
    <t>Air - DRIER (HOC)</t>
  </si>
  <si>
    <t>Air - RECEIVER</t>
  </si>
  <si>
    <t>Air - PIPING &amp; VALVES</t>
  </si>
  <si>
    <t>CPU - ACID DOSING PUMP</t>
  </si>
  <si>
    <t>CPU - ACID MEASURING TANK</t>
  </si>
  <si>
    <t>CPU - ALKALI DOSING PUMP</t>
  </si>
  <si>
    <t>CPU - ALKALI MEASURING TANK</t>
  </si>
  <si>
    <t>CPU - ANION REGENERATION TANK (ART)</t>
  </si>
  <si>
    <t>CPU - BULK ACID STORAGE TANK</t>
  </si>
  <si>
    <t>CPU - BULK ALKALI STORAGE TANK</t>
  </si>
  <si>
    <t>CPU - CPU REGENERATION CUM RESIN TRANSFER PUMP</t>
  </si>
  <si>
    <t>CPU - HOT WATER TANK</t>
  </si>
  <si>
    <t>CPU - MIXED RESIN STORAGE &amp; CRT</t>
  </si>
  <si>
    <t>CPU - NEUTRALIZE WASTE TRANSFER PUMPS</t>
  </si>
  <si>
    <t>CPU - REGENERATION AREA AIR BLOWER</t>
  </si>
  <si>
    <t>CPU - RESIN MAKE UP HOPPER</t>
  </si>
  <si>
    <t>CPU - RESIN SEPARATION TANK</t>
  </si>
  <si>
    <t>CPU - RINSE RECIRCULATION PUMPS</t>
  </si>
  <si>
    <t>CPU - SERVICE AIR BLOWER FOR CPU UNIT- I</t>
  </si>
  <si>
    <t>CPU - SERVICE AIR BLOWER FOR CPU UNIT- II</t>
  </si>
  <si>
    <t>CPU - SPHERICAL VESSELS-I-ABC</t>
  </si>
  <si>
    <t>CPU - SPHERICAL VESSELS-II-ABC</t>
  </si>
  <si>
    <t>CPU - ACTIVATED CARBON FILTER FOR ALKALI</t>
  </si>
  <si>
    <t>CPU - ACID MEASURING TANK FOR N-PIT</t>
  </si>
  <si>
    <t>CPU - CAUSTIC MEASURING TANK FOR N-PIT</t>
  </si>
  <si>
    <t>CPU - N-PIT TRANSFER PUMPS</t>
  </si>
  <si>
    <t>CPU - RINSE RE-CIRCULATION PUMPS</t>
  </si>
  <si>
    <t>CPU - ACID UNLOADING PUMP</t>
  </si>
  <si>
    <t>CPU - ALKALI UNLOADING PUMP</t>
  </si>
  <si>
    <t>CPU - ANION RESINS</t>
  </si>
  <si>
    <t>CPU - ACTIVATED CARBON FILTER MEDIA</t>
  </si>
  <si>
    <t>CPU - CATION RESINS</t>
  </si>
  <si>
    <t>CPU - INSTRUMENTATION CABLES</t>
  </si>
  <si>
    <t>CPU - PIPING &amp; VALVES</t>
  </si>
  <si>
    <t>CPU - MCC Panel</t>
  </si>
  <si>
    <t>CPU - CABLES</t>
  </si>
  <si>
    <t>FFS - DIESEL ENGINE FUEL OIL FILLING PUMP</t>
  </si>
  <si>
    <t>FFS - JOCKEY PUMPS 50 CU.M</t>
  </si>
  <si>
    <t>FFS - JOCKEY PUMPS 410 CU.M</t>
  </si>
  <si>
    <t>FFS - BOOSTER PUMPS (DIESEL) 410 CU.M</t>
  </si>
  <si>
    <t>FFS - AIR COMPRESSORS 40 CU.M/HR.</t>
  </si>
  <si>
    <t>FFS - FOAM STORAGE TANK (FRP LINED) 1.5 KL</t>
  </si>
  <si>
    <t>FFS - FOAM PUMP (ELECTRIC)</t>
  </si>
  <si>
    <t>FFS - FOAM PUMP (DIESEL)</t>
  </si>
  <si>
    <t>FFS - VERTICAL TURBINE PUMP-(DIESEL)</t>
  </si>
  <si>
    <t>FFS - VERTICAL TURBINE PUMP-(ELECTRIC)</t>
  </si>
  <si>
    <t>FFS - JOCKEY PUMPS 50 CU.M/HR.</t>
  </si>
  <si>
    <t>FFS - FIRE WATER BOOSTER PUMP</t>
  </si>
  <si>
    <t>FFS - DIESEL ENGINE FIRE WATER BOOSTER PUMP</t>
  </si>
  <si>
    <t>FFS - DIESEL ENGINE DRIVEN PUMP ( HYDRANT SYSTEM)</t>
  </si>
  <si>
    <t>FFS - HYDRO PNEUMATIC TANK</t>
  </si>
  <si>
    <t>FFS - CABLES</t>
  </si>
  <si>
    <t>FFS - CONTROL PANELS</t>
  </si>
  <si>
    <t>AC - AC &amp; VENTILATION SYSTEM</t>
  </si>
  <si>
    <t>AC - CHILLED WATER PIPING</t>
  </si>
  <si>
    <t>AC - ELEVATORFORBOILER1</t>
  </si>
  <si>
    <t>AC - ELEVATORFORSERVICEBUILDING</t>
  </si>
  <si>
    <t>AC - ELEVATORFORTGBUILDING</t>
  </si>
  <si>
    <t>AC - MONOBLOC TYPE BOOSTER PUMP FOR MAKE UP WATER</t>
  </si>
  <si>
    <t>AC - PRECISION TYPE AC'S DM PLANT</t>
  </si>
  <si>
    <t>AC - PRECISION TYPE AC'S-ESP CONTROL ROOM</t>
  </si>
  <si>
    <t>AC - FRESH AIR FANS-PAC ROOM 10500 CU.M</t>
  </si>
  <si>
    <t>AC - UNITARY AIR FILTERATION SYSTEM</t>
  </si>
  <si>
    <t>AC - STARTER FOR DRY VENTILATION FANS</t>
  </si>
  <si>
    <t>AC - FLOOR MOUNTED AHU SERVICE BUILDING</t>
  </si>
  <si>
    <t>AC - FLOOR MOUNTED AHU-TG BUILDING</t>
  </si>
  <si>
    <t>AC - PACKAGE AC</t>
  </si>
  <si>
    <t>AC - FLOOR MOUNTED AHU -SERVICE BUILDING</t>
  </si>
  <si>
    <t>AC - WATER COOLED SCREW  CHILLER.</t>
  </si>
  <si>
    <t>AC - LSCP</t>
  </si>
  <si>
    <t>AC - 415V PMCC PANEL</t>
  </si>
  <si>
    <t>AC - AC MCC</t>
  </si>
  <si>
    <t>AC - LSCP  PANEL FOR UAF</t>
  </si>
  <si>
    <t>AC - AC DUCTING</t>
  </si>
  <si>
    <t>AC - CABLES</t>
  </si>
  <si>
    <t>Hydrogen  - LOW PRESSURE PIPING</t>
  </si>
  <si>
    <t>Pumps - ASH WATER MAKE-UP PUMPS</t>
  </si>
  <si>
    <t>Pumps - DM WATER TRANSFER PUMPS</t>
  </si>
  <si>
    <t>Pumps - DMF BACK WASH TRANSFERPUMPS</t>
  </si>
  <si>
    <t>Pumps - FUEL OIL UNLOADING PUMP (TWIN SCREW PUMPS)</t>
  </si>
  <si>
    <t>Pumps - HORTICULTUREPUMPS</t>
  </si>
  <si>
    <t>Pumps - POTABLE WATER TRANSFER PUMP (1W+1S)</t>
  </si>
  <si>
    <t>Pumps - RECOVERY OIL PUMPS (SINGLE SCREW PUMPS )</t>
  </si>
  <si>
    <t>Pumps - SERVICE WATER TRANSFER PUMP 30 HD (1W + 1S</t>
  </si>
  <si>
    <t>Pumps - SERVICE WATER TRANSFER PUMP 50 HD (1W + 1S</t>
  </si>
  <si>
    <t>Tanks - DG FUEL STORAGE TANK</t>
  </si>
  <si>
    <t>Tanks - DM WATER STORAGE TANKS</t>
  </si>
  <si>
    <t>Tanks - LDO TANKS 500 CU.M</t>
  </si>
  <si>
    <t>Others - WEIGHBRIDGE 100 TONS</t>
  </si>
  <si>
    <t>Others - WEIGHBRIDGE 100 TONS- PART A</t>
  </si>
  <si>
    <t>Others - WEIGHBRIDGE 100 TONS- PART B</t>
  </si>
  <si>
    <t>MRSS - MLDB</t>
  </si>
  <si>
    <t>MRSS - VIBRATION MONITORING SYSTEM FOR CW SYSTEM</t>
  </si>
  <si>
    <t>MRSS - 11KV NGR</t>
  </si>
  <si>
    <t>MRSS - 11KV, 2500A  SPBD</t>
  </si>
  <si>
    <t>MRSS - 220V DCDB</t>
  </si>
  <si>
    <t>MRSS - 220V STATION DCDB</t>
  </si>
  <si>
    <t>MRSS - 415V ACDB</t>
  </si>
  <si>
    <t>MRSS - 415V NSPBD</t>
  </si>
  <si>
    <t>MRSS - 48V DCDB</t>
  </si>
  <si>
    <t>MRSS - 6.6KV NGR</t>
  </si>
  <si>
    <t>MRSS - 6.6KV, 2000 A  SPBD</t>
  </si>
  <si>
    <t>MRSS - AC KIOSK</t>
  </si>
  <si>
    <t>MRSS - ACSR CONDUCTOR (15)</t>
  </si>
  <si>
    <t>MRSS - STREET LIGHTING</t>
  </si>
  <si>
    <t>MRSS - BOILER MCC-1</t>
  </si>
  <si>
    <t>MRSS - BOILER VALVE &amp; DAMPER MCC 1</t>
  </si>
  <si>
    <t>MRSS - BUS POST INSULATORS</t>
  </si>
  <si>
    <t>MRSS - BUS PT PANEL</t>
  </si>
  <si>
    <t>MRSS - CABLES</t>
  </si>
  <si>
    <t>MRSS - CAPACITIVE VOLTAGE TRANSFORMERS</t>
  </si>
  <si>
    <t>MRSS - CURRENT TRANSFORMERS</t>
  </si>
  <si>
    <t>MRSS - CW PMCC</t>
  </si>
  <si>
    <t>MRSS - EDG PCC</t>
  </si>
  <si>
    <t>MRSS - EMERGENCY PMCC-1</t>
  </si>
  <si>
    <t>MRSS - FO PMCC</t>
  </si>
  <si>
    <t>MRSS - GT CB RELAY PANEL</t>
  </si>
  <si>
    <t>MRSS - HIGH MASTS WITH FEEDER PILLARS &amp; LIGHT FIXT</t>
  </si>
  <si>
    <t>MRSS - HT CABLES</t>
  </si>
  <si>
    <t>MRSS - ISOLATORS</t>
  </si>
  <si>
    <t>MRSS - LIGHTNING ARRESTERS</t>
  </si>
  <si>
    <t>MRSS - LINE PROTECTION PANEL</t>
  </si>
  <si>
    <t>MRSS - LT CONTROL CABLE</t>
  </si>
  <si>
    <t>MRSS - LT CABLES</t>
  </si>
  <si>
    <t>MRSS - METERING PANEL</t>
  </si>
  <si>
    <t>MRSS - PLCC</t>
  </si>
  <si>
    <t>MRSS - POLYMER INSULATORS</t>
  </si>
  <si>
    <t>MRSS - PROTECTION &amp; CONTROL PANEL (FBT PANEL )</t>
  </si>
  <si>
    <t>MRSS - RAW WATER PMCC</t>
  </si>
  <si>
    <t>MRSS - SF6 CIRCUIT BREAKERS</t>
  </si>
  <si>
    <t>MRSS - STATION ACDB</t>
  </si>
  <si>
    <t>MRSS - STATION PCC-1</t>
  </si>
  <si>
    <t>MRSS - STATION SWITCHGEAR OCA</t>
  </si>
  <si>
    <t>MRSS - STATION SWITCHGEAR OCB</t>
  </si>
  <si>
    <t>MRSS - STATION SWITCHGEAR OCC</t>
  </si>
  <si>
    <t>MRSS - STATION SWITCHGEAR OCD</t>
  </si>
  <si>
    <t>MRSS - STATION TRANSFORMER RELAY PANEL</t>
  </si>
  <si>
    <t>MRSS - STREET LIGHTING POLES WITH FEEDER PILLARS</t>
  </si>
  <si>
    <t>MRSS - TIE CB RELAY PANEL</t>
  </si>
  <si>
    <t>MRSS - TRANSFORMERS</t>
  </si>
  <si>
    <t>MRSS - TURBINE MCC-1</t>
  </si>
  <si>
    <t>MRSS - TURBINE VALVE MCC-1</t>
  </si>
  <si>
    <t>MRSS - UNIT ACDB-1</t>
  </si>
  <si>
    <t>MRSS - UNIT PCC-1</t>
  </si>
  <si>
    <t>MRSS - UNIT SWITCHGEAR - 1 DA</t>
  </si>
  <si>
    <t>MRSS - UNIT SWITCHGEAR 1CA</t>
  </si>
  <si>
    <t>MRSS - UNIT SWITCHGEAR 2CA</t>
  </si>
  <si>
    <t>MRSS - WAVE TRAPS</t>
  </si>
  <si>
    <t>MRSS - BAY MARSHELLING KIOSK</t>
  </si>
  <si>
    <t>MRSS - CT &amp; WT STRUCTURES</t>
  </si>
  <si>
    <t>MRSS - WORKSHOP PMCC</t>
  </si>
  <si>
    <t>MRSS - FIRE DETECTION AND ALARM SYSTEM</t>
  </si>
  <si>
    <t>MRSS - SYNCHRONISING TROLLEY</t>
  </si>
  <si>
    <t>MRSS - 11 KV TRANSMISSION LINE</t>
  </si>
  <si>
    <t>MRSS - 400 KV 2 BAY POOLING STATION</t>
  </si>
  <si>
    <t>MRSS - 400 KV TRANSMISSION LINE</t>
  </si>
  <si>
    <t>MRSS - 33/11 KV TRANSMISSION LINE</t>
  </si>
  <si>
    <t>MRSS - OUTDOOR TYPE TRANSFORMERS 1</t>
  </si>
  <si>
    <t>MRSS - OUTDOOR TYPE TRANSFORMERS 2</t>
  </si>
  <si>
    <t>MRSS - OUTDOOR TYPE TRANSFORMERS 3</t>
  </si>
  <si>
    <t>MRSS - DIGITAL INSULATION TESTER</t>
  </si>
  <si>
    <t>CHP - CENTRIFUGAL PUMP PW PUMP</t>
  </si>
  <si>
    <t>CHP - BELT CONVEYOR 1B</t>
  </si>
  <si>
    <t>CHP - BELT CONVEYOR 2B</t>
  </si>
  <si>
    <t>CHP - BELT CONVEYOR 4B</t>
  </si>
  <si>
    <t>CHP - BELT CONVEYOR 5B</t>
  </si>
  <si>
    <t>CHP - BELT CONVEYOR 6B</t>
  </si>
  <si>
    <t>CHP - BELT CONVEYOR 7B</t>
  </si>
  <si>
    <t>CHP - BELT CONVEYOR 8B</t>
  </si>
  <si>
    <t>CHP - BELT CONVEYOR 11B</t>
  </si>
  <si>
    <t>CHP - TRANSFER POINT-6</t>
  </si>
  <si>
    <t>CHP - TRANSFER POINT-7</t>
  </si>
  <si>
    <t>CHP - MLDB</t>
  </si>
  <si>
    <t>CHP E&amp;I - 11 KV, 1250 A,UNIT VCB PANEL</t>
  </si>
  <si>
    <t>CHP E&amp;I - 2.5 MVA DRY TYPE TRANSFORMER</t>
  </si>
  <si>
    <t>CHP E&amp;I - 8/10 MVATRANSFORMER ONAN</t>
  </si>
  <si>
    <t>CHP E&amp;I - LSP FOR TTR PANEL</t>
  </si>
  <si>
    <t>CHP E&amp;I - MCC</t>
  </si>
  <si>
    <t>CHP E&amp;I - PMCC</t>
  </si>
  <si>
    <t>CHP E&amp;I - VVVF PANEL FOR VIBRO FEEDER 18.5KW</t>
  </si>
  <si>
    <t>CHP E&amp;I - PIPING &amp; VALVES</t>
  </si>
  <si>
    <t>CHP E&amp;I - CABLES</t>
  </si>
  <si>
    <t>CHP E&amp;I - CONTROL CABLES</t>
  </si>
  <si>
    <t>CHP E&amp;I - LT CABLES</t>
  </si>
  <si>
    <t>CHP E&amp;I - HT CABLES</t>
  </si>
  <si>
    <t>Bolier - COAL BUNKERS</t>
  </si>
  <si>
    <t>Bolier - GRAVIMETRIC FEEDERS (COAL FEEDERS)</t>
  </si>
  <si>
    <t>Bolier - COAL MILL PROPER</t>
  </si>
  <si>
    <t>Bolier - COAL MILLS DRIVE UNIT WITH MOTOR</t>
  </si>
  <si>
    <t>Bolier - SEAL AIR FANS</t>
  </si>
  <si>
    <t>Bolier - LUBE OIL SYSTEM PUMPS</t>
  </si>
  <si>
    <t>Bolier - IBD</t>
  </si>
  <si>
    <t>Bolier - CBD</t>
  </si>
  <si>
    <t>Bolier - HP &amp; LP DOSING SYSTEM</t>
  </si>
  <si>
    <t>Bolier - PA FANS WITH MOTORS</t>
  </si>
  <si>
    <t>Bolier - BOILER PROPER</t>
  </si>
  <si>
    <t>Bolier - BURNER BLOCKS</t>
  </si>
  <si>
    <t>Bolier - OIL GUNS</t>
  </si>
  <si>
    <t>Bolier - PRESSURE PARTS</t>
  </si>
  <si>
    <t>Bolier - BOILER DUCTING WITH DAMPERS &amp; INSULATION</t>
  </si>
  <si>
    <t>Bolier - STEAM DRUM</t>
  </si>
  <si>
    <t>Bolier - SUPPORTING STRUCTURE</t>
  </si>
  <si>
    <t>Bolier - ECONOMISER</t>
  </si>
  <si>
    <t>Bolier - ROTARY AIR PREHEATER</t>
  </si>
  <si>
    <t>Bolier - DRIVE UNIT WITH ELECTRIC MOTOR</t>
  </si>
  <si>
    <t>Bolier - SOOT BLOWERS</t>
  </si>
  <si>
    <t>Bolier - WALL BLOWERS</t>
  </si>
  <si>
    <t>Bolier - SCANNER FANS</t>
  </si>
  <si>
    <t>Bolier - FD FANS WITH MOTORS</t>
  </si>
  <si>
    <t>Bolier - HOIST</t>
  </si>
  <si>
    <t>Bolier - ID FANS WITH MOTORS</t>
  </si>
  <si>
    <t>Bolier - BOILER CIRCULATING WATER PUMPS (BCW )</t>
  </si>
  <si>
    <t>Bolier - ECW PUMPS</t>
  </si>
  <si>
    <t>Bolier - PIPING &amp; VALVES</t>
  </si>
  <si>
    <t>Bolier - DEAERATOR</t>
  </si>
  <si>
    <t>Bolier - AIR CORE DC REACTOR FOR VFD</t>
  </si>
  <si>
    <t>Bolier - AIR GUN SYSTEM</t>
  </si>
  <si>
    <t>Bolier - CW STORAGE TANK 16-25 CUM</t>
  </si>
  <si>
    <t>Bolier - FLUE GAS SYSTEM</t>
  </si>
  <si>
    <t>Bolier - FSS SYSTEM</t>
  </si>
  <si>
    <t>Bolier - FUEL OIL SYSTEM</t>
  </si>
  <si>
    <t>Bolier - LFO PUMP SET</t>
  </si>
  <si>
    <t>Bolier - PRIMARY WATER TANK</t>
  </si>
  <si>
    <t>Bolier - REHEATERS</t>
  </si>
  <si>
    <t>Bolier - SG AUX COOLING WATER UNIT SYSTEM</t>
  </si>
  <si>
    <t>Bolier - SUPER HEATERS</t>
  </si>
  <si>
    <t>Bolier - DRAIN COOLER</t>
  </si>
  <si>
    <t>Bolier - TWIN OIL COOLER</t>
  </si>
  <si>
    <t>Bolier - BOOSTER PUMPS</t>
  </si>
  <si>
    <t>Bolier - TRANSFER OIL PUMP</t>
  </si>
  <si>
    <t>Bolier - COLD AIR SUPPLY SYSTEM</t>
  </si>
  <si>
    <t>Bolier - HOT AIR SUPPLY SYSTEM</t>
  </si>
  <si>
    <t>Bolier - BLOWER WITH MOTOR</t>
  </si>
  <si>
    <t>Bolier - BOILER FILL PUMP</t>
  </si>
  <si>
    <t>Bolier - ROLLER JOURNAL SHAFT ASSLY WITH GRIND ROL</t>
  </si>
  <si>
    <t>Bolier - SPARE CARTRIDGE</t>
  </si>
  <si>
    <t>Bolier - SPARE MOTORS</t>
  </si>
  <si>
    <t>Bolier - BTG SPARES</t>
  </si>
  <si>
    <t>TG E&amp;I - 16 MVA STATION AUX TRANSFORMER</t>
  </si>
  <si>
    <t>TG E&amp;I - 16 MVA UNIT AUX TRANSFORMER</t>
  </si>
  <si>
    <t>TG E&amp;I - 31.5 MVA UNIT TRANSFORMER</t>
  </si>
  <si>
    <t>TG E&amp;I - PRDS</t>
  </si>
  <si>
    <t>TG E&amp;I - ST PANELS</t>
  </si>
  <si>
    <t>TG E&amp;I - TG PANELS</t>
  </si>
  <si>
    <t>TG E&amp;I - 1000 MVA HVR TRANSFORMERS</t>
  </si>
  <si>
    <t>TG E&amp;I - CABLES</t>
  </si>
  <si>
    <t>TG E&amp;I - SG PANELS</t>
  </si>
  <si>
    <t>TG E&amp;I - DC STARTER CUBICLE</t>
  </si>
  <si>
    <t>TG E&amp;I - GENERATOR PROTECTION PANELS</t>
  </si>
  <si>
    <t>TG E&amp;I - SPVT CUBICLE (3 PHASE)</t>
  </si>
  <si>
    <t>TG E&amp;I - NEUTRAL GROUNDING TRANSFORMER</t>
  </si>
  <si>
    <t>TG E&amp;I - VOLTAGE TRANSFORMER</t>
  </si>
  <si>
    <t>TG E&amp;I - CURRET TRANSFORMERS</t>
  </si>
  <si>
    <t>TG E&amp;I - GENERATOR TRANSFORMER</t>
  </si>
  <si>
    <t>AHP -  EOT ASH SLURRY PUMP HOUSE</t>
  </si>
  <si>
    <t>AHP - ASH SILO SPRAY WATER PUMP</t>
  </si>
  <si>
    <t>AHP E &amp; I - MISCL. ITEMS</t>
  </si>
  <si>
    <t>AC - ELEVATORFORBOILER2</t>
  </si>
  <si>
    <t>AC - VENTILATION SYSTEM</t>
  </si>
  <si>
    <t>AC - DISTRIBUTION BOARD</t>
  </si>
  <si>
    <t>Hydrogen - LOW PRESSURE PIPING</t>
  </si>
  <si>
    <t>Pump - ASH WATER MAKE-UP PUMPS</t>
  </si>
  <si>
    <t>Pump - DM WATER TRANSFER PUMPS</t>
  </si>
  <si>
    <t>Pump - DMF BACK WASH TRANSFERPUMPS</t>
  </si>
  <si>
    <t>Pump - FINALEFFLUENT TRANSFERPUMPS</t>
  </si>
  <si>
    <t>Pump - FUEL OIL UNLOADING PUMP (TWIN SCREW PUMPS)</t>
  </si>
  <si>
    <t>Pump - HORTICULTUREPUMPS</t>
  </si>
  <si>
    <t>Pump - PIPING &amp; VALVES</t>
  </si>
  <si>
    <t>Pump - POTABLE WATER TRANSFER PUMP (1W+1S)</t>
  </si>
  <si>
    <t>Pump - RECOVERY OIL PUMPS (SINGLE SCREW PUMPS )</t>
  </si>
  <si>
    <t>Pump - SERVICE WATER TRANSFER PUMP 30 HD (1W + 1S)</t>
  </si>
  <si>
    <t>Pump - SERVICE WATER TRANSFER PUMP 50 HD (1W + 1S)</t>
  </si>
  <si>
    <t>Tanks - PIPING &amp; VALVES</t>
  </si>
  <si>
    <t>Others - WEIGHBRIDGE 60 TONS</t>
  </si>
  <si>
    <t>MRSS - 11KV, 3000A  SPBD</t>
  </si>
  <si>
    <t>MRSS - BOILER MCC-2</t>
  </si>
  <si>
    <t>MRSS - BOILER VALVE &amp; DAMPER MCC 2</t>
  </si>
  <si>
    <t>MRSS - EMERGENCY PMCC-2</t>
  </si>
  <si>
    <t>MRSS - ETP MCC</t>
  </si>
  <si>
    <t>MRSS - STATION PCC-2</t>
  </si>
  <si>
    <t>MRSS - STATION SWITCHGEAR ODA</t>
  </si>
  <si>
    <t>MRSS - STATION SWITCHGEAR ODB</t>
  </si>
  <si>
    <t>MRSS - TURBINE MCC-2</t>
  </si>
  <si>
    <t>MRSS - TURBINE VALVE MCC-2</t>
  </si>
  <si>
    <t>MRSS - UNIT ACDB-2</t>
  </si>
  <si>
    <t>MRSS - UNIT PCC-2</t>
  </si>
  <si>
    <t>MRSS - UNIT SWITCHGEAR - 2 DB</t>
  </si>
  <si>
    <t>MRSS - UNIT SWITCHGEAR 1CB</t>
  </si>
  <si>
    <t>MRSS - UNIT SWITCHGEAR 2CB</t>
  </si>
  <si>
    <t>MRSS - WATER TANK - PVC 2000 LTR</t>
  </si>
  <si>
    <t>TL - 33 KV TRANSMISSION LINE</t>
  </si>
  <si>
    <t>TL - 400 KV 2 BAY POOLING STATION</t>
  </si>
  <si>
    <t>TL - 400 KV TRANSMISSION LINE</t>
  </si>
  <si>
    <t>TL - LILO LINE 220 KVA SUB-STATION</t>
  </si>
  <si>
    <t>TL - CABLES</t>
  </si>
  <si>
    <t>TL - MISCL. ELECTRICALS</t>
  </si>
  <si>
    <t>Portable type ultrasonic flow meter</t>
  </si>
  <si>
    <t>Front end wheel loader 2.5 Cum capacity</t>
  </si>
  <si>
    <t>Analytical balance with 0.1 GM accuracy</t>
  </si>
  <si>
    <t>Humidity chamber for coal analysis</t>
  </si>
  <si>
    <t>Spares - Chiller plant</t>
  </si>
  <si>
    <t>Capex spares- Hydrogen generation plant</t>
  </si>
  <si>
    <t>Capex Spares - CW Pump</t>
  </si>
  <si>
    <t xml:space="preserve"> FRF reconditioning machine</t>
  </si>
  <si>
    <t>Capex spares - ETP &amp; fire fighting</t>
  </si>
  <si>
    <t>Mandatory spares - BTG</t>
  </si>
  <si>
    <t>Mandatory spares- AHP</t>
  </si>
  <si>
    <t>Mandatory spares- DM Plant</t>
  </si>
  <si>
    <t>Thyristor bridge LEG PWR AAA-101 -BHEL</t>
  </si>
  <si>
    <t>Thyristor bridge LEG PWR AAA.101- BHEL</t>
  </si>
  <si>
    <t>Thyristor bridge LEG PWR AAA.102 -BHEL</t>
  </si>
  <si>
    <t>Thyristor bridge LEG PWR BAA.101 -BHEL</t>
  </si>
  <si>
    <t>Thyristor bridge LEG PWR BAA.102 -BHEL</t>
  </si>
  <si>
    <t>Ph Chopsa Cutter, Make: BOSCH, Model:GCO 2000, 220</t>
  </si>
  <si>
    <t>Oxygen Cylinder for  Coal Logistic</t>
  </si>
  <si>
    <t>WELDING MACHINE -200AMP, BUDDY ARC, SINGLE PHASE</t>
  </si>
  <si>
    <t>Portable hydrogen Gas Detector</t>
  </si>
  <si>
    <t>Diesal Engine Driven Pump Set 4 HP for CHP</t>
  </si>
  <si>
    <t>Submersible Pump Darling Make 5 HP</t>
  </si>
  <si>
    <t>Slurry Pumps Darling Make 3 HP</t>
  </si>
  <si>
    <t>Electronic Weighing Machine 200 Kg for Stores</t>
  </si>
  <si>
    <t>Heavy Duty Racking Systems for stores</t>
  </si>
  <si>
    <t>Vernier Caliper 6"</t>
  </si>
  <si>
    <t>Out side micrometer, Range 0-25 MM</t>
  </si>
  <si>
    <t>CHP - CONVEYOR BELT</t>
  </si>
  <si>
    <t>CHP - BELT</t>
  </si>
  <si>
    <t>CHP E&amp;I  - 325 AH BATTERY</t>
  </si>
  <si>
    <t>CHP E&amp;I  - BATTERY</t>
  </si>
  <si>
    <t>Bolier  - GRINDING ROLL &amp; BACKING PLATE</t>
  </si>
  <si>
    <t>MRSS - BATTERY SYSTEM (220V PLANTE BATTERY) 225AH</t>
  </si>
  <si>
    <t>MRSS - BATTERY SYSTEM (48V PLANTE BATTERY) 100AH</t>
  </si>
  <si>
    <t>MRSS - BATTERY</t>
  </si>
  <si>
    <t>CHP E&amp;I - BATTERY</t>
  </si>
  <si>
    <t>Bolier - GRINDING ROLL &amp; BACKING PLATE</t>
  </si>
  <si>
    <t>2 Nos. TG GOV.FILTER  TYPE-2.56</t>
  </si>
  <si>
    <t>Engineering stethoscope for monitering O&amp;E MTP</t>
  </si>
  <si>
    <t>Ultra sound dectection system -monitering O&amp;E MTP</t>
  </si>
  <si>
    <t>Over hauling work Unit 1</t>
  </si>
  <si>
    <t>Over hauling work Unit 2</t>
  </si>
  <si>
    <t>Respirable Dust sampler- 3 Nos for EC compliance</t>
  </si>
  <si>
    <t>Hydraulic test  pump manual- 1 Nos - TG</t>
  </si>
  <si>
    <t>Hydraulic bottle jack - 20 Ton - 1 Nos- stores</t>
  </si>
  <si>
    <t>Portable air blower BOSCH GLB 800E - stores- 1 Nos</t>
  </si>
  <si>
    <t>Desilting pump 20HP - 1 Nos- Intake pump house</t>
  </si>
  <si>
    <t>Electronic balance Cap coal  weight - 1 Nos - CHP</t>
  </si>
  <si>
    <t>Hilti breaker - 1 Nos - BOP area</t>
  </si>
  <si>
    <t>Plasma cutting machine - 1Nos- CHP Deptt</t>
  </si>
  <si>
    <t>LPG leak Dectector - 1 Nos - Fire &amp; safety</t>
  </si>
  <si>
    <t>Composite portable cylinder - 2 Nos - Safety Deptt</t>
  </si>
  <si>
    <t>Self propeller inspection trolley- 1 Nos- Railway</t>
  </si>
  <si>
    <t>Portable hydrogen leak detactor-1Nos- Main Plant</t>
  </si>
  <si>
    <t>Aluminium extn ladder - 1 Nos - Fire tender</t>
  </si>
  <si>
    <t>Weighing machine - 1 Nos - Fire &amp; safety</t>
  </si>
  <si>
    <t>Carbaon composit cylinder - 2 Nos - Fire &amp; safety</t>
  </si>
  <si>
    <t>Submersible pump - 1 Nos - Ash silo</t>
  </si>
  <si>
    <t>Electric winch machine - 1 Nos - Railway siding</t>
  </si>
  <si>
    <t>Work station for PLC Scada System</t>
  </si>
  <si>
    <t>PA setup for silo gate - 1 Nos</t>
  </si>
  <si>
    <t>Single phase portable welding machine</t>
  </si>
  <si>
    <t>5kva portable petrol generator -1Nos -Railway dept</t>
  </si>
  <si>
    <t>MRSS - SWITCH BOARDS</t>
  </si>
  <si>
    <t>Others - LABORATORY EQUIPMENTS</t>
  </si>
  <si>
    <t>Desoldering Station</t>
  </si>
  <si>
    <t>SMD rework Station Model max -8550</t>
  </si>
  <si>
    <t>5 Nos. 3" EQUALIZER VALVE ASSEMBLY</t>
  </si>
  <si>
    <t>4 Nos. DUAL CHANNEL ACCELEROMTR SENSOR MODULE</t>
  </si>
  <si>
    <t>CB digital time interval meter kit</t>
  </si>
  <si>
    <t>Portable boost charger 24 V 210 A</t>
  </si>
  <si>
    <t>Relay testing kit, single phase</t>
  </si>
  <si>
    <t>Portable SF6 Gas leakage detactor</t>
  </si>
  <si>
    <t>High voltage test kit, 50 KV Ac/2000 MA</t>
  </si>
  <si>
    <t>Trafo  WDG Resist Measure kit 25 A 10A</t>
  </si>
  <si>
    <t>Vernier Caliper 12 "</t>
  </si>
  <si>
    <t>Inside micrometer, Range 0-150 MM</t>
  </si>
  <si>
    <t>Out side micrometer, Range 0-150 MM</t>
  </si>
  <si>
    <t>Hydrogen gas dectector , Portable</t>
  </si>
  <si>
    <t>Dew Point Meter - Dryness test DM Plant</t>
  </si>
  <si>
    <t>Portable hydrogen leak detector</t>
  </si>
  <si>
    <t>5 HP vertical submersible Mud pump set for NDCT</t>
  </si>
  <si>
    <t>IR thermometer for coal lab</t>
  </si>
  <si>
    <t>Mud pump with stator &amp; pipe- 1 Nos- DM plant</t>
  </si>
  <si>
    <t>Material hardness tester for boiler - 1 Nos</t>
  </si>
  <si>
    <t>TL conductor Hyadraulic cutter - 1 Nos - Elec dept</t>
  </si>
  <si>
    <t>Electrostatic liquid cleaner Model ELC  - 2Nos- TG</t>
  </si>
  <si>
    <t>Boom Luffing Hyd Cylinder - 1 Nos- CHP</t>
  </si>
  <si>
    <t>Hyduaulic Pump - 1 Nos - CHP</t>
  </si>
  <si>
    <t>Heavy duty chainsaw cutter - 1Nos - Electrical</t>
  </si>
  <si>
    <t>Meter testing equipment - 1 Nos - Electrical</t>
  </si>
  <si>
    <t>Hydraulic Jack 50T - 4 Nos - TG Aux</t>
  </si>
  <si>
    <t>Electrostatic liquid cleaner 100 LP - 2 Nos - TG</t>
  </si>
  <si>
    <t>Pruftech for MCSA Test- 1 Nos - Electrical</t>
  </si>
  <si>
    <t>Vibration anlysis kit - Pruftech- 1Nos -Electrical</t>
  </si>
  <si>
    <t>Redwood Viscometer 2 - 1 Nos - Oil Lab</t>
  </si>
  <si>
    <t>Plasma cutting Machine - 1 Nos - Bolier</t>
  </si>
  <si>
    <t>LVDH Machine - 1 Nos - TG</t>
  </si>
  <si>
    <t>Portable dew point meter - 1 Nos - Chemical lab</t>
  </si>
  <si>
    <t>Micro OHM meter - 1 Nos - electrical Lab</t>
  </si>
  <si>
    <t>Insulator tester -1 Nos - Electical lab</t>
  </si>
  <si>
    <t>Laser distance meter 1 Nos - Electical lab</t>
  </si>
  <si>
    <t>Wireless system for stacker reclaimer - 1 Nos</t>
  </si>
  <si>
    <t>Voltas-2.5 ton capacity hand pallet truck - Stores</t>
  </si>
  <si>
    <t>CHP-Illumination</t>
  </si>
  <si>
    <t>CHP-Battery Bank</t>
  </si>
  <si>
    <t>CHP- UPS</t>
  </si>
  <si>
    <t>Particle counter - 1 nos - Chemical lab</t>
  </si>
  <si>
    <t>Double low vacuum dehydration system</t>
  </si>
  <si>
    <t>Digital multimeter - Electrical deptt</t>
  </si>
  <si>
    <t>CHP E&amp;I  - BATTERY CHARGER</t>
  </si>
  <si>
    <t>CHP E&amp;I  - UPS</t>
  </si>
  <si>
    <t>CHP E&amp;I  - INSTRUMENTATION</t>
  </si>
  <si>
    <t>Bolier E&amp;I - UPS &amp; ACDB</t>
  </si>
  <si>
    <t>Bolier E&amp;I - UPS BATTERIES</t>
  </si>
  <si>
    <t>Bolier E&amp;I - ILLUMINATION</t>
  </si>
  <si>
    <t>Bolier E&amp;I - INSTRUMENTS</t>
  </si>
  <si>
    <t>Bolier E&amp;I - COMMUNICATION SYSTEM</t>
  </si>
  <si>
    <t>Turbine E&amp;I - COMMUNICATION SYSTEM</t>
  </si>
  <si>
    <t>Turbine E&amp;I - INSTRUMENTATION</t>
  </si>
  <si>
    <t>Turbine E&amp;I - HMI SYSTEM</t>
  </si>
  <si>
    <t>AHP E &amp; I - DCS SYSTEM</t>
  </si>
  <si>
    <t>AHP E &amp; I - ILLUMINATION</t>
  </si>
  <si>
    <t>AHP E &amp; I - UPS SYSTEM</t>
  </si>
  <si>
    <t>AHP E &amp; I - INSTRUMENTATION</t>
  </si>
  <si>
    <t>CPU - INSTRUMENTATION</t>
  </si>
  <si>
    <t>CW - INSTRUMENTATION</t>
  </si>
  <si>
    <t>CW - PLC SYSTEM</t>
  </si>
  <si>
    <t>CW - UPS</t>
  </si>
  <si>
    <t>CW - FIRE FIGHTING EQUIPMENT</t>
  </si>
  <si>
    <t>CW &amp; ACW - INSTRUMENTATION</t>
  </si>
  <si>
    <t>CW - UPS &amp; BATTERY</t>
  </si>
  <si>
    <t>FFS - HIGH VELOCITY WATER SPRAY SYSTEM</t>
  </si>
  <si>
    <t>FFS - MEDIUM VELOCITY WATER SPRAY SYSTEM</t>
  </si>
  <si>
    <t>FFS - FOAM SYSTEM</t>
  </si>
  <si>
    <t>FFS - IR BURNERS</t>
  </si>
  <si>
    <t>FFS - COMMUNICATION SYSTEM</t>
  </si>
  <si>
    <t>FFS - INSTRUMENTATION</t>
  </si>
  <si>
    <t>FFS - PLC SYSTEM</t>
  </si>
  <si>
    <t>FFS - FIRE DETECTION AND ALARM SYSTEM</t>
  </si>
  <si>
    <t>FFS - LHS CONTROLLER</t>
  </si>
  <si>
    <t>FFS - FIRE ALARM SYSTEM</t>
  </si>
  <si>
    <t>FFS - SIREN -10 KM RANGE</t>
  </si>
  <si>
    <t>FFS - VESDA SYSTEM</t>
  </si>
  <si>
    <t>FFS - INERGEN SYSTEM</t>
  </si>
  <si>
    <t>FFS - LT PANEL-1 AT RAW WATER PUMP HOUSE</t>
  </si>
  <si>
    <t>FFS - REMOTE INPUT/OUTPUT PANEL</t>
  </si>
  <si>
    <t>FFS - PIPING &amp; VALVES</t>
  </si>
  <si>
    <t>FFS - FIRE HYDRANT SYSTEM</t>
  </si>
  <si>
    <t>AC - PLC SYSTEM</t>
  </si>
  <si>
    <t>AC - SPLIT AC'S 1.5 TR-DM PLANT</t>
  </si>
  <si>
    <t>AC - SPLIT AC'S 2 TR-DM PLANT</t>
  </si>
  <si>
    <t>AC - SPLIT AC</t>
  </si>
  <si>
    <t>AC - UPS SYSTEM</t>
  </si>
  <si>
    <t>AC - INSTRUMENTATION</t>
  </si>
  <si>
    <t>Crane - 10T EOT CRANE FOR O&amp;M STORE HOUSE</t>
  </si>
  <si>
    <t>Crane - 10T EOT CRANE FOR WORKSHOP BUILDING</t>
  </si>
  <si>
    <t>Crane - 2 MT CAPACITY HOT CRANE</t>
  </si>
  <si>
    <t>Crane - 2T ELECTRICAL HOISTS</t>
  </si>
  <si>
    <t>Crane - 2T MANUAL HOISTS</t>
  </si>
  <si>
    <t>Crane - 35T/5T EOT CRANE FOR CW PUMP HOUSE</t>
  </si>
  <si>
    <t>Crane - 3T ELECTRICAL HOISTS</t>
  </si>
  <si>
    <t>Crane - SPARES FOR CRANES</t>
  </si>
  <si>
    <t>Crane - 5T ELECTRICAL HOISTS</t>
  </si>
  <si>
    <t>Crane - 7.5T ELECTRICAL HOISTS</t>
  </si>
  <si>
    <t>Hydrogen  - SMART UPS WITH 60 MIN. NI-CD BATTERY B</t>
  </si>
  <si>
    <t>Others - TOOL &amp; TACKLES</t>
  </si>
  <si>
    <t>Others - WEATHER MONITORING SYSTEM</t>
  </si>
  <si>
    <t>Others - AMBIENT AIR QUALITY MONITORING SYSTEM</t>
  </si>
  <si>
    <t>NDCT - ILLUMINATION</t>
  </si>
  <si>
    <t>Raw water - INSTRUMENTATION</t>
  </si>
  <si>
    <t>Raw water - BATTERIES &amp; CHARGERS</t>
  </si>
  <si>
    <t>DM - INSTRUMENTATION</t>
  </si>
  <si>
    <t>DM - PLC SYSTEM</t>
  </si>
  <si>
    <t>DM - BATTERY CHARGER</t>
  </si>
  <si>
    <t>DM - UPS &amp; BATTERY</t>
  </si>
  <si>
    <t>MRSS - COMMUNICATION SYSTEM</t>
  </si>
  <si>
    <t>MRSS - DDCMIS SYSTEM</t>
  </si>
  <si>
    <t>MRSS - PLC SYSTEM</t>
  </si>
  <si>
    <t>MRSS - PUBLIC ADDRESSING SYSTEM</t>
  </si>
  <si>
    <t>MRSS - SCADA SYSTEM</t>
  </si>
  <si>
    <t>MRSS - BATTERY CHARGER SYSTEM FOR PLANT SYSTEM 150</t>
  </si>
  <si>
    <t>MRSS - BATTERY CHARGER SYSTEM FOR SWITCHYARD 100AH</t>
  </si>
  <si>
    <t>MRSS - BATTERY CHARGER SYSTEM FOR SWITCHYARD 225AH</t>
  </si>
  <si>
    <t>MRSS - DG SETS</t>
  </si>
  <si>
    <t>MRSS - ILLUMINATION</t>
  </si>
  <si>
    <t>MRSS - UPS</t>
  </si>
  <si>
    <t>MRSS - INSTRUMENTATION</t>
  </si>
  <si>
    <t>CHP E&amp;I - UPS</t>
  </si>
  <si>
    <t>CHP E&amp;I - INSTRUMENTATION</t>
  </si>
  <si>
    <t>TG E&amp;I - COMMUNICATION SYSTEM</t>
  </si>
  <si>
    <t>TG E&amp;I - INSTRUMENTATION</t>
  </si>
  <si>
    <t>TG E&amp;I - HMI SYTEM</t>
  </si>
  <si>
    <t>FFS - FIRE FIGHTING EQUIPMENT</t>
  </si>
  <si>
    <t>Crane - 125T/25T EOT CRANE FOR TG BUILDING</t>
  </si>
  <si>
    <t>MRSS - DISTRIBUTION CONTROL SYSTEM</t>
  </si>
  <si>
    <t>MRSS - AAQMS &amp; WEATHER MONITORING SYSTEM</t>
  </si>
  <si>
    <t>TL - ILLUMINATION</t>
  </si>
  <si>
    <t>ETP - INSTRUMENTATION</t>
  </si>
  <si>
    <t>Backhoe loader (1.1 Cum capacity &amp; .26 backhoe)</t>
  </si>
  <si>
    <t>Gas cyllinder of sox/Nox</t>
  </si>
  <si>
    <t>ENERPAC 8 Tons Hydraulic Grip Puller set</t>
  </si>
  <si>
    <t>Test jig for flame scanner</t>
  </si>
  <si>
    <t>2 Nos. FIRE FIGHTER SUITE</t>
  </si>
  <si>
    <t>COMP. SCROLL PEX3100</t>
  </si>
  <si>
    <t>BEVEL PINION GEAR SET</t>
  </si>
  <si>
    <t>FBTS- BTS 2000- Relay</t>
  </si>
  <si>
    <t>6 Nos. Oxygen cylinder for TGA coal lab</t>
  </si>
  <si>
    <t>Radiation pyrometer for Bolier furnace tempreture</t>
  </si>
  <si>
    <t>3T Electric wire rope Hoist Chandarpur</t>
  </si>
  <si>
    <t>Coarse screen for Chandarpur Intake well</t>
  </si>
  <si>
    <t>Fire sealing board &amp; insulation for electrical</t>
  </si>
  <si>
    <t>VFD CLC panel - BHEL Make</t>
  </si>
  <si>
    <t>Oxygen cylinder for coal laboratary - 10 Nos.</t>
  </si>
  <si>
    <t>Multi gas dectector- Safety deptt</t>
  </si>
  <si>
    <t>High pressure portable breathing air commpressor</t>
  </si>
  <si>
    <t>Planetory Ball mill - 1 Nos- Coal lab</t>
  </si>
  <si>
    <t>Universal IC programmer &amp; IC Tester - C&amp;I- 1 Nos.</t>
  </si>
  <si>
    <t>HT motor 500 KW - 1Nos-TG area</t>
  </si>
  <si>
    <t>HT motor 150 KW - 1Nos-TG area</t>
  </si>
  <si>
    <t>HT Motor 250KW - 1 Nos- TG Area</t>
  </si>
  <si>
    <t>Enerpac Grippler Set - 1 Nos- TG area</t>
  </si>
  <si>
    <t>LT Motor 90KW- 1 Nos - AWRS</t>
  </si>
  <si>
    <t>LT Motor 55KW- 1 Nos - AHP Silo</t>
  </si>
  <si>
    <t>Tan analyser -1 Nos - WTP laboratory</t>
  </si>
  <si>
    <t>Ultra large LCD moniter - 1Nos- switchyard scada</t>
  </si>
  <si>
    <t>Caliport Portable Gas cylinder- 2 No- Oil lab</t>
  </si>
  <si>
    <t>Electeomagnetic flowmeter for silo-4 Nos -Ash silo</t>
  </si>
  <si>
    <t>Laboratory test rakes - 2 Sets - Chemical lab</t>
  </si>
  <si>
    <t>Transformer oil BDV test machine- 1 Nos-Electrical</t>
  </si>
  <si>
    <t>Welding receptacle - 15 Qty - TG building</t>
  </si>
  <si>
    <t>Dynamically balanced siren 500 Mtr- 1 No -CHP area</t>
  </si>
  <si>
    <t>Dynamically Bal siren 200 Mtr- 1 No -Wagon Tripple</t>
  </si>
  <si>
    <t>Turbine oil cleaning machine - TG AUX</t>
  </si>
  <si>
    <t>Power phase Detector - 1 No- Electrical lab</t>
  </si>
  <si>
    <t>Infrared thermal imagine camera - 1Nos - elec lab</t>
  </si>
  <si>
    <t>CHP-Electric hoist</t>
  </si>
  <si>
    <t>CHP- Manual Hoist</t>
  </si>
  <si>
    <t>CHP- Wagon Tippler PLC System</t>
  </si>
  <si>
    <t>CHP- Public Addressing System</t>
  </si>
  <si>
    <t>CHP- Instrumentation (Process Control)</t>
  </si>
  <si>
    <t>CHP- Vibration Monitoring System</t>
  </si>
  <si>
    <t>AHP- Hoist for Chemical Handling</t>
  </si>
  <si>
    <t>AHP- Instrumentation Cables</t>
  </si>
  <si>
    <t>AHP- Instrumentation (Process Control)</t>
  </si>
  <si>
    <t>AHP - ASH WATER RECOVERY SYSTEM</t>
  </si>
  <si>
    <t>AHP - SLUDGE DISPOSAL PUMP</t>
  </si>
  <si>
    <t>CW - BIOCIDE DOSING PUMPS</t>
  </si>
  <si>
    <t>CW - BIOCIDE DOSING TANKS</t>
  </si>
  <si>
    <t>CW - CORROSION INHIBITOR DOSING PUMPS</t>
  </si>
  <si>
    <t>CW - CORROSION INHIBITOR DOSING TANK</t>
  </si>
  <si>
    <t>CW - PIPING &amp; VALVES</t>
  </si>
  <si>
    <t>CW - SCALE INHIBITOR DOSING PUMPS</t>
  </si>
  <si>
    <t>CW - SCALE INHIBITOR DOSING TANK</t>
  </si>
  <si>
    <t>CW - SINGLE STAGE, VERTICAL NON-PULL OUT TYPE CW P</t>
  </si>
  <si>
    <t>CW - SULPHURIC ACID DOSING PUMPS</t>
  </si>
  <si>
    <t>CW - SULPHURIC ACID DOSING TANK</t>
  </si>
  <si>
    <t>CW - SULPHURIC ACID STORAGE TANKS</t>
  </si>
  <si>
    <t>CW - SULPHURIC ACID UNLOADING PUMPS</t>
  </si>
  <si>
    <t>CW - CW PUMP SET</t>
  </si>
  <si>
    <t>CW - CABLES</t>
  </si>
  <si>
    <t>CW &amp; ACW - EXPANSION TANK</t>
  </si>
  <si>
    <t>CW &amp; ACW - LP PIPING</t>
  </si>
  <si>
    <t>CW &amp; ACW - PIPING &amp; VALVES</t>
  </si>
  <si>
    <t>CW &amp; ACW - SCREENS</t>
  </si>
  <si>
    <t>CW &amp; ACW - HORIZONTAL SPLIT CASING Pump</t>
  </si>
  <si>
    <t>CW &amp; ACW - FRP INDUCED DRAFT COOLING PUMP</t>
  </si>
  <si>
    <t>CW &amp; ACW - SADDLE SUPPORT BEARING ASSEMBLY</t>
  </si>
  <si>
    <t>CW &amp; ACW - FLUIDIZING AIR BLOWER</t>
  </si>
  <si>
    <t>CW &amp; ACW - CABLES</t>
  </si>
  <si>
    <t>CW - CHLORINATOR SYSTEM 2X2000 GPH</t>
  </si>
  <si>
    <t>CW - CHLORINATOR SYSTEM 2X25 KPH</t>
  </si>
  <si>
    <t>CW - CHLORINE LEAK ABSORBTION SYSTEM-I</t>
  </si>
  <si>
    <t>CW - CHLORINE LEAK ABSORBTION SYSTEM-II</t>
  </si>
  <si>
    <t>CW - CHLORINE TONNERS</t>
  </si>
  <si>
    <t>CW - EVAPORATOR</t>
  </si>
  <si>
    <t>CW - VACUUM FEED GAS CHLORINATOR SYSTEM</t>
  </si>
  <si>
    <t>CW - CONTROL CABLES</t>
  </si>
  <si>
    <t>CW - LCP</t>
  </si>
  <si>
    <t>CW - LSCP</t>
  </si>
  <si>
    <t>CW - MCC  PANEL</t>
  </si>
  <si>
    <t>CW - PLC PANEL</t>
  </si>
  <si>
    <t>Hydrogen  - FEED WATER &amp; LYE MAKING SYSTEM</t>
  </si>
  <si>
    <t>Hydrogen  - HYDROGEN COMPRESSOR WITH BUFFER TANK</t>
  </si>
  <si>
    <t>Hydrogen  - HYDROGEN GENERATION SKID</t>
  </si>
  <si>
    <t>Hydrogen  - HYDROGEN LEAK DETECTORS</t>
  </si>
  <si>
    <t>Hydrogen  - VACUUM PUMP</t>
  </si>
  <si>
    <t>Hydrogen  - NITROGEN CYLINDERS SET OF 6</t>
  </si>
  <si>
    <t>Hydrogen  - HYDROGEN CYLINDERS</t>
  </si>
  <si>
    <t>Hydrogen  - MCC PANEL</t>
  </si>
  <si>
    <t>Hydrogen  - PLC PANEL</t>
  </si>
  <si>
    <t>Hydrogen  - SCR BASED TRANSFORMER RECTIFIER PANEL</t>
  </si>
  <si>
    <t>NDCT - PIPING &amp; VALVES</t>
  </si>
  <si>
    <t>NDCT - HIGH INTENSITY AVIATION WARNING LIGHTS</t>
  </si>
  <si>
    <t>NDCT - CABLES</t>
  </si>
  <si>
    <t>Raw water - ALUM DOSING PUMP</t>
  </si>
  <si>
    <t>Raw water - BLOWER FOR SLUDGE SUMP</t>
  </si>
  <si>
    <t>Raw water - LIME DOSING PUMP</t>
  </si>
  <si>
    <t>Raw water - LIME SLURRY TRANSFER PUMPS</t>
  </si>
  <si>
    <t>Raw water - MECHANISM FOR HRSCC - 1</t>
  </si>
  <si>
    <t>Raw water - MECHANISM FOR HRSCC - 3</t>
  </si>
  <si>
    <t>Raw water - PE DOSING PUMP</t>
  </si>
  <si>
    <t>Raw water - PIPING &amp; VALVES</t>
  </si>
  <si>
    <t>Raw water - POLYELECTROLITE SLOUTION PREPARATION T</t>
  </si>
  <si>
    <t>Raw water - ALUM SOL. PREP. TANKS</t>
  </si>
  <si>
    <t>Raw water - LIME SOLUTION SLACKING TANK</t>
  </si>
  <si>
    <t>Raw water - SLUDGE TRANSFER PUMP-1</t>
  </si>
  <si>
    <t>Raw water - LIME DOSING TANKS</t>
  </si>
  <si>
    <t>Raw water - CLARIFIER</t>
  </si>
  <si>
    <t>Raw water - EOT CRANES 10T</t>
  </si>
  <si>
    <t>Raw water - PANELS</t>
  </si>
  <si>
    <t>Raw water - VERTICAL WET PIT PUMP SETS (Chandrapur</t>
  </si>
  <si>
    <t>Raw water - CROSS COUNTRY PIPE LINE</t>
  </si>
  <si>
    <t>Raw water - CABLES</t>
  </si>
  <si>
    <t>SSF - SAND FILTERS</t>
  </si>
  <si>
    <t>SSF - AUTOMATIC VALVELESS GRAVITY FILTER</t>
  </si>
  <si>
    <t>DM - ACID MEASURING TANK FOR SAC (AMT A)</t>
  </si>
  <si>
    <t>DM - ACID MEASURING TANK FOR MB (AMT B)</t>
  </si>
  <si>
    <t>DM - ACID MEASURING TANK FOR N-PIT (AMT C)</t>
  </si>
  <si>
    <t>DM - ACID UNLOADING PUMP P6-A/B</t>
  </si>
  <si>
    <t>DM - ACTIVATED CARBON FILTER (ACF-2) FOR ALKALI</t>
  </si>
  <si>
    <t>DM - ACTIVATED CARBON FILTERS (ACF)</t>
  </si>
  <si>
    <t>DM - ALKALI MEASURING TANK FOR MB (CMT B)</t>
  </si>
  <si>
    <t>DM - ALKALI MEASURING TANK FOR N-PIT (CMT C)</t>
  </si>
  <si>
    <t>DM - ALKALI MEASURING TANK FOR SBA (CMT A)</t>
  </si>
  <si>
    <t>DM - ALKALI UNLOADING PUMP  P7-A/B</t>
  </si>
  <si>
    <t>DM - BRINE MEASURING TANK</t>
  </si>
  <si>
    <t>DM - BULK ACID(HCL) STORAGE TANK  (BAT)</t>
  </si>
  <si>
    <t>DM - BULK ALKALI STORAGE TANK  (BCST)</t>
  </si>
  <si>
    <t>DM - CIP TANK FOR UF</t>
  </si>
  <si>
    <t>DM - DEGASSED WATER TRANSFER PUMPS  P4-A/B/C</t>
  </si>
  <si>
    <t>DM - DEGASSER TOWER</t>
  </si>
  <si>
    <t>DM - DEGASSER WATER STORAGE TANK</t>
  </si>
  <si>
    <t>DM - DM PLANT SUPPLY PUMPS  P3-A/B/C</t>
  </si>
  <si>
    <t>DM - DM REGENERATION PUMP  P10-A/B</t>
  </si>
  <si>
    <t>DM - DUAL MEDIA FILTER DMF- FOR DM PLANT</t>
  </si>
  <si>
    <t>DM - DUAL MEDIA FILTER DMF-1 FOR POTABLE WATER</t>
  </si>
  <si>
    <t>DM - HOT WATER TANK</t>
  </si>
  <si>
    <t>DM - MIXED BED (MB)</t>
  </si>
  <si>
    <t>DM - NEUTRALISATION EFFLUENT DISPOSAL PUMP P8-A/B/</t>
  </si>
  <si>
    <t>DM - POTABLE WATER SUPPLY PUMPS P2-A/B</t>
  </si>
  <si>
    <t>DM - STRONG ACID CATION (SAC)</t>
  </si>
  <si>
    <t>DM - STRONG BASE ANION (SBA)</t>
  </si>
  <si>
    <t>DM - UF (CIP) CLEANING PUMP  P9-A/B</t>
  </si>
  <si>
    <t>DM - UF BACKWASH PUMP  P11-A/B</t>
  </si>
  <si>
    <t>DM - UF FEED PUMPS  P5-A/B/C</t>
  </si>
  <si>
    <t>DM - UF FEED TANKS</t>
  </si>
  <si>
    <t>DM - UF MEMBRANE</t>
  </si>
  <si>
    <t>DM - MB CATION</t>
  </si>
  <si>
    <t>DM - MB ANION</t>
  </si>
  <si>
    <t>DM - UF CIP TANK</t>
  </si>
  <si>
    <t>DM - PMCC</t>
  </si>
  <si>
    <t>DM - SBA</t>
  </si>
  <si>
    <t>DM - CABLES</t>
  </si>
  <si>
    <t>DM - CONTROL CABLES</t>
  </si>
  <si>
    <t>DM - PIPING &amp; VALVES</t>
  </si>
  <si>
    <t>DM - ALUM SOLUTION TANK</t>
  </si>
  <si>
    <t>DM - HCL (30%)</t>
  </si>
  <si>
    <t>DM - Isolation Gates</t>
  </si>
  <si>
    <t>DM - Lime Dosing Pump</t>
  </si>
  <si>
    <t>DM - LIME SOLUTION TANK</t>
  </si>
  <si>
    <t>DM - NaOH (48%)</t>
  </si>
  <si>
    <t>DM - PE DOSING TANK</t>
  </si>
  <si>
    <t>DM - SAND FILTERS</t>
  </si>
  <si>
    <t>DM - SLUDGE SUMP</t>
  </si>
  <si>
    <t>DM - SLUDGE TRANSFER PUMP</t>
  </si>
  <si>
    <t>CW &amp; ACW - HORIZONTAL SPLIT CASING WATER PUMP</t>
  </si>
  <si>
    <t>CW &amp; ACW - FRP INDUCED DRAFT</t>
  </si>
  <si>
    <t>CWC - CHLORINATOR SYSTEM 2X2000 GPH</t>
  </si>
  <si>
    <t>Hydrogen - VACUUM PUMP</t>
  </si>
  <si>
    <t>RW - ALUM DOSING PUMP</t>
  </si>
  <si>
    <t>RW - BLOWER FOR SLUDGE SUMP</t>
  </si>
  <si>
    <t>RW - LIME DOSING PUMP</t>
  </si>
  <si>
    <t>RW - LIME SLURRY TRANSFER PUMPS</t>
  </si>
  <si>
    <t>RW - MECHANISM FOR HRSCC - 2</t>
  </si>
  <si>
    <t>RW - PE DOSING PUMP</t>
  </si>
  <si>
    <t>RW - PIPING &amp; VALVES</t>
  </si>
  <si>
    <t>RW - POLYELECTROLITE SLOUTION PREPARATION TANK</t>
  </si>
  <si>
    <t>RW - ALUM SOL. PREP. TANKS</t>
  </si>
  <si>
    <t>RW - LIME SOLUTION SLACKING TANK</t>
  </si>
  <si>
    <t>RW - SLUDGE TRANSFER PUMP-1</t>
  </si>
  <si>
    <t>RW - MISC. ITEMS</t>
  </si>
  <si>
    <t>RW - EOT CRANES</t>
  </si>
  <si>
    <t>RW - VERTICAL WET PIT PUMP SETS (CHADRAPUR)</t>
  </si>
  <si>
    <t>DM - SPARES</t>
  </si>
  <si>
    <t>ETP - ACID DOSING PUMP</t>
  </si>
  <si>
    <t>ETP - AGITATOR FOR DE-WATERING  DOSING TANKS</t>
  </si>
  <si>
    <t>ETP - ALKALI DOSING PUMP</t>
  </si>
  <si>
    <t>ETP - ALKALI DOSING PUMPS</t>
  </si>
  <si>
    <t>ETP - ALUM DOSING PUMP</t>
  </si>
  <si>
    <t>ETP - CENTRIFUGE</t>
  </si>
  <si>
    <t>ETP - CLARIFLOCCULATOR</t>
  </si>
  <si>
    <t>ETP - CMB EFFLUENT TRANSFER PUMPS</t>
  </si>
  <si>
    <t>ETP - COMMON BLOWER BLOW DOWN DRAIN TRANSFER PUMPS</t>
  </si>
  <si>
    <t>ETP - COMMON OILY WASTE RETENTION PIT - TRANSFER P</t>
  </si>
  <si>
    <t>ETP - CPI SYSTEM 120 CU.M/HR</t>
  </si>
  <si>
    <t>ETP - CPI SYSTEM 30 CU.M/HR</t>
  </si>
  <si>
    <t>ETP - DECANTED WATER TRANSFER PUMP</t>
  </si>
  <si>
    <t>ETP - ELECTRO-CHLORINE SYSTEM WASTE TRANSFER PUMPS</t>
  </si>
  <si>
    <t>ETP - FUEL OIL STORAGE  AREA  TRANSFER PUMPS</t>
  </si>
  <si>
    <t>ETP - PIPING &amp; VALVES</t>
  </si>
  <si>
    <t>ETP - POLYELECTROLYTE DOSING PUMP</t>
  </si>
  <si>
    <t>ETP - POLYELECTROLYTE DOSING PUMPS</t>
  </si>
  <si>
    <t>ETP - POLYELECTROLYTE DOSING TANK</t>
  </si>
  <si>
    <t>ETP - POLYELECTROLYTE DOSING TANKS</t>
  </si>
  <si>
    <t>ETP - SSF BACKWASH TRANSFER PUMP</t>
  </si>
  <si>
    <t>ETP - TELESCOPIC SLUDGE PUMP</t>
  </si>
  <si>
    <t>ETP - OILY SERVICE WASTE  TRANSFER PUMPS</t>
  </si>
  <si>
    <t>ETP - TWIN LOBE AIR BLOWER - SLUDGE SUMP</t>
  </si>
  <si>
    <t>ETP - TWIN LOBE AIR BLOWER FOR CPI SLUDGE PIT</t>
  </si>
  <si>
    <t>ETP - ALUM DOSING TANKS</t>
  </si>
  <si>
    <t>ETP - ALKALI DOSING TANK</t>
  </si>
  <si>
    <t>ETP - FLOCCULATOR TANKS</t>
  </si>
  <si>
    <t>ETP - INCLINED SURFACE SETTLER</t>
  </si>
  <si>
    <t>ETP - ALKALI DOSING TANKS</t>
  </si>
  <si>
    <t>ETP - LIME DOSING TANKS</t>
  </si>
  <si>
    <t>ETP - SEWAGE TREATMENT PLANT</t>
  </si>
  <si>
    <t>ETP - FLASH MIXER TANK</t>
  </si>
  <si>
    <t>ETP - LCP PANELS FOR 5 PACKAGES</t>
  </si>
  <si>
    <t>ETP - POWER CABLES</t>
  </si>
  <si>
    <t>ETP - CONTROL CABLES</t>
  </si>
  <si>
    <t>ETP - Power House area -Oily waste collection tank</t>
  </si>
  <si>
    <t>ETP - SPARES</t>
  </si>
  <si>
    <t>Transformer oil storage tak 10KL</t>
  </si>
  <si>
    <t>Decomposition Vessel IKA C-5010 for coal analysis</t>
  </si>
  <si>
    <t>BEARING INDUCTION HEATER</t>
  </si>
  <si>
    <t>HILTI BREAKER TE-1000</t>
  </si>
  <si>
    <t>6 Nos.CONE,VACUUM PUMP,MODEL-PL1250</t>
  </si>
  <si>
    <t>ENERPAC GRIP PULLER SET BHP-152, 8TON</t>
  </si>
  <si>
    <t>ACB BREAKER HAT08</t>
  </si>
  <si>
    <t>ELC MACHINE- CAP-50L</t>
  </si>
  <si>
    <t>ZIRCONIA ANALYZER PROBE - Detector</t>
  </si>
  <si>
    <t>2 Nos. BARE SHAFT BLOWER COMPLET.ASSLY</t>
  </si>
  <si>
    <t>CABLE FAULT LOCATOR FOR LT &amp;HT Cable</t>
  </si>
  <si>
    <t>SS TANK</t>
  </si>
  <si>
    <t>NEUTRAL GROUNDING TRANSFORMER,33KV</t>
  </si>
  <si>
    <t>TELESCOPIC CHUTE COMPLETE ASSEMBLY</t>
  </si>
  <si>
    <t>PUMP BOWL (DIFFUSER) FOR BHQ 105 CW PUMP</t>
  </si>
  <si>
    <t xml:space="preserve"> VACUUM CIRCUIT BREAKER,11KV,630A</t>
  </si>
  <si>
    <t>PM 2.5 analyser - For environment</t>
  </si>
  <si>
    <t>1HP vertical submersible dewatering pump-Main plan</t>
  </si>
  <si>
    <t>3HP vertical Submersible dewatering Pump-AHP</t>
  </si>
  <si>
    <t>5HP vertical submersible dewatering pump-Main plan</t>
  </si>
  <si>
    <t>7 Hp diesel dewatering engine with trolly</t>
  </si>
  <si>
    <t>PM 2.5 analyser 5014i series ambient P moniter</t>
  </si>
  <si>
    <t>VFD transformer 05 MVA</t>
  </si>
  <si>
    <t>Desilting Pump set - 20HP for IPH chandarpur</t>
  </si>
  <si>
    <t>Dissolved gas analysiser - 01 Nos electrical lab</t>
  </si>
  <si>
    <t>Tri gas analyser - WTP laboratary 1 Nos.</t>
  </si>
  <si>
    <t>2/4 wire pax interface module - 2 Nos- swyd &amp;PGCIL</t>
  </si>
  <si>
    <t>Humidity cabinet - coal lab - 1 No.</t>
  </si>
  <si>
    <t>Bomb calorimeter - 1 Nos - Coal lab</t>
  </si>
  <si>
    <t>Standard Oxygen cylinder 10 Nos - Coal lab</t>
  </si>
  <si>
    <t>Std Hydrogen Gas cylinder - 5 Nos- Coal lab</t>
  </si>
  <si>
    <t>Std Argon Gas cylinder - 5 Nos- Coal lab</t>
  </si>
  <si>
    <t>Std Air Gas cylinder - 5 Nos- Coal lab</t>
  </si>
  <si>
    <t>Dry Type Transformer - 1Nos -CHP stacker reclaimer</t>
  </si>
  <si>
    <t>60 MT Hydraulic Truck tippler- 1 Nos - MUH area</t>
  </si>
  <si>
    <t>CHP- Conveyor-A1</t>
  </si>
  <si>
    <t>CHP-Conveyor-A2</t>
  </si>
  <si>
    <t>CHP- Apron feeder-1</t>
  </si>
  <si>
    <t>CHP-Apron feeder-2</t>
  </si>
  <si>
    <t>CHP- Dribble feeder-1</t>
  </si>
  <si>
    <t>CHP-Dribble feeder-2</t>
  </si>
  <si>
    <t>CHP- Wagon Tippler-1 &amp;2</t>
  </si>
  <si>
    <t>CHP-Side Arm Charger- 1 &amp; 2</t>
  </si>
  <si>
    <t>CHP- In-Motion Weigh Bridge</t>
  </si>
  <si>
    <t>CHP- Sump pump-1/2/3/4</t>
  </si>
  <si>
    <t>CHP-Supply fan of Ventilation system- 1</t>
  </si>
  <si>
    <t>CHP-Supply fan of Ventilation system- 2</t>
  </si>
  <si>
    <t>CHP-Supply fan of pressurized Ventilation system</t>
  </si>
  <si>
    <t>CHP-Exhaust fan of Ventilation system- 1</t>
  </si>
  <si>
    <t>CHP-Exhaust fan of Ventilation system- 2</t>
  </si>
  <si>
    <t>CHP-Dust suppression pump-1/2</t>
  </si>
  <si>
    <t>CHP-Chemical dosing Dust suppression pump-1/2</t>
  </si>
  <si>
    <t>CHP-Cooling water pump-1/2</t>
  </si>
  <si>
    <t>CHP-Make-up water pump-1/2</t>
  </si>
  <si>
    <t>CHP-Conveyor-3</t>
  </si>
  <si>
    <t>CHP-Stacker Reclaimer -Extension (Track)</t>
  </si>
  <si>
    <t>CHP- Fire fighting system</t>
  </si>
  <si>
    <t>CHP- Coal Sampling Machine</t>
  </si>
  <si>
    <t>CHP- Planetory Ball Mill</t>
  </si>
  <si>
    <t>CHP- Primary Jaw Crusher</t>
  </si>
  <si>
    <t>CHP- Dust suppression System</t>
  </si>
  <si>
    <t>CHP- Transformers</t>
  </si>
  <si>
    <t>CHP- HT Cables</t>
  </si>
  <si>
    <t>CHP-LT Cables</t>
  </si>
  <si>
    <t>CHP- Switchgear</t>
  </si>
  <si>
    <t>AHP- Clarified Water Transfer Pump</t>
  </si>
  <si>
    <t>AHP- Seal water Pumps</t>
  </si>
  <si>
    <t>AHP- Sludge Transfer Pump</t>
  </si>
  <si>
    <t>AHP- Lime Solution cum Dosing Pump</t>
  </si>
  <si>
    <t>AHP- Agitators for Polyelectrolyte Dosing System</t>
  </si>
  <si>
    <t>AHP- Piping &amp; Valves</t>
  </si>
  <si>
    <t>AHP- Power Cables</t>
  </si>
  <si>
    <t>AHP- Switchgear</t>
  </si>
  <si>
    <t>High mast Light - 6 Nos - wagon trippler area</t>
  </si>
  <si>
    <t>plastic Chair N007 SS Base</t>
  </si>
  <si>
    <t>Covered file cabinet steel make</t>
  </si>
  <si>
    <t>Folding Rack</t>
  </si>
  <si>
    <t>Steel rack (78"X36"X12") 6 self for accounts deptt</t>
  </si>
  <si>
    <t>10 Nos steel rack(78X36X12)6 shelf ash utilisation</t>
  </si>
  <si>
    <t>Steel Slotted open rakes with 5 shelve - Accounts</t>
  </si>
  <si>
    <t>Metal box with lock &amp; key - Coal lab</t>
  </si>
  <si>
    <t>Blackberry 9220</t>
  </si>
  <si>
    <t>Printer HP desk jet ink Adv. 2520hc</t>
  </si>
  <si>
    <t>Samsung LCD TV</t>
  </si>
  <si>
    <t>Nokia Mobile - R.K. Gupta</t>
  </si>
  <si>
    <t>Steel Iron &amp; Almirah</t>
  </si>
  <si>
    <t>Blackberry Mobile</t>
  </si>
  <si>
    <t>VC System</t>
  </si>
  <si>
    <t>Rack, Castor sets, fan, earthing kit</t>
  </si>
  <si>
    <t>40 Nos of Telephone instruments</t>
  </si>
  <si>
    <t>02 Nos of IP phone</t>
  </si>
  <si>
    <t>Panasonic Fax Machine</t>
  </si>
  <si>
    <t>Godrej Safe</t>
  </si>
  <si>
    <t>06 Nos of Blackberry Mobile</t>
  </si>
  <si>
    <t>LCD TV</t>
  </si>
  <si>
    <t>Purchase of water purifier</t>
  </si>
  <si>
    <t>Office Equipments</t>
  </si>
  <si>
    <t>Fire Safety Equipments</t>
  </si>
  <si>
    <t>02 Nos of GPS system</t>
  </si>
  <si>
    <t>Frame</t>
  </si>
  <si>
    <t>02 Nos of Fans</t>
  </si>
  <si>
    <t>UPS Battery &amp; Rack</t>
  </si>
  <si>
    <t>01 No of Havells Fan</t>
  </si>
  <si>
    <t>01 No of Chair</t>
  </si>
  <si>
    <t>05 Nos Blackberry Mobile</t>
  </si>
  <si>
    <t>02 Nos Blackberry Mobile</t>
  </si>
  <si>
    <t>Purchase of crockery items</t>
  </si>
  <si>
    <t>05 Nos of Food Warmers</t>
  </si>
  <si>
    <t>02 Nos of Blackberry for Shiv Karwa and sawan suth</t>
  </si>
  <si>
    <t>03 Nos of Blackberry for Vipinkumar, Sukhbir Sing</t>
  </si>
  <si>
    <t>Black Berry Bold 9900 for R.K. Gupta</t>
  </si>
  <si>
    <t>Electronic weighing scale</t>
  </si>
  <si>
    <t>Access control door installation</t>
  </si>
  <si>
    <t>Blackberry for Vinay Rajan</t>
  </si>
  <si>
    <t>Blackberry for Varyani</t>
  </si>
  <si>
    <t>Blackberry for M K Suri</t>
  </si>
  <si>
    <t>9 Nos of electrical heater</t>
  </si>
  <si>
    <t>Whirlpool Microoven</t>
  </si>
  <si>
    <t>Blackberry Bold (Dilip Patil &amp; Sanjay Singh)</t>
  </si>
  <si>
    <t>Blackberry Curve (Debasish Mitra)</t>
  </si>
  <si>
    <t>Refreigerator for Dalamal Tower (SAP)</t>
  </si>
  <si>
    <t>Mobile</t>
  </si>
  <si>
    <t>Mobile Battery &amp; Pen Drive</t>
  </si>
  <si>
    <t>Hard Disk and Pen drive</t>
  </si>
  <si>
    <t>Aqua Guard, Electric Iron, Water heaters</t>
  </si>
  <si>
    <t>Freez, TV, Tata Sky, Bajaj Air Fan</t>
  </si>
  <si>
    <t>02 Nos of Mobile Instrument</t>
  </si>
  <si>
    <t>Misc. office equipments</t>
  </si>
  <si>
    <t>02 Nos of Fan</t>
  </si>
  <si>
    <t>GPS Instrument for survey purpose</t>
  </si>
  <si>
    <t>Telephone Instrument</t>
  </si>
  <si>
    <t>Ceiling Fan &amp; Pedestral Fan</t>
  </si>
  <si>
    <t>Steel Safe</t>
  </si>
  <si>
    <t>Internet Data Card</t>
  </si>
  <si>
    <t>Digital Camera</t>
  </si>
  <si>
    <t>Photocopy Machine</t>
  </si>
  <si>
    <t>Nokia - 2323</t>
  </si>
  <si>
    <t>Ceiling Fan</t>
  </si>
  <si>
    <t>Mobile Phone - 3730 - 3G</t>
  </si>
  <si>
    <t>02 Nos of Fire Extinguisher</t>
  </si>
  <si>
    <t>01 No of wireless base station &amp; 10 No of wireless</t>
  </si>
  <si>
    <t>02 No of Cooler</t>
  </si>
  <si>
    <t>Micromax Mobile Phone</t>
  </si>
  <si>
    <t>2 Coolers, 2 Standing Fan &amp; 10 Ceiling Fan</t>
  </si>
  <si>
    <t>Nokia Mobile - 3212 - Rajiv Gupta</t>
  </si>
  <si>
    <t>Standing Fan</t>
  </si>
  <si>
    <t>02 Nos Fire Extinguisher</t>
  </si>
  <si>
    <t>Survey Equipments</t>
  </si>
  <si>
    <t>01 No of Orpat ceiling fan</t>
  </si>
  <si>
    <t>01 No of water filter</t>
  </si>
  <si>
    <t>01 No of water purifier</t>
  </si>
  <si>
    <t>Battery JMB 800 SF</t>
  </si>
  <si>
    <t>Tin Box</t>
  </si>
  <si>
    <t>02 Nos of ceiling fan</t>
  </si>
  <si>
    <t>Milton cooker, tea pan and tea sieve</t>
  </si>
  <si>
    <t>03 Nos of ceiling fan</t>
  </si>
  <si>
    <t>Refrigerator</t>
  </si>
  <si>
    <t>06 Nos of Umbrella</t>
  </si>
  <si>
    <t>Polycom VSX 6000 - VC system</t>
  </si>
  <si>
    <t>Voltas Water Dispenser</t>
  </si>
  <si>
    <t>Reliance Data Card</t>
  </si>
  <si>
    <t>Purchase of WiFi router</t>
  </si>
  <si>
    <t>DV 500 Motor V Guard MA 38566</t>
  </si>
  <si>
    <t>Water Filter</t>
  </si>
  <si>
    <t>01 No of Mobile Instrument</t>
  </si>
  <si>
    <t>Sony Handy Cam</t>
  </si>
  <si>
    <t>Hughesh hardware with installation</t>
  </si>
  <si>
    <t>Purchase of A/c. Stand</t>
  </si>
  <si>
    <t>10 Nos of Water Purifier</t>
  </si>
  <si>
    <t>EPBAX System</t>
  </si>
  <si>
    <t>HD Setup Box</t>
  </si>
  <si>
    <t>02 Nos of V Guard stabilizer</t>
  </si>
  <si>
    <t>04 Nos of sintex water tank</t>
  </si>
  <si>
    <t>02 Nos of 32" Samsung LCD &amp; 2 Nos of DTH</t>
  </si>
  <si>
    <t>15 Nos steel flask, 09 Nos fridge bottle</t>
  </si>
  <si>
    <t>01 Nos of refreigerator for site office</t>
  </si>
  <si>
    <t>02 Nos of refreigerator for CSR office</t>
  </si>
  <si>
    <t>04 Nos of ceiling fan</t>
  </si>
  <si>
    <t>02 Nos of Samsung LCD, 4 Refregerator, 2 Microoven</t>
  </si>
  <si>
    <t>13 Nos of Exhaust fan</t>
  </si>
  <si>
    <t>10 Nos of Fire Extinguisher</t>
  </si>
  <si>
    <t>Hospital Equipments (first aid)</t>
  </si>
  <si>
    <t>Mobile Handset - Samsung Hero</t>
  </si>
  <si>
    <t>Grinder, Cello Hotpot &amp; other items</t>
  </si>
  <si>
    <t>Water Dispenser</t>
  </si>
  <si>
    <t>Voltage Stabilizer, Battery, Tubullar Trolly, UPS</t>
  </si>
  <si>
    <t>Geyser and installation charges - bachlor hostel</t>
  </si>
  <si>
    <t>Purchase of Pantry and Utencil items</t>
  </si>
  <si>
    <t>02 Nos of Fly Catcher</t>
  </si>
  <si>
    <t>LPG stove double burner, pipe and regulator</t>
  </si>
  <si>
    <t>08 Nos of LG 26" LCD TVs</t>
  </si>
  <si>
    <t>Wireless broad band router</t>
  </si>
  <si>
    <t>Misc. utensils for guest house</t>
  </si>
  <si>
    <t>LG LCD</t>
  </si>
  <si>
    <t>CCTV System</t>
  </si>
  <si>
    <t>CCTV System - Power supply</t>
  </si>
  <si>
    <t>CCTV System - Cables</t>
  </si>
  <si>
    <t>Electrical items</t>
  </si>
  <si>
    <t>Water Purifier, Freez, LCD, Washing Machine, Inver</t>
  </si>
  <si>
    <t>60"Plasma TV</t>
  </si>
  <si>
    <t>08 Nos of STB &amp; 21 Pcs Baja Gyeser Installation ch</t>
  </si>
  <si>
    <t>Crockery for bachlor hostel</t>
  </si>
  <si>
    <t>02 Nos of dinner set, 08 Nos of bona china set, so</t>
  </si>
  <si>
    <t>20 Set of walki talkies</t>
  </si>
  <si>
    <t>Ceiling Fan3 Nos</t>
  </si>
  <si>
    <t>Room Cleaner - 23 Nos</t>
  </si>
  <si>
    <t>Room Cleaner with Stand 9 Nos</t>
  </si>
  <si>
    <t>Water Coolers SS Body storage - 2 Nos</t>
  </si>
  <si>
    <t>Storage water heater</t>
  </si>
  <si>
    <t>Water Cooler</t>
  </si>
  <si>
    <t>02 BIG size coolers</t>
  </si>
  <si>
    <t>02 window coolers</t>
  </si>
  <si>
    <t>Samsung mobile - safety dept</t>
  </si>
  <si>
    <t>01 No of water cooler for kharsia office</t>
  </si>
  <si>
    <t>window cooler</t>
  </si>
  <si>
    <t>01 No of water cooler for Girls hostel</t>
  </si>
  <si>
    <t>02 No. of Exhaust fan for Kharsia office</t>
  </si>
  <si>
    <t>05 Nos of Flytrappers for Bachlor Hostel</t>
  </si>
  <si>
    <t>Pressure cooker for bachlor hostel</t>
  </si>
  <si>
    <t>Mobile hand set - Nokia</t>
  </si>
  <si>
    <t>Exhaust Fan 9"</t>
  </si>
  <si>
    <t>Attendence machine</t>
  </si>
  <si>
    <t>Fire Extinguisher</t>
  </si>
  <si>
    <t>Wall fan</t>
  </si>
  <si>
    <t>Videocon refrigerator &amp; LCD TV</t>
  </si>
  <si>
    <t>Sony Digital Camera DSC W 30</t>
  </si>
  <si>
    <t>02 Mobile handset for CSR ambulance &amp; intakewell</t>
  </si>
  <si>
    <t>Fan for Dabhara office</t>
  </si>
  <si>
    <t>02 Nos of wall fan</t>
  </si>
  <si>
    <t>Samsung Galaxy III mobile to Mukesh Gupta</t>
  </si>
  <si>
    <t>02 Nos of Mega Phone for Safety &amp; Security dept</t>
  </si>
  <si>
    <t>Ceiling Fan - CSR office</t>
  </si>
  <si>
    <t>Blackberry Mobile - COO - P K Chakraborthy</t>
  </si>
  <si>
    <t>Philips mixer- boys hostel</t>
  </si>
  <si>
    <t>Idli Pot</t>
  </si>
  <si>
    <t>RF Link Intranet System at TG Building</t>
  </si>
  <si>
    <t>Purchase of 100 Thalis for Hostel plant canteen</t>
  </si>
  <si>
    <t>Purchase of 50 Glasses for Hostel plant canteen</t>
  </si>
  <si>
    <t>08 Nos of helogen Lamp</t>
  </si>
  <si>
    <t>Exhaust Fan Bajaj Make</t>
  </si>
  <si>
    <t>RF Link Intranet System at Erector Hostel</t>
  </si>
  <si>
    <t>10 Nos of Water Despenser</t>
  </si>
  <si>
    <t>LCD for guest house</t>
  </si>
  <si>
    <t>12 Nos of Moulded chair</t>
  </si>
  <si>
    <t>Cloth purchase for guest house</t>
  </si>
  <si>
    <t>06 Nos of Bed Sheets</t>
  </si>
  <si>
    <t>Bucket, Jug &amp; Glass</t>
  </si>
  <si>
    <t>02 Nos of Single Bed, Mattress</t>
  </si>
  <si>
    <t>03 Nos of Single Bed</t>
  </si>
  <si>
    <t>Misc. Items</t>
  </si>
  <si>
    <t>Fan Purchase</t>
  </si>
  <si>
    <t>02 Nos of Dining table &amp; 8 Nos of Chair</t>
  </si>
  <si>
    <t>Showcase for city office</t>
  </si>
  <si>
    <t>Misc. Utensils of Kitchen Items</t>
  </si>
  <si>
    <t>Washing Machine</t>
  </si>
  <si>
    <t>Washing Machine, Microwave</t>
  </si>
  <si>
    <t>Revolving chair, bed,mattress</t>
  </si>
  <si>
    <t>Revolving chair, boss chair</t>
  </si>
  <si>
    <t>02 Nos of exhaust fan</t>
  </si>
  <si>
    <t>LCD TV for Bilaspur office</t>
  </si>
  <si>
    <t>Stabilizer</t>
  </si>
  <si>
    <t>Digital Clamp Meter</t>
  </si>
  <si>
    <t>Office equipments</t>
  </si>
  <si>
    <t>Min Win SP Pump</t>
  </si>
  <si>
    <t>Router Linksys</t>
  </si>
  <si>
    <t>10 Nos of Tel Instrument</t>
  </si>
  <si>
    <t>4 GB Pen Drive</t>
  </si>
  <si>
    <t>Projector Screen</t>
  </si>
  <si>
    <t>7 Nos Room Heater &amp; 1 No Microwave</t>
  </si>
  <si>
    <t>Pen Drive</t>
  </si>
  <si>
    <t>03 Nos of Data Card</t>
  </si>
  <si>
    <t>Purchase of LG microwave</t>
  </si>
  <si>
    <t>Scernee at Mill office</t>
  </si>
  <si>
    <t>02 Nos Pen Drive</t>
  </si>
  <si>
    <t>Projector</t>
  </si>
  <si>
    <t>04 Nos of Chairs</t>
  </si>
  <si>
    <t>LCD Projector</t>
  </si>
  <si>
    <t>VC Setup at Mill Office</t>
  </si>
  <si>
    <t>Chairs for Mumbai Office</t>
  </si>
  <si>
    <t>Purchase of Almari</t>
  </si>
  <si>
    <t>Godrej FRFC Cabinet</t>
  </si>
  <si>
    <t>Safety Equipment</t>
  </si>
  <si>
    <t>Blackberry - Raju Joshi</t>
  </si>
  <si>
    <t>Blackberry - Mr. Darak</t>
  </si>
  <si>
    <t>Blackberry - Mr. Abhay Dani</t>
  </si>
  <si>
    <t>AVAYA EPBAX extended module</t>
  </si>
  <si>
    <t>Blackberry for Nildari Bandopadhyay</t>
  </si>
  <si>
    <t>Avaya IP Phone for R C Darak</t>
  </si>
  <si>
    <t>Blackberry for Himanshuji J</t>
  </si>
  <si>
    <t>Blackberry</t>
  </si>
  <si>
    <t>2 nos. Steel Rack</t>
  </si>
  <si>
    <t>1 APPLE I PHONE</t>
  </si>
  <si>
    <t>Mobile - Samsung Model S-4</t>
  </si>
  <si>
    <t>Black Berry for Vikas Adhia</t>
  </si>
  <si>
    <t>12 Nos of Bajaj Exhaust fan</t>
  </si>
  <si>
    <t>Dustbin &amp; Fly catcher</t>
  </si>
  <si>
    <t>15 Pcs of tea set bone china</t>
  </si>
  <si>
    <t>HP Motor single phase</t>
  </si>
  <si>
    <t>Steel File cabinet - Accounts</t>
  </si>
  <si>
    <t>Purchase of Acquarium for Erector Hostel</t>
  </si>
  <si>
    <t>Cell Torch</t>
  </si>
  <si>
    <t>Mobile Handset for OME incharge shft duty</t>
  </si>
  <si>
    <t>3 burner roti bhatti</t>
  </si>
  <si>
    <t>5 nos. Cilling Fan</t>
  </si>
  <si>
    <t>EPBX system</t>
  </si>
  <si>
    <t>2 nos Pedestal Fan</t>
  </si>
  <si>
    <t>3 nos Black berry</t>
  </si>
  <si>
    <t>2 nos. Cabinet</t>
  </si>
  <si>
    <t>2 nos Fan</t>
  </si>
  <si>
    <t>Wireless Bridge Purchase</t>
  </si>
  <si>
    <t>1 no of Mobile Handset for S.Yard Alt.Subscriber</t>
  </si>
  <si>
    <t>Carrer 2 Ton Tower AC - CCR</t>
  </si>
  <si>
    <t>Mobile Handset Chitnavis &amp; Punjabi Ji</t>
  </si>
  <si>
    <t>Samsung Mobile Handset for CHP Control room</t>
  </si>
  <si>
    <t>Wireless Bridge for SAP Connectivity at Store</t>
  </si>
  <si>
    <t>Purchase of Photocopier Machine for O&amp;M</t>
  </si>
  <si>
    <t>Wet grinder 10 LTR with Godraj motar</t>
  </si>
  <si>
    <t>Potato Peeler</t>
  </si>
  <si>
    <t>SS HOOD with Filiter for 3 burner bhatty 6 FT</t>
  </si>
  <si>
    <t>Pulverizer 1.5 HP</t>
  </si>
  <si>
    <t>Air Conditioner - BKC</t>
  </si>
  <si>
    <t>Air Conditioner  - BKC</t>
  </si>
  <si>
    <t>Thermo vision camera resolution 320 x 240 pixels</t>
  </si>
  <si>
    <t>Mobile lava IRIS X8 1 No. with flip cover</t>
  </si>
  <si>
    <t>Plain Steel Almirah (66x36x19”) with 3 shelves</t>
  </si>
  <si>
    <t>Brush cutter for cutting weeds 1.5HP Petrol based</t>
  </si>
  <si>
    <t>Sony home theartre model No.DAV-DZ350 1000 Watts</t>
  </si>
  <si>
    <t>Projector - Epson</t>
  </si>
  <si>
    <t>Panasonic K x- FT 981 sx</t>
  </si>
  <si>
    <t>Sumsung J2  S No. RZ8GCOXRHWA with SD card</t>
  </si>
  <si>
    <t>Mobile MOTO X Play S No. 9997 Pratap Rout</t>
  </si>
  <si>
    <t>Charger for stacker 1.5 capacity</t>
  </si>
  <si>
    <t>Motorolla walkt talky  Model No. GP 328 10 Nos.</t>
  </si>
  <si>
    <t>11 Tonne Counter weight for weigh Bridge</t>
  </si>
  <si>
    <t>Samsung J7 Gold IMEI No.7754</t>
  </si>
  <si>
    <t>Samsung J7 Gold IMEI No.82967/8</t>
  </si>
  <si>
    <t>Samsung J2 IMEI 356271/07/176818/6</t>
  </si>
  <si>
    <t>Samsung J7 GOLD IMEI No. 9636</t>
  </si>
  <si>
    <t>CCTV Night Vision Camera 3 Megapixel Full HD</t>
  </si>
  <si>
    <t>Wet Bulb meter Testo 625 Make</t>
  </si>
  <si>
    <t>One plus 2 mobile purchased for Jaju Sir - CFO</t>
  </si>
  <si>
    <t>Air cooler for industrial canteen</t>
  </si>
  <si>
    <t>Water proof tourch eagle brand 8 cell</t>
  </si>
  <si>
    <t>Tea &amp; coeffe vending machine</t>
  </si>
  <si>
    <t>Water Cooler with RO purifier(80 Ltr./60 Ltr.)</t>
  </si>
  <si>
    <t>60" size Sharp PN -R603 LED Moniter (Full HD)</t>
  </si>
  <si>
    <t>Cooler Purchased For Kulda guest house</t>
  </si>
  <si>
    <t>20.1 Mega pixel Optical zoom Sony W830 Camera</t>
  </si>
  <si>
    <t>LG Make 32 inches LED TV Model 32LF550A</t>
  </si>
  <si>
    <t>Bain marie For canteen</t>
  </si>
  <si>
    <t>Vacuum cleaner Make Bosch 900 W</t>
  </si>
  <si>
    <t>Samsung Model 360</t>
  </si>
  <si>
    <t>Water cooler with RO purifier 80 liters</t>
  </si>
  <si>
    <t>Biometric with fingerprint, ups, locking &amp; cover</t>
  </si>
  <si>
    <t>PTZ Camera 20X Zoom with IR &amp; Wiper</t>
  </si>
  <si>
    <t>Mini Dome Fixed Camera</t>
  </si>
  <si>
    <t>Mobile Intex aqua wing</t>
  </si>
  <si>
    <t>Mono block 1HP machine for horticulture</t>
  </si>
  <si>
    <t>Hand Dryer purchased for office washroom</t>
  </si>
  <si>
    <t>IR-IP box camera</t>
  </si>
  <si>
    <t>Redmi 3s Prime 32 GB + data cable -power sales</t>
  </si>
  <si>
    <t>Voltas water dispenser for porta cabin Rly siding</t>
  </si>
  <si>
    <t>Weed cutter machine for horticulture</t>
  </si>
  <si>
    <t>Lawn mower machine for horticulture</t>
  </si>
  <si>
    <t>10 Nos. vegetable container for Aditya canteen</t>
  </si>
  <si>
    <t>Samsung C9 Pro for COO sir</t>
  </si>
  <si>
    <t>Fly catcher machine for aditya canteen</t>
  </si>
  <si>
    <t>UPS 03KVA with Batteries &amp; Rack-Delhi</t>
  </si>
  <si>
    <t>Fire resistance folding ladder - 10 MTr - 2 Nos.</t>
  </si>
  <si>
    <t>Ceasefire 2 Kg Fire Extinguisher</t>
  </si>
  <si>
    <t>10 Nos walky talky Motorolo XIRP - Security deptt</t>
  </si>
  <si>
    <t xml:space="preserve"> LARGE CFM  - Video Conferencing machine</t>
  </si>
  <si>
    <t>LOGITECH PTZ PRO2</t>
  </si>
  <si>
    <t>AVAYA 1616 IP PHONE</t>
  </si>
  <si>
    <t>Deep freezer Hard top - 1 Nos- Aditya hostel</t>
  </si>
  <si>
    <t>Air cooler Small (10") - 2 Nos- Friends colony GH</t>
  </si>
  <si>
    <t>Mobile handset for DM plant - 1 Nos -Coal sampling</t>
  </si>
  <si>
    <t>samsung guru Mobile - 3 Nos- weigh bridge</t>
  </si>
  <si>
    <t>Samsung washing machine 6.2KG - 1 Nos- COO sir</t>
  </si>
  <si>
    <t>Refrigerator iat BKC offic</t>
  </si>
  <si>
    <t>Walki Talki - 6 Nos - Railway siding</t>
  </si>
  <si>
    <t>Vacuum Cleaner - 1 Nos - Service Building</t>
  </si>
  <si>
    <t>Walki Talki - 10 Nos - coal logisitics area</t>
  </si>
  <si>
    <t>Samsung Guru Mobile - 5 Nos - Coal logistics</t>
  </si>
  <si>
    <t>Attendance machine - PAPS - 3 Nos</t>
  </si>
  <si>
    <t>Inverter &amp; Battery -1Nos-Rail siding crossing gate</t>
  </si>
  <si>
    <t>Mini dom camera - 2 Nos - Coal labs</t>
  </si>
  <si>
    <t>PTZ camera with POE adaptor - 1 Nos - coal labs</t>
  </si>
  <si>
    <t>Laptop 01 No's (Dell)</t>
  </si>
  <si>
    <t>Electronic water dispenser -3 Nos-Wagon Trippler</t>
  </si>
  <si>
    <t>Samsumg J6 Mobile hand set- 1 Nos- CCR Room</t>
  </si>
  <si>
    <t>Smart Phone - 1 Nos - Wagon Trippler control Room</t>
  </si>
  <si>
    <t>Model - 65QDV, Serial no 3TE65G19032001E2N490980</t>
  </si>
  <si>
    <t>Air cooler - 3 Nos - coal Lab</t>
  </si>
  <si>
    <t>Microwave at Head office</t>
  </si>
  <si>
    <t>Mobile phone - Redmi 7A - 1 Nos- In motion WB room</t>
  </si>
  <si>
    <t>Mobile phone -Redmi 7A -2 Nos- Fly Ash utilisation</t>
  </si>
  <si>
    <t>Single dish scrubbing machine - 1 Nos - Admin</t>
  </si>
  <si>
    <t>PA system with amplifier, cordless mike, box -1set</t>
  </si>
  <si>
    <t>LG 43 inchs smart full HD LED TV</t>
  </si>
  <si>
    <t>Chefen dish with heater - 7 Nos - Aditya GH</t>
  </si>
  <si>
    <t>Mobile Handset POCO C3 - 400 KV switchyard</t>
  </si>
  <si>
    <t>Smart phone -CHP control room &amp; CHP shift incharge</t>
  </si>
  <si>
    <t>Microwave oven 20 ltrs-1Nos-VIP dinning hall Urja</t>
  </si>
  <si>
    <t>Hi back executive chair - 17 Mtr service building</t>
  </si>
  <si>
    <t>DIGITAL NON CONTACT INFRARED THERMOMETER</t>
  </si>
  <si>
    <t>Petrol operated soil augur</t>
  </si>
  <si>
    <t>Post hole digger - Horticulture deptt</t>
  </si>
  <si>
    <t>Portable water dispenser</t>
  </si>
  <si>
    <t>washing machine</t>
  </si>
  <si>
    <t>Brush Cutter - 1 Nos - Horticulture deptt</t>
  </si>
  <si>
    <t>Pulse oximeter -1 Nos - OHC Deptt</t>
  </si>
  <si>
    <t>Alcohal tester - For security deptt</t>
  </si>
  <si>
    <t>SS Baricades for mandir at service Building</t>
  </si>
  <si>
    <t>SJCAM S-4000 Wifi Underwater Camera</t>
  </si>
  <si>
    <t>Shoe shine machine - 1 Nos - Admin Deptt</t>
  </si>
  <si>
    <t>Air cooler - For Ghargodha coal office</t>
  </si>
  <si>
    <t>1 no of Mobile Handset for DM Plant</t>
  </si>
  <si>
    <t>Blackberry 9720 Black</t>
  </si>
  <si>
    <t>Speaker Classroom Talky Speaking</t>
  </si>
  <si>
    <t>Drill Machine XPT 423 No</t>
  </si>
  <si>
    <t>Samsung Handset for Coal logistic Check Point</t>
  </si>
  <si>
    <t>Split AC Installation 11 Nos Erector Hostel 1st F</t>
  </si>
  <si>
    <t>Split AC Installation Tech off Erector</t>
  </si>
  <si>
    <t>Split AC Installation 10 Nos Erector Hostel 1st F</t>
  </si>
  <si>
    <t>Purchase of 3cell &amp; 2 cell Torch Everready for CHP</t>
  </si>
  <si>
    <t>Wireless Bridge for FAX connectivity at CCR</t>
  </si>
  <si>
    <t>Purchase of Tata Sky at Erector Hostel</t>
  </si>
  <si>
    <t>Purch of Samsung Mobile AHP Control Room &amp; Maint</t>
  </si>
  <si>
    <t>Purch of Nikon Camera Land Team S-2700</t>
  </si>
  <si>
    <t>Purchase of Walky Talky Motorola Set</t>
  </si>
  <si>
    <t>Purchase of Induction Cooker for Patry at Site Off</t>
  </si>
  <si>
    <t>Pedestal Fan for Temp Canteen Area</t>
  </si>
  <si>
    <t>Digital Voice Recorder</t>
  </si>
  <si>
    <t>Mobile Phone samsung S4 for Jajuji</t>
  </si>
  <si>
    <t>Purchase of Nicon Camera Cool Pix 56700 for O&amp;M</t>
  </si>
  <si>
    <t>Samsung Mobile Grand II for PKC COO</t>
  </si>
  <si>
    <t>Voice Recorder- Sony Make</t>
  </si>
  <si>
    <t>5(6 -1) nos of Walky Talky for O&amp;M Model GP 328</t>
  </si>
  <si>
    <t>Sony Digital camera for CSR Model W 830</t>
  </si>
  <si>
    <t>Samsung grand mobile Handset O&amp;M head(JDC)</t>
  </si>
  <si>
    <t>Water Cooler for Stores</t>
  </si>
  <si>
    <t>MOBILE</t>
  </si>
  <si>
    <t>File Cabinet for Security Complex</t>
  </si>
  <si>
    <t>Room Cooler 18" for Kharsia Off</t>
  </si>
  <si>
    <t>Referigerator LG Make Model 195 for Kharsia</t>
  </si>
  <si>
    <t>Pegeon hole of 16 lockers for Chem Dept</t>
  </si>
  <si>
    <t>Sony Cyber shot DSC-WX220 - Planning Dept</t>
  </si>
  <si>
    <t>Steel Almirah for C&amp;I</t>
  </si>
  <si>
    <t>Under Vehicle Inspection Mirror for Security</t>
  </si>
  <si>
    <t>Binoculars for Security</t>
  </si>
  <si>
    <t>Self Defence Nylon Fibre Baton for Security</t>
  </si>
  <si>
    <t>Attendance Recording system</t>
  </si>
  <si>
    <t>IR Bullet Camera outdoor 25 mtr range with video</t>
  </si>
  <si>
    <t>Apple I Phone</t>
  </si>
  <si>
    <t>Biometric attendance machine-Raigarh</t>
  </si>
  <si>
    <t>Biometric attendance machine-Mumbai</t>
  </si>
  <si>
    <t>Canon Color Laser 621 CW</t>
  </si>
  <si>
    <t>Samsung Mobile Model B 310 for CHP control Room</t>
  </si>
  <si>
    <t>Samsung Guru 1200</t>
  </si>
  <si>
    <t>Samsung mobile Model 1200 1 No. Ambey sales</t>
  </si>
  <si>
    <t>Blower 1 Nos for all plant</t>
  </si>
  <si>
    <t>Samsung Guru B-110</t>
  </si>
  <si>
    <t>Mobile 51200 for intake well</t>
  </si>
  <si>
    <t>CD Combo shredder</t>
  </si>
  <si>
    <t>VIC 2000 V Gurad Induction</t>
  </si>
  <si>
    <t>Philips Induction cooker</t>
  </si>
  <si>
    <t>Bajaj Induction cooker</t>
  </si>
  <si>
    <t>Air bolwer power rating 820 W</t>
  </si>
  <si>
    <t>Folding rack (78"X36"X12") six shelf</t>
  </si>
  <si>
    <t>Mobile Nokia 105 Double sim</t>
  </si>
  <si>
    <t>Mobile Samsung Guru 1200 for referal ambulance</t>
  </si>
  <si>
    <t>Samsung Guru Music 2</t>
  </si>
  <si>
    <t>samsung E1200 No. 354912/08/711370/8</t>
  </si>
  <si>
    <t>Samasung GURU Mobile Phone for CHP control room</t>
  </si>
  <si>
    <t>Samsung Mobile Guru- Fire &amp; safety</t>
  </si>
  <si>
    <t>Samsung mobile Guru 1200 for Admin help desk</t>
  </si>
  <si>
    <t>samsung B 310 Mobile for security office</t>
  </si>
  <si>
    <t>Circular saw machine MODEL 5301 FOR STORE DEPTT</t>
  </si>
  <si>
    <t xml:space="preserve"> laner machine Model 1560 for store deptt</t>
  </si>
  <si>
    <t>Mobile set for coal logistics control room</t>
  </si>
  <si>
    <t>Mobile set for DM plant shift chemist</t>
  </si>
  <si>
    <t>Key pad Mobile - CHP control room - 1 No</t>
  </si>
  <si>
    <t>Mobile handset for OHC - 1 Nos - OHC deptt</t>
  </si>
  <si>
    <t>samsung guru Mobile - 1 Nos- weigh bridge</t>
  </si>
  <si>
    <t>samsung guru Mobile - 1 Nos- CHP Electrical</t>
  </si>
  <si>
    <t>Mobile phone - samsung Guru-1 Nos- TG Elec</t>
  </si>
  <si>
    <t>Samsumg Metro mobile Hand set - 1 Nos- Intake pump</t>
  </si>
  <si>
    <t>Samsung Metro 313 Mobile - 1 Nos - Admin</t>
  </si>
  <si>
    <t>Samsung mobile metro 313- 1 Nos - C&amp;I</t>
  </si>
  <si>
    <t>Samsumg mobile - 1 Nos Chemical lab</t>
  </si>
  <si>
    <t>Samsung guru Mobile phone- OHC deptt</t>
  </si>
  <si>
    <t>Mobile handset for admin help desk</t>
  </si>
  <si>
    <t>Pulse oximeter - OHC Deptt</t>
  </si>
  <si>
    <t>Samsung mobile phone - F&amp;S</t>
  </si>
  <si>
    <t>Samsung mobile Coal logistic Model EE 2252 Ag Thef</t>
  </si>
  <si>
    <t>Samsung mobile CSR Ambulance Model E 1207</t>
  </si>
  <si>
    <t>Samsung mobile Model no.2252 Sales team</t>
  </si>
  <si>
    <t>Samsung Mobile Handset for Coal Logistic E 2252</t>
  </si>
  <si>
    <t>Bajaj Induction Cooker Sec Building Canteen</t>
  </si>
  <si>
    <t>Binoculer for Elect Dept Celestron G2 10 30x50 Bla</t>
  </si>
  <si>
    <t>Bajaj Mixi for Boys Hostel</t>
  </si>
  <si>
    <t>Hand Held Metal Detector for Security</t>
  </si>
  <si>
    <t>Breath Analyser for Security</t>
  </si>
  <si>
    <t>Search Lights for Security</t>
  </si>
  <si>
    <t>Pheonix Digital LCD Breath Alcohol Test Analyser</t>
  </si>
  <si>
    <t>Vaccum Cleaner for coal lab</t>
  </si>
  <si>
    <t>Pur. of 30X Binocular Make UPCLOSE G2 for Switch</t>
  </si>
  <si>
    <t>HP Laserjet Printer</t>
  </si>
  <si>
    <t>Laptop Battery</t>
  </si>
  <si>
    <t>05 Nos of Antivirus packages</t>
  </si>
  <si>
    <t>Cartridge</t>
  </si>
  <si>
    <t>05 Nos of Desktop</t>
  </si>
  <si>
    <t>Laptop Adopter</t>
  </si>
  <si>
    <t>Tally ERP 9 upgradation</t>
  </si>
  <si>
    <t>02 Nos of Desktop</t>
  </si>
  <si>
    <t>Hard Disk</t>
  </si>
  <si>
    <t>Pen drive</t>
  </si>
  <si>
    <t>04 Nos of Desktop</t>
  </si>
  <si>
    <t>01 Nos of Desktop</t>
  </si>
  <si>
    <t>Panel Port, Switches &amp; Access Point</t>
  </si>
  <si>
    <t>Tally Software purchase</t>
  </si>
  <si>
    <t>03 Nos of Router</t>
  </si>
  <si>
    <t>03 Nos of Acer Laptop</t>
  </si>
  <si>
    <t>IBM Server</t>
  </si>
  <si>
    <t>IBM Server and Accessories</t>
  </si>
  <si>
    <t>01 No of HP 5200 Printer</t>
  </si>
  <si>
    <t>01 Nos of iMac Desktop</t>
  </si>
  <si>
    <t>Purchase of Antivirus software</t>
  </si>
  <si>
    <t>01 No of HP 1525 Printer</t>
  </si>
  <si>
    <t>01 No of HP 1566 Printer</t>
  </si>
  <si>
    <t>04 Nos of Router</t>
  </si>
  <si>
    <t>HP Toner</t>
  </si>
  <si>
    <t>Purchase of printer</t>
  </si>
  <si>
    <t>02 Nos of KVA UPS</t>
  </si>
  <si>
    <t>Mini Laptop</t>
  </si>
  <si>
    <t>12 Nos of Optical Mouse</t>
  </si>
  <si>
    <t>Cable for ISDN line</t>
  </si>
  <si>
    <t>02 Nos of Hard Disk</t>
  </si>
  <si>
    <t>Battery for Sony BPS9 OG</t>
  </si>
  <si>
    <t>HP Printer P1007, HP 1566</t>
  </si>
  <si>
    <t>Quick Heal Internet security software</t>
  </si>
  <si>
    <t>Lan Base Image Catalyst</t>
  </si>
  <si>
    <t>Sony Laptop</t>
  </si>
  <si>
    <t>IPAD</t>
  </si>
  <si>
    <t>HCL Desktop with Monitor - S/N 1113AA095312</t>
  </si>
  <si>
    <t>Business Card scanner</t>
  </si>
  <si>
    <t>Ipad for Himanshu Sir</t>
  </si>
  <si>
    <t>HP Officejet 7500A all in one printer</t>
  </si>
  <si>
    <t>Apple I-Pad</t>
  </si>
  <si>
    <t>I-pad for Sukhbir singh</t>
  </si>
  <si>
    <t>1 TB HDD &amp; Logitech Mouse - Sanjay Singh</t>
  </si>
  <si>
    <t>Laptop for Mr. Khandelwal (Sony)</t>
  </si>
  <si>
    <t>DVD Writer</t>
  </si>
  <si>
    <t>Intex Speakers</t>
  </si>
  <si>
    <t>Purchase of Laser Printer</t>
  </si>
  <si>
    <t>HP Deskjet Printer</t>
  </si>
  <si>
    <t>HP 2120 All in One Printer</t>
  </si>
  <si>
    <t>Printer</t>
  </si>
  <si>
    <t>Misc. purchase</t>
  </si>
  <si>
    <t>02 Nos of Pen Drive</t>
  </si>
  <si>
    <t>Internet Data Card, Pen Drive &amp; Mouse</t>
  </si>
  <si>
    <t>Internet Data Card &amp; Pen Drive</t>
  </si>
  <si>
    <t>Pen Drive and Mouse</t>
  </si>
  <si>
    <t>Computer Hard Disk</t>
  </si>
  <si>
    <t>02 Nos of Laptop</t>
  </si>
  <si>
    <t>HP Inkjet 4488 Printer</t>
  </si>
  <si>
    <t>Auto Plotter Ver 6.5 professional - software</t>
  </si>
  <si>
    <t>3 in 1 Canon Printers</t>
  </si>
  <si>
    <t>Graphics Card</t>
  </si>
  <si>
    <t>1 Pen drive</t>
  </si>
  <si>
    <t>2GB RAM, UPS, Antivirus</t>
  </si>
  <si>
    <t>03 Nos of PC</t>
  </si>
  <si>
    <t>8 GB pen drive</t>
  </si>
  <si>
    <t>500GB HDD</t>
  </si>
  <si>
    <t>2 USB Mouse</t>
  </si>
  <si>
    <t>Cartridge refiling, canon printer</t>
  </si>
  <si>
    <t>Service tax on software traning</t>
  </si>
  <si>
    <t>500 GB External HDD</t>
  </si>
  <si>
    <t>Dell Projector 1201S</t>
  </si>
  <si>
    <t>06 Nos of Dell PC</t>
  </si>
  <si>
    <t>Samsung Printer ML 3200</t>
  </si>
  <si>
    <t>02 Nos of UPS</t>
  </si>
  <si>
    <t>Dell PC &amp; UPS</t>
  </si>
  <si>
    <t>HP 1005 All in One Printer / 1020 Laser Printer</t>
  </si>
  <si>
    <t>Dell PC &amp; Antivirus</t>
  </si>
  <si>
    <t>Purchase of UPS</t>
  </si>
  <si>
    <t>02 Nos of cartridge for HP 510 series</t>
  </si>
  <si>
    <t>Dell PC, Antivirus</t>
  </si>
  <si>
    <t>08 Nos of Printer</t>
  </si>
  <si>
    <t>Dell PC</t>
  </si>
  <si>
    <t>Dell PC, Antivirus and Printer</t>
  </si>
  <si>
    <t>18.5" TFT monitor</t>
  </si>
  <si>
    <t>05 Nos of laptop</t>
  </si>
  <si>
    <t>USB Modem</t>
  </si>
  <si>
    <t>Dell PC,</t>
  </si>
  <si>
    <t>02 Nos of HP Laptop</t>
  </si>
  <si>
    <t>09 Nos of Dell Laptop</t>
  </si>
  <si>
    <t>Dell Desktop</t>
  </si>
  <si>
    <t>Dell Laptop</t>
  </si>
  <si>
    <t>Misc. Computer accessories</t>
  </si>
  <si>
    <t>02 Nos. of Dell Desktop for mining Division</t>
  </si>
  <si>
    <t>02 Nos of Dell laptop, 1 Antivirus, 1 Nos of print</t>
  </si>
  <si>
    <t>02 Nos of Dell laptop, 1 Antivirus - Dabra site</t>
  </si>
  <si>
    <t>1 Nos of printer - Dabra site</t>
  </si>
  <si>
    <t>Data Card</t>
  </si>
  <si>
    <t>02 Nos of TFT LG monitors for KPMG</t>
  </si>
  <si>
    <t>HP 1005 Printer, 05 Nos of UPS</t>
  </si>
  <si>
    <t>Photocopier Machine</t>
  </si>
  <si>
    <t>U Rack for server system</t>
  </si>
  <si>
    <t>HP 1050 Printer</t>
  </si>
  <si>
    <t>UPS System</t>
  </si>
  <si>
    <t>04 Nos of HCL Desktop</t>
  </si>
  <si>
    <t>Laser Printer</t>
  </si>
  <si>
    <t>01 Nos of HCL Desktop</t>
  </si>
  <si>
    <t>10 Nos of HCL Desktop</t>
  </si>
  <si>
    <t>Canon IR 2420 L Photocopy Machine</t>
  </si>
  <si>
    <t>HP 1005 Lasre Printer</t>
  </si>
  <si>
    <t>02 Nos of HP Laser jet printer</t>
  </si>
  <si>
    <t>10 Nos of HCL Desktop - Plant site office</t>
  </si>
  <si>
    <t>Printer HP LJ M 1005MFP for raipur office</t>
  </si>
  <si>
    <t>HP Laserjet Printer 1005MFP</t>
  </si>
  <si>
    <t>HP 1005 MFP Laserprinter</t>
  </si>
  <si>
    <t>02 Nos of HCL Desktop</t>
  </si>
  <si>
    <t>HDD Segate 1 TB External Hard drive</t>
  </si>
  <si>
    <t>05 Nos of HCL desktop</t>
  </si>
  <si>
    <t>Dell Laptop (Mukesh Gupta)</t>
  </si>
  <si>
    <t>HP 1055 MFP Laser Printer SN CNG8DBL06W</t>
  </si>
  <si>
    <t>02 Nos HP 1055 MFP Laser Printer (CSR &amp; C&amp;I)</t>
  </si>
  <si>
    <t>HP Laser Printer for accounts dept</t>
  </si>
  <si>
    <t>HP MFP Laser Printer 2 Nos</t>
  </si>
  <si>
    <t>Lenova Desktop with 18.5" LCD</t>
  </si>
  <si>
    <t>3 HCL Desktop</t>
  </si>
  <si>
    <t>HP 1050 All in one printer</t>
  </si>
  <si>
    <t>Dell Desktop &amp; HP Printer</t>
  </si>
  <si>
    <t>Computer Accessories</t>
  </si>
  <si>
    <t>HP Scanner, Printer and LG Monitor</t>
  </si>
  <si>
    <t>Printer for Bilaspur office</t>
  </si>
  <si>
    <t>HP Laterjet Printer</t>
  </si>
  <si>
    <t>Autoplotter Software</t>
  </si>
  <si>
    <t>HCl Desktop (H S Pandey)</t>
  </si>
  <si>
    <t>Dell 3520 Laptop for Sunil Karmore</t>
  </si>
  <si>
    <t>UPS for Bilaspur office</t>
  </si>
  <si>
    <t>HP 1005 MP Laserprinter</t>
  </si>
  <si>
    <t>I-Ball UPS 600 VA</t>
  </si>
  <si>
    <t>6 Nos of Computers</t>
  </si>
  <si>
    <t>Laptop</t>
  </si>
  <si>
    <t>Computer Software</t>
  </si>
  <si>
    <t>5 Nos of Data Card</t>
  </si>
  <si>
    <t>03 Nos of HP Laptop</t>
  </si>
  <si>
    <t>03 Nos of ACER Laptop</t>
  </si>
  <si>
    <t>Harddisk, Patch Cord, I/O Port</t>
  </si>
  <si>
    <t>Autocad Software - Gurgaon office</t>
  </si>
  <si>
    <t>Autocad subscription purchase</t>
  </si>
  <si>
    <t>Autocad Software - Gurgaon (Octroi)</t>
  </si>
  <si>
    <t>01 No of Desktop Computer</t>
  </si>
  <si>
    <t>05 Nos of HCL desktop for Raigarh</t>
  </si>
  <si>
    <t>UPS for Gurgaon office</t>
  </si>
  <si>
    <t>HP Plotter for Gurgaon Office</t>
  </si>
  <si>
    <t>5 Nos of HCL Desktop</t>
  </si>
  <si>
    <t>HP Plotter for Raigarh Office</t>
  </si>
  <si>
    <t>Network switch patchcode</t>
  </si>
  <si>
    <t>Computers - Gurgaon</t>
  </si>
  <si>
    <t>Upgradation of Tally software</t>
  </si>
  <si>
    <t>Computer Softwares</t>
  </si>
  <si>
    <t>Purchase of Software</t>
  </si>
  <si>
    <t>Laptop for Rajesh Singh</t>
  </si>
  <si>
    <t>Fortigate 600 C bundle appliance</t>
  </si>
  <si>
    <t>Intel 3rd Generation Desktip for R.C. Darak</t>
  </si>
  <si>
    <t>Sony Vaio Laptop for Abhay Dani</t>
  </si>
  <si>
    <t>HP printer M1213NF Printer</t>
  </si>
  <si>
    <t>SAP Implimatation HP Hardware</t>
  </si>
  <si>
    <t>Acer VRTN IC5666 C13, 2/500GB Desktop</t>
  </si>
  <si>
    <t>Laser Printer for OnM &amp; Tech store</t>
  </si>
  <si>
    <t>Dell LED Screen - Planning department</t>
  </si>
  <si>
    <t>HP Laserprinter 2 Nos- Safety &amp; Ash handling dept</t>
  </si>
  <si>
    <t>Auto Plotter Ver 8 professional - software</t>
  </si>
  <si>
    <t>15 Nos. @21600/- HCL Desktop</t>
  </si>
  <si>
    <t>HP Laserprinter 1 no.</t>
  </si>
  <si>
    <t>UPS 3 Nos. @ 1900/-</t>
  </si>
  <si>
    <t>HP LASERJET M1319 2 NOS.</t>
  </si>
  <si>
    <t>Laptop Bags 10 nos</t>
  </si>
  <si>
    <t>INVERTER BATTERY</t>
  </si>
  <si>
    <t>HP 1005 MFP Laser Printer</t>
  </si>
  <si>
    <t>HP 1005 MFP Laser Printer`</t>
  </si>
  <si>
    <t>Com Rack Switch Rack with Accessories</t>
  </si>
  <si>
    <t>Purchase of HCL Desk top 20 Nos from Trinity</t>
  </si>
  <si>
    <t>I Ball UPS 600 VA</t>
  </si>
  <si>
    <t>HP 1106 Printer - VNF5P02133</t>
  </si>
  <si>
    <t>purchase of HP 1005 Printer for O&amp;M Offices</t>
  </si>
  <si>
    <t>23 Nos of Dell Laptop</t>
  </si>
  <si>
    <t>Desktop HP Pro 202</t>
  </si>
  <si>
    <t>Laptop Sony VAIO VPC SVT14125PNS</t>
  </si>
  <si>
    <t>Laptop HP PROBOOK 444os</t>
  </si>
  <si>
    <t>Hard disk - One TB Capacity</t>
  </si>
  <si>
    <t>UPS SERVICE BLDG - 8.5M OFFICE FLOOR 40 KVA</t>
  </si>
  <si>
    <t>UPS SERVICE BLDG - 17M OFFICE FLOOR 40 KVA</t>
  </si>
  <si>
    <t>UPS Technical building  6 KVA</t>
  </si>
  <si>
    <t>UPS CHP CONTROL ROOM 3 KVA</t>
  </si>
  <si>
    <t>UPS ESP CONTROL ROOM 3 KVA</t>
  </si>
  <si>
    <t>UPS AHP CONTROL ROOM 2 KVA</t>
  </si>
  <si>
    <t>UPS DM PLANT CONTROL ROOM 2 KVA</t>
  </si>
  <si>
    <t>UPS S/W YARD CONTROL ROOM 3 KVA</t>
  </si>
  <si>
    <t>UPS MAIN CONTROL ROOM 2 KVA</t>
  </si>
  <si>
    <t>UPS O&amp;M Office 2 KVA</t>
  </si>
  <si>
    <t>UPS MAIN GATE HOUSE 2 KVA</t>
  </si>
  <si>
    <t>UPS CW PUMP HOUSE 1 KVA</t>
  </si>
  <si>
    <t>UPS Coal Office 3 KVA</t>
  </si>
  <si>
    <t>UPS Coal Gate 1 KVA</t>
  </si>
  <si>
    <t>Colour printer A3 size</t>
  </si>
  <si>
    <t>1 TB HDD external hard disk SNO.AHU620</t>
  </si>
  <si>
    <t>IR bullet camera outdoor, 25 mtr range for firing</t>
  </si>
  <si>
    <t xml:space="preserve"> PRINTER WEP 800DX-BOUNTI BLACK,WIPRO MAKE,80COLUM</t>
  </si>
  <si>
    <t>Dot Matrix Printer TVSE HD 250 Gold</t>
  </si>
  <si>
    <t>HP Lazer jet M1005 (All in one) Multi function</t>
  </si>
  <si>
    <t>Motorised Screen 8X10 Make - cine</t>
  </si>
  <si>
    <t>DLP Multimedia Projector Make-Sharp Model PGLX3500</t>
  </si>
  <si>
    <t>High Speed scanner for DMS System - PO frm hemant</t>
  </si>
  <si>
    <t>Sharp DLP Multi media Projector</t>
  </si>
  <si>
    <t>External Hard disk Seaget 1 TB</t>
  </si>
  <si>
    <t>Lenovo Laptop Think pad 13 for Abhay Dani</t>
  </si>
  <si>
    <t>Portable tabs 7" for coal monitering &amp; tracking</t>
  </si>
  <si>
    <t>HP 1 TB External harddrive for elec deptt &amp; IT</t>
  </si>
  <si>
    <t>Toshiba 2TB Hard disk for CCTV camera</t>
  </si>
  <si>
    <t>03 nos of high speed scanner</t>
  </si>
  <si>
    <t xml:space="preserve"> Cyberoam CR 500iNG XP01 with installation</t>
  </si>
  <si>
    <t>CCTV Mini dome fixed camera - Coal sampling area</t>
  </si>
  <si>
    <t>32" LED TV for CCTV security control room</t>
  </si>
  <si>
    <t>Hard disk with RJ connector - Toshiba</t>
  </si>
  <si>
    <t>HP ProBook - 430 G4 - Laptop 1 No.</t>
  </si>
  <si>
    <t>CCTV Mini Dome camera - Gate No. 02</t>
  </si>
  <si>
    <t>Laserjet printer 1020+ for weighbridge - 4 Nos.</t>
  </si>
  <si>
    <t>24 Port Ethernet switch with 4 port SFP</t>
  </si>
  <si>
    <t>Projector- celling DLP atTraining center - 1 Nos.</t>
  </si>
  <si>
    <t>Polycom sound station 2 - 17.5 service - 1 Nos.</t>
  </si>
  <si>
    <t>Unify open stage 40 HFA - 2 Nos. - VC room &amp; coo</t>
  </si>
  <si>
    <t>Microphone set with sound station- conference-2Nos</t>
  </si>
  <si>
    <t>CISCO SFP single module - 5 Nos. - IT</t>
  </si>
  <si>
    <t>CISCO SG 300-10PP Access switch- 2 Nos.- IT</t>
  </si>
  <si>
    <t>Zebronice 4.1 speaker set- 1 Nos- Urja conf room</t>
  </si>
  <si>
    <t>Harddisk External 2 TB - 1 Nos- O&amp;M Head</t>
  </si>
  <si>
    <t>Desktop- Dell Optiplex 3050 AIO- 2 Nos. - IT</t>
  </si>
  <si>
    <t xml:space="preserve"> Desktop Dell Optiplex 3050 Mini Tower- 2 Nos.- IT</t>
  </si>
  <si>
    <t>Dell Latitude 5490 Laptop - 1 Nos- IT</t>
  </si>
  <si>
    <t>Dell Latitude 3490 Laptop- 1 Nos- IT</t>
  </si>
  <si>
    <t>Desktop Dell 3268 -1No- coal lab tech building</t>
  </si>
  <si>
    <t>Server - 2 Nos.- IT server room</t>
  </si>
  <si>
    <t>Heavy duty Multi function printer (B&amp;W)</t>
  </si>
  <si>
    <t>Heavy duty Multi function printer colour</t>
  </si>
  <si>
    <t>Honeywell printer - Coal - Bar coding- 3 nos.</t>
  </si>
  <si>
    <t>Honeywell wireless bar code scanner - coal - 2 Nos</t>
  </si>
  <si>
    <t>Honeywell wired barcode scanner - Coal- 1 Nos.</t>
  </si>
  <si>
    <t>CISCO switch - coal - Barcoding - 1 Nos.</t>
  </si>
  <si>
    <t>Dell Optiplex Destop- coal -Barcoding- 2 Nos.</t>
  </si>
  <si>
    <t>Dell Optiplex Destop- coal -Barcoding- 1 Nos.</t>
  </si>
  <si>
    <t>HP laserjet printer - 3 Nos. - weighbridge1,2,3</t>
  </si>
  <si>
    <t>Dell laptop 3490 - 5 Nos. - IT</t>
  </si>
  <si>
    <t>Dell optiplex desktop 3050 - 5 Nos. - IT</t>
  </si>
  <si>
    <t>Heavy duty multifunction printer (B&amp;W) - 2 Nos-IT</t>
  </si>
  <si>
    <t>01 No Hard DIsk 2TB WD Passport</t>
  </si>
  <si>
    <t>Dom camera - 1 Nos- Weigh bridge</t>
  </si>
  <si>
    <t>Dell Optiplex 3050 Mini tower - 20 Nos - IT</t>
  </si>
  <si>
    <t>Dell Laptop latitude - 16 Nos - IT</t>
  </si>
  <si>
    <t>Biometric door locking - 5 Nos - Coal lab</t>
  </si>
  <si>
    <t>Dell desktop - 3 Nos - Coa lab</t>
  </si>
  <si>
    <t>Laptop -1 Nos - - JDC O&amp;M Head</t>
  </si>
  <si>
    <t>Heavy duty Printer - 1 Nos - Stores Deptt</t>
  </si>
  <si>
    <t>Wired bar code scanner - 3 Nos - Coal labs</t>
  </si>
  <si>
    <t>Wireless Ind Full range scanner - 2 Nos.-coal lab</t>
  </si>
  <si>
    <t>IR IP Box Camera - 2 Nos - For augur machine</t>
  </si>
  <si>
    <t>Webcam - 3 Nos - Security gate</t>
  </si>
  <si>
    <t>HP ELITEBOOK X360 - 1 Nos - CEO Sir</t>
  </si>
  <si>
    <t>Printer HP 5075 Ink Advantage</t>
  </si>
  <si>
    <t>Laptop 5290 2 in 1 -1 Nos - for Manu</t>
  </si>
  <si>
    <t>Model: Laserjet Pro M202dw Mumbai Office</t>
  </si>
  <si>
    <t>Dual sided printer - 1 Nos - Main control room</t>
  </si>
  <si>
    <t>05 Nos of laptop Laptop Dell latitude 3490 Core i5</t>
  </si>
  <si>
    <t>Digital SIP/IP phone - 6 Nos - IT deptt</t>
  </si>
  <si>
    <t>Dual sided printer  - Control room</t>
  </si>
  <si>
    <t>Dell optiplex 3060 desktop - IT deptt</t>
  </si>
  <si>
    <t>Honeywell barcode printer  - IT deptt</t>
  </si>
  <si>
    <t>Scanner Business Card Card Sr No 19B02327L</t>
  </si>
  <si>
    <t>NAS Box HPE 360 Gen10 4110 server, 1U Easy Install</t>
  </si>
  <si>
    <t>Sticker Printer - Chemical lab</t>
  </si>
  <si>
    <t>Wired indust grade Full range Scanner</t>
  </si>
  <si>
    <t>Weighing scale machine - lab</t>
  </si>
  <si>
    <t>Bar coding printer</t>
  </si>
  <si>
    <t>IR- Bullet camera - Near waggontrippler area</t>
  </si>
  <si>
    <t>Cisco XG300 10port switch -Near security checkpost</t>
  </si>
  <si>
    <t>SFP module - Near waggon Trippler</t>
  </si>
  <si>
    <t>12 Port Fully loaded LIU - Near security checkpost</t>
  </si>
  <si>
    <t>Dell laptop latitute 3400</t>
  </si>
  <si>
    <t>Dell OptiPlex Desktop i5 10th Generation</t>
  </si>
  <si>
    <t>IR bullet camera - Augur mach - waggon trippler</t>
  </si>
  <si>
    <t>8 channel NVR with 6 IP camera - BC Building</t>
  </si>
  <si>
    <t>SFP module set with 7 Nos for weighbridge</t>
  </si>
  <si>
    <t>Weighbridge automation system - weigh Bridge</t>
  </si>
  <si>
    <t>Seagate Backup Plus 1 TB External Hard Disk-NA5A</t>
  </si>
  <si>
    <t>HDD 500 GB for SAP Team</t>
  </si>
  <si>
    <t>HDD 1 TB backup Plus</t>
  </si>
  <si>
    <t>500 GB HDD HITECHI</t>
  </si>
  <si>
    <t>Scanner Portable</t>
  </si>
  <si>
    <t>1 TB Hard Disk - External</t>
  </si>
  <si>
    <t>1 TB Seagate Backup Plus</t>
  </si>
  <si>
    <t>Purchase of Computer for Stores</t>
  </si>
  <si>
    <t>Purchase of Fortigate firewall UTM Machine by IT</t>
  </si>
  <si>
    <t>Laptop Sony Vaio VPC SVT14125PNS</t>
  </si>
  <si>
    <t>1KVA online ups for Weighbridge</t>
  </si>
  <si>
    <t>2Kva online ups for server at Weighbridge</t>
  </si>
  <si>
    <t>RF Link device for weigh bridge</t>
  </si>
  <si>
    <t>Swiches for SAP Networking</t>
  </si>
  <si>
    <t>Swiches for SAP Networking - Sify</t>
  </si>
  <si>
    <t>Laptop Lenovo B 4070 with backpack bag (50-2) Nos.</t>
  </si>
  <si>
    <t>RF Device for Swtich Yard - Wrldc Link</t>
  </si>
  <si>
    <t>UPS 3 KVA Online for Stores</t>
  </si>
  <si>
    <t>UPS 1 KVA for Weighbridge</t>
  </si>
  <si>
    <t>Tab  III</t>
  </si>
  <si>
    <t>Dot Matrix Printer for Different Control Rooms</t>
  </si>
  <si>
    <t>Computer for Rlwy Siding</t>
  </si>
  <si>
    <t>Wifi Device</t>
  </si>
  <si>
    <t>HP Laser Jet Printer 1005 for Korba Coal Office</t>
  </si>
  <si>
    <t>HP Laser Jet Printer 1005 for Kharsia Coal Office</t>
  </si>
  <si>
    <t>Scanner for Techno Dept</t>
  </si>
  <si>
    <t>Lenovo Laptop Think pad 13 for Himanshu Jawahar</t>
  </si>
  <si>
    <t>01 Nos of HP Laptop</t>
  </si>
  <si>
    <t>Laptop 01 No's (HP Make)</t>
  </si>
  <si>
    <t>Dell Latitude 3480-Namita K</t>
  </si>
  <si>
    <t>AEROHIVE ACCESS POINT, AP130</t>
  </si>
  <si>
    <t>POE SWITCH,8-PORTS</t>
  </si>
  <si>
    <t>01 No Scanner Bussiness card Penpower</t>
  </si>
  <si>
    <t>Dell Latitude 3400-02</t>
  </si>
  <si>
    <t>Purchase of UPS for Mining</t>
  </si>
  <si>
    <t>CP plus bullet IP camera- 17Mtr service - 1 Nos</t>
  </si>
  <si>
    <t>Laptop Battery for Nilesh Gode &amp; Vaibhav Sinha</t>
  </si>
  <si>
    <t>D Link DSL 2750 U Router 400 Kva Switchyard</t>
  </si>
  <si>
    <t>Samsung Mobile E2252 for Security Control Room</t>
  </si>
  <si>
    <t>Lenovo 1TB External Hard Disk for LAQ th Dhananjay</t>
  </si>
  <si>
    <t>Scorpio - Raigarh</t>
  </si>
  <si>
    <t>Cycle</t>
  </si>
  <si>
    <t>05 Nos of Cycle</t>
  </si>
  <si>
    <t>03 Nos of Hero Honda bike(3-2)</t>
  </si>
  <si>
    <t>Suzuki Bike</t>
  </si>
  <si>
    <t>03 Nos of Hero Honda bike</t>
  </si>
  <si>
    <t>New Bolero</t>
  </si>
  <si>
    <t>Omni (Ambulance)</t>
  </si>
  <si>
    <t>03 Nos of Hero Honda bike (3-2)</t>
  </si>
  <si>
    <t>Hero Honda CD Delux</t>
  </si>
  <si>
    <t>Hero Honda CD Dawn</t>
  </si>
  <si>
    <t>Splendor Plus</t>
  </si>
  <si>
    <t>Splendor Plus for Trichy office</t>
  </si>
  <si>
    <t>Bike for Haridwar office</t>
  </si>
  <si>
    <t>Hero CD Delux</t>
  </si>
  <si>
    <t>Innova CG-04-HC-8875</t>
  </si>
  <si>
    <t>Motor Cycle - Honda CD Delux</t>
  </si>
  <si>
    <t>Maruti Omni Ambulance</t>
  </si>
  <si>
    <t>03 Nos. of Cycle</t>
  </si>
  <si>
    <t>Explosive Vehicle (Tata 407)</t>
  </si>
  <si>
    <t>Scorpio - Singroulli</t>
  </si>
  <si>
    <t>Toyoto Innova</t>
  </si>
  <si>
    <t>Mahindra Pickup</t>
  </si>
  <si>
    <t>Volkswangan Jetha 1.9</t>
  </si>
  <si>
    <t>Boat four seater double paddle</t>
  </si>
  <si>
    <t>TATA Chassis (LPT 709 Cab BS IV/38)</t>
  </si>
  <si>
    <t>Battery operated Golf cart - six seater - 1 Nos</t>
  </si>
  <si>
    <t>Ambulance - 1 Nos - OHC deptt</t>
  </si>
  <si>
    <t>Skoda Superb L&amp;K  1.8 Tsi ATVin - 2019</t>
  </si>
  <si>
    <t>FFS - FIRE TENDER</t>
  </si>
  <si>
    <t>Digilink CAT 5 &amp; 6 cable purch</t>
  </si>
  <si>
    <t>Fitting &amp; Cable work</t>
  </si>
  <si>
    <t>Transformers</t>
  </si>
  <si>
    <t>03 Nos of Air Conditioner</t>
  </si>
  <si>
    <t>Air Conditioner</t>
  </si>
  <si>
    <t>01 No of Videocon Window AC</t>
  </si>
  <si>
    <t>LG Window AC 1.5 Ton</t>
  </si>
  <si>
    <t>Window AC 1.5 Ton</t>
  </si>
  <si>
    <t>02 Nos of Coolers</t>
  </si>
  <si>
    <t>03 Nos of Window AC 1.5 Ton</t>
  </si>
  <si>
    <t>06 Nos of Split AC 2 Ton , 04 Nos of Split AC 1.5</t>
  </si>
  <si>
    <t>02 Nos of AC Steplizer VD 400</t>
  </si>
  <si>
    <t>01 No of AC blower</t>
  </si>
  <si>
    <t>03 Nos of cut outs, 01 No of 11KV gloves</t>
  </si>
  <si>
    <t>01 No of Windows AC 1.5 Ton</t>
  </si>
  <si>
    <t>AC Steplizer for windows AC</t>
  </si>
  <si>
    <t>02 Nos of Window AC</t>
  </si>
  <si>
    <t>02 Nos of AC steplizer</t>
  </si>
  <si>
    <t>06 Nos of Coolers</t>
  </si>
  <si>
    <t>10 Nos of Windows AC &amp; 29 Nos of Split AC</t>
  </si>
  <si>
    <t>100 Nos of Ceiling Fan - V Guard Model</t>
  </si>
  <si>
    <t>19 Nos of Split AC</t>
  </si>
  <si>
    <t>Air Conditioner for VIP guest house</t>
  </si>
  <si>
    <t>Air Conditioner for Bachlor Hostel</t>
  </si>
  <si>
    <t>15 Nos of Split wall AC</t>
  </si>
  <si>
    <t>Supply of Crimpling tools</t>
  </si>
  <si>
    <t>Dismantling of LT line</t>
  </si>
  <si>
    <t>Purchase of aluminium cable</t>
  </si>
  <si>
    <t>Electrical installation for CSR office</t>
  </si>
  <si>
    <t>Supply of panel for tech office</t>
  </si>
  <si>
    <t>Electrical Fittings - Earthing arrangement for DG</t>
  </si>
  <si>
    <t>Electrical Installation</t>
  </si>
  <si>
    <t>04 Nos of LG Window AC 1.5 Ton Pota Cabin plant</t>
  </si>
  <si>
    <t>Electrical work at raw water pump house</t>
  </si>
  <si>
    <t>05 Nos of Window cooler</t>
  </si>
  <si>
    <t>Cooler</t>
  </si>
  <si>
    <t>04 Nos of 2 Ton AC</t>
  </si>
  <si>
    <t>AC stabilizers</t>
  </si>
  <si>
    <t>Air conditioner 2 Ton,3 qty@32600/-, 1.5 Ton 5qty@</t>
  </si>
  <si>
    <t>Being 25 air conditioners purchase @ 28596.49/- +</t>
  </si>
  <si>
    <t>A/C Cooler 16 Nos. 1861/- for Plant</t>
  </si>
  <si>
    <t>A/C Cooler 3 TONE &amp; 1 TONE</t>
  </si>
  <si>
    <t>Tubelight Fittings at Erector Hostel</t>
  </si>
  <si>
    <t>Bajaj Wall Fan at Erector Hostel</t>
  </si>
  <si>
    <t>Shutter Exhaust Fan at Erector Hostel</t>
  </si>
  <si>
    <t>Cieling Fan for Erector Hostel</t>
  </si>
  <si>
    <t>Purchase of Philips Tube Light Erector Hostel</t>
  </si>
  <si>
    <t>Pur. Desert Cooler Iron body 18" Mining Guest Hous</t>
  </si>
  <si>
    <t>Videocon desert cooler for CSR Badadarah</t>
  </si>
  <si>
    <t>Cieling Fan for CSR SHG Tundri</t>
  </si>
  <si>
    <t>LED TV for Erector Hostel</t>
  </si>
  <si>
    <t>Geyser for Erector Hostel V Guard Make</t>
  </si>
  <si>
    <t xml:space="preserve"> Electrical Equipment - BKC</t>
  </si>
  <si>
    <t>Celling fan</t>
  </si>
  <si>
    <t>Intake well electricity Meter</t>
  </si>
  <si>
    <t>Cooler purchased for korba col logisitic office</t>
  </si>
  <si>
    <t>8 Nos. TV set with remotes- Prefabricated GH</t>
  </si>
  <si>
    <t>8 Nos. Gyesers 10 LTR - Bajaj - Prefabricated GH</t>
  </si>
  <si>
    <t>Fibre air cooler for MCL GH</t>
  </si>
  <si>
    <t>Fibre air cooler for operator's porta cabin at TG</t>
  </si>
  <si>
    <t>6 Nos. stand fan Maharaja for Aoh # 1</t>
  </si>
  <si>
    <t>Havells Gyser 15 LTR for aditya canteen</t>
  </si>
  <si>
    <t>Mixer grinder - Bajaj for aditya canteen</t>
  </si>
  <si>
    <t>Mixer grinder - Bajaj for IDBI GH</t>
  </si>
  <si>
    <t>Desert cooler -Prefabricated hostel 8 Nos.</t>
  </si>
  <si>
    <t>Desert cooler - security barrack - 7 Nos.</t>
  </si>
  <si>
    <t>Microtech Inverter with battery - COO Flat - 1 Nos</t>
  </si>
  <si>
    <t>Desert cooler - coal siding area- 2 Nos.</t>
  </si>
  <si>
    <t>Desert cooler - ash silo - 2 Nos.</t>
  </si>
  <si>
    <t>Water cooler - 3 Nos - Plant aea</t>
  </si>
  <si>
    <t>Television 32" for guest house</t>
  </si>
  <si>
    <t>2 Tonne split AC for coal lab</t>
  </si>
  <si>
    <t>1.5 Ton 5 Star Inverter split AC - Coal logistics</t>
  </si>
  <si>
    <t>Cooler - Coal Logistics</t>
  </si>
  <si>
    <t>Air conditioner - President House</t>
  </si>
  <si>
    <t>Bajaj Exhaust Fan 18" - 1 Nos for Aditya canteen</t>
  </si>
  <si>
    <t>V Gurad Induction  - Rly siding</t>
  </si>
  <si>
    <t>Pedestal Fan</t>
  </si>
  <si>
    <t>RW- Railway siding (Broad Gauge)</t>
  </si>
  <si>
    <t>RW- Signalling System</t>
  </si>
  <si>
    <t>RW- Manned Level Crossings</t>
  </si>
  <si>
    <t>RW- Bridge-3</t>
  </si>
  <si>
    <t>RW- Bridge-21</t>
  </si>
  <si>
    <t>RW- Bridge-32</t>
  </si>
  <si>
    <t>RW- 33 Nos - Bridges</t>
  </si>
  <si>
    <t>McAfee Endpoint Protection Antivirus software</t>
  </si>
  <si>
    <t>Supply and installation of Firewall Security</t>
  </si>
  <si>
    <t>Calwin software BOM calrimeter - Coal lab</t>
  </si>
  <si>
    <t>MS Office 2019- Volume licenese- 30 Nos- IT</t>
  </si>
  <si>
    <t>Computer Software SAP Cost</t>
  </si>
  <si>
    <t>SAP PROFESSIONAL USER</t>
  </si>
  <si>
    <t>Autocad 2010 lite version single use software Rlwy</t>
  </si>
  <si>
    <t>MS Office 2019- Volume licenese- 30 Nos- IT Mumbai</t>
  </si>
  <si>
    <t>License DLO Win &amp; OLP 16 Lic NL Corelic</t>
  </si>
  <si>
    <t>Raipur</t>
  </si>
  <si>
    <t xml:space="preserve">Kolkata </t>
  </si>
  <si>
    <t>EOM</t>
  </si>
  <si>
    <t>check</t>
  </si>
  <si>
    <t>k</t>
  </si>
  <si>
    <t>Calendar Year</t>
  </si>
  <si>
    <t>Index</t>
  </si>
  <si>
    <t>Boiler</t>
  </si>
  <si>
    <t>Turbine</t>
  </si>
  <si>
    <t>CHP</t>
  </si>
  <si>
    <t xml:space="preserve">Pipes </t>
  </si>
  <si>
    <t>Transformer</t>
  </si>
  <si>
    <t>Saddles support</t>
  </si>
  <si>
    <t>Cranes</t>
  </si>
  <si>
    <t>Compressor</t>
  </si>
  <si>
    <t>alendar Year</t>
  </si>
  <si>
    <t>Wire &amp; cables</t>
  </si>
  <si>
    <t>Relay</t>
  </si>
  <si>
    <t>Pumps</t>
  </si>
  <si>
    <t>Batteries</t>
  </si>
  <si>
    <t>Electric switch</t>
  </si>
  <si>
    <t>AC</t>
  </si>
  <si>
    <t>Tanks</t>
  </si>
  <si>
    <t xml:space="preserve">Special Purpose </t>
  </si>
  <si>
    <t>Material handling</t>
  </si>
  <si>
    <t>Evaporator</t>
  </si>
  <si>
    <t>Filter</t>
  </si>
  <si>
    <t>Chlorinator</t>
  </si>
  <si>
    <t>Meter Pannel</t>
  </si>
  <si>
    <t>Illumination ( Filaments types)</t>
  </si>
  <si>
    <t>Netural Ground Resistor (NGR)</t>
  </si>
  <si>
    <t>Cylinders</t>
  </si>
  <si>
    <t xml:space="preserve">Lights </t>
  </si>
  <si>
    <t>Insulators</t>
  </si>
  <si>
    <t>Steel Pipes</t>
  </si>
  <si>
    <t>Commercial Vehicles</t>
  </si>
  <si>
    <t>Motors</t>
  </si>
  <si>
    <t>Electrical</t>
  </si>
  <si>
    <t>Heaters'</t>
  </si>
  <si>
    <t>Particular</t>
  </si>
  <si>
    <t>PLF</t>
  </si>
  <si>
    <t>Operational Performance From (October-2020 to September-2021)</t>
  </si>
  <si>
    <t>1.All the details related to the Buildings and civil work has been provided by Company and all the details are relied upon for the assessement.</t>
  </si>
  <si>
    <t xml:space="preserve">Freehold land </t>
  </si>
  <si>
    <t xml:space="preserve">Lease Hold </t>
  </si>
  <si>
    <t>Name of Document</t>
  </si>
  <si>
    <t>Date of Creation of Mortgage</t>
  </si>
  <si>
    <t>Land  Type</t>
  </si>
  <si>
    <t>Mortgage Area</t>
  </si>
  <si>
    <t>Hectares</t>
  </si>
  <si>
    <t>Acres</t>
  </si>
  <si>
    <t>Directors Declaration &amp; Memorandum of Entry</t>
  </si>
  <si>
    <t>Chandrapur</t>
  </si>
  <si>
    <t>Freehold</t>
  </si>
  <si>
    <t>Badadarha</t>
  </si>
  <si>
    <t>Leasehold</t>
  </si>
  <si>
    <t>Tundari</t>
  </si>
  <si>
    <t>Phulbandhiaya</t>
  </si>
  <si>
    <t>Bendojhariya</t>
  </si>
  <si>
    <t>Basanpali</t>
  </si>
  <si>
    <t>Khairpali</t>
  </si>
  <si>
    <t>Amapali</t>
  </si>
  <si>
    <t>Rajgahatta</t>
  </si>
  <si>
    <t>Dumarpali</t>
  </si>
  <si>
    <t>Kunkuni</t>
  </si>
  <si>
    <t>Directors Declaration</t>
  </si>
  <si>
    <t>Memorandum of entry</t>
  </si>
  <si>
    <t>Tundri</t>
  </si>
  <si>
    <t>Area of Land 
(in Acres)</t>
  </si>
  <si>
    <t>Area of Land 
(in Hectares)</t>
  </si>
  <si>
    <t>Sl. No</t>
  </si>
  <si>
    <t>VALUATION OF LAND | 2 X 600 MW THERMAL POWER PLANT | M/S. DANIK BHASKAR POWER LIMITED | DISTRICT JANGIR-CHAMPA, CHHATTISGARH</t>
  </si>
  <si>
    <t>village Badadarha, District Janjgir Champa, Chhattisgarh.</t>
  </si>
  <si>
    <t xml:space="preserve">Circle rate </t>
  </si>
  <si>
    <t>Circle rate value</t>
  </si>
  <si>
    <t>1. As per the FAR provided to us by the company, the company has executed multiple Lease Deed with Govt. of chhattisgarh for the development of Power Project for the lease period for the land is 99-years started from Year-2021 and several freehold deeds with the village peoples.</t>
  </si>
  <si>
    <t>2. Although bank did not provided us the titled deeds of the lands, we have only provided with the FAR of the land parcel by the client in which only areas are mentioned with their respective holding rights. Therefore considering the land FAR we have adopted the area and done the valuation.</t>
  </si>
  <si>
    <r>
      <t xml:space="preserve">Life Consumed                    </t>
    </r>
    <r>
      <rPr>
        <i/>
        <sz val="11"/>
        <color theme="1"/>
        <rFont val="Calibri"/>
        <family val="2"/>
        <scheme val="minor"/>
      </rPr>
      <t>(yrs)</t>
    </r>
  </si>
  <si>
    <r>
      <t xml:space="preserve">Estimated Economic life of the Assets                                     </t>
    </r>
    <r>
      <rPr>
        <i/>
        <sz val="11"/>
        <color theme="1"/>
        <rFont val="Calibri"/>
        <family val="2"/>
        <scheme val="minor"/>
      </rPr>
      <t>(yrs)</t>
    </r>
  </si>
  <si>
    <r>
      <t xml:space="preserve">Estimated Reproduction Cost of the Asset                                                                    </t>
    </r>
    <r>
      <rPr>
        <i/>
        <sz val="11"/>
        <color theme="1"/>
        <rFont val="Calibri"/>
        <family val="2"/>
        <scheme val="minor"/>
      </rPr>
      <t>(as per WPI Index)</t>
    </r>
  </si>
  <si>
    <t>ENCLOSURE-B: VALUATION OF FACTORY BUILDING/ CIVIL STRUCTURE CAPITALIZED IN 2x600 MW SUB-CRITICAL THERMAL POWER PLANT | M/S. DANIK BHASKAR POWER LIMITED | DISTRICT JANGIR-CHAMPA, CHHATTISGARH</t>
  </si>
  <si>
    <t>ENCLOSURE-C: VALUATION OF PLANT &amp; MACHINERY CAPITALIZED IN 2x600 MW SUB-CRITICAL THERMAL POWER PLANT | M/S.DANIK BHASKAR LIMITED | DISTRICT JANGIR-CHAMPA, CHHATTISGARH</t>
  </si>
  <si>
    <t>ENCLOSURE-D: VALUATION OF FURNITURES &amp; FIXTURES CAPITALIZED IN 2x600 MW SUB-CRITICAL THERMAL POWER PLANT |M/S. DANIK BHASKAR POWER LIMITED | DISTRICT JANGIR-CHAMPA, CHHATTISGARH</t>
  </si>
  <si>
    <t>SUMMARY- VALUATION OF PLANT &amp; MACHINERY AND OTHER FIXED ASSETS OF 2x600 MW SUB-CRITICAL THERMAL POWER PLANT | M/S. DANIK BHASKAR POWER LIMITED | DISTRICT JANGIR-CHAMPA, CHHATTISGARH</t>
  </si>
  <si>
    <t>railway sliding</t>
  </si>
  <si>
    <r>
      <t xml:space="preserve">Life Consumed                    </t>
    </r>
    <r>
      <rPr>
        <i/>
        <sz val="11"/>
        <color theme="1"/>
        <rFont val="Calibri"/>
        <family val="2"/>
        <scheme val="minor"/>
      </rPr>
      <t>(Years)</t>
    </r>
  </si>
  <si>
    <r>
      <t xml:space="preserve">Estimated Economic life of the Assets                                     </t>
    </r>
    <r>
      <rPr>
        <i/>
        <sz val="11"/>
        <color theme="1"/>
        <rFont val="Calibri"/>
        <family val="2"/>
        <scheme val="minor"/>
      </rPr>
      <t>(Years)</t>
    </r>
  </si>
  <si>
    <t>General Purpose</t>
  </si>
  <si>
    <r>
      <t xml:space="preserve">Area 
</t>
    </r>
    <r>
      <rPr>
        <i/>
        <sz val="10"/>
        <color theme="1"/>
        <rFont val="Calibri"/>
        <family val="2"/>
        <scheme val="minor"/>
      </rPr>
      <t>(In hectare)</t>
    </r>
  </si>
  <si>
    <r>
      <t xml:space="preserve">Area 
</t>
    </r>
    <r>
      <rPr>
        <i/>
        <sz val="10"/>
        <color theme="1"/>
        <rFont val="Calibri"/>
        <family val="2"/>
        <scheme val="minor"/>
      </rPr>
      <t>(In Acre)</t>
    </r>
  </si>
  <si>
    <r>
      <t xml:space="preserve">Adopted Market Rate of Land 
</t>
    </r>
    <r>
      <rPr>
        <i/>
        <sz val="10"/>
        <color theme="1"/>
        <rFont val="Calibri"/>
        <family val="2"/>
        <scheme val="minor"/>
      </rPr>
      <t>(per Acre)</t>
    </r>
  </si>
  <si>
    <r>
      <t xml:space="preserve">10 % Premium for cost and efforts consideration to cover administrative cost, efforts towards land consolidation and land conversion charges 
</t>
    </r>
    <r>
      <rPr>
        <i/>
        <sz val="11"/>
        <color theme="1"/>
        <rFont val="Calibri"/>
        <family val="2"/>
        <scheme val="minor"/>
      </rPr>
      <t>(In per acre)</t>
    </r>
  </si>
  <si>
    <r>
      <t xml:space="preserve">Prospective Fair Market Value 
</t>
    </r>
    <r>
      <rPr>
        <i/>
        <sz val="10"/>
        <color theme="1"/>
        <rFont val="Calibri"/>
        <family val="2"/>
        <scheme val="minor"/>
      </rPr>
      <t>(INR)</t>
    </r>
  </si>
  <si>
    <t>1. Asset items pertaining to M/S. Dainik Bhaskar Power Limited, District- Janjir-Champa, Chattisgarh Plant is only considered in this report.</t>
  </si>
  <si>
    <t>3. DBPL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</si>
  <si>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7.Civil/Structures related to Plant &amp; Machinery are not shown separately under buildings since these are the part of main Plant &amp; Machinery and is capitalized in the Plant &amp; Machinery head in the Fixed Asset Register provided to us by the company and accordingly Valuation is considered only in Plant &amp; Machinery head.</t>
  </si>
  <si>
    <t>9. Final valuation includes Design, erection, procurement, installation &amp; commissioning charges as well.</t>
  </si>
  <si>
    <t xml:space="preserve">8.During the site visit, #unit-1 was in over-haulling and #unit-2 was in operation. Our engineering team visited all the sections and manually inspected the machines and equipments on the basis of their physical existence not on the basis technical. </t>
  </si>
  <si>
    <t>SUMMARY- VALUATION OF BUILDING/ CIVIL STRUCTURE CAPITALIZED IN 2x600 MW SUB-CRITICAL THERMAL POWER PLANT | M/S.DANIK BHASKAR POWER LIMITED |VILLAGE BADADARHA, DISTRICT JANJGIR CHAMPA, CHHATTISGARH</t>
  </si>
  <si>
    <r>
      <t xml:space="preserve">Life Consumed                   </t>
    </r>
    <r>
      <rPr>
        <i/>
        <sz val="11"/>
        <rFont val="Calibri"/>
        <family val="2"/>
        <scheme val="minor"/>
      </rPr>
      <t xml:space="preserve"> (yrs.)</t>
    </r>
  </si>
  <si>
    <r>
      <t xml:space="preserve">Estimated Economic life of the Assets                                     </t>
    </r>
    <r>
      <rPr>
        <i/>
        <sz val="11"/>
        <rFont val="Calibri"/>
        <family val="2"/>
        <scheme val="minor"/>
      </rPr>
      <t>(yrs.)</t>
    </r>
  </si>
  <si>
    <r>
      <t xml:space="preserve">Life Consumed                    </t>
    </r>
    <r>
      <rPr>
        <i/>
        <sz val="11"/>
        <rFont val="Calibri"/>
        <family val="2"/>
        <scheme val="minor"/>
      </rPr>
      <t>(yrs.)</t>
    </r>
  </si>
  <si>
    <t>ENCLOSURE-E: VALUATION OF SOFTWARES CAPITALIZED IN 2x600 MW SUB-CRITICAL THERMAL POWER PLANT | M/S. DANIK BHASKAR POWER LIMITED | DISTRICT JANGIR-CHAMPA, CHHATTISGARH</t>
  </si>
  <si>
    <t>ENCLOSURE-F: VALUATION OF OFFICE EQUIPMENTS CAPITALIZED IN 2x600 MW SUB-CRITICAL THERMAL POWER PLANT | M/S. DANIK BHASKAR POWER LIMITED | DISTRICT JANGIR-CHAMPA, CHHATTISGARH</t>
  </si>
  <si>
    <t>ENCLOSURE-G: VALUATION OF VEHICLES CAPITALIZED IN 2x600 MW SUB-CRITICAL THERMAL POWER PLANT | M/S. DANIK BHASKAR POWER LIMITED | DISTRICT JANGIR-CHAMPA, CHHATTISGARH</t>
  </si>
  <si>
    <t>ENCLOSURE-H: VALUATION OF COMPUTERS CAPITALIZED IN 2x600 MW SUPER-CRITICAL THERMAL POWER PLANT | M/S. DANIK BHASKAR POWER LIMITED | DISTRICT JANGIR-CHAMPA, CHHATTISGARH</t>
  </si>
  <si>
    <t>ENCLOSURE-I: VALUATION OF PLANT &amp; MACHINERY CAPITALIZED IN 2x600 MW SUB-CRITICAL THERMAL POWER PLANT | M/S. DANIK BHASKAR POWER LIMITED | DISTRICT JANGIR-CHAMPA, CHHATTISGARH</t>
  </si>
  <si>
    <t>ENCLOSURE-J: VALUATION OF PLANT &amp; MACHINERY CAPITALIZED IN 2x600 MW SUPER-CRITICAL THERMAL POWER PLANT | M/S. DANIK BHASKAR POWER LIMITED | DISTRICT JANGIR-CHAMPA, CHHATTISGARH</t>
  </si>
  <si>
    <t>I</t>
  </si>
  <si>
    <t>J</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</si>
</sst>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quot;Rs.&quot;\ * #,##0.00_ ;_ &quot;Rs.&quot;\ * \-#,##0.00_ ;_ &quot;Rs.&quot;\ * &quot;-&quot;??_ ;_ @_ "/>
    <numFmt numFmtId="170" formatCode="0.000%"/>
    <numFmt numFmtId="171" formatCode="_ [$₹-4009]\ * #,##0_ ;_ [$₹-4009]\ * \-#,##0_ ;_ [$₹-4009]\ * &quot;-&quot;??_ ;_ @_ "/>
    <numFmt numFmtId="172" formatCode="_ &quot;₹&quot;\ * #,##0_ ;_ &quot;₹&quot;\ * \-#,##0_ ;_ &quot;₹&quot;\ * &quot;-&quot;??_ ;_ @_ "/>
    <numFmt numFmtId="173" formatCode="_ &quot;Rs.&quot;\ * #,##0_ ;_ &quot;Rs.&quot;\ * \-#,##0_ ;_ &quot;Rs.&quot;\ * &quot;-&quot;??_ ;_ @_ "/>
    <numFmt numFmtId="174" formatCode="#,##0.000"/>
    <numFmt numFmtId="175" formatCode="0.0000"/>
    <numFmt numFmtId="176" formatCode="[$-409]d/mmm/yy;@"/>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0"/>
      <name val="Arial"/>
      <family val="2"/>
    </font>
    <font>
      <b/>
      <i/>
      <sz val="10"/>
      <color theme="1"/>
      <name val="Calibri"/>
      <family val="2"/>
      <scheme val="minor"/>
    </font>
    <font>
      <sz val="10"/>
      <name val="Arial"/>
      <family val="2"/>
    </font>
    <font>
      <sz val="10"/>
      <name val="Arial"/>
      <family val="2"/>
    </font>
    <font>
      <sz val="10"/>
      <color theme="1"/>
      <name val="Arial"/>
      <family val="2"/>
    </font>
    <font>
      <b/>
      <sz val="10"/>
      <color theme="1"/>
      <name val="Arial"/>
      <family val="2"/>
    </font>
    <font>
      <b/>
      <sz val="16"/>
      <color theme="4" tint="-0.249977111117893"/>
      <name val="Calibri"/>
      <family val="2"/>
      <scheme val="minor"/>
    </font>
    <font>
      <i/>
      <sz val="1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b/>
      <sz val="10"/>
      <color rgb="FF000000"/>
      <name val="Arial"/>
      <family val="2"/>
    </font>
    <font>
      <b/>
      <sz val="10"/>
      <color rgb="FFFFFFFF"/>
      <name val="Arial"/>
      <family val="2"/>
    </font>
    <font>
      <sz val="11"/>
      <color theme="1"/>
      <name val="Times New Roman"/>
      <family val="1"/>
    </font>
    <font>
      <b/>
      <sz val="11"/>
      <color theme="0"/>
      <name val="Arial"/>
      <family val="2"/>
    </font>
    <font>
      <sz val="10"/>
      <color rgb="FF000000"/>
      <name val="Arial"/>
      <family val="2"/>
    </font>
    <font>
      <b/>
      <sz val="10"/>
      <color theme="0"/>
      <name val="Arial"/>
      <family val="2"/>
    </font>
    <font>
      <i/>
      <sz val="10"/>
      <color theme="1"/>
      <name val="Calibri"/>
      <family val="2"/>
      <scheme val="minor"/>
    </font>
    <font>
      <i/>
      <sz val="1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DDDDDD"/>
        <bgColor indexed="64"/>
      </patternFill>
    </fill>
    <fill>
      <patternFill patternType="solid">
        <fgColor rgb="FFFFFFFF"/>
        <bgColor indexed="64"/>
      </patternFill>
    </fill>
    <fill>
      <patternFill patternType="solid">
        <fgColor theme="3" tint="-0.249977111117893"/>
        <bgColor indexed="64"/>
      </patternFill>
    </fill>
    <fill>
      <patternFill patternType="solid">
        <fgColor rgb="FF30549E"/>
        <bgColor indexed="64"/>
      </patternFill>
    </fill>
    <fill>
      <patternFill patternType="solid">
        <fgColor theme="3" tint="0.39997558519241921"/>
        <bgColor indexed="64"/>
      </patternFill>
    </fill>
    <fill>
      <patternFill patternType="solid">
        <fgColor rgb="FF00206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rgb="FFFFFFFF"/>
      </bottom>
      <diagonal/>
    </border>
    <border>
      <left style="thin">
        <color rgb="FF008080"/>
      </left>
      <right style="thin">
        <color rgb="FF008080"/>
      </right>
      <top style="thin">
        <color rgb="FF008080"/>
      </top>
      <bottom style="thin">
        <color rgb="FF008080"/>
      </bottom>
      <diagonal/>
    </border>
    <border>
      <left style="thin">
        <color rgb="FF008080"/>
      </left>
      <right/>
      <top/>
      <bottom style="medium">
        <color rgb="FF008080"/>
      </bottom>
      <diagonal/>
    </border>
    <border>
      <left/>
      <right/>
      <top/>
      <bottom style="medium">
        <color rgb="FF008080"/>
      </bottom>
      <diagonal/>
    </border>
    <border>
      <left/>
      <right style="thin">
        <color rgb="FF008080"/>
      </right>
      <top/>
      <bottom style="medium">
        <color rgb="FF008080"/>
      </bottom>
      <diagonal/>
    </border>
    <border>
      <left style="thin">
        <color rgb="FF008080"/>
      </left>
      <right style="thin">
        <color rgb="FF008080"/>
      </right>
      <top/>
      <bottom style="medium">
        <color rgb="FF008080"/>
      </bottom>
      <diagonal/>
    </border>
    <border>
      <left style="medium">
        <color rgb="FFFFFFFF"/>
      </left>
      <right style="medium">
        <color rgb="FFFFFFFF"/>
      </right>
      <top/>
      <bottom/>
      <diagonal/>
    </border>
    <border>
      <left/>
      <right/>
      <top/>
      <bottom style="thin">
        <color indexed="64"/>
      </bottom>
      <diagonal/>
    </border>
  </borders>
  <cellStyleXfs count="53">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0" fontId="24" fillId="0" borderId="0"/>
    <xf numFmtId="0" fontId="26" fillId="0" borderId="0"/>
    <xf numFmtId="0" fontId="27" fillId="0" borderId="0"/>
  </cellStyleXfs>
  <cellXfs count="267">
    <xf numFmtId="0" fontId="0" fillId="0" borderId="0" xfId="0"/>
    <xf numFmtId="165" fontId="0" fillId="0" borderId="0" xfId="0" applyNumberFormat="1"/>
    <xf numFmtId="167" fontId="0" fillId="0" borderId="0" xfId="0" applyNumberFormat="1"/>
    <xf numFmtId="0" fontId="0" fillId="0" borderId="0" xfId="0" applyFill="1" applyBorder="1"/>
    <xf numFmtId="164" fontId="16" fillId="36" borderId="10" xfId="43" applyFont="1" applyFill="1" applyBorder="1" applyAlignment="1">
      <alignment horizontal="center" vertical="center" wrapText="1"/>
    </xf>
    <xf numFmtId="2" fontId="20" fillId="0"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67" fontId="0" fillId="0" borderId="10" xfId="0" applyNumberFormat="1" applyBorder="1"/>
    <xf numFmtId="9" fontId="0" fillId="0" borderId="10" xfId="0" applyNumberFormat="1" applyBorder="1" applyAlignment="1">
      <alignment horizontal="center" vertical="center"/>
    </xf>
    <xf numFmtId="168" fontId="0" fillId="0" borderId="10" xfId="0" applyNumberFormat="1" applyBorder="1" applyAlignment="1">
      <alignment horizontal="center" vertical="center"/>
    </xf>
    <xf numFmtId="0" fontId="0" fillId="0" borderId="10" xfId="0" applyFill="1" applyBorder="1" applyAlignment="1">
      <alignment horizontal="center" vertical="center"/>
    </xf>
    <xf numFmtId="0" fontId="0" fillId="0" borderId="0" xfId="0" applyAlignment="1">
      <alignment vertical="center" wrapText="1"/>
    </xf>
    <xf numFmtId="10" fontId="0" fillId="0" borderId="0" xfId="44" applyNumberFormat="1" applyFont="1"/>
    <xf numFmtId="0" fontId="0" fillId="0" borderId="0" xfId="0" applyAlignment="1">
      <alignment vertical="center"/>
    </xf>
    <xf numFmtId="0" fontId="21" fillId="37" borderId="10" xfId="0" applyFont="1" applyFill="1" applyBorder="1" applyAlignment="1">
      <alignment horizontal="center" vertical="center" wrapText="1"/>
    </xf>
    <xf numFmtId="164" fontId="21" fillId="37"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167" fontId="18" fillId="35" borderId="10"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 vertical="center" wrapText="1"/>
    </xf>
    <xf numFmtId="0" fontId="0" fillId="0" borderId="10" xfId="0" applyBorder="1"/>
    <xf numFmtId="0" fontId="0" fillId="0" borderId="0" xfId="0" applyAlignment="1">
      <alignment wrapText="1"/>
    </xf>
    <xf numFmtId="0" fontId="16" fillId="0" borderId="10" xfId="0" applyFont="1" applyFill="1" applyBorder="1" applyAlignment="1">
      <alignment horizontal="center" vertical="center"/>
    </xf>
    <xf numFmtId="0" fontId="16" fillId="39" borderId="10" xfId="0" applyFont="1" applyFill="1" applyBorder="1" applyAlignment="1">
      <alignment horizontal="center" vertical="center"/>
    </xf>
    <xf numFmtId="0" fontId="16" fillId="39" borderId="10" xfId="0" applyFont="1" applyFill="1" applyBorder="1" applyAlignment="1">
      <alignment horizontal="center" vertical="center" wrapText="1"/>
    </xf>
    <xf numFmtId="167" fontId="20" fillId="0" borderId="10" xfId="43" applyNumberFormat="1" applyFont="1" applyFill="1" applyBorder="1" applyAlignment="1">
      <alignment horizontal="center" vertical="center" wrapText="1"/>
    </xf>
    <xf numFmtId="0" fontId="0" fillId="0" borderId="11" xfId="0" applyBorder="1" applyAlignment="1">
      <alignment horizontal="center" vertical="center" wrapText="1"/>
    </xf>
    <xf numFmtId="0" fontId="16" fillId="0" borderId="11" xfId="0" applyFont="1" applyBorder="1" applyAlignment="1">
      <alignment vertical="center" wrapText="1"/>
    </xf>
    <xf numFmtId="169" fontId="16" fillId="0" borderId="10" xfId="0" applyNumberFormat="1" applyFont="1" applyBorder="1" applyAlignment="1">
      <alignment vertical="center"/>
    </xf>
    <xf numFmtId="169" fontId="0" fillId="0" borderId="0" xfId="0" applyNumberFormat="1" applyAlignment="1">
      <alignment horizontal="center" vertical="center"/>
    </xf>
    <xf numFmtId="17" fontId="0" fillId="0" borderId="0" xfId="0" applyNumberFormat="1"/>
    <xf numFmtId="165" fontId="0" fillId="33" borderId="0" xfId="0" applyNumberFormat="1" applyFill="1"/>
    <xf numFmtId="164" fontId="0" fillId="0" borderId="10" xfId="43" applyFont="1" applyFill="1" applyBorder="1" applyAlignment="1">
      <alignment horizontal="left" vertical="center"/>
    </xf>
    <xf numFmtId="164" fontId="0" fillId="0" borderId="10" xfId="43" applyFont="1" applyFill="1" applyBorder="1" applyAlignment="1">
      <alignment horizontal="center" vertical="center"/>
    </xf>
    <xf numFmtId="0" fontId="0" fillId="0" borderId="10" xfId="0" applyFill="1" applyBorder="1" applyAlignment="1">
      <alignment horizontal="center" vertical="center" wrapText="1"/>
    </xf>
    <xf numFmtId="170" fontId="0" fillId="0" borderId="0" xfId="44" applyNumberFormat="1" applyFont="1"/>
    <xf numFmtId="167" fontId="0" fillId="0" borderId="24" xfId="0" applyNumberFormat="1" applyBorder="1"/>
    <xf numFmtId="169" fontId="16" fillId="0" borderId="12" xfId="0" applyNumberFormat="1" applyFont="1" applyBorder="1" applyAlignment="1">
      <alignment vertical="center"/>
    </xf>
    <xf numFmtId="0" fontId="0" fillId="0" borderId="10" xfId="0" applyBorder="1" applyAlignment="1">
      <alignment horizontal="center" vertical="center" wrapText="1"/>
    </xf>
    <xf numFmtId="0" fontId="16" fillId="0" borderId="10" xfId="0" applyFont="1" applyBorder="1" applyAlignment="1">
      <alignment vertical="center" wrapText="1"/>
    </xf>
    <xf numFmtId="167" fontId="20" fillId="0" borderId="10" xfId="43" applyNumberFormat="1" applyFont="1" applyFill="1" applyBorder="1" applyAlignment="1">
      <alignment horizontal="center" vertical="center" wrapText="1"/>
    </xf>
    <xf numFmtId="0" fontId="16" fillId="0" borderId="10" xfId="0" applyFont="1" applyBorder="1" applyAlignment="1">
      <alignment horizontal="center" vertical="center"/>
    </xf>
    <xf numFmtId="167" fontId="0" fillId="0" borderId="0" xfId="43" applyNumberFormat="1" applyFont="1"/>
    <xf numFmtId="0" fontId="16" fillId="0" borderId="0" xfId="0" applyFont="1"/>
    <xf numFmtId="9" fontId="0" fillId="0" borderId="10" xfId="44" applyFont="1" applyBorder="1" applyAlignment="1">
      <alignment horizontal="center" vertical="center"/>
    </xf>
    <xf numFmtId="0" fontId="0" fillId="0" borderId="10" xfId="0" applyFont="1" applyBorder="1" applyAlignment="1">
      <alignment horizontal="center" vertical="center"/>
    </xf>
    <xf numFmtId="171" fontId="16" fillId="36" borderId="10" xfId="43" applyNumberFormat="1" applyFont="1" applyFill="1" applyBorder="1" applyAlignment="1">
      <alignment horizontal="center" vertical="center" wrapText="1"/>
    </xf>
    <xf numFmtId="171" fontId="0" fillId="0" borderId="10" xfId="0" applyNumberFormat="1" applyBorder="1" applyAlignment="1">
      <alignment horizontal="center" vertical="center"/>
    </xf>
    <xf numFmtId="171" fontId="0" fillId="0" borderId="0" xfId="0" applyNumberFormat="1"/>
    <xf numFmtId="171" fontId="0" fillId="0" borderId="10" xfId="1" applyNumberFormat="1" applyFont="1" applyBorder="1" applyAlignment="1">
      <alignment horizontal="center" vertical="center"/>
    </xf>
    <xf numFmtId="171" fontId="0" fillId="0" borderId="0" xfId="43" applyNumberFormat="1" applyFont="1"/>
    <xf numFmtId="9" fontId="0" fillId="0" borderId="0" xfId="44" applyFont="1"/>
    <xf numFmtId="0" fontId="0" fillId="0" borderId="12" xfId="0" applyBorder="1" applyAlignment="1">
      <alignment horizontal="left" vertical="center"/>
    </xf>
    <xf numFmtId="171" fontId="20" fillId="0" borderId="10" xfId="43" applyNumberFormat="1" applyFont="1" applyFill="1" applyBorder="1" applyAlignment="1">
      <alignment horizontal="center" vertical="center" wrapText="1"/>
    </xf>
    <xf numFmtId="173" fontId="16" fillId="0" borderId="10" xfId="0" applyNumberFormat="1" applyFont="1" applyBorder="1" applyAlignment="1">
      <alignment vertical="center"/>
    </xf>
    <xf numFmtId="167" fontId="16" fillId="0" borderId="0" xfId="0" applyNumberFormat="1" applyFont="1"/>
    <xf numFmtId="14" fontId="0" fillId="0" borderId="10" xfId="0" applyNumberFormat="1" applyFill="1" applyBorder="1" applyAlignment="1">
      <alignment horizontal="center" vertical="center"/>
    </xf>
    <xf numFmtId="171" fontId="0" fillId="0" borderId="10" xfId="43" applyNumberFormat="1" applyFont="1" applyFill="1" applyBorder="1" applyAlignment="1">
      <alignment horizontal="center" vertical="center"/>
    </xf>
    <xf numFmtId="171" fontId="0" fillId="0" borderId="10" xfId="0" applyNumberFormat="1" applyFont="1" applyBorder="1" applyAlignment="1">
      <alignment horizontal="center" vertical="center"/>
    </xf>
    <xf numFmtId="171" fontId="0" fillId="0" borderId="10" xfId="43" applyNumberFormat="1" applyFont="1" applyBorder="1" applyAlignment="1">
      <alignment horizontal="center" vertical="center"/>
    </xf>
    <xf numFmtId="171" fontId="16" fillId="0" borderId="10" xfId="0" applyNumberFormat="1" applyFont="1" applyBorder="1" applyAlignment="1">
      <alignment horizontal="center" vertical="center"/>
    </xf>
    <xf numFmtId="171" fontId="18" fillId="35" borderId="10" xfId="0" applyNumberFormat="1" applyFont="1" applyFill="1" applyBorder="1" applyAlignment="1">
      <alignment horizontal="center" vertical="center" wrapText="1"/>
    </xf>
    <xf numFmtId="9" fontId="0" fillId="0" borderId="0" xfId="0" applyNumberFormat="1"/>
    <xf numFmtId="9" fontId="0" fillId="0" borderId="0" xfId="44" applyFont="1" applyAlignment="1">
      <alignment horizontal="center" vertical="center"/>
    </xf>
    <xf numFmtId="3" fontId="0" fillId="0" borderId="10" xfId="0" applyNumberFormat="1" applyBorder="1" applyAlignment="1">
      <alignment horizontal="center" vertical="center"/>
    </xf>
    <xf numFmtId="14" fontId="0" fillId="0" borderId="10" xfId="0" applyNumberFormat="1" applyBorder="1" applyAlignment="1">
      <alignment horizontal="center" vertical="center"/>
    </xf>
    <xf numFmtId="0" fontId="0" fillId="0" borderId="0" xfId="0" applyAlignment="1">
      <alignment horizontal="left"/>
    </xf>
    <xf numFmtId="171" fontId="16" fillId="0" borderId="10" xfId="43" applyNumberFormat="1" applyFont="1" applyBorder="1" applyAlignment="1">
      <alignment horizontal="center" vertical="center"/>
    </xf>
    <xf numFmtId="0" fontId="29" fillId="40" borderId="25" xfId="0" applyFont="1" applyFill="1" applyBorder="1" applyAlignment="1">
      <alignment vertical="center" wrapText="1"/>
    </xf>
    <xf numFmtId="0" fontId="28" fillId="40" borderId="25" xfId="0" applyFont="1" applyFill="1" applyBorder="1" applyAlignment="1">
      <alignment vertical="center" wrapText="1"/>
    </xf>
    <xf numFmtId="1" fontId="0" fillId="0" borderId="0" xfId="1" applyNumberFormat="1" applyFont="1"/>
    <xf numFmtId="0" fontId="0" fillId="41" borderId="0" xfId="0" applyFill="1"/>
    <xf numFmtId="175" fontId="0" fillId="0" borderId="0" xfId="44" applyNumberFormat="1" applyFont="1"/>
    <xf numFmtId="14" fontId="0" fillId="0" borderId="0" xfId="0" applyNumberFormat="1" applyBorder="1" applyAlignment="1">
      <alignment horizontal="center" vertical="center"/>
    </xf>
    <xf numFmtId="0" fontId="0" fillId="0" borderId="0" xfId="0" applyNumberFormat="1"/>
    <xf numFmtId="0" fontId="3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69" fontId="0" fillId="0" borderId="0" xfId="0" applyNumberFormat="1" applyFill="1" applyBorder="1" applyAlignment="1">
      <alignment vertical="center"/>
    </xf>
    <xf numFmtId="164" fontId="22" fillId="0" borderId="0" xfId="43" applyFont="1" applyFill="1" applyBorder="1" applyAlignment="1">
      <alignment horizontal="center" vertical="center"/>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wrapText="1"/>
    </xf>
    <xf numFmtId="0" fontId="21" fillId="36" borderId="10" xfId="43" applyNumberFormat="1" applyFont="1" applyFill="1" applyBorder="1" applyAlignment="1">
      <alignment horizontal="center" vertical="center" wrapText="1"/>
    </xf>
    <xf numFmtId="164" fontId="21" fillId="37" borderId="15" xfId="43" applyFont="1" applyFill="1" applyBorder="1" applyAlignment="1">
      <alignment horizontal="center" vertical="center" wrapText="1"/>
    </xf>
    <xf numFmtId="164" fontId="21" fillId="37" borderId="16" xfId="43" applyFont="1" applyFill="1" applyBorder="1" applyAlignment="1">
      <alignment horizontal="center" vertical="center" wrapText="1"/>
    </xf>
    <xf numFmtId="9" fontId="0" fillId="0" borderId="10" xfId="0" applyNumberFormat="1" applyFill="1" applyBorder="1" applyAlignment="1">
      <alignment horizontal="center" vertical="center"/>
    </xf>
    <xf numFmtId="168" fontId="0" fillId="0" borderId="10" xfId="0" applyNumberFormat="1" applyFill="1" applyBorder="1" applyAlignment="1">
      <alignment horizontal="center" vertical="center"/>
    </xf>
    <xf numFmtId="9" fontId="0" fillId="0" borderId="10" xfId="44" applyFont="1" applyFill="1" applyBorder="1" applyAlignment="1">
      <alignment horizontal="center" vertical="center"/>
    </xf>
    <xf numFmtId="0" fontId="0" fillId="0" borderId="0" xfId="0" applyFill="1"/>
    <xf numFmtId="14" fontId="0" fillId="0" borderId="0" xfId="0" applyNumberFormat="1" applyFont="1" applyAlignment="1">
      <alignment horizontal="right"/>
    </xf>
    <xf numFmtId="0" fontId="0" fillId="0" borderId="0" xfId="0" applyFont="1"/>
    <xf numFmtId="0" fontId="0" fillId="0" borderId="10" xfId="0" applyFont="1" applyBorder="1"/>
    <xf numFmtId="14" fontId="0" fillId="0" borderId="10" xfId="0" applyNumberFormat="1" applyFont="1" applyBorder="1" applyAlignment="1">
      <alignment horizontal="right"/>
    </xf>
    <xf numFmtId="0" fontId="16" fillId="36" borderId="10" xfId="0" applyFont="1" applyFill="1" applyBorder="1" applyAlignment="1">
      <alignment horizontal="center" vertical="center" wrapText="1"/>
    </xf>
    <xf numFmtId="0" fontId="0" fillId="0" borderId="29" xfId="0" applyFill="1" applyBorder="1"/>
    <xf numFmtId="0" fontId="0" fillId="0" borderId="0" xfId="0" applyAlignment="1">
      <alignment horizontal="center"/>
    </xf>
    <xf numFmtId="0" fontId="33" fillId="43" borderId="25" xfId="0" applyFont="1" applyFill="1" applyBorder="1" applyAlignment="1">
      <alignment vertical="center" wrapText="1"/>
    </xf>
    <xf numFmtId="0" fontId="34" fillId="40" borderId="25" xfId="0" applyFont="1" applyFill="1" applyBorder="1" applyAlignment="1">
      <alignment vertical="center" wrapText="1"/>
    </xf>
    <xf numFmtId="0" fontId="32" fillId="40" borderId="25" xfId="0" applyFont="1" applyFill="1" applyBorder="1" applyAlignment="1">
      <alignment vertical="center" wrapText="1"/>
    </xf>
    <xf numFmtId="0" fontId="35" fillId="40" borderId="25" xfId="0" applyFont="1" applyFill="1" applyBorder="1" applyAlignment="1">
      <alignment vertical="center" wrapText="1"/>
    </xf>
    <xf numFmtId="0" fontId="36" fillId="43" borderId="25" xfId="0" applyFont="1" applyFill="1" applyBorder="1" applyAlignment="1">
      <alignment vertical="center" wrapText="1"/>
    </xf>
    <xf numFmtId="9" fontId="0" fillId="0" borderId="0" xfId="44" applyFont="1" applyFill="1" applyBorder="1"/>
    <xf numFmtId="17" fontId="0" fillId="0" borderId="10" xfId="0" applyNumberFormat="1" applyFont="1" applyBorder="1" applyAlignment="1">
      <alignment horizontal="center" vertical="center"/>
    </xf>
    <xf numFmtId="10" fontId="0" fillId="0" borderId="10" xfId="44" applyNumberFormat="1" applyFont="1" applyBorder="1" applyAlignment="1">
      <alignment horizontal="center" vertical="center"/>
    </xf>
    <xf numFmtId="0" fontId="0" fillId="0" borderId="10" xfId="0" applyFill="1" applyBorder="1" applyAlignment="1">
      <alignment horizontal="center"/>
    </xf>
    <xf numFmtId="172" fontId="0" fillId="0" borderId="10" xfId="0" applyNumberFormat="1" applyBorder="1" applyAlignment="1">
      <alignment horizontal="center"/>
    </xf>
    <xf numFmtId="172" fontId="0" fillId="0" borderId="16" xfId="0" applyNumberFormat="1" applyBorder="1" applyAlignment="1">
      <alignment horizontal="center"/>
    </xf>
    <xf numFmtId="172" fontId="22" fillId="0" borderId="10" xfId="0" applyNumberFormat="1" applyFont="1" applyBorder="1" applyAlignment="1">
      <alignment horizontal="center"/>
    </xf>
    <xf numFmtId="172" fontId="22" fillId="0" borderId="16" xfId="0" applyNumberFormat="1" applyFont="1" applyBorder="1" applyAlignment="1">
      <alignment horizontal="center"/>
    </xf>
    <xf numFmtId="0" fontId="37" fillId="0" borderId="0" xfId="0" applyFont="1" applyFill="1" applyAlignment="1">
      <alignment horizontal="center"/>
    </xf>
    <xf numFmtId="0" fontId="37" fillId="0" borderId="0" xfId="0" applyFont="1" applyFill="1" applyAlignment="1">
      <alignment horizontal="left"/>
    </xf>
    <xf numFmtId="176" fontId="37" fillId="0" borderId="0" xfId="0" applyNumberFormat="1" applyFont="1" applyFill="1"/>
    <xf numFmtId="0" fontId="37" fillId="0" borderId="0" xfId="0" applyFont="1" applyFill="1"/>
    <xf numFmtId="49" fontId="37" fillId="0" borderId="0" xfId="0" applyNumberFormat="1" applyFont="1" applyFill="1"/>
    <xf numFmtId="165" fontId="37" fillId="0" borderId="0" xfId="1" applyFont="1" applyFill="1"/>
    <xf numFmtId="0" fontId="37" fillId="0" borderId="0" xfId="0" applyFont="1" applyFill="1" applyAlignment="1">
      <alignment vertical="center"/>
    </xf>
    <xf numFmtId="49" fontId="28" fillId="0" borderId="31" xfId="1" applyNumberFormat="1" applyFont="1" applyFill="1" applyBorder="1" applyAlignment="1">
      <alignment horizontal="left" vertical="top" wrapText="1"/>
    </xf>
    <xf numFmtId="166" fontId="40" fillId="45" borderId="35" xfId="1" applyNumberFormat="1" applyFont="1" applyFill="1" applyBorder="1" applyAlignment="1">
      <alignment vertical="center"/>
    </xf>
    <xf numFmtId="49" fontId="40" fillId="45" borderId="35" xfId="0" applyNumberFormat="1" applyFont="1" applyFill="1" applyBorder="1" applyAlignment="1">
      <alignment vertical="center"/>
    </xf>
    <xf numFmtId="0" fontId="40" fillId="45" borderId="35" xfId="0" applyFont="1" applyFill="1" applyBorder="1" applyAlignment="1">
      <alignment vertical="center"/>
    </xf>
    <xf numFmtId="0" fontId="37" fillId="0" borderId="10" xfId="0" applyFont="1" applyFill="1" applyBorder="1"/>
    <xf numFmtId="0" fontId="38" fillId="45" borderId="10" xfId="0" applyFont="1" applyFill="1" applyBorder="1" applyAlignment="1">
      <alignment horizontal="center" vertical="center" wrapText="1"/>
    </xf>
    <xf numFmtId="49" fontId="28" fillId="0" borderId="10" xfId="1" applyNumberFormat="1" applyFont="1" applyFill="1" applyBorder="1" applyAlignment="1">
      <alignment horizontal="left" vertical="top" wrapText="1"/>
    </xf>
    <xf numFmtId="165" fontId="28" fillId="0" borderId="10" xfId="1" applyFont="1" applyFill="1" applyBorder="1" applyAlignment="1">
      <alignment horizontal="left" vertical="top" wrapText="1"/>
    </xf>
    <xf numFmtId="43" fontId="37" fillId="0" borderId="10" xfId="0" applyNumberFormat="1" applyFont="1" applyFill="1" applyBorder="1"/>
    <xf numFmtId="49" fontId="28" fillId="0" borderId="10" xfId="1" quotePrefix="1" applyNumberFormat="1" applyFont="1" applyFill="1" applyBorder="1" applyAlignment="1">
      <alignment horizontal="left" wrapText="1"/>
    </xf>
    <xf numFmtId="165" fontId="28" fillId="0" borderId="10" xfId="1" quotePrefix="1" applyFont="1" applyFill="1" applyBorder="1" applyAlignment="1">
      <alignment horizontal="left" wrapText="1"/>
    </xf>
    <xf numFmtId="49" fontId="28" fillId="0" borderId="10" xfId="1" applyNumberFormat="1" applyFont="1" applyFill="1" applyBorder="1" applyAlignment="1">
      <alignment horizontal="left"/>
    </xf>
    <xf numFmtId="165" fontId="28" fillId="0" borderId="10" xfId="1" applyFont="1" applyFill="1" applyBorder="1" applyAlignment="1">
      <alignment horizontal="left"/>
    </xf>
    <xf numFmtId="165" fontId="28" fillId="0" borderId="10" xfId="1" applyFont="1" applyFill="1" applyBorder="1"/>
    <xf numFmtId="49" fontId="28" fillId="0" borderId="10" xfId="1" applyNumberFormat="1" applyFont="1" applyFill="1" applyBorder="1"/>
    <xf numFmtId="165" fontId="28" fillId="0" borderId="10" xfId="1" applyFont="1" applyFill="1" applyBorder="1" applyAlignment="1">
      <alignment vertical="center"/>
    </xf>
    <xf numFmtId="49" fontId="28" fillId="0" borderId="10" xfId="1" applyNumberFormat="1" applyFont="1" applyFill="1" applyBorder="1" applyAlignment="1">
      <alignment vertical="center"/>
    </xf>
    <xf numFmtId="49" fontId="28" fillId="0" borderId="10" xfId="0" applyNumberFormat="1" applyFont="1" applyFill="1" applyBorder="1"/>
    <xf numFmtId="0" fontId="39" fillId="0" borderId="10" xfId="0" applyFont="1" applyFill="1" applyBorder="1" applyAlignment="1">
      <alignment horizontal="center" vertical="center"/>
    </xf>
    <xf numFmtId="0" fontId="39" fillId="0" borderId="10" xfId="0" applyFont="1" applyFill="1" applyBorder="1" applyAlignment="1">
      <alignment horizontal="left" vertical="center" wrapText="1"/>
    </xf>
    <xf numFmtId="176" fontId="39" fillId="0" borderId="10" xfId="0" applyNumberFormat="1" applyFont="1" applyFill="1" applyBorder="1" applyAlignment="1">
      <alignment horizontal="center" vertical="center" wrapText="1"/>
    </xf>
    <xf numFmtId="165" fontId="39" fillId="0" borderId="10" xfId="1" applyFont="1" applyFill="1" applyBorder="1" applyAlignment="1">
      <alignment vertical="center"/>
    </xf>
    <xf numFmtId="49" fontId="28" fillId="0" borderId="10" xfId="0" applyNumberFormat="1" applyFont="1" applyFill="1" applyBorder="1" applyAlignment="1">
      <alignment vertical="center"/>
    </xf>
    <xf numFmtId="0" fontId="28" fillId="0" borderId="10" xfId="0" applyFont="1" applyFill="1" applyBorder="1" applyAlignment="1">
      <alignment vertical="center"/>
    </xf>
    <xf numFmtId="0" fontId="28" fillId="0" borderId="10" xfId="0" applyFont="1" applyFill="1" applyBorder="1"/>
    <xf numFmtId="0" fontId="0" fillId="0" borderId="10" xfId="0" applyBorder="1" applyAlignment="1">
      <alignment horizontal="center" vertical="center"/>
    </xf>
    <xf numFmtId="14" fontId="0" fillId="0" borderId="10" xfId="0" applyNumberFormat="1" applyFont="1" applyBorder="1" applyAlignment="1">
      <alignment horizontal="center" vertical="center"/>
    </xf>
    <xf numFmtId="0" fontId="0" fillId="0" borderId="10" xfId="0" applyFont="1" applyBorder="1" applyAlignment="1">
      <alignment horizontal="left" vertical="center"/>
    </xf>
    <xf numFmtId="0" fontId="29" fillId="40" borderId="36" xfId="0" applyFont="1" applyFill="1" applyBorder="1" applyAlignment="1">
      <alignment vertical="center" wrapText="1"/>
    </xf>
    <xf numFmtId="0" fontId="16" fillId="0" borderId="10" xfId="0" applyFont="1" applyBorder="1" applyAlignment="1">
      <alignment horizontal="center" vertical="center"/>
    </xf>
    <xf numFmtId="0" fontId="0" fillId="0" borderId="10" xfId="0" applyBorder="1" applyAlignment="1">
      <alignment horizontal="center" vertical="center"/>
    </xf>
    <xf numFmtId="0" fontId="0" fillId="0" borderId="0" xfId="0" applyBorder="1"/>
    <xf numFmtId="0" fontId="0" fillId="0" borderId="37" xfId="0" applyBorder="1"/>
    <xf numFmtId="0" fontId="16" fillId="41" borderId="0" xfId="0" applyFont="1" applyFill="1"/>
    <xf numFmtId="14" fontId="0" fillId="0" borderId="10" xfId="0"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171" fontId="0" fillId="0" borderId="10" xfId="43" applyNumberFormat="1" applyFont="1" applyBorder="1" applyAlignment="1">
      <alignment vertical="center"/>
    </xf>
    <xf numFmtId="167" fontId="16" fillId="36" borderId="10" xfId="0" applyNumberFormat="1" applyFont="1" applyFill="1" applyBorder="1" applyAlignment="1">
      <alignment horizontal="center" vertical="center" wrapText="1"/>
    </xf>
    <xf numFmtId="167" fontId="16" fillId="36" borderId="10" xfId="0" applyNumberFormat="1" applyFont="1" applyFill="1" applyBorder="1" applyAlignment="1">
      <alignment horizontal="center" vertical="center"/>
    </xf>
    <xf numFmtId="171" fontId="16" fillId="36" borderId="10" xfId="0" applyNumberFormat="1" applyFont="1" applyFill="1" applyBorder="1" applyAlignment="1">
      <alignment horizontal="center" vertical="center"/>
    </xf>
    <xf numFmtId="0" fontId="16" fillId="37" borderId="10" xfId="0" applyFont="1" applyFill="1" applyBorder="1" applyAlignment="1">
      <alignment horizontal="center" vertical="center" wrapText="1"/>
    </xf>
    <xf numFmtId="17" fontId="0" fillId="0" borderId="10" xfId="0" applyNumberFormat="1" applyBorder="1" applyAlignment="1">
      <alignment horizontal="center" vertical="center"/>
    </xf>
    <xf numFmtId="0" fontId="0" fillId="0" borderId="10" xfId="0" applyFont="1" applyFill="1" applyBorder="1" applyAlignment="1">
      <alignment horizontal="left" vertical="top"/>
    </xf>
    <xf numFmtId="44" fontId="0" fillId="0" borderId="0" xfId="0" applyNumberFormat="1"/>
    <xf numFmtId="171" fontId="0" fillId="0" borderId="10" xfId="0" applyNumberFormat="1" applyFont="1" applyBorder="1" applyAlignment="1">
      <alignment horizontal="right"/>
    </xf>
    <xf numFmtId="43" fontId="0" fillId="0" borderId="0" xfId="0" applyNumberFormat="1"/>
    <xf numFmtId="0" fontId="23" fillId="0" borderId="10" xfId="0" applyFont="1" applyBorder="1" applyAlignment="1">
      <alignment horizontal="left" vertical="center" wrapText="1"/>
    </xf>
    <xf numFmtId="0" fontId="13" fillId="42" borderId="10" xfId="0" applyFont="1" applyFill="1" applyBorder="1" applyAlignment="1">
      <alignment horizontal="center" vertical="center" wrapText="1"/>
    </xf>
    <xf numFmtId="0" fontId="16" fillId="36" borderId="10" xfId="0" applyFont="1" applyFill="1" applyBorder="1" applyAlignment="1">
      <alignment horizontal="center" vertical="center" wrapText="1"/>
    </xf>
    <xf numFmtId="0" fontId="19" fillId="0" borderId="10" xfId="0" applyFont="1" applyBorder="1" applyAlignment="1">
      <alignment horizontal="left" vertical="center"/>
    </xf>
    <xf numFmtId="0" fontId="40" fillId="45" borderId="32" xfId="0" applyFont="1" applyFill="1" applyBorder="1" applyAlignment="1">
      <alignment horizontal="center" vertical="center"/>
    </xf>
    <xf numFmtId="0" fontId="40" fillId="45" borderId="33" xfId="0" applyFont="1" applyFill="1" applyBorder="1" applyAlignment="1">
      <alignment horizontal="center" vertical="center"/>
    </xf>
    <xf numFmtId="0" fontId="40" fillId="45" borderId="34" xfId="0" applyFont="1" applyFill="1" applyBorder="1" applyAlignment="1">
      <alignment horizontal="center" vertical="center"/>
    </xf>
    <xf numFmtId="0" fontId="38" fillId="45" borderId="10" xfId="0" applyFont="1" applyFill="1" applyBorder="1" applyAlignment="1">
      <alignment horizontal="center" vertical="center" wrapText="1"/>
    </xf>
    <xf numFmtId="0" fontId="39" fillId="0" borderId="10" xfId="0" applyFont="1" applyFill="1" applyBorder="1" applyAlignment="1">
      <alignment horizontal="center" vertical="center"/>
    </xf>
    <xf numFmtId="0" fontId="39" fillId="0" borderId="10" xfId="0" applyFont="1" applyFill="1" applyBorder="1" applyAlignment="1">
      <alignment horizontal="left" vertical="center" wrapText="1"/>
    </xf>
    <xf numFmtId="176" fontId="39" fillId="0" borderId="10" xfId="0" applyNumberFormat="1" applyFont="1" applyFill="1" applyBorder="1" applyAlignment="1">
      <alignment horizontal="center" vertical="center" wrapText="1"/>
    </xf>
    <xf numFmtId="176" fontId="38" fillId="45" borderId="10" xfId="0" applyNumberFormat="1" applyFont="1" applyFill="1" applyBorder="1" applyAlignment="1">
      <alignment horizontal="center" vertical="center" wrapText="1"/>
    </xf>
    <xf numFmtId="165" fontId="39" fillId="0" borderId="10" xfId="1" applyFont="1" applyFill="1" applyBorder="1" applyAlignment="1">
      <alignment horizontal="center" vertical="center"/>
    </xf>
    <xf numFmtId="176" fontId="28" fillId="0" borderId="10" xfId="0" applyNumberFormat="1" applyFont="1" applyBorder="1" applyAlignment="1">
      <alignment horizontal="center" vertical="center" wrapText="1"/>
    </xf>
    <xf numFmtId="165" fontId="39" fillId="0" borderId="10" xfId="1" applyFont="1" applyFill="1" applyBorder="1" applyAlignment="1">
      <alignment horizontal="right" vertical="center"/>
    </xf>
    <xf numFmtId="165" fontId="28" fillId="0" borderId="10" xfId="1" applyFont="1" applyBorder="1" applyAlignment="1">
      <alignment horizontal="right" vertical="center"/>
    </xf>
    <xf numFmtId="165" fontId="39" fillId="0" borderId="10" xfId="1" applyFont="1" applyFill="1" applyBorder="1" applyAlignment="1">
      <alignment vertical="center"/>
    </xf>
    <xf numFmtId="165" fontId="28" fillId="0" borderId="10" xfId="1" applyFont="1" applyFill="1" applyBorder="1" applyAlignment="1">
      <alignment horizontal="left" vertical="center"/>
    </xf>
    <xf numFmtId="0" fontId="18" fillId="35" borderId="10" xfId="0" applyFont="1" applyFill="1" applyBorder="1" applyAlignment="1">
      <alignment horizontal="center" vertical="center"/>
    </xf>
    <xf numFmtId="0" fontId="18" fillId="33" borderId="10" xfId="0" applyFont="1" applyFill="1" applyBorder="1" applyAlignment="1">
      <alignment horizontal="center" vertical="center"/>
    </xf>
    <xf numFmtId="0" fontId="16" fillId="0" borderId="10" xfId="0" applyFont="1" applyBorder="1" applyAlignment="1">
      <alignment horizontal="center" vertical="center"/>
    </xf>
    <xf numFmtId="0" fontId="18" fillId="34" borderId="26" xfId="0" applyFont="1" applyFill="1" applyBorder="1" applyAlignment="1">
      <alignment horizontal="center" vertical="center" wrapText="1"/>
    </xf>
    <xf numFmtId="0" fontId="18" fillId="34" borderId="27" xfId="0" applyFont="1" applyFill="1" applyBorder="1" applyAlignment="1">
      <alignment horizontal="center" vertical="center" wrapText="1"/>
    </xf>
    <xf numFmtId="0" fontId="18" fillId="34" borderId="28" xfId="0" applyFont="1" applyFill="1" applyBorder="1" applyAlignment="1">
      <alignment horizontal="center" vertical="center" wrapText="1"/>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23" fillId="0" borderId="19" xfId="0" applyFont="1" applyBorder="1" applyAlignment="1">
      <alignment horizontal="left" vertical="center" wrapText="1"/>
    </xf>
    <xf numFmtId="0" fontId="23" fillId="0" borderId="12"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18" fillId="35" borderId="12" xfId="0" applyFont="1" applyFill="1" applyBorder="1" applyAlignment="1">
      <alignment vertical="center"/>
    </xf>
    <xf numFmtId="0" fontId="0" fillId="0" borderId="0" xfId="0" applyAlignment="1">
      <alignment horizontal="center"/>
    </xf>
    <xf numFmtId="0" fontId="0" fillId="41" borderId="30" xfId="0" applyFill="1" applyBorder="1" applyAlignment="1">
      <alignment horizontal="center"/>
    </xf>
    <xf numFmtId="0" fontId="0" fillId="0" borderId="30" xfId="0" applyBorder="1" applyAlignment="1">
      <alignment horizontal="center" vertical="center"/>
    </xf>
    <xf numFmtId="0" fontId="0" fillId="0" borderId="30" xfId="0" applyBorder="1" applyAlignment="1">
      <alignment horizontal="center"/>
    </xf>
    <xf numFmtId="0" fontId="18" fillId="35" borderId="11" xfId="0" applyFont="1" applyFill="1" applyBorder="1" applyAlignment="1">
      <alignment horizontal="center" vertical="center"/>
    </xf>
    <xf numFmtId="0" fontId="18" fillId="35" borderId="12" xfId="0" applyFont="1" applyFill="1" applyBorder="1" applyAlignment="1">
      <alignment horizontal="center" vertical="center"/>
    </xf>
    <xf numFmtId="0" fontId="18" fillId="35" borderId="13" xfId="0" applyFont="1" applyFill="1" applyBorder="1" applyAlignment="1">
      <alignment horizontal="center" vertical="center"/>
    </xf>
    <xf numFmtId="0" fontId="18" fillId="35" borderId="10"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8" fillId="34" borderId="10" xfId="0" applyFont="1" applyFill="1" applyBorder="1" applyAlignment="1">
      <alignment horizontal="center" vertical="center" wrapText="1"/>
    </xf>
    <xf numFmtId="0" fontId="18" fillId="35" borderId="10" xfId="0" applyFont="1" applyFill="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right"/>
    </xf>
    <xf numFmtId="167" fontId="20" fillId="0" borderId="10" xfId="43" applyNumberFormat="1"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left" vertical="center"/>
    </xf>
    <xf numFmtId="0" fontId="0" fillId="0" borderId="13" xfId="0" applyBorder="1" applyAlignment="1">
      <alignment horizontal="left" vertical="center"/>
    </xf>
    <xf numFmtId="169" fontId="16" fillId="0" borderId="11" xfId="0" applyNumberFormat="1" applyFont="1" applyFill="1" applyBorder="1" applyAlignment="1">
      <alignment horizontal="right" vertical="center"/>
    </xf>
    <xf numFmtId="169" fontId="16" fillId="0" borderId="13" xfId="0" applyNumberFormat="1" applyFont="1" applyFill="1" applyBorder="1" applyAlignment="1">
      <alignment horizontal="right" vertical="center"/>
    </xf>
    <xf numFmtId="0" fontId="18" fillId="38" borderId="11" xfId="0" applyFont="1" applyFill="1" applyBorder="1" applyAlignment="1">
      <alignment horizontal="center" vertical="center"/>
    </xf>
    <xf numFmtId="0" fontId="18" fillId="38" borderId="12" xfId="0" applyFont="1" applyFill="1" applyBorder="1" applyAlignment="1">
      <alignment horizontal="center" vertical="center"/>
    </xf>
    <xf numFmtId="0" fontId="18" fillId="38" borderId="13"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8" fillId="44" borderId="10" xfId="0" applyFont="1" applyFill="1" applyBorder="1" applyAlignment="1">
      <alignment horizontal="center" vertical="center"/>
    </xf>
    <xf numFmtId="3" fontId="0" fillId="0" borderId="10" xfId="0" applyNumberFormat="1" applyFill="1" applyBorder="1" applyAlignment="1">
      <alignment horizontal="center" vertical="center"/>
    </xf>
    <xf numFmtId="171" fontId="0" fillId="0" borderId="10" xfId="0" applyNumberFormat="1" applyFill="1" applyBorder="1" applyAlignment="1">
      <alignment horizontal="center" vertical="center"/>
    </xf>
    <xf numFmtId="171" fontId="0" fillId="0" borderId="10" xfId="1" applyNumberFormat="1" applyFont="1" applyFill="1" applyBorder="1" applyAlignment="1">
      <alignment horizontal="center" vertical="center"/>
    </xf>
    <xf numFmtId="0" fontId="16" fillId="0" borderId="10" xfId="0" applyFont="1" applyFill="1" applyBorder="1" applyAlignment="1">
      <alignment horizontal="center"/>
    </xf>
    <xf numFmtId="171" fontId="16" fillId="0" borderId="10" xfId="0" applyNumberFormat="1" applyFont="1" applyFill="1" applyBorder="1" applyAlignment="1">
      <alignment vertical="center"/>
    </xf>
    <xf numFmtId="0" fontId="0" fillId="0" borderId="10" xfId="0" applyFill="1" applyBorder="1" applyAlignment="1">
      <alignment vertical="center"/>
    </xf>
    <xf numFmtId="0" fontId="16" fillId="0" borderId="10" xfId="0" applyFont="1" applyFill="1" applyBorder="1" applyAlignment="1">
      <alignment vertical="center"/>
    </xf>
    <xf numFmtId="0" fontId="0" fillId="0" borderId="10" xfId="0" applyFont="1" applyFill="1" applyBorder="1"/>
    <xf numFmtId="0" fontId="0" fillId="0" borderId="10" xfId="0" applyFont="1" applyFill="1" applyBorder="1" applyAlignment="1">
      <alignment horizontal="center" vertical="center"/>
    </xf>
    <xf numFmtId="9" fontId="0" fillId="0" borderId="10" xfId="0" applyNumberFormat="1" applyFont="1" applyFill="1" applyBorder="1" applyAlignment="1">
      <alignment horizontal="center" vertical="center"/>
    </xf>
    <xf numFmtId="168" fontId="0" fillId="0" borderId="10" xfId="0" applyNumberFormat="1" applyFont="1" applyFill="1" applyBorder="1" applyAlignment="1">
      <alignment horizontal="center" vertical="center"/>
    </xf>
    <xf numFmtId="171" fontId="0" fillId="0" borderId="10" xfId="0" applyNumberFormat="1" applyFont="1" applyFill="1" applyBorder="1" applyAlignment="1">
      <alignment horizontal="right"/>
    </xf>
    <xf numFmtId="171" fontId="0" fillId="0" borderId="10" xfId="0" applyNumberFormat="1" applyFont="1" applyFill="1" applyBorder="1" applyAlignment="1">
      <alignment horizontal="center" vertical="center"/>
    </xf>
    <xf numFmtId="174" fontId="0" fillId="0" borderId="10" xfId="0" applyNumberFormat="1" applyFill="1" applyBorder="1" applyAlignment="1">
      <alignment horizontal="center" vertical="center"/>
    </xf>
    <xf numFmtId="0" fontId="16" fillId="0" borderId="10" xfId="0" applyFont="1" applyFill="1" applyBorder="1" applyAlignment="1">
      <alignment horizontal="center" vertical="center"/>
    </xf>
    <xf numFmtId="171" fontId="16" fillId="0" borderId="10" xfId="0" applyNumberFormat="1" applyFont="1" applyFill="1" applyBorder="1" applyAlignment="1">
      <alignment horizontal="center" vertical="center"/>
    </xf>
    <xf numFmtId="0" fontId="16" fillId="0" borderId="0" xfId="0" applyFont="1" applyFill="1"/>
    <xf numFmtId="0" fontId="0" fillId="0" borderId="11" xfId="0" applyFill="1" applyBorder="1"/>
    <xf numFmtId="0" fontId="0" fillId="0" borderId="10" xfId="0" applyFont="1" applyFill="1" applyBorder="1" applyAlignment="1">
      <alignment horizontal="left" vertical="center"/>
    </xf>
    <xf numFmtId="0" fontId="16" fillId="0" borderId="11" xfId="0" applyFont="1" applyFill="1" applyBorder="1"/>
    <xf numFmtId="9" fontId="16" fillId="0" borderId="10" xfId="44" applyFont="1" applyFill="1" applyBorder="1" applyAlignment="1">
      <alignment horizontal="center" vertical="center"/>
    </xf>
    <xf numFmtId="4" fontId="16" fillId="0" borderId="10" xfId="0" applyNumberFormat="1" applyFont="1" applyFill="1" applyBorder="1" applyAlignment="1">
      <alignment horizontal="center" vertical="center"/>
    </xf>
    <xf numFmtId="0" fontId="0" fillId="0" borderId="10" xfId="0" applyFill="1" applyBorder="1"/>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167" fontId="16" fillId="0" borderId="10" xfId="0" applyNumberFormat="1" applyFont="1" applyFill="1" applyBorder="1" applyAlignment="1">
      <alignment horizontal="center" vertical="center"/>
    </xf>
    <xf numFmtId="9" fontId="1" fillId="0" borderId="10" xfId="44" applyFont="1" applyFill="1" applyBorder="1" applyAlignment="1">
      <alignment horizontal="center" vertical="center"/>
    </xf>
    <xf numFmtId="171" fontId="16" fillId="0" borderId="10" xfId="43" applyNumberFormat="1" applyFont="1" applyFill="1" applyBorder="1"/>
    <xf numFmtId="167" fontId="16" fillId="0" borderId="10" xfId="43" applyNumberFormat="1" applyFont="1" applyFill="1" applyBorder="1"/>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2 2 2" xfId="45"/>
    <cellStyle name="Normal 2" xfId="47"/>
    <cellStyle name="Normal 2 5" xfId="50"/>
    <cellStyle name="Normal 3" xfId="51"/>
    <cellStyle name="Normal 30 2" xfId="46"/>
    <cellStyle name="Normal 4" xfId="52"/>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Nilesh%20Gode\D\Nilesh%20gode\Nilesh%20Gode\DB%20Power%20Ltd\DD%20Documents\TSR%20Copy\Mortgage%20&amp;%20TSR%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July 2011"/>
      <sheetName val="Feb 2012"/>
      <sheetName val="April 2012"/>
      <sheetName val="May 2012"/>
      <sheetName val="July 2013"/>
      <sheetName val="Oct 2013"/>
      <sheetName val="May 2014"/>
      <sheetName val="Aug 2014"/>
      <sheetName val="Mar 2015"/>
      <sheetName val="Feb 2018"/>
      <sheetName val="Mar 2018"/>
      <sheetName val="Nov 2018"/>
      <sheetName val="June 2019"/>
    </sheetNames>
    <sheetDataSet>
      <sheetData sheetId="0" refreshError="1"/>
      <sheetData sheetId="1" refreshError="1">
        <row r="226">
          <cell r="C226">
            <v>68.340000000000046</v>
          </cell>
          <cell r="D226">
            <v>168.86814000000027</v>
          </cell>
        </row>
      </sheetData>
      <sheetData sheetId="2" refreshError="1">
        <row r="288">
          <cell r="C288">
            <v>48.399000000000015</v>
          </cell>
          <cell r="D288">
            <v>119.593929</v>
          </cell>
        </row>
      </sheetData>
      <sheetData sheetId="3" refreshError="1">
        <row r="314">
          <cell r="C314">
            <v>49.542000000000002</v>
          </cell>
          <cell r="D314">
            <v>122.41828199999996</v>
          </cell>
        </row>
      </sheetData>
      <sheetData sheetId="4" refreshError="1">
        <row r="524">
          <cell r="C524">
            <v>93.456090651558014</v>
          </cell>
          <cell r="D524">
            <v>230.92999999999998</v>
          </cell>
        </row>
      </sheetData>
      <sheetData sheetId="5" refreshError="1">
        <row r="144">
          <cell r="C144">
            <v>19.052</v>
          </cell>
          <cell r="D144">
            <v>47.077492000000021</v>
          </cell>
        </row>
      </sheetData>
      <sheetData sheetId="6" refreshError="1">
        <row r="215">
          <cell r="C215">
            <v>21.391559538336697</v>
          </cell>
          <cell r="D215">
            <v>52.858543619230041</v>
          </cell>
        </row>
      </sheetData>
      <sheetData sheetId="7" refreshError="1">
        <row r="324">
          <cell r="C324">
            <v>41.882268257685134</v>
          </cell>
          <cell r="D324">
            <v>103.49108486474</v>
          </cell>
        </row>
      </sheetData>
      <sheetData sheetId="8" refreshError="1">
        <row r="430">
          <cell r="C430">
            <v>53.522162762019398</v>
          </cell>
          <cell r="D430">
            <v>132.25326418495001</v>
          </cell>
        </row>
      </sheetData>
      <sheetData sheetId="9" refreshError="1">
        <row r="107">
          <cell r="C107">
            <v>10.505868069607446</v>
          </cell>
          <cell r="D107">
            <v>25.959999999999983</v>
          </cell>
        </row>
      </sheetData>
      <sheetData sheetId="10" refreshError="1">
        <row r="135">
          <cell r="E135">
            <v>8.31</v>
          </cell>
          <cell r="F135">
            <v>20.450000000000003</v>
          </cell>
        </row>
      </sheetData>
      <sheetData sheetId="11" refreshError="1">
        <row r="128">
          <cell r="C128">
            <v>21.563999999999993</v>
          </cell>
          <cell r="D128">
            <v>53.284644000000007</v>
          </cell>
        </row>
      </sheetData>
      <sheetData sheetId="12" refreshError="1">
        <row r="65">
          <cell r="C65">
            <v>6.2100000000000009</v>
          </cell>
          <cell r="D65">
            <v>15.344909999999999</v>
          </cell>
        </row>
      </sheetData>
      <sheetData sheetId="13" refreshError="1">
        <row r="79">
          <cell r="C79">
            <v>12.364999999999997</v>
          </cell>
          <cell r="D79">
            <v>30.553915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C4:N91"/>
  <sheetViews>
    <sheetView topLeftCell="A3" zoomScale="112" zoomScaleNormal="112" zoomScaleSheetLayoutView="400" workbookViewId="0">
      <selection activeCell="J7" sqref="J7"/>
    </sheetView>
  </sheetViews>
  <sheetFormatPr defaultRowHeight="15" x14ac:dyDescent="0.25"/>
  <cols>
    <col min="3" max="3" width="7.85546875" customWidth="1"/>
    <col min="4" max="4" width="21" customWidth="1"/>
    <col min="5" max="5" width="21" hidden="1" customWidth="1"/>
    <col min="6" max="6" width="10" customWidth="1"/>
    <col min="7" max="7" width="9.42578125" customWidth="1"/>
    <col min="8" max="8" width="17" customWidth="1"/>
    <col min="9" max="9" width="28" customWidth="1"/>
    <col min="10" max="10" width="40" customWidth="1"/>
    <col min="11" max="11" width="15.140625" customWidth="1"/>
  </cols>
  <sheetData>
    <row r="4" spans="3:14" ht="21" x14ac:dyDescent="0.25">
      <c r="C4" s="166" t="s">
        <v>2652</v>
      </c>
      <c r="D4" s="166"/>
      <c r="E4" s="166"/>
      <c r="F4" s="166"/>
      <c r="G4" s="166"/>
      <c r="H4" s="166"/>
      <c r="I4" s="166"/>
      <c r="J4" s="166"/>
      <c r="K4" s="77"/>
    </row>
    <row r="5" spans="3:14" ht="90" x14ac:dyDescent="0.25">
      <c r="C5" s="159" t="s">
        <v>22</v>
      </c>
      <c r="D5" s="159" t="s">
        <v>91</v>
      </c>
      <c r="E5" s="15" t="s">
        <v>10</v>
      </c>
      <c r="F5" s="159" t="s">
        <v>2669</v>
      </c>
      <c r="G5" s="159" t="s">
        <v>2670</v>
      </c>
      <c r="H5" s="159" t="s">
        <v>2671</v>
      </c>
      <c r="I5" s="159" t="s">
        <v>2672</v>
      </c>
      <c r="J5" s="159" t="s">
        <v>2673</v>
      </c>
      <c r="K5" s="78"/>
    </row>
    <row r="6" spans="3:14" s="14" customFormat="1" ht="60" x14ac:dyDescent="0.25">
      <c r="C6" s="153">
        <v>1</v>
      </c>
      <c r="D6" s="154" t="s">
        <v>2653</v>
      </c>
      <c r="E6" s="154"/>
      <c r="F6" s="153">
        <v>470</v>
      </c>
      <c r="G6" s="153">
        <f>F6*2.47</f>
        <v>1160.9000000000001</v>
      </c>
      <c r="H6" s="155">
        <v>1000000</v>
      </c>
      <c r="I6" s="155">
        <f>H6*0.1</f>
        <v>100000</v>
      </c>
      <c r="J6" s="155">
        <f>(H6+I6)*G6</f>
        <v>1276990000</v>
      </c>
      <c r="K6" s="79"/>
    </row>
    <row r="7" spans="3:14" ht="18" customHeight="1" x14ac:dyDescent="0.25">
      <c r="C7" s="167" t="s">
        <v>14</v>
      </c>
      <c r="D7" s="167"/>
      <c r="E7" s="95"/>
      <c r="F7" s="95">
        <f>SUM(F6:F6)</f>
        <v>470</v>
      </c>
      <c r="G7" s="95">
        <f>SUM(G6:G6)</f>
        <v>1160.9000000000001</v>
      </c>
      <c r="H7" s="156"/>
      <c r="I7" s="157"/>
      <c r="J7" s="158">
        <f>J6</f>
        <v>1276990000</v>
      </c>
      <c r="K7" s="80"/>
      <c r="M7">
        <f>3000000*0.1</f>
        <v>300000</v>
      </c>
      <c r="N7">
        <f>M7+3000000</f>
        <v>3300000</v>
      </c>
    </row>
    <row r="8" spans="3:14" x14ac:dyDescent="0.25">
      <c r="C8" s="168" t="s">
        <v>92</v>
      </c>
      <c r="D8" s="168"/>
      <c r="E8" s="168"/>
      <c r="F8" s="168"/>
      <c r="G8" s="168"/>
      <c r="H8" s="168"/>
      <c r="I8" s="168"/>
      <c r="J8" s="168"/>
      <c r="K8" s="81"/>
    </row>
    <row r="9" spans="3:14" ht="33.75" customHeight="1" x14ac:dyDescent="0.25">
      <c r="C9" s="165" t="s">
        <v>2656</v>
      </c>
      <c r="D9" s="165"/>
      <c r="E9" s="165"/>
      <c r="F9" s="165"/>
      <c r="G9" s="165"/>
      <c r="H9" s="165"/>
      <c r="I9" s="165"/>
      <c r="J9" s="165"/>
      <c r="K9" s="82"/>
    </row>
    <row r="10" spans="3:14" ht="31.5" customHeight="1" x14ac:dyDescent="0.25">
      <c r="C10" s="165" t="s">
        <v>2657</v>
      </c>
      <c r="D10" s="165"/>
      <c r="E10" s="165"/>
      <c r="F10" s="165"/>
      <c r="G10" s="165"/>
      <c r="H10" s="165"/>
      <c r="I10" s="165"/>
      <c r="J10" s="165"/>
      <c r="K10" s="83"/>
    </row>
    <row r="11" spans="3:14" ht="15.75" customHeight="1" x14ac:dyDescent="0.25">
      <c r="C11" s="83"/>
      <c r="D11" s="83"/>
      <c r="E11" s="83"/>
      <c r="F11" s="83"/>
      <c r="G11" s="83"/>
      <c r="H11" s="83"/>
      <c r="I11" s="83"/>
      <c r="J11" s="83"/>
      <c r="K11" s="83"/>
    </row>
    <row r="12" spans="3:14" ht="15.75" customHeight="1" x14ac:dyDescent="0.25">
      <c r="C12" s="83"/>
      <c r="D12" s="83"/>
      <c r="E12" s="83"/>
      <c r="F12" s="83"/>
      <c r="G12" s="83"/>
      <c r="H12" s="83"/>
      <c r="I12" s="83"/>
      <c r="J12" s="83"/>
      <c r="K12" s="83"/>
    </row>
    <row r="17" spans="7:9" x14ac:dyDescent="0.25">
      <c r="I17">
        <v>1.51</v>
      </c>
    </row>
    <row r="18" spans="7:9" x14ac:dyDescent="0.25">
      <c r="G18" t="s">
        <v>2624</v>
      </c>
      <c r="I18">
        <v>0.61</v>
      </c>
    </row>
    <row r="19" spans="7:9" x14ac:dyDescent="0.25">
      <c r="I19">
        <v>0.67</v>
      </c>
    </row>
    <row r="20" spans="7:9" x14ac:dyDescent="0.25">
      <c r="I20">
        <v>0.39</v>
      </c>
    </row>
    <row r="21" spans="7:9" x14ac:dyDescent="0.25">
      <c r="I21">
        <v>0.11</v>
      </c>
    </row>
    <row r="22" spans="7:9" x14ac:dyDescent="0.25">
      <c r="G22" t="s">
        <v>2625</v>
      </c>
      <c r="I22">
        <v>0.91</v>
      </c>
    </row>
    <row r="23" spans="7:9" x14ac:dyDescent="0.25">
      <c r="I23">
        <v>0.84</v>
      </c>
    </row>
    <row r="24" spans="7:9" x14ac:dyDescent="0.25">
      <c r="I24">
        <v>0.47</v>
      </c>
    </row>
    <row r="25" spans="7:9" x14ac:dyDescent="0.25">
      <c r="I25">
        <v>1.1000000000000001</v>
      </c>
    </row>
    <row r="26" spans="7:9" x14ac:dyDescent="0.25">
      <c r="H26" t="e">
        <f>#REF!*2.47</f>
        <v>#REF!</v>
      </c>
      <c r="I26">
        <v>1.45</v>
      </c>
    </row>
    <row r="27" spans="7:9" x14ac:dyDescent="0.25">
      <c r="I27">
        <v>3.07</v>
      </c>
    </row>
    <row r="28" spans="7:9" x14ac:dyDescent="0.25">
      <c r="I28">
        <v>0.7</v>
      </c>
    </row>
    <row r="29" spans="7:9" x14ac:dyDescent="0.25">
      <c r="I29">
        <v>0.21</v>
      </c>
    </row>
    <row r="30" spans="7:9" x14ac:dyDescent="0.25">
      <c r="I30">
        <v>0.92</v>
      </c>
    </row>
    <row r="31" spans="7:9" x14ac:dyDescent="0.25">
      <c r="I31">
        <v>0.2</v>
      </c>
    </row>
    <row r="32" spans="7:9" x14ac:dyDescent="0.25">
      <c r="I32">
        <v>0.56000000000000005</v>
      </c>
    </row>
    <row r="33" spans="9:10" x14ac:dyDescent="0.25">
      <c r="I33">
        <v>0.23</v>
      </c>
    </row>
    <row r="34" spans="9:10" x14ac:dyDescent="0.25">
      <c r="I34">
        <v>0.66</v>
      </c>
    </row>
    <row r="35" spans="9:10" x14ac:dyDescent="0.25">
      <c r="I35">
        <v>0.04</v>
      </c>
    </row>
    <row r="36" spans="9:10" x14ac:dyDescent="0.25">
      <c r="I36">
        <v>0.13</v>
      </c>
    </row>
    <row r="37" spans="9:10" x14ac:dyDescent="0.25">
      <c r="I37">
        <v>0.66</v>
      </c>
    </row>
    <row r="38" spans="9:10" x14ac:dyDescent="0.25">
      <c r="I38">
        <v>0.39</v>
      </c>
    </row>
    <row r="39" spans="9:10" x14ac:dyDescent="0.25">
      <c r="I39">
        <v>0.59</v>
      </c>
    </row>
    <row r="40" spans="9:10" x14ac:dyDescent="0.25">
      <c r="I40">
        <v>0.16</v>
      </c>
    </row>
    <row r="41" spans="9:10" x14ac:dyDescent="0.25">
      <c r="I41">
        <v>0.23</v>
      </c>
      <c r="J41">
        <f>0.095*2.47</f>
        <v>0.23465000000000003</v>
      </c>
    </row>
    <row r="42" spans="9:10" x14ac:dyDescent="0.25">
      <c r="I42">
        <v>0.36</v>
      </c>
    </row>
    <row r="43" spans="9:10" x14ac:dyDescent="0.25">
      <c r="I43">
        <v>0.53</v>
      </c>
    </row>
    <row r="44" spans="9:10" x14ac:dyDescent="0.25">
      <c r="I44">
        <v>0.15</v>
      </c>
    </row>
    <row r="45" spans="9:10" x14ac:dyDescent="0.25">
      <c r="I45">
        <v>0.1</v>
      </c>
    </row>
    <row r="46" spans="9:10" x14ac:dyDescent="0.25">
      <c r="I46">
        <v>0.94</v>
      </c>
    </row>
    <row r="47" spans="9:10" x14ac:dyDescent="0.25">
      <c r="I47">
        <v>0.08</v>
      </c>
    </row>
    <row r="48" spans="9:10" x14ac:dyDescent="0.25">
      <c r="I48">
        <v>0.11</v>
      </c>
    </row>
    <row r="49" spans="9:10" x14ac:dyDescent="0.25">
      <c r="I49">
        <v>0.22</v>
      </c>
    </row>
    <row r="50" spans="9:10" x14ac:dyDescent="0.25">
      <c r="I50">
        <v>0.46</v>
      </c>
    </row>
    <row r="51" spans="9:10" x14ac:dyDescent="0.25">
      <c r="I51">
        <v>0.45</v>
      </c>
    </row>
    <row r="52" spans="9:10" x14ac:dyDescent="0.25">
      <c r="I52">
        <v>0.23</v>
      </c>
    </row>
    <row r="53" spans="9:10" x14ac:dyDescent="0.25">
      <c r="I53" s="45">
        <f>SUM(I17:I52)</f>
        <v>20.440000000000001</v>
      </c>
    </row>
    <row r="54" spans="9:10" x14ac:dyDescent="0.25">
      <c r="I54">
        <v>6.4</v>
      </c>
    </row>
    <row r="55" spans="9:10" x14ac:dyDescent="0.25">
      <c r="I55">
        <v>4.91</v>
      </c>
    </row>
    <row r="56" spans="9:10" x14ac:dyDescent="0.25">
      <c r="I56">
        <f>J56*2.471054</f>
        <v>41.980736406000005</v>
      </c>
      <c r="J56">
        <v>16.989000000000001</v>
      </c>
    </row>
    <row r="57" spans="9:10" x14ac:dyDescent="0.25">
      <c r="I57">
        <v>7.77</v>
      </c>
    </row>
    <row r="62" spans="9:10" x14ac:dyDescent="0.25">
      <c r="I62">
        <f>0.146*2.47</f>
        <v>0.36062</v>
      </c>
    </row>
    <row r="91" spans="9:9" x14ac:dyDescent="0.25">
      <c r="I91">
        <f>0.506*2.47</f>
        <v>1.2498200000000002</v>
      </c>
    </row>
  </sheetData>
  <mergeCells count="5">
    <mergeCell ref="C9:J9"/>
    <mergeCell ref="C10:J10"/>
    <mergeCell ref="C4:J4"/>
    <mergeCell ref="C7:D7"/>
    <mergeCell ref="C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P62"/>
  <sheetViews>
    <sheetView topLeftCell="B1" workbookViewId="0">
      <selection activeCell="I6" sqref="I6"/>
    </sheetView>
  </sheetViews>
  <sheetFormatPr defaultRowHeight="15" x14ac:dyDescent="0.25"/>
  <cols>
    <col min="1" max="5" width="9.140625" style="114"/>
    <col min="6" max="6" width="18.7109375" style="111" bestFit="1" customWidth="1"/>
    <col min="7" max="7" width="42.28515625" style="112" bestFit="1" customWidth="1"/>
    <col min="8" max="8" width="17.7109375" style="113" customWidth="1"/>
    <col min="9" max="9" width="14.85546875" style="114" customWidth="1"/>
    <col min="10" max="10" width="14.28515625" style="114" customWidth="1"/>
    <col min="11" max="11" width="13.28515625" style="115" bestFit="1" customWidth="1"/>
    <col min="12" max="12" width="11.5703125" style="114" bestFit="1" customWidth="1"/>
    <col min="13" max="13" width="11.140625" style="116" bestFit="1" customWidth="1"/>
    <col min="14" max="14" width="8.7109375" style="116" bestFit="1" customWidth="1"/>
    <col min="15" max="15" width="11.5703125" style="114" bestFit="1" customWidth="1"/>
    <col min="16" max="16" width="18" style="114" bestFit="1" customWidth="1"/>
    <col min="17" max="16384" width="9.140625" style="114"/>
  </cols>
  <sheetData>
    <row r="2" spans="6:16" x14ac:dyDescent="0.25">
      <c r="H2" s="118" t="s">
        <v>2635</v>
      </c>
      <c r="I2" s="114">
        <v>1837500</v>
      </c>
    </row>
    <row r="3" spans="6:16" x14ac:dyDescent="0.25">
      <c r="H3" s="113" t="s">
        <v>2648</v>
      </c>
      <c r="I3" s="114">
        <v>1881600</v>
      </c>
    </row>
    <row r="4" spans="6:16" x14ac:dyDescent="0.25">
      <c r="H4" s="113" t="s">
        <v>2642</v>
      </c>
      <c r="I4" s="114">
        <v>1239000</v>
      </c>
    </row>
    <row r="5" spans="6:16" x14ac:dyDescent="0.25">
      <c r="H5" s="113" t="s">
        <v>2640</v>
      </c>
      <c r="I5" s="114">
        <v>956200</v>
      </c>
    </row>
    <row r="6" spans="6:16" x14ac:dyDescent="0.25">
      <c r="H6" s="113" t="s">
        <v>2644</v>
      </c>
      <c r="I6" s="114">
        <v>1034600</v>
      </c>
    </row>
    <row r="8" spans="6:16" ht="15" customHeight="1" x14ac:dyDescent="0.25">
      <c r="F8" s="172" t="s">
        <v>2651</v>
      </c>
      <c r="G8" s="172" t="s">
        <v>2626</v>
      </c>
      <c r="H8" s="176" t="s">
        <v>2627</v>
      </c>
      <c r="I8" s="172" t="s">
        <v>2650</v>
      </c>
      <c r="J8" s="172" t="s">
        <v>2649</v>
      </c>
      <c r="K8" s="172" t="s">
        <v>91</v>
      </c>
      <c r="L8" s="172" t="s">
        <v>2628</v>
      </c>
      <c r="M8" s="172" t="s">
        <v>2629</v>
      </c>
      <c r="N8" s="172"/>
      <c r="O8" s="172" t="s">
        <v>2654</v>
      </c>
      <c r="P8" s="172" t="s">
        <v>2655</v>
      </c>
    </row>
    <row r="9" spans="6:16" x14ac:dyDescent="0.25">
      <c r="F9" s="172"/>
      <c r="G9" s="172"/>
      <c r="H9" s="176"/>
      <c r="I9" s="172"/>
      <c r="J9" s="172"/>
      <c r="K9" s="172"/>
      <c r="L9" s="172"/>
      <c r="M9" s="123" t="s">
        <v>2630</v>
      </c>
      <c r="N9" s="123" t="s">
        <v>2631</v>
      </c>
      <c r="O9" s="172"/>
      <c r="P9" s="172"/>
    </row>
    <row r="10" spans="6:16" x14ac:dyDescent="0.25">
      <c r="F10" s="173">
        <v>1</v>
      </c>
      <c r="G10" s="174" t="s">
        <v>2632</v>
      </c>
      <c r="H10" s="175">
        <v>40749</v>
      </c>
      <c r="I10" s="181">
        <f>'[17]July 2011'!C226</f>
        <v>68.340000000000046</v>
      </c>
      <c r="J10" s="181">
        <f>'[17]July 2011'!D226</f>
        <v>168.86814000000027</v>
      </c>
      <c r="K10" s="124" t="s">
        <v>2633</v>
      </c>
      <c r="L10" s="125" t="s">
        <v>2634</v>
      </c>
      <c r="M10" s="125">
        <v>39.116</v>
      </c>
      <c r="N10" s="125">
        <f>M10*2.471</f>
        <v>96.655636000000001</v>
      </c>
      <c r="O10" s="122"/>
      <c r="P10" s="122"/>
    </row>
    <row r="11" spans="6:16" x14ac:dyDescent="0.25">
      <c r="F11" s="173"/>
      <c r="G11" s="174"/>
      <c r="H11" s="175"/>
      <c r="I11" s="181"/>
      <c r="J11" s="181"/>
      <c r="K11" s="124" t="s">
        <v>2635</v>
      </c>
      <c r="L11" s="125" t="s">
        <v>2636</v>
      </c>
      <c r="M11" s="125">
        <v>29.224</v>
      </c>
      <c r="N11" s="125">
        <f t="shared" ref="N11:N15" si="0">M11*2.471</f>
        <v>72.21250400000001</v>
      </c>
      <c r="O11" s="122">
        <v>1837500</v>
      </c>
      <c r="P11" s="126">
        <f>O11*M11</f>
        <v>53699100</v>
      </c>
    </row>
    <row r="12" spans="6:16" x14ac:dyDescent="0.25">
      <c r="F12" s="173">
        <v>2</v>
      </c>
      <c r="G12" s="174" t="s">
        <v>2632</v>
      </c>
      <c r="H12" s="175">
        <v>40942</v>
      </c>
      <c r="I12" s="177">
        <f>'[17]Feb 2012'!C288</f>
        <v>48.399000000000015</v>
      </c>
      <c r="J12" s="177">
        <f>'[17]Feb 2012'!D288</f>
        <v>119.593929</v>
      </c>
      <c r="K12" s="127" t="s">
        <v>2635</v>
      </c>
      <c r="L12" s="125" t="s">
        <v>2634</v>
      </c>
      <c r="M12" s="128">
        <v>18.245999999999999</v>
      </c>
      <c r="N12" s="125">
        <f t="shared" si="0"/>
        <v>45.085865999999996</v>
      </c>
      <c r="O12" s="122">
        <v>1837500</v>
      </c>
      <c r="P12" s="126">
        <f t="shared" ref="P12" si="1">O12*M12</f>
        <v>33527024.999999996</v>
      </c>
    </row>
    <row r="13" spans="6:16" x14ac:dyDescent="0.25">
      <c r="F13" s="173"/>
      <c r="G13" s="174"/>
      <c r="H13" s="175"/>
      <c r="I13" s="177"/>
      <c r="J13" s="177"/>
      <c r="K13" s="129" t="s">
        <v>2637</v>
      </c>
      <c r="L13" s="125" t="s">
        <v>2634</v>
      </c>
      <c r="M13" s="130">
        <v>9.7119999999999997</v>
      </c>
      <c r="N13" s="125">
        <f t="shared" si="0"/>
        <v>23.998352000000001</v>
      </c>
      <c r="O13" s="122">
        <v>1881600</v>
      </c>
      <c r="P13" s="126">
        <f>O13*M13</f>
        <v>18274099.199999999</v>
      </c>
    </row>
    <row r="14" spans="6:16" x14ac:dyDescent="0.25">
      <c r="F14" s="173"/>
      <c r="G14" s="174"/>
      <c r="H14" s="175"/>
      <c r="I14" s="177"/>
      <c r="J14" s="177"/>
      <c r="K14" s="129" t="s">
        <v>2637</v>
      </c>
      <c r="L14" s="125" t="s">
        <v>2634</v>
      </c>
      <c r="M14" s="130">
        <v>7.5389999999999997</v>
      </c>
      <c r="N14" s="125">
        <f t="shared" si="0"/>
        <v>18.628869000000002</v>
      </c>
      <c r="O14" s="122">
        <v>1881600</v>
      </c>
      <c r="P14" s="126">
        <f t="shared" ref="P14" si="2">O14*M14</f>
        <v>14185382.399999999</v>
      </c>
    </row>
    <row r="15" spans="6:16" x14ac:dyDescent="0.25">
      <c r="F15" s="173"/>
      <c r="G15" s="174"/>
      <c r="H15" s="175"/>
      <c r="I15" s="177"/>
      <c r="J15" s="177"/>
      <c r="K15" s="129" t="s">
        <v>2635</v>
      </c>
      <c r="L15" s="125" t="s">
        <v>2634</v>
      </c>
      <c r="M15" s="130">
        <v>12.903</v>
      </c>
      <c r="N15" s="125">
        <f t="shared" si="0"/>
        <v>31.883313000000001</v>
      </c>
      <c r="O15" s="122">
        <v>1837500</v>
      </c>
      <c r="P15" s="126">
        <f t="shared" ref="P15:P19" si="3">O15*M15</f>
        <v>23709262.5</v>
      </c>
    </row>
    <row r="16" spans="6:16" x14ac:dyDescent="0.25">
      <c r="F16" s="173">
        <v>3</v>
      </c>
      <c r="G16" s="174" t="s">
        <v>2632</v>
      </c>
      <c r="H16" s="175">
        <v>41004</v>
      </c>
      <c r="I16" s="181">
        <f>'[17]April 2012'!C314</f>
        <v>49.542000000000002</v>
      </c>
      <c r="J16" s="181">
        <f>'[17]April 2012'!D314</f>
        <v>122.41828199999996</v>
      </c>
      <c r="K16" s="129" t="s">
        <v>2635</v>
      </c>
      <c r="L16" s="131" t="s">
        <v>2634</v>
      </c>
      <c r="M16" s="131">
        <v>16.396999999999998</v>
      </c>
      <c r="N16" s="131">
        <v>40.516987</v>
      </c>
      <c r="O16" s="122">
        <v>1837500</v>
      </c>
      <c r="P16" s="126">
        <f t="shared" si="3"/>
        <v>30129487.499999996</v>
      </c>
    </row>
    <row r="17" spans="6:16" x14ac:dyDescent="0.25">
      <c r="F17" s="173"/>
      <c r="G17" s="174"/>
      <c r="H17" s="175"/>
      <c r="I17" s="181"/>
      <c r="J17" s="181"/>
      <c r="K17" s="129" t="s">
        <v>2635</v>
      </c>
      <c r="L17" s="131" t="s">
        <v>2634</v>
      </c>
      <c r="M17" s="131">
        <v>33.173000000000002</v>
      </c>
      <c r="N17" s="131">
        <v>81.970483000000002</v>
      </c>
      <c r="O17" s="122">
        <v>1837500</v>
      </c>
      <c r="P17" s="126">
        <f t="shared" si="3"/>
        <v>60955387.5</v>
      </c>
    </row>
    <row r="18" spans="6:16" x14ac:dyDescent="0.25">
      <c r="F18" s="173">
        <v>4</v>
      </c>
      <c r="G18" s="174" t="s">
        <v>2632</v>
      </c>
      <c r="H18" s="175">
        <v>41041</v>
      </c>
      <c r="I18" s="177">
        <f>'[17]May 2012'!C524</f>
        <v>93.456090651558014</v>
      </c>
      <c r="J18" s="177">
        <f>'[17]May 2012'!D524</f>
        <v>230.92999999999998</v>
      </c>
      <c r="K18" s="132" t="s">
        <v>2635</v>
      </c>
      <c r="L18" s="133" t="s">
        <v>2636</v>
      </c>
      <c r="M18" s="131">
        <v>17.790368271954673</v>
      </c>
      <c r="N18" s="131">
        <v>43.96</v>
      </c>
      <c r="O18" s="122">
        <v>1837500</v>
      </c>
      <c r="P18" s="126">
        <f t="shared" si="3"/>
        <v>32689801.699716713</v>
      </c>
    </row>
    <row r="19" spans="6:16" x14ac:dyDescent="0.25">
      <c r="F19" s="173"/>
      <c r="G19" s="174"/>
      <c r="H19" s="175"/>
      <c r="I19" s="177"/>
      <c r="J19" s="177"/>
      <c r="K19" s="132" t="s">
        <v>2635</v>
      </c>
      <c r="L19" s="133" t="s">
        <v>2636</v>
      </c>
      <c r="M19" s="131">
        <v>42.772157021448805</v>
      </c>
      <c r="N19" s="131">
        <v>105.69</v>
      </c>
      <c r="O19" s="122">
        <v>1837500</v>
      </c>
      <c r="P19" s="126">
        <f t="shared" si="3"/>
        <v>78593838.526912183</v>
      </c>
    </row>
    <row r="20" spans="6:16" x14ac:dyDescent="0.25">
      <c r="F20" s="173"/>
      <c r="G20" s="174"/>
      <c r="H20" s="175"/>
      <c r="I20" s="177"/>
      <c r="J20" s="177"/>
      <c r="K20" s="132" t="s">
        <v>2637</v>
      </c>
      <c r="L20" s="133" t="s">
        <v>2636</v>
      </c>
      <c r="M20" s="131">
        <v>32.901659247268313</v>
      </c>
      <c r="N20" s="131">
        <v>81.3</v>
      </c>
      <c r="O20" s="122">
        <v>1881600</v>
      </c>
      <c r="P20" s="126">
        <f>O20*M20</f>
        <v>61907762.039660059</v>
      </c>
    </row>
    <row r="21" spans="6:16" x14ac:dyDescent="0.25">
      <c r="F21" s="173">
        <v>5</v>
      </c>
      <c r="G21" s="174" t="s">
        <v>2632</v>
      </c>
      <c r="H21" s="175">
        <v>41480</v>
      </c>
      <c r="I21" s="181">
        <f>'[17]July 2013'!C144</f>
        <v>19.052</v>
      </c>
      <c r="J21" s="181">
        <f>'[17]July 2013'!D144</f>
        <v>47.077492000000021</v>
      </c>
      <c r="K21" s="132" t="s">
        <v>2635</v>
      </c>
      <c r="L21" s="131" t="s">
        <v>2634</v>
      </c>
      <c r="M21" s="131">
        <v>16.837</v>
      </c>
      <c r="N21" s="131">
        <v>41.604227000000002</v>
      </c>
      <c r="O21" s="122">
        <v>1837500</v>
      </c>
      <c r="P21" s="126">
        <f>O21*M21</f>
        <v>30937987.5</v>
      </c>
    </row>
    <row r="22" spans="6:16" x14ac:dyDescent="0.25">
      <c r="F22" s="173"/>
      <c r="G22" s="174"/>
      <c r="H22" s="175"/>
      <c r="I22" s="181"/>
      <c r="J22" s="181"/>
      <c r="K22" s="132" t="s">
        <v>2633</v>
      </c>
      <c r="L22" s="131" t="s">
        <v>2634</v>
      </c>
      <c r="M22" s="131">
        <v>2.2149999999999999</v>
      </c>
      <c r="N22" s="131">
        <v>5.4732649999999996</v>
      </c>
      <c r="O22" s="122"/>
      <c r="P22" s="122"/>
    </row>
    <row r="23" spans="6:16" x14ac:dyDescent="0.25">
      <c r="F23" s="173">
        <v>6</v>
      </c>
      <c r="G23" s="174" t="s">
        <v>2632</v>
      </c>
      <c r="H23" s="175">
        <v>41572</v>
      </c>
      <c r="I23" s="177">
        <f>'[17]Oct 2013'!C215</f>
        <v>21.391559538336697</v>
      </c>
      <c r="J23" s="177">
        <f>'[17]Oct 2013'!D215</f>
        <v>52.858543619230041</v>
      </c>
      <c r="K23" s="134" t="s">
        <v>2638</v>
      </c>
      <c r="L23" s="133" t="s">
        <v>2636</v>
      </c>
      <c r="M23" s="131">
        <v>3.3380000000000001</v>
      </c>
      <c r="N23" s="131">
        <v>8.2481980000000004</v>
      </c>
      <c r="O23" s="122"/>
      <c r="P23" s="122"/>
    </row>
    <row r="24" spans="6:16" x14ac:dyDescent="0.25">
      <c r="F24" s="173"/>
      <c r="G24" s="174"/>
      <c r="H24" s="175"/>
      <c r="I24" s="177"/>
      <c r="J24" s="177"/>
      <c r="K24" s="134" t="s">
        <v>2639</v>
      </c>
      <c r="L24" s="133" t="s">
        <v>2636</v>
      </c>
      <c r="M24" s="131">
        <v>9.0690000000000008</v>
      </c>
      <c r="N24" s="131">
        <v>22.409499000000004</v>
      </c>
      <c r="O24" s="122"/>
      <c r="P24" s="122"/>
    </row>
    <row r="25" spans="6:16" x14ac:dyDescent="0.25">
      <c r="F25" s="173"/>
      <c r="G25" s="174"/>
      <c r="H25" s="175"/>
      <c r="I25" s="177"/>
      <c r="J25" s="177"/>
      <c r="K25" s="134" t="s">
        <v>2640</v>
      </c>
      <c r="L25" s="133" t="s">
        <v>2636</v>
      </c>
      <c r="M25" s="131">
        <v>4.7590000000000003</v>
      </c>
      <c r="N25" s="131">
        <v>11.759489000000002</v>
      </c>
      <c r="O25" s="122">
        <v>956200</v>
      </c>
      <c r="P25" s="126">
        <f>O25*M25</f>
        <v>4550555.8000000007</v>
      </c>
    </row>
    <row r="26" spans="6:16" x14ac:dyDescent="0.25">
      <c r="F26" s="173"/>
      <c r="G26" s="174"/>
      <c r="H26" s="175"/>
      <c r="I26" s="177"/>
      <c r="J26" s="177"/>
      <c r="K26" s="134" t="s">
        <v>2641</v>
      </c>
      <c r="L26" s="133" t="s">
        <v>2636</v>
      </c>
      <c r="M26" s="131">
        <v>4.226</v>
      </c>
      <c r="N26" s="131">
        <v>10.442446</v>
      </c>
      <c r="O26" s="122"/>
      <c r="P26" s="122"/>
    </row>
    <row r="27" spans="6:16" ht="15" customHeight="1" x14ac:dyDescent="0.25">
      <c r="F27" s="173">
        <v>7</v>
      </c>
      <c r="G27" s="174" t="s">
        <v>2632</v>
      </c>
      <c r="H27" s="175">
        <v>41778</v>
      </c>
      <c r="I27" s="177">
        <f>'[17]May 2014'!C324</f>
        <v>41.882268257685134</v>
      </c>
      <c r="J27" s="177">
        <f>'[17]May 2014'!D324</f>
        <v>103.49108486474</v>
      </c>
      <c r="K27" s="132" t="s">
        <v>2637</v>
      </c>
      <c r="L27" s="131" t="s">
        <v>2634</v>
      </c>
      <c r="M27" s="131">
        <v>1.7450000000000001</v>
      </c>
      <c r="N27" s="131">
        <v>4.3118950000000007</v>
      </c>
      <c r="O27" s="122">
        <v>1881600</v>
      </c>
      <c r="P27" s="126">
        <f t="shared" ref="P27:P33" si="4">O27*M27</f>
        <v>3283392</v>
      </c>
    </row>
    <row r="28" spans="6:16" x14ac:dyDescent="0.25">
      <c r="F28" s="173"/>
      <c r="G28" s="174"/>
      <c r="H28" s="175"/>
      <c r="I28" s="177"/>
      <c r="J28" s="177"/>
      <c r="K28" s="132" t="s">
        <v>2635</v>
      </c>
      <c r="L28" s="131" t="s">
        <v>2634</v>
      </c>
      <c r="M28" s="131">
        <v>8.8369999999999997</v>
      </c>
      <c r="N28" s="131">
        <v>21.836227000000001</v>
      </c>
      <c r="O28" s="122">
        <v>1837500</v>
      </c>
      <c r="P28" s="126">
        <f t="shared" si="4"/>
        <v>16237987.5</v>
      </c>
    </row>
    <row r="29" spans="6:16" x14ac:dyDescent="0.25">
      <c r="F29" s="173"/>
      <c r="G29" s="174"/>
      <c r="H29" s="175"/>
      <c r="I29" s="177"/>
      <c r="J29" s="177"/>
      <c r="K29" s="132" t="s">
        <v>2642</v>
      </c>
      <c r="L29" s="131" t="s">
        <v>2636</v>
      </c>
      <c r="M29" s="131">
        <v>3.3719999999999999</v>
      </c>
      <c r="N29" s="131">
        <v>8.3322120000000002</v>
      </c>
      <c r="O29" s="122">
        <v>1239000</v>
      </c>
      <c r="P29" s="126">
        <f t="shared" si="4"/>
        <v>4177908</v>
      </c>
    </row>
    <row r="30" spans="6:16" x14ac:dyDescent="0.25">
      <c r="F30" s="173"/>
      <c r="G30" s="174"/>
      <c r="H30" s="175"/>
      <c r="I30" s="177"/>
      <c r="J30" s="177"/>
      <c r="K30" s="132" t="s">
        <v>2635</v>
      </c>
      <c r="L30" s="131" t="s">
        <v>2636</v>
      </c>
      <c r="M30" s="131">
        <v>27.927964386887901</v>
      </c>
      <c r="N30" s="131">
        <v>69.010000000000005</v>
      </c>
      <c r="O30" s="122">
        <v>1837500</v>
      </c>
      <c r="P30" s="126">
        <f t="shared" si="4"/>
        <v>51317634.560906515</v>
      </c>
    </row>
    <row r="31" spans="6:16" x14ac:dyDescent="0.25">
      <c r="F31" s="173">
        <v>8</v>
      </c>
      <c r="G31" s="174" t="s">
        <v>2632</v>
      </c>
      <c r="H31" s="175">
        <v>41858</v>
      </c>
      <c r="I31" s="177">
        <f>'[17]Aug 2014'!C430</f>
        <v>53.522162762019398</v>
      </c>
      <c r="J31" s="177">
        <f>'[17]Aug 2014'!D430</f>
        <v>132.25326418495001</v>
      </c>
      <c r="K31" s="132" t="s">
        <v>2642</v>
      </c>
      <c r="L31" s="131" t="s">
        <v>2634</v>
      </c>
      <c r="M31" s="131">
        <v>1.3</v>
      </c>
      <c r="N31" s="131">
        <v>3.2123000000000004</v>
      </c>
      <c r="O31" s="122">
        <v>1239000</v>
      </c>
      <c r="P31" s="126">
        <f t="shared" si="4"/>
        <v>1610700</v>
      </c>
    </row>
    <row r="32" spans="6:16" x14ac:dyDescent="0.25">
      <c r="F32" s="173"/>
      <c r="G32" s="174"/>
      <c r="H32" s="175"/>
      <c r="I32" s="177"/>
      <c r="J32" s="177"/>
      <c r="K32" s="132" t="s">
        <v>2635</v>
      </c>
      <c r="L32" s="131" t="s">
        <v>2634</v>
      </c>
      <c r="M32" s="131">
        <v>45.168999999999997</v>
      </c>
      <c r="N32" s="131">
        <v>111.612599</v>
      </c>
      <c r="O32" s="122">
        <v>1837500</v>
      </c>
      <c r="P32" s="126">
        <f t="shared" si="4"/>
        <v>82998037.5</v>
      </c>
    </row>
    <row r="33" spans="6:16" x14ac:dyDescent="0.25">
      <c r="F33" s="173"/>
      <c r="G33" s="174"/>
      <c r="H33" s="175"/>
      <c r="I33" s="177"/>
      <c r="J33" s="177"/>
      <c r="K33" s="132" t="s">
        <v>2640</v>
      </c>
      <c r="L33" s="131" t="s">
        <v>2634</v>
      </c>
      <c r="M33" s="131">
        <v>0.80600000000000005</v>
      </c>
      <c r="N33" s="131">
        <v>1.9916260000000001</v>
      </c>
      <c r="O33" s="122">
        <v>956200</v>
      </c>
      <c r="P33" s="126">
        <f t="shared" si="4"/>
        <v>770697.20000000007</v>
      </c>
    </row>
    <row r="34" spans="6:16" x14ac:dyDescent="0.25">
      <c r="F34" s="173"/>
      <c r="G34" s="174"/>
      <c r="H34" s="175"/>
      <c r="I34" s="177"/>
      <c r="J34" s="177"/>
      <c r="K34" s="135" t="s">
        <v>2639</v>
      </c>
      <c r="L34" s="131" t="s">
        <v>2634</v>
      </c>
      <c r="M34" s="131">
        <v>0.68300000000000005</v>
      </c>
      <c r="N34" s="131">
        <v>1.6876930000000001</v>
      </c>
      <c r="O34" s="122"/>
      <c r="P34" s="122"/>
    </row>
    <row r="35" spans="6:16" x14ac:dyDescent="0.25">
      <c r="F35" s="173"/>
      <c r="G35" s="174"/>
      <c r="H35" s="175"/>
      <c r="I35" s="177"/>
      <c r="J35" s="177"/>
      <c r="K35" s="132" t="s">
        <v>2641</v>
      </c>
      <c r="L35" s="131" t="s">
        <v>2634</v>
      </c>
      <c r="M35" s="131">
        <v>2.056</v>
      </c>
      <c r="N35" s="131">
        <v>5.0803760000000002</v>
      </c>
      <c r="O35" s="122"/>
      <c r="P35" s="122"/>
    </row>
    <row r="36" spans="6:16" x14ac:dyDescent="0.25">
      <c r="F36" s="173"/>
      <c r="G36" s="174"/>
      <c r="H36" s="175"/>
      <c r="I36" s="177"/>
      <c r="J36" s="177"/>
      <c r="K36" s="132" t="s">
        <v>2638</v>
      </c>
      <c r="L36" s="131" t="s">
        <v>2634</v>
      </c>
      <c r="M36" s="131">
        <v>2.0030000000000001</v>
      </c>
      <c r="N36" s="131">
        <v>4.9494130000000007</v>
      </c>
      <c r="O36" s="122"/>
      <c r="P36" s="122"/>
    </row>
    <row r="37" spans="6:16" x14ac:dyDescent="0.25">
      <c r="F37" s="173"/>
      <c r="G37" s="174"/>
      <c r="H37" s="175"/>
      <c r="I37" s="177"/>
      <c r="J37" s="177"/>
      <c r="K37" s="132" t="s">
        <v>2643</v>
      </c>
      <c r="L37" s="131" t="s">
        <v>2634</v>
      </c>
      <c r="M37" s="131">
        <v>0.34799999999999998</v>
      </c>
      <c r="N37" s="131">
        <v>0.85990800000000001</v>
      </c>
      <c r="O37" s="122"/>
      <c r="P37" s="122"/>
    </row>
    <row r="38" spans="6:16" x14ac:dyDescent="0.25">
      <c r="F38" s="173"/>
      <c r="G38" s="174"/>
      <c r="H38" s="175"/>
      <c r="I38" s="177"/>
      <c r="J38" s="177"/>
      <c r="K38" s="132" t="s">
        <v>2637</v>
      </c>
      <c r="L38" s="131" t="s">
        <v>2634</v>
      </c>
      <c r="M38" s="131">
        <v>1.1559999999999999</v>
      </c>
      <c r="N38" s="131">
        <v>2.8564759999999998</v>
      </c>
      <c r="O38" s="122">
        <v>1881600</v>
      </c>
      <c r="P38" s="126">
        <f>O38*M38</f>
        <v>2175129.5999999996</v>
      </c>
    </row>
    <row r="39" spans="6:16" x14ac:dyDescent="0.25">
      <c r="F39" s="173">
        <v>9</v>
      </c>
      <c r="G39" s="174" t="s">
        <v>2632</v>
      </c>
      <c r="H39" s="175">
        <v>42066</v>
      </c>
      <c r="I39" s="181">
        <f>'[17]Mar 2015'!C107</f>
        <v>10.505868069607446</v>
      </c>
      <c r="J39" s="181">
        <f>'[17]Mar 2015'!D107</f>
        <v>25.959999999999983</v>
      </c>
      <c r="K39" s="135" t="s">
        <v>2635</v>
      </c>
      <c r="L39" s="182" t="s">
        <v>2636</v>
      </c>
      <c r="M39" s="131">
        <v>4.544718737353298</v>
      </c>
      <c r="N39" s="131">
        <v>11.23</v>
      </c>
      <c r="O39" s="122">
        <v>1837500</v>
      </c>
      <c r="P39" s="126">
        <f>O39*M39</f>
        <v>8350920.6798866848</v>
      </c>
    </row>
    <row r="40" spans="6:16" x14ac:dyDescent="0.25">
      <c r="F40" s="173"/>
      <c r="G40" s="174"/>
      <c r="H40" s="175"/>
      <c r="I40" s="181"/>
      <c r="J40" s="181"/>
      <c r="K40" s="132" t="s">
        <v>2637</v>
      </c>
      <c r="L40" s="182"/>
      <c r="M40" s="131">
        <v>5.9611493322541484</v>
      </c>
      <c r="N40" s="131">
        <v>14.73</v>
      </c>
      <c r="O40" s="122">
        <v>1881600</v>
      </c>
      <c r="P40" s="126">
        <f>O40*M40</f>
        <v>11216498.583569406</v>
      </c>
    </row>
    <row r="41" spans="6:16" s="117" customFormat="1" x14ac:dyDescent="0.25">
      <c r="F41" s="136">
        <f>F39+1</f>
        <v>10</v>
      </c>
      <c r="G41" s="137" t="s">
        <v>2632</v>
      </c>
      <c r="H41" s="138">
        <v>43152</v>
      </c>
      <c r="I41" s="139">
        <f>'[17]Feb 2018'!E135</f>
        <v>8.31</v>
      </c>
      <c r="J41" s="139">
        <f>'[17]Feb 2018'!F135</f>
        <v>20.450000000000003</v>
      </c>
      <c r="K41" s="140" t="s">
        <v>2635</v>
      </c>
      <c r="L41" s="141" t="s">
        <v>2634</v>
      </c>
      <c r="M41" s="133">
        <v>8.2780000000000005</v>
      </c>
      <c r="N41" s="133">
        <v>20.454938000000002</v>
      </c>
      <c r="O41" s="122">
        <v>1837500</v>
      </c>
      <c r="P41" s="126">
        <f>O41*M41</f>
        <v>15210825</v>
      </c>
    </row>
    <row r="42" spans="6:16" x14ac:dyDescent="0.25">
      <c r="F42" s="173">
        <f>F41+1</f>
        <v>11</v>
      </c>
      <c r="G42" s="174" t="s">
        <v>2632</v>
      </c>
      <c r="H42" s="175">
        <v>43168</v>
      </c>
      <c r="I42" s="179">
        <f>'[17]Mar 2018'!C128</f>
        <v>21.563999999999993</v>
      </c>
      <c r="J42" s="179">
        <f>'[17]Mar 2018'!D128</f>
        <v>53.284644000000007</v>
      </c>
      <c r="K42" s="135" t="s">
        <v>2644</v>
      </c>
      <c r="L42" s="142" t="s">
        <v>2634</v>
      </c>
      <c r="M42" s="131">
        <v>2.589</v>
      </c>
      <c r="N42" s="131">
        <v>6.3974190000000002</v>
      </c>
      <c r="O42" s="122">
        <v>1034600</v>
      </c>
      <c r="P42" s="122">
        <f>O42*M42</f>
        <v>2678579.4</v>
      </c>
    </row>
    <row r="43" spans="6:16" x14ac:dyDescent="0.25">
      <c r="F43" s="173"/>
      <c r="G43" s="174"/>
      <c r="H43" s="175"/>
      <c r="I43" s="179"/>
      <c r="J43" s="179"/>
      <c r="K43" s="135" t="s">
        <v>2645</v>
      </c>
      <c r="L43" s="142" t="s">
        <v>2636</v>
      </c>
      <c r="M43" s="131">
        <v>16.989000000000001</v>
      </c>
      <c r="N43" s="131">
        <v>41.979819000000006</v>
      </c>
      <c r="O43" s="122"/>
      <c r="P43" s="122"/>
    </row>
    <row r="44" spans="6:16" x14ac:dyDescent="0.25">
      <c r="F44" s="173"/>
      <c r="G44" s="174"/>
      <c r="H44" s="178"/>
      <c r="I44" s="179"/>
      <c r="J44" s="180"/>
      <c r="K44" s="135" t="s">
        <v>2637</v>
      </c>
      <c r="L44" s="142" t="s">
        <v>2634</v>
      </c>
      <c r="M44" s="131">
        <v>1.986</v>
      </c>
      <c r="N44" s="131">
        <v>4.9074059999999999</v>
      </c>
      <c r="O44" s="122">
        <v>1881600</v>
      </c>
      <c r="P44" s="126">
        <f>O44*M44</f>
        <v>3736857.6</v>
      </c>
    </row>
    <row r="45" spans="6:16" x14ac:dyDescent="0.25">
      <c r="F45" s="173">
        <f>F42+1</f>
        <v>12</v>
      </c>
      <c r="G45" s="137" t="s">
        <v>2646</v>
      </c>
      <c r="H45" s="175">
        <v>43431</v>
      </c>
      <c r="I45" s="181">
        <f>'[17]Nov 2018'!C65</f>
        <v>6.2100000000000009</v>
      </c>
      <c r="J45" s="181">
        <f>'[17]Nov 2018'!D65</f>
        <v>15.344909999999999</v>
      </c>
      <c r="K45" s="135" t="s">
        <v>2645</v>
      </c>
      <c r="L45" s="142" t="s">
        <v>2636</v>
      </c>
      <c r="M45" s="131">
        <v>1.569</v>
      </c>
      <c r="N45" s="131">
        <v>3.8769990000000001</v>
      </c>
      <c r="O45" s="122"/>
      <c r="P45" s="122"/>
    </row>
    <row r="46" spans="6:16" x14ac:dyDescent="0.25">
      <c r="F46" s="173"/>
      <c r="G46" s="137" t="s">
        <v>2647</v>
      </c>
      <c r="H46" s="175"/>
      <c r="I46" s="181"/>
      <c r="J46" s="181"/>
      <c r="K46" s="135" t="s">
        <v>2645</v>
      </c>
      <c r="L46" s="142" t="s">
        <v>2636</v>
      </c>
      <c r="M46" s="131">
        <v>4.641</v>
      </c>
      <c r="N46" s="131">
        <v>11.467911000000001</v>
      </c>
      <c r="O46" s="122"/>
      <c r="P46" s="122"/>
    </row>
    <row r="47" spans="6:16" x14ac:dyDescent="0.25">
      <c r="F47" s="173">
        <f>F45+1</f>
        <v>13</v>
      </c>
      <c r="G47" s="174" t="s">
        <v>2632</v>
      </c>
      <c r="H47" s="175">
        <v>43643</v>
      </c>
      <c r="I47" s="177">
        <f>'[17]June 2019'!C79</f>
        <v>12.364999999999997</v>
      </c>
      <c r="J47" s="177">
        <f>'[17]June 2019'!D79</f>
        <v>30.553915</v>
      </c>
      <c r="K47" s="135" t="s">
        <v>2642</v>
      </c>
      <c r="L47" s="142" t="s">
        <v>2634</v>
      </c>
      <c r="M47" s="131">
        <v>0.48799999999999999</v>
      </c>
      <c r="N47" s="131">
        <v>1.205848</v>
      </c>
      <c r="O47" s="122">
        <v>1239000</v>
      </c>
      <c r="P47" s="126">
        <f>O47*M47</f>
        <v>604632</v>
      </c>
    </row>
    <row r="48" spans="6:16" x14ac:dyDescent="0.25">
      <c r="F48" s="173"/>
      <c r="G48" s="174"/>
      <c r="H48" s="175"/>
      <c r="I48" s="177"/>
      <c r="J48" s="177"/>
      <c r="K48" s="135" t="s">
        <v>2635</v>
      </c>
      <c r="L48" s="142" t="s">
        <v>2634</v>
      </c>
      <c r="M48" s="131">
        <v>8.2520000000000007</v>
      </c>
      <c r="N48" s="131">
        <v>20.390692000000001</v>
      </c>
      <c r="O48" s="122">
        <v>1837500</v>
      </c>
      <c r="P48" s="126">
        <f>O48*M48</f>
        <v>15163050.000000002</v>
      </c>
    </row>
    <row r="49" spans="6:16" x14ac:dyDescent="0.25">
      <c r="F49" s="173"/>
      <c r="G49" s="174"/>
      <c r="H49" s="175"/>
      <c r="I49" s="177"/>
      <c r="J49" s="177"/>
      <c r="K49" s="135" t="s">
        <v>2639</v>
      </c>
      <c r="L49" s="142" t="s">
        <v>2634</v>
      </c>
      <c r="M49" s="131">
        <v>0.83299999999999996</v>
      </c>
      <c r="N49" s="131">
        <v>2.0583429999999998</v>
      </c>
      <c r="O49" s="122"/>
      <c r="P49" s="122"/>
    </row>
    <row r="50" spans="6:16" x14ac:dyDescent="0.25">
      <c r="F50" s="173"/>
      <c r="G50" s="174"/>
      <c r="H50" s="175"/>
      <c r="I50" s="177"/>
      <c r="J50" s="177"/>
      <c r="K50" s="135" t="s">
        <v>2641</v>
      </c>
      <c r="L50" s="142" t="s">
        <v>2634</v>
      </c>
      <c r="M50" s="131">
        <v>0.41699999999999998</v>
      </c>
      <c r="N50" s="131">
        <v>1.0304070000000001</v>
      </c>
      <c r="O50" s="122"/>
      <c r="P50" s="122"/>
    </row>
    <row r="51" spans="6:16" x14ac:dyDescent="0.25">
      <c r="F51" s="173"/>
      <c r="G51" s="174"/>
      <c r="H51" s="175"/>
      <c r="I51" s="177"/>
      <c r="J51" s="177"/>
      <c r="K51" s="135" t="s">
        <v>2645</v>
      </c>
      <c r="L51" s="142" t="s">
        <v>2634</v>
      </c>
      <c r="M51" s="131">
        <v>1.427</v>
      </c>
      <c r="N51" s="131">
        <v>3.5261170000000002</v>
      </c>
      <c r="O51" s="122"/>
      <c r="P51" s="122"/>
    </row>
    <row r="52" spans="6:16" x14ac:dyDescent="0.25">
      <c r="F52" s="173"/>
      <c r="G52" s="174"/>
      <c r="H52" s="175"/>
      <c r="I52" s="177"/>
      <c r="J52" s="177"/>
      <c r="K52" s="135" t="s">
        <v>2638</v>
      </c>
      <c r="L52" s="142" t="s">
        <v>2634</v>
      </c>
      <c r="M52" s="131">
        <v>0.94899999999999995</v>
      </c>
      <c r="N52" s="131">
        <v>2.3449789999999999</v>
      </c>
      <c r="O52" s="122"/>
      <c r="P52" s="122"/>
    </row>
    <row r="53" spans="6:16" x14ac:dyDescent="0.25">
      <c r="F53" s="173">
        <f>F47+1</f>
        <v>14</v>
      </c>
      <c r="G53" s="174" t="s">
        <v>2632</v>
      </c>
      <c r="H53" s="175">
        <v>44070</v>
      </c>
      <c r="I53" s="177">
        <v>11.98</v>
      </c>
      <c r="J53" s="177">
        <v>29.61</v>
      </c>
      <c r="K53" s="131" t="s">
        <v>2648</v>
      </c>
      <c r="L53" s="131" t="s">
        <v>2634</v>
      </c>
      <c r="M53" s="131">
        <v>1.95</v>
      </c>
      <c r="N53" s="131">
        <v>4.8184500000000003</v>
      </c>
      <c r="O53" s="122">
        <v>1881600</v>
      </c>
      <c r="P53" s="126">
        <f>O53*M53</f>
        <v>3669120</v>
      </c>
    </row>
    <row r="54" spans="6:16" x14ac:dyDescent="0.25">
      <c r="F54" s="173"/>
      <c r="G54" s="174"/>
      <c r="H54" s="175"/>
      <c r="I54" s="177"/>
      <c r="J54" s="177"/>
      <c r="K54" s="131" t="s">
        <v>2640</v>
      </c>
      <c r="L54" s="131" t="s">
        <v>2634</v>
      </c>
      <c r="M54" s="131">
        <v>0.57399999999999995</v>
      </c>
      <c r="N54" s="131">
        <v>1.4183539999999999</v>
      </c>
      <c r="O54" s="122">
        <v>956200</v>
      </c>
      <c r="P54" s="126">
        <f>O54*M54</f>
        <v>548858.79999999993</v>
      </c>
    </row>
    <row r="55" spans="6:16" x14ac:dyDescent="0.25">
      <c r="F55" s="173"/>
      <c r="G55" s="174"/>
      <c r="H55" s="175"/>
      <c r="I55" s="177"/>
      <c r="J55" s="177"/>
      <c r="K55" s="131" t="s">
        <v>2635</v>
      </c>
      <c r="L55" s="131" t="s">
        <v>2634</v>
      </c>
      <c r="M55" s="131">
        <v>0.58599999999999997</v>
      </c>
      <c r="N55" s="131">
        <v>1.4480059999999999</v>
      </c>
      <c r="O55" s="122">
        <v>1837500</v>
      </c>
      <c r="P55" s="126">
        <f>O55*M55</f>
        <v>1076775</v>
      </c>
    </row>
    <row r="56" spans="6:16" x14ac:dyDescent="0.25">
      <c r="F56" s="173"/>
      <c r="G56" s="174"/>
      <c r="H56" s="175"/>
      <c r="I56" s="177"/>
      <c r="J56" s="177"/>
      <c r="K56" s="131" t="s">
        <v>2633</v>
      </c>
      <c r="L56" s="131" t="s">
        <v>2634</v>
      </c>
      <c r="M56" s="131">
        <v>0.437</v>
      </c>
      <c r="N56" s="131">
        <v>1.0798270000000001</v>
      </c>
      <c r="O56" s="122"/>
      <c r="P56" s="122"/>
    </row>
    <row r="57" spans="6:16" x14ac:dyDescent="0.25">
      <c r="F57" s="173"/>
      <c r="G57" s="174"/>
      <c r="H57" s="175"/>
      <c r="I57" s="177"/>
      <c r="J57" s="177"/>
      <c r="K57" s="131" t="s">
        <v>2635</v>
      </c>
      <c r="L57" s="131" t="s">
        <v>2636</v>
      </c>
      <c r="M57" s="131">
        <v>2.1360000000000001</v>
      </c>
      <c r="N57" s="131">
        <v>5.2780560000000003</v>
      </c>
      <c r="O57" s="122">
        <v>1837500</v>
      </c>
      <c r="P57" s="126">
        <f>O57*M57</f>
        <v>3924900</v>
      </c>
    </row>
    <row r="58" spans="6:16" x14ac:dyDescent="0.25">
      <c r="F58" s="173"/>
      <c r="G58" s="174"/>
      <c r="H58" s="175"/>
      <c r="I58" s="177"/>
      <c r="J58" s="177"/>
      <c r="K58" s="131" t="s">
        <v>2648</v>
      </c>
      <c r="L58" s="131" t="s">
        <v>2636</v>
      </c>
      <c r="M58" s="131">
        <v>5.8929999999999998</v>
      </c>
      <c r="N58" s="131">
        <v>14.561603</v>
      </c>
      <c r="O58" s="122">
        <v>1881600</v>
      </c>
      <c r="P58" s="126">
        <f>O58*M58</f>
        <v>11088268.799999999</v>
      </c>
    </row>
    <row r="59" spans="6:16" x14ac:dyDescent="0.25">
      <c r="F59" s="173"/>
      <c r="G59" s="174"/>
      <c r="H59" s="175"/>
      <c r="I59" s="177"/>
      <c r="J59" s="177"/>
      <c r="K59" s="131" t="s">
        <v>2645</v>
      </c>
      <c r="L59" s="131" t="s">
        <v>2636</v>
      </c>
      <c r="M59" s="131">
        <v>0.40400000000000003</v>
      </c>
      <c r="N59" s="131">
        <v>0.99828400000000006</v>
      </c>
      <c r="O59" s="122"/>
      <c r="P59" s="122"/>
    </row>
    <row r="60" spans="6:16" ht="15" customHeight="1" x14ac:dyDescent="0.25">
      <c r="F60" s="173">
        <f>F53+1</f>
        <v>15</v>
      </c>
      <c r="G60" s="174" t="s">
        <v>2632</v>
      </c>
      <c r="H60" s="175">
        <v>44302</v>
      </c>
      <c r="I60" s="131">
        <v>0.50600000000000001</v>
      </c>
      <c r="J60" s="131">
        <v>1.25</v>
      </c>
      <c r="K60" s="131" t="s">
        <v>2648</v>
      </c>
      <c r="L60" s="131" t="s">
        <v>2634</v>
      </c>
      <c r="M60" s="131">
        <v>0.50600000000000001</v>
      </c>
      <c r="N60" s="131">
        <v>1.25</v>
      </c>
      <c r="O60" s="122">
        <v>1881600</v>
      </c>
      <c r="P60" s="126">
        <f>O60*M60</f>
        <v>952089.59999999998</v>
      </c>
    </row>
    <row r="61" spans="6:16" x14ac:dyDescent="0.25">
      <c r="F61" s="173"/>
      <c r="G61" s="174"/>
      <c r="H61" s="175"/>
      <c r="I61" s="131">
        <v>3.2370000000000001</v>
      </c>
      <c r="J61" s="131">
        <v>8</v>
      </c>
      <c r="K61" s="131" t="s">
        <v>2635</v>
      </c>
      <c r="L61" s="131" t="s">
        <v>2636</v>
      </c>
      <c r="M61" s="131">
        <v>3.2370000000000001</v>
      </c>
      <c r="N61" s="131">
        <v>8</v>
      </c>
      <c r="O61" s="122">
        <v>1837500</v>
      </c>
      <c r="P61" s="126">
        <f>O61*M61</f>
        <v>5947987.5</v>
      </c>
    </row>
    <row r="62" spans="6:16" ht="15.75" thickBot="1" x14ac:dyDescent="0.3">
      <c r="F62" s="169" t="s">
        <v>14</v>
      </c>
      <c r="G62" s="170"/>
      <c r="H62" s="171"/>
      <c r="I62" s="119">
        <f>SUM(I10:I61)</f>
        <v>470.26294927920685</v>
      </c>
      <c r="J62" s="119">
        <f>SUM(J10:J61)</f>
        <v>1161.9442046689203</v>
      </c>
      <c r="K62" s="120"/>
      <c r="L62" s="121"/>
      <c r="M62" s="119">
        <f>SUM(M10:M61)</f>
        <v>470.26801699716719</v>
      </c>
      <c r="N62" s="119">
        <f>SUM(N10:N61)</f>
        <v>1162.0333170000004</v>
      </c>
    </row>
  </sheetData>
  <autoFilter ref="F8:N62">
    <filterColumn colId="7" showButton="0"/>
  </autoFilter>
  <mergeCells count="79">
    <mergeCell ref="K8:K9"/>
    <mergeCell ref="L8:L9"/>
    <mergeCell ref="M8:N8"/>
    <mergeCell ref="I8:I9"/>
    <mergeCell ref="F12:F15"/>
    <mergeCell ref="G12:G15"/>
    <mergeCell ref="H12:H15"/>
    <mergeCell ref="I12:I15"/>
    <mergeCell ref="J12:J15"/>
    <mergeCell ref="F10:F11"/>
    <mergeCell ref="G10:G11"/>
    <mergeCell ref="H10:H11"/>
    <mergeCell ref="I10:I11"/>
    <mergeCell ref="J10:J11"/>
    <mergeCell ref="J8:J9"/>
    <mergeCell ref="F18:F20"/>
    <mergeCell ref="G18:G20"/>
    <mergeCell ref="H18:H20"/>
    <mergeCell ref="I18:I20"/>
    <mergeCell ref="J18:J20"/>
    <mergeCell ref="F16:F17"/>
    <mergeCell ref="G16:G17"/>
    <mergeCell ref="H16:H17"/>
    <mergeCell ref="I16:I17"/>
    <mergeCell ref="J16:J17"/>
    <mergeCell ref="F23:F26"/>
    <mergeCell ref="G23:G26"/>
    <mergeCell ref="H23:H26"/>
    <mergeCell ref="I23:I26"/>
    <mergeCell ref="J23:J26"/>
    <mergeCell ref="F21:F22"/>
    <mergeCell ref="G21:G22"/>
    <mergeCell ref="H21:H22"/>
    <mergeCell ref="I21:I22"/>
    <mergeCell ref="J21:J22"/>
    <mergeCell ref="L39:L40"/>
    <mergeCell ref="F27:F30"/>
    <mergeCell ref="G27:G30"/>
    <mergeCell ref="H27:H30"/>
    <mergeCell ref="I27:I30"/>
    <mergeCell ref="J27:J30"/>
    <mergeCell ref="F31:F38"/>
    <mergeCell ref="G31:G38"/>
    <mergeCell ref="H31:H38"/>
    <mergeCell ref="I31:I38"/>
    <mergeCell ref="J31:J38"/>
    <mergeCell ref="F39:F40"/>
    <mergeCell ref="G39:G40"/>
    <mergeCell ref="H39:H40"/>
    <mergeCell ref="I39:I40"/>
    <mergeCell ref="J39:J40"/>
    <mergeCell ref="H53:H59"/>
    <mergeCell ref="I53:I59"/>
    <mergeCell ref="J53:J59"/>
    <mergeCell ref="F42:F44"/>
    <mergeCell ref="G42:G44"/>
    <mergeCell ref="H42:H44"/>
    <mergeCell ref="I42:I44"/>
    <mergeCell ref="J42:J44"/>
    <mergeCell ref="F45:F46"/>
    <mergeCell ref="H45:H46"/>
    <mergeCell ref="I45:I46"/>
    <mergeCell ref="J45:J46"/>
    <mergeCell ref="F62:H62"/>
    <mergeCell ref="O8:O9"/>
    <mergeCell ref="P8:P9"/>
    <mergeCell ref="F60:F61"/>
    <mergeCell ref="G60:G61"/>
    <mergeCell ref="H60:H61"/>
    <mergeCell ref="F8:F9"/>
    <mergeCell ref="G8:G9"/>
    <mergeCell ref="H8:H9"/>
    <mergeCell ref="F47:F52"/>
    <mergeCell ref="G47:G52"/>
    <mergeCell ref="H47:H52"/>
    <mergeCell ref="I47:I52"/>
    <mergeCell ref="J47:J52"/>
    <mergeCell ref="F53:F59"/>
    <mergeCell ref="G53:G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W174"/>
  <sheetViews>
    <sheetView workbookViewId="0">
      <pane ySplit="4" topLeftCell="A160" activePane="bottomLeft" state="frozen"/>
      <selection pane="bottomLeft" activeCell="A174" sqref="A174"/>
    </sheetView>
  </sheetViews>
  <sheetFormatPr defaultRowHeight="15" x14ac:dyDescent="0.25"/>
  <cols>
    <col min="2" max="2" width="11.42578125" bestFit="1" customWidth="1"/>
    <col min="3" max="3" width="55.7109375" style="23" bestFit="1" customWidth="1"/>
    <col min="4" max="4" width="11.140625" style="23" hidden="1" customWidth="1"/>
    <col min="5" max="5" width="13.28515625" style="23" hidden="1" customWidth="1"/>
    <col min="6" max="6" width="13.140625" style="7" customWidth="1"/>
    <col min="7" max="7" width="11.28515625" customWidth="1"/>
    <col min="8" max="8" width="10.85546875" customWidth="1"/>
    <col min="9" max="9" width="13.85546875" style="90" customWidth="1"/>
    <col min="11" max="11" width="12.5703125" customWidth="1"/>
    <col min="12" max="12" width="16.42578125" style="52" customWidth="1"/>
    <col min="13" max="13" width="20.5703125" style="52" bestFit="1" customWidth="1"/>
    <col min="14" max="14" width="0" hidden="1" customWidth="1"/>
    <col min="15" max="15" width="16.42578125" style="50" customWidth="1"/>
    <col min="16" max="16" width="14" style="50" customWidth="1"/>
    <col min="17" max="17" width="16" style="50" customWidth="1"/>
    <col min="18" max="18" width="15.28515625" hidden="1" customWidth="1"/>
    <col min="19" max="19" width="17.7109375" style="50" bestFit="1" customWidth="1"/>
    <col min="20" max="21" width="11.5703125" bestFit="1" customWidth="1"/>
    <col min="22" max="23" width="14.28515625" bestFit="1" customWidth="1"/>
  </cols>
  <sheetData>
    <row r="3" spans="2:21" s="3" customFormat="1" ht="15.75" x14ac:dyDescent="0.25">
      <c r="B3" s="183" t="s">
        <v>2661</v>
      </c>
      <c r="C3" s="183"/>
      <c r="D3" s="183"/>
      <c r="E3" s="183"/>
      <c r="F3" s="183"/>
      <c r="G3" s="183"/>
      <c r="H3" s="183"/>
      <c r="I3" s="184"/>
      <c r="J3" s="183"/>
      <c r="K3" s="183"/>
      <c r="L3" s="183"/>
      <c r="M3" s="183"/>
      <c r="N3" s="183"/>
      <c r="O3" s="183"/>
      <c r="P3" s="183"/>
      <c r="Q3" s="183"/>
      <c r="R3" s="183"/>
      <c r="S3" s="183"/>
    </row>
    <row r="4" spans="2:21" s="3" customFormat="1" ht="61.5" customHeight="1" x14ac:dyDescent="0.25">
      <c r="B4" s="95" t="s">
        <v>4</v>
      </c>
      <c r="C4" s="95" t="s">
        <v>5</v>
      </c>
      <c r="D4" s="95" t="s">
        <v>2584</v>
      </c>
      <c r="E4" s="95" t="s">
        <v>2583</v>
      </c>
      <c r="F4" s="95" t="s">
        <v>6</v>
      </c>
      <c r="G4" s="95" t="s">
        <v>7</v>
      </c>
      <c r="H4" s="95" t="s">
        <v>8</v>
      </c>
      <c r="I4" s="95" t="s">
        <v>15</v>
      </c>
      <c r="J4" s="95" t="s">
        <v>27</v>
      </c>
      <c r="K4" s="95" t="s">
        <v>9</v>
      </c>
      <c r="L4" s="48" t="s">
        <v>10</v>
      </c>
      <c r="M4" s="84" t="s">
        <v>93</v>
      </c>
      <c r="N4" s="4" t="s">
        <v>11</v>
      </c>
      <c r="O4" s="48" t="s">
        <v>48</v>
      </c>
      <c r="P4" s="48" t="s">
        <v>12</v>
      </c>
      <c r="Q4" s="48" t="s">
        <v>28</v>
      </c>
      <c r="R4" s="4" t="s">
        <v>56</v>
      </c>
      <c r="S4" s="48" t="s">
        <v>13</v>
      </c>
    </row>
    <row r="5" spans="2:21" x14ac:dyDescent="0.25">
      <c r="B5" s="148">
        <v>1</v>
      </c>
      <c r="C5" s="93" t="s">
        <v>439</v>
      </c>
      <c r="D5" s="93" t="s">
        <v>2585</v>
      </c>
      <c r="E5" s="160">
        <f>EOMONTH(F5,0)</f>
        <v>40968</v>
      </c>
      <c r="F5" s="94">
        <v>40962</v>
      </c>
      <c r="G5" s="67">
        <v>44482</v>
      </c>
      <c r="H5" s="5">
        <f>(G5-F5)/(EDATE(G5,12)-G5)</f>
        <v>9.6438356164383556</v>
      </c>
      <c r="I5" s="11">
        <v>25</v>
      </c>
      <c r="J5" s="9">
        <v>0.05</v>
      </c>
      <c r="K5" s="10">
        <f t="shared" ref="K5" si="0">(1-J5)/I5</f>
        <v>3.7999999999999999E-2</v>
      </c>
      <c r="L5" s="163">
        <v>266638946</v>
      </c>
      <c r="M5" s="163">
        <v>227942361.63999999</v>
      </c>
      <c r="N5" s="46">
        <v>0.15</v>
      </c>
      <c r="O5" s="51">
        <f t="shared" ref="O5:O13" si="1">L5*(1+N5)</f>
        <v>306634787.89999998</v>
      </c>
      <c r="P5" s="49">
        <f t="shared" ref="P5" si="2">O5*K5*H5</f>
        <v>112371148.57398355</v>
      </c>
      <c r="Q5" s="49">
        <f t="shared" ref="Q5" si="3">MAX(O5-P5,0)</f>
        <v>194263639.32601643</v>
      </c>
      <c r="R5" s="46">
        <v>0.05</v>
      </c>
      <c r="S5" s="49">
        <f t="shared" ref="S5" si="4">IF(M5&lt;=0,0,IF(Q5&lt;=J5*O5,J5*O5,Q5*(1-R5)))</f>
        <v>184550457.35971561</v>
      </c>
    </row>
    <row r="6" spans="2:21" x14ac:dyDescent="0.25">
      <c r="B6" s="148">
        <v>2</v>
      </c>
      <c r="C6" s="93" t="s">
        <v>440</v>
      </c>
      <c r="D6" s="93" t="s">
        <v>2585</v>
      </c>
      <c r="E6" s="160">
        <f t="shared" ref="E6:E69" si="5">EOMONTH(F6,0)</f>
        <v>40574</v>
      </c>
      <c r="F6" s="94">
        <v>40547</v>
      </c>
      <c r="G6" s="67">
        <v>44482</v>
      </c>
      <c r="H6" s="5">
        <f t="shared" ref="H6:H69" si="6">(G6-F6)/(EDATE(G6,12)-G6)</f>
        <v>10.780821917808218</v>
      </c>
      <c r="I6" s="11">
        <v>10</v>
      </c>
      <c r="J6" s="9">
        <v>0.05</v>
      </c>
      <c r="K6" s="10">
        <f t="shared" ref="K6:K69" si="7">(1-J6)/I6</f>
        <v>9.5000000000000001E-2</v>
      </c>
      <c r="L6" s="163">
        <v>4607394</v>
      </c>
      <c r="M6" s="163">
        <v>3854292.6</v>
      </c>
      <c r="N6" s="46">
        <v>0.15</v>
      </c>
      <c r="O6" s="51">
        <f t="shared" ref="O6:O69" si="8">L6*(1+N6)</f>
        <v>5298503.0999999996</v>
      </c>
      <c r="P6" s="49">
        <f t="shared" ref="P6:P69" si="9">O6*K6*H6</f>
        <v>5426610.7434452046</v>
      </c>
      <c r="Q6" s="49">
        <f t="shared" ref="Q6:Q69" si="10">MAX(O6-P6,0)</f>
        <v>0</v>
      </c>
      <c r="R6" s="46">
        <v>0.05</v>
      </c>
      <c r="S6" s="49">
        <f t="shared" ref="S6:S69" si="11">IF(M6&lt;=0,0,IF(Q6&lt;=J6*O6,J6*O6,Q6*(1-R6)))</f>
        <v>264925.15499999997</v>
      </c>
      <c r="T6" s="2"/>
      <c r="U6" s="2"/>
    </row>
    <row r="7" spans="2:21" x14ac:dyDescent="0.25">
      <c r="B7" s="148">
        <v>3</v>
      </c>
      <c r="C7" s="93" t="s">
        <v>441</v>
      </c>
      <c r="D7" s="93" t="s">
        <v>2585</v>
      </c>
      <c r="E7" s="160">
        <f t="shared" si="5"/>
        <v>40574</v>
      </c>
      <c r="F7" s="94">
        <v>40565</v>
      </c>
      <c r="G7" s="67">
        <v>44482</v>
      </c>
      <c r="H7" s="5">
        <f t="shared" si="6"/>
        <v>10.731506849315069</v>
      </c>
      <c r="I7" s="11">
        <v>25</v>
      </c>
      <c r="J7" s="9">
        <v>0.05</v>
      </c>
      <c r="K7" s="10">
        <f t="shared" si="7"/>
        <v>3.7999999999999999E-2</v>
      </c>
      <c r="L7" s="163">
        <v>4215782.21</v>
      </c>
      <c r="M7" s="163">
        <v>3529663.1</v>
      </c>
      <c r="N7" s="46">
        <v>0.15</v>
      </c>
      <c r="O7" s="51">
        <f t="shared" si="1"/>
        <v>4848149.5414999994</v>
      </c>
      <c r="P7" s="49">
        <f t="shared" si="9"/>
        <v>1977062.1004222163</v>
      </c>
      <c r="Q7" s="49">
        <f t="shared" si="10"/>
        <v>2871087.4410777828</v>
      </c>
      <c r="R7" s="46">
        <v>0.05</v>
      </c>
      <c r="S7" s="49">
        <f t="shared" si="11"/>
        <v>2727533.0690238937</v>
      </c>
    </row>
    <row r="8" spans="2:21" x14ac:dyDescent="0.25">
      <c r="B8" s="148">
        <v>4</v>
      </c>
      <c r="C8" s="93" t="s">
        <v>442</v>
      </c>
      <c r="D8" s="93" t="s">
        <v>2585</v>
      </c>
      <c r="E8" s="160">
        <f t="shared" si="5"/>
        <v>40663</v>
      </c>
      <c r="F8" s="94">
        <v>40634</v>
      </c>
      <c r="G8" s="67">
        <v>44482</v>
      </c>
      <c r="H8" s="5">
        <f t="shared" si="6"/>
        <v>10.542465753424658</v>
      </c>
      <c r="I8" s="11">
        <v>10</v>
      </c>
      <c r="J8" s="9">
        <v>0.05</v>
      </c>
      <c r="K8" s="10">
        <f t="shared" si="7"/>
        <v>9.5000000000000001E-2</v>
      </c>
      <c r="L8" s="163">
        <v>2199250</v>
      </c>
      <c r="M8" s="163">
        <v>1847624.75</v>
      </c>
      <c r="N8" s="46">
        <v>0.15</v>
      </c>
      <c r="O8" s="51">
        <f t="shared" si="1"/>
        <v>2529137.5</v>
      </c>
      <c r="P8" s="49">
        <f t="shared" si="9"/>
        <v>2533017.8205479453</v>
      </c>
      <c r="Q8" s="49">
        <f t="shared" si="10"/>
        <v>0</v>
      </c>
      <c r="R8" s="46">
        <v>0.05</v>
      </c>
      <c r="S8" s="49">
        <f t="shared" si="11"/>
        <v>126456.875</v>
      </c>
    </row>
    <row r="9" spans="2:21" x14ac:dyDescent="0.25">
      <c r="B9" s="148">
        <v>5</v>
      </c>
      <c r="C9" s="93" t="s">
        <v>443</v>
      </c>
      <c r="D9" s="93" t="s">
        <v>2585</v>
      </c>
      <c r="E9" s="160">
        <f t="shared" si="5"/>
        <v>40694</v>
      </c>
      <c r="F9" s="94">
        <v>40670</v>
      </c>
      <c r="G9" s="67">
        <v>44482</v>
      </c>
      <c r="H9" s="5">
        <f t="shared" si="6"/>
        <v>10.443835616438356</v>
      </c>
      <c r="I9" s="11">
        <v>10</v>
      </c>
      <c r="J9" s="9">
        <v>0.05</v>
      </c>
      <c r="K9" s="10">
        <f t="shared" si="7"/>
        <v>9.5000000000000001E-2</v>
      </c>
      <c r="L9" s="163">
        <v>503000</v>
      </c>
      <c r="M9" s="163">
        <v>423531.27</v>
      </c>
      <c r="N9" s="46">
        <v>0.15</v>
      </c>
      <c r="O9" s="51">
        <f t="shared" si="1"/>
        <v>578450</v>
      </c>
      <c r="P9" s="49">
        <f t="shared" si="9"/>
        <v>573917.4876712329</v>
      </c>
      <c r="Q9" s="49">
        <f t="shared" si="10"/>
        <v>4532.5123287671013</v>
      </c>
      <c r="R9" s="46">
        <v>0.05</v>
      </c>
      <c r="S9" s="49">
        <f t="shared" si="11"/>
        <v>28922.5</v>
      </c>
    </row>
    <row r="10" spans="2:21" x14ac:dyDescent="0.25">
      <c r="B10" s="148">
        <v>6</v>
      </c>
      <c r="C10" s="93" t="s">
        <v>443</v>
      </c>
      <c r="D10" s="93" t="s">
        <v>2585</v>
      </c>
      <c r="E10" s="160">
        <f t="shared" si="5"/>
        <v>40694</v>
      </c>
      <c r="F10" s="94">
        <v>40679</v>
      </c>
      <c r="G10" s="67">
        <v>44482</v>
      </c>
      <c r="H10" s="5">
        <f t="shared" si="6"/>
        <v>10.419178082191781</v>
      </c>
      <c r="I10" s="11">
        <v>10</v>
      </c>
      <c r="J10" s="9">
        <v>0.05</v>
      </c>
      <c r="K10" s="10">
        <f t="shared" si="7"/>
        <v>9.5000000000000001E-2</v>
      </c>
      <c r="L10" s="163">
        <v>503000</v>
      </c>
      <c r="M10" s="163">
        <v>423708.65</v>
      </c>
      <c r="N10" s="46">
        <v>0.15</v>
      </c>
      <c r="O10" s="51">
        <f t="shared" si="1"/>
        <v>578450</v>
      </c>
      <c r="P10" s="49">
        <f t="shared" si="9"/>
        <v>572562.48835616442</v>
      </c>
      <c r="Q10" s="49">
        <f t="shared" si="10"/>
        <v>5887.5116438355763</v>
      </c>
      <c r="R10" s="46">
        <v>0.05</v>
      </c>
      <c r="S10" s="49">
        <f t="shared" si="11"/>
        <v>28922.5</v>
      </c>
    </row>
    <row r="11" spans="2:21" x14ac:dyDescent="0.25">
      <c r="B11" s="148">
        <v>7</v>
      </c>
      <c r="C11" s="93" t="s">
        <v>443</v>
      </c>
      <c r="D11" s="93" t="s">
        <v>2585</v>
      </c>
      <c r="E11" s="160">
        <f t="shared" si="5"/>
        <v>40724</v>
      </c>
      <c r="F11" s="94">
        <v>40697</v>
      </c>
      <c r="G11" s="67">
        <v>44482</v>
      </c>
      <c r="H11" s="5">
        <f t="shared" si="6"/>
        <v>10.36986301369863</v>
      </c>
      <c r="I11" s="11">
        <v>10</v>
      </c>
      <c r="J11" s="9">
        <v>0.05</v>
      </c>
      <c r="K11" s="10">
        <f t="shared" si="7"/>
        <v>9.5000000000000001E-2</v>
      </c>
      <c r="L11" s="163">
        <v>503000</v>
      </c>
      <c r="M11" s="163">
        <v>424144.69</v>
      </c>
      <c r="N11" s="46">
        <v>0.15</v>
      </c>
      <c r="O11" s="51">
        <f t="shared" si="1"/>
        <v>578450</v>
      </c>
      <c r="P11" s="49">
        <f t="shared" si="9"/>
        <v>569852.48972602736</v>
      </c>
      <c r="Q11" s="49">
        <f t="shared" si="10"/>
        <v>8597.5102739726426</v>
      </c>
      <c r="R11" s="46">
        <v>0.05</v>
      </c>
      <c r="S11" s="49">
        <f t="shared" si="11"/>
        <v>28922.5</v>
      </c>
    </row>
    <row r="12" spans="2:21" x14ac:dyDescent="0.25">
      <c r="B12" s="148">
        <v>8</v>
      </c>
      <c r="C12" s="93" t="s">
        <v>443</v>
      </c>
      <c r="D12" s="93" t="s">
        <v>2585</v>
      </c>
      <c r="E12" s="160">
        <f t="shared" si="5"/>
        <v>40724</v>
      </c>
      <c r="F12" s="94">
        <v>40697</v>
      </c>
      <c r="G12" s="67">
        <v>44482</v>
      </c>
      <c r="H12" s="5">
        <f t="shared" si="6"/>
        <v>10.36986301369863</v>
      </c>
      <c r="I12" s="11">
        <v>10</v>
      </c>
      <c r="J12" s="9">
        <v>0.05</v>
      </c>
      <c r="K12" s="10">
        <f t="shared" si="7"/>
        <v>9.5000000000000001E-2</v>
      </c>
      <c r="L12" s="163">
        <v>503000</v>
      </c>
      <c r="M12" s="163">
        <v>424144.69</v>
      </c>
      <c r="N12" s="46">
        <v>0.15</v>
      </c>
      <c r="O12" s="51">
        <f t="shared" si="1"/>
        <v>578450</v>
      </c>
      <c r="P12" s="49">
        <f t="shared" si="9"/>
        <v>569852.48972602736</v>
      </c>
      <c r="Q12" s="49">
        <f t="shared" si="10"/>
        <v>8597.5102739726426</v>
      </c>
      <c r="R12" s="46">
        <v>0.05</v>
      </c>
      <c r="S12" s="49">
        <f t="shared" si="11"/>
        <v>28922.5</v>
      </c>
    </row>
    <row r="13" spans="2:21" x14ac:dyDescent="0.25">
      <c r="B13" s="148">
        <v>9</v>
      </c>
      <c r="C13" s="93" t="s">
        <v>443</v>
      </c>
      <c r="D13" s="93" t="s">
        <v>2585</v>
      </c>
      <c r="E13" s="160">
        <f t="shared" si="5"/>
        <v>40724</v>
      </c>
      <c r="F13" s="94">
        <v>40715</v>
      </c>
      <c r="G13" s="67">
        <v>44482</v>
      </c>
      <c r="H13" s="5">
        <f>(G13-F13)/(EDATE(G13,12)-G13)</f>
        <v>10.32054794520548</v>
      </c>
      <c r="I13" s="11">
        <v>10</v>
      </c>
      <c r="J13" s="9">
        <v>0.05</v>
      </c>
      <c r="K13" s="10">
        <f t="shared" si="7"/>
        <v>9.5000000000000001E-2</v>
      </c>
      <c r="L13" s="163">
        <v>503000</v>
      </c>
      <c r="M13" s="163">
        <v>424499.49</v>
      </c>
      <c r="N13" s="46">
        <v>0.15</v>
      </c>
      <c r="O13" s="51">
        <f t="shared" si="1"/>
        <v>578450</v>
      </c>
      <c r="P13" s="49">
        <f t="shared" si="9"/>
        <v>567142.49109589041</v>
      </c>
      <c r="Q13" s="49">
        <f t="shared" si="10"/>
        <v>11307.508904109593</v>
      </c>
      <c r="R13" s="46">
        <v>0.05</v>
      </c>
      <c r="S13" s="49">
        <f t="shared" si="11"/>
        <v>28922.5</v>
      </c>
    </row>
    <row r="14" spans="2:21" x14ac:dyDescent="0.25">
      <c r="B14" s="148">
        <v>10</v>
      </c>
      <c r="C14" s="93" t="s">
        <v>440</v>
      </c>
      <c r="D14" s="93" t="s">
        <v>2585</v>
      </c>
      <c r="E14" s="160">
        <f t="shared" si="5"/>
        <v>40755</v>
      </c>
      <c r="F14" s="94">
        <v>40730</v>
      </c>
      <c r="G14" s="67">
        <v>44482</v>
      </c>
      <c r="H14" s="5">
        <f t="shared" si="6"/>
        <v>10.27945205479452</v>
      </c>
      <c r="I14" s="11">
        <v>10</v>
      </c>
      <c r="J14" s="9">
        <v>0.05</v>
      </c>
      <c r="K14" s="10">
        <f t="shared" si="7"/>
        <v>9.5000000000000001E-2</v>
      </c>
      <c r="L14" s="163">
        <v>770787</v>
      </c>
      <c r="M14" s="163">
        <v>651071.9</v>
      </c>
      <c r="N14" s="46">
        <f>VLOOKUP(E14,CCI!E10:AC192,25,0)</f>
        <v>0.14689546547293375</v>
      </c>
      <c r="O14" s="51">
        <f t="shared" si="8"/>
        <v>884012.1151454862</v>
      </c>
      <c r="P14" s="49">
        <f t="shared" si="9"/>
        <v>863280.2145820742</v>
      </c>
      <c r="Q14" s="49">
        <f t="shared" si="10"/>
        <v>20731.900563411997</v>
      </c>
      <c r="R14" s="46">
        <v>0.05</v>
      </c>
      <c r="S14" s="49">
        <f t="shared" si="11"/>
        <v>44200.605757274316</v>
      </c>
      <c r="T14" s="2"/>
    </row>
    <row r="15" spans="2:21" x14ac:dyDescent="0.25">
      <c r="B15" s="148">
        <v>11</v>
      </c>
      <c r="C15" s="93" t="s">
        <v>444</v>
      </c>
      <c r="D15" s="93" t="s">
        <v>2585</v>
      </c>
      <c r="E15" s="160">
        <f t="shared" si="5"/>
        <v>40724</v>
      </c>
      <c r="F15" s="94">
        <v>40716</v>
      </c>
      <c r="G15" s="67">
        <v>44482</v>
      </c>
      <c r="H15" s="5">
        <f t="shared" si="6"/>
        <v>10.317808219178081</v>
      </c>
      <c r="I15" s="11">
        <v>10</v>
      </c>
      <c r="J15" s="9">
        <v>0.05</v>
      </c>
      <c r="K15" s="10">
        <f t="shared" si="7"/>
        <v>9.5000000000000001E-2</v>
      </c>
      <c r="L15" s="163">
        <v>516416</v>
      </c>
      <c r="M15" s="163">
        <v>435841.72</v>
      </c>
      <c r="N15" s="46">
        <f>VLOOKUP(E15,CCI!E11:AC193,25,0)</f>
        <v>0.1513814913448735</v>
      </c>
      <c r="O15" s="51">
        <f t="shared" si="8"/>
        <v>594591.82423435419</v>
      </c>
      <c r="P15" s="49">
        <f t="shared" si="9"/>
        <v>582814.0190584244</v>
      </c>
      <c r="Q15" s="49">
        <f t="shared" si="10"/>
        <v>11777.805175929796</v>
      </c>
      <c r="R15" s="46">
        <v>0.05</v>
      </c>
      <c r="S15" s="49">
        <f t="shared" si="11"/>
        <v>29729.59121171771</v>
      </c>
      <c r="U15" s="2"/>
    </row>
    <row r="16" spans="2:21" x14ac:dyDescent="0.25">
      <c r="B16" s="148">
        <v>12</v>
      </c>
      <c r="C16" s="93" t="s">
        <v>440</v>
      </c>
      <c r="D16" s="93" t="s">
        <v>2585</v>
      </c>
      <c r="E16" s="160">
        <f t="shared" si="5"/>
        <v>40786</v>
      </c>
      <c r="F16" s="94">
        <v>40772</v>
      </c>
      <c r="G16" s="67">
        <v>44482</v>
      </c>
      <c r="H16" s="5">
        <f t="shared" si="6"/>
        <v>10.164383561643836</v>
      </c>
      <c r="I16" s="11">
        <v>10</v>
      </c>
      <c r="J16" s="9">
        <v>0.05</v>
      </c>
      <c r="K16" s="10">
        <f t="shared" si="7"/>
        <v>9.5000000000000001E-2</v>
      </c>
      <c r="L16" s="163">
        <v>398534</v>
      </c>
      <c r="M16" s="163">
        <v>337356.08</v>
      </c>
      <c r="N16" s="46">
        <v>0.1</v>
      </c>
      <c r="O16" s="51">
        <f t="shared" si="8"/>
        <v>438387.4</v>
      </c>
      <c r="P16" s="49">
        <f t="shared" si="9"/>
        <v>423314.07980821922</v>
      </c>
      <c r="Q16" s="49">
        <f t="shared" si="10"/>
        <v>15073.320191780804</v>
      </c>
      <c r="R16" s="46">
        <v>0.05</v>
      </c>
      <c r="S16" s="49">
        <f t="shared" si="11"/>
        <v>21919.370000000003</v>
      </c>
    </row>
    <row r="17" spans="2:19" x14ac:dyDescent="0.25">
      <c r="B17" s="148">
        <v>13</v>
      </c>
      <c r="C17" s="93" t="s">
        <v>444</v>
      </c>
      <c r="D17" s="93" t="s">
        <v>2585</v>
      </c>
      <c r="E17" s="160">
        <f t="shared" si="5"/>
        <v>40755</v>
      </c>
      <c r="F17" s="94">
        <v>40749</v>
      </c>
      <c r="G17" s="67">
        <v>44482</v>
      </c>
      <c r="H17" s="5">
        <f t="shared" si="6"/>
        <v>10.227397260273973</v>
      </c>
      <c r="I17" s="11">
        <v>10</v>
      </c>
      <c r="J17" s="9">
        <v>0.05</v>
      </c>
      <c r="K17" s="10">
        <f t="shared" si="7"/>
        <v>9.5000000000000001E-2</v>
      </c>
      <c r="L17" s="163">
        <v>1529276</v>
      </c>
      <c r="M17" s="163">
        <v>1292835.58</v>
      </c>
      <c r="N17" s="46">
        <f>VLOOKUP(E17,CCI!E13:AC195,25,0)</f>
        <v>0.14689546547293375</v>
      </c>
      <c r="O17" s="51">
        <f t="shared" si="8"/>
        <v>1753919.7098565863</v>
      </c>
      <c r="P17" s="49">
        <f t="shared" si="9"/>
        <v>1704113.1953561385</v>
      </c>
      <c r="Q17" s="49">
        <f t="shared" si="10"/>
        <v>49806.514500447782</v>
      </c>
      <c r="R17" s="46">
        <v>0.05</v>
      </c>
      <c r="S17" s="49">
        <f t="shared" si="11"/>
        <v>87695.985492829321</v>
      </c>
    </row>
    <row r="18" spans="2:19" x14ac:dyDescent="0.25">
      <c r="B18" s="148">
        <v>14</v>
      </c>
      <c r="C18" s="93" t="s">
        <v>444</v>
      </c>
      <c r="D18" s="93" t="s">
        <v>2585</v>
      </c>
      <c r="E18" s="160">
        <f t="shared" si="5"/>
        <v>40755</v>
      </c>
      <c r="F18" s="94">
        <v>40749</v>
      </c>
      <c r="G18" s="67">
        <v>44482</v>
      </c>
      <c r="H18" s="5">
        <f t="shared" si="6"/>
        <v>10.227397260273973</v>
      </c>
      <c r="I18" s="11">
        <v>10</v>
      </c>
      <c r="J18" s="9">
        <v>0.05</v>
      </c>
      <c r="K18" s="10">
        <f t="shared" si="7"/>
        <v>9.5000000000000001E-2</v>
      </c>
      <c r="L18" s="163">
        <v>110719</v>
      </c>
      <c r="M18" s="163">
        <v>93604.85</v>
      </c>
      <c r="N18" s="46">
        <f>VLOOKUP(E18,CCI!E14:AC196,25,0)</f>
        <v>0.14689546547293375</v>
      </c>
      <c r="O18" s="51">
        <f t="shared" si="8"/>
        <v>126983.11904169775</v>
      </c>
      <c r="P18" s="49">
        <f t="shared" si="9"/>
        <v>123377.14635986982</v>
      </c>
      <c r="Q18" s="49">
        <f t="shared" si="10"/>
        <v>3605.9726818279305</v>
      </c>
      <c r="R18" s="46">
        <v>0.05</v>
      </c>
      <c r="S18" s="49">
        <f t="shared" si="11"/>
        <v>6349.1559520848878</v>
      </c>
    </row>
    <row r="19" spans="2:19" x14ac:dyDescent="0.25">
      <c r="B19" s="148">
        <v>15</v>
      </c>
      <c r="C19" s="93" t="s">
        <v>445</v>
      </c>
      <c r="D19" s="93" t="s">
        <v>2585</v>
      </c>
      <c r="E19" s="160">
        <f t="shared" si="5"/>
        <v>40663</v>
      </c>
      <c r="F19" s="94">
        <v>40634</v>
      </c>
      <c r="G19" s="67">
        <v>44482</v>
      </c>
      <c r="H19" s="5">
        <f t="shared" si="6"/>
        <v>10.542465753424658</v>
      </c>
      <c r="I19" s="11">
        <v>25</v>
      </c>
      <c r="J19" s="9">
        <v>0.05</v>
      </c>
      <c r="K19" s="10">
        <f t="shared" si="7"/>
        <v>3.7999999999999999E-2</v>
      </c>
      <c r="L19" s="163">
        <v>181693</v>
      </c>
      <c r="M19" s="163">
        <v>152701.42000000001</v>
      </c>
      <c r="N19" s="46">
        <v>0.15</v>
      </c>
      <c r="O19" s="51">
        <f t="shared" si="8"/>
        <v>208946.94999999998</v>
      </c>
      <c r="P19" s="49">
        <f t="shared" si="9"/>
        <v>83707.010456986289</v>
      </c>
      <c r="Q19" s="49">
        <f t="shared" si="10"/>
        <v>125239.93954301369</v>
      </c>
      <c r="R19" s="46">
        <v>0.05</v>
      </c>
      <c r="S19" s="49">
        <f t="shared" si="11"/>
        <v>118977.94256586301</v>
      </c>
    </row>
    <row r="20" spans="2:19" x14ac:dyDescent="0.25">
      <c r="B20" s="148">
        <v>16</v>
      </c>
      <c r="C20" s="93" t="s">
        <v>446</v>
      </c>
      <c r="D20" s="93" t="s">
        <v>2585</v>
      </c>
      <c r="E20" s="160">
        <f t="shared" si="5"/>
        <v>40663</v>
      </c>
      <c r="F20" s="94">
        <v>40634</v>
      </c>
      <c r="G20" s="67">
        <v>44482</v>
      </c>
      <c r="H20" s="5">
        <f t="shared" si="6"/>
        <v>10.542465753424658</v>
      </c>
      <c r="I20" s="11">
        <v>25</v>
      </c>
      <c r="J20" s="9">
        <v>0.05</v>
      </c>
      <c r="K20" s="10">
        <f t="shared" si="7"/>
        <v>3.7999999999999999E-2</v>
      </c>
      <c r="L20" s="163">
        <v>90430</v>
      </c>
      <c r="M20" s="163">
        <v>76000.850000000006</v>
      </c>
      <c r="N20" s="46">
        <v>0.15</v>
      </c>
      <c r="O20" s="51">
        <f t="shared" si="8"/>
        <v>103994.49999999999</v>
      </c>
      <c r="P20" s="49">
        <f t="shared" si="9"/>
        <v>41661.621282191772</v>
      </c>
      <c r="Q20" s="49">
        <f t="shared" si="10"/>
        <v>62332.878717808213</v>
      </c>
      <c r="R20" s="46">
        <v>0.05</v>
      </c>
      <c r="S20" s="49">
        <f t="shared" si="11"/>
        <v>59216.234781917803</v>
      </c>
    </row>
    <row r="21" spans="2:19" x14ac:dyDescent="0.25">
      <c r="B21" s="148">
        <v>17</v>
      </c>
      <c r="C21" s="93" t="s">
        <v>447</v>
      </c>
      <c r="D21" s="93" t="s">
        <v>2585</v>
      </c>
      <c r="E21" s="160">
        <f t="shared" si="5"/>
        <v>40663</v>
      </c>
      <c r="F21" s="94">
        <v>40634</v>
      </c>
      <c r="G21" s="67">
        <v>44482</v>
      </c>
      <c r="H21" s="5">
        <f t="shared" si="6"/>
        <v>10.542465753424658</v>
      </c>
      <c r="I21" s="11">
        <v>20</v>
      </c>
      <c r="J21" s="9">
        <v>0.05</v>
      </c>
      <c r="K21" s="10">
        <f t="shared" si="7"/>
        <v>4.7500000000000001E-2</v>
      </c>
      <c r="L21" s="163">
        <v>93559</v>
      </c>
      <c r="M21" s="163">
        <v>78607.600000000006</v>
      </c>
      <c r="N21" s="46">
        <v>0.15</v>
      </c>
      <c r="O21" s="51">
        <f t="shared" si="8"/>
        <v>107592.84999999999</v>
      </c>
      <c r="P21" s="49">
        <f t="shared" si="9"/>
        <v>53878.961980821914</v>
      </c>
      <c r="Q21" s="49">
        <f t="shared" si="10"/>
        <v>53713.888019178077</v>
      </c>
      <c r="R21" s="46">
        <v>0.05</v>
      </c>
      <c r="S21" s="49">
        <f t="shared" si="11"/>
        <v>51028.193618219171</v>
      </c>
    </row>
    <row r="22" spans="2:19" x14ac:dyDescent="0.25">
      <c r="B22" s="148">
        <v>18</v>
      </c>
      <c r="C22" s="93" t="s">
        <v>448</v>
      </c>
      <c r="D22" s="93" t="s">
        <v>2585</v>
      </c>
      <c r="E22" s="160">
        <f t="shared" si="5"/>
        <v>40663</v>
      </c>
      <c r="F22" s="94">
        <v>40634</v>
      </c>
      <c r="G22" s="67">
        <v>44482</v>
      </c>
      <c r="H22" s="5">
        <f t="shared" si="6"/>
        <v>10.542465753424658</v>
      </c>
      <c r="I22" s="11">
        <v>45</v>
      </c>
      <c r="J22" s="9">
        <v>0.05</v>
      </c>
      <c r="K22" s="10">
        <f t="shared" si="7"/>
        <v>2.1111111111111112E-2</v>
      </c>
      <c r="L22" s="163">
        <v>27355</v>
      </c>
      <c r="M22" s="163">
        <v>22990.07</v>
      </c>
      <c r="N22" s="46">
        <v>0.15</v>
      </c>
      <c r="O22" s="51">
        <f t="shared" si="8"/>
        <v>31458.249999999996</v>
      </c>
      <c r="P22" s="49">
        <f t="shared" si="9"/>
        <v>7001.4477138508364</v>
      </c>
      <c r="Q22" s="49">
        <f t="shared" si="10"/>
        <v>24456.802286149159</v>
      </c>
      <c r="R22" s="46">
        <v>0.05</v>
      </c>
      <c r="S22" s="49">
        <f t="shared" si="11"/>
        <v>23233.9621718417</v>
      </c>
    </row>
    <row r="23" spans="2:19" x14ac:dyDescent="0.25">
      <c r="B23" s="148">
        <v>19</v>
      </c>
      <c r="C23" s="93" t="s">
        <v>449</v>
      </c>
      <c r="D23" s="93" t="s">
        <v>2585</v>
      </c>
      <c r="E23" s="160">
        <f t="shared" si="5"/>
        <v>40663</v>
      </c>
      <c r="F23" s="94">
        <v>40634</v>
      </c>
      <c r="G23" s="67">
        <v>44482</v>
      </c>
      <c r="H23" s="5">
        <f t="shared" si="6"/>
        <v>10.542465753424658</v>
      </c>
      <c r="I23" s="11">
        <v>30</v>
      </c>
      <c r="J23" s="9">
        <v>0.05</v>
      </c>
      <c r="K23" s="10">
        <f t="shared" si="7"/>
        <v>3.1666666666666662E-2</v>
      </c>
      <c r="L23" s="163">
        <v>173978</v>
      </c>
      <c r="M23" s="163">
        <v>146217.66</v>
      </c>
      <c r="N23" s="46">
        <v>0.15</v>
      </c>
      <c r="O23" s="51">
        <f t="shared" si="8"/>
        <v>200074.69999999998</v>
      </c>
      <c r="P23" s="49">
        <f t="shared" si="9"/>
        <v>66793.887974429206</v>
      </c>
      <c r="Q23" s="49">
        <f t="shared" si="10"/>
        <v>133280.81202557078</v>
      </c>
      <c r="R23" s="46">
        <v>0.05</v>
      </c>
      <c r="S23" s="49">
        <f t="shared" si="11"/>
        <v>126616.77142429224</v>
      </c>
    </row>
    <row r="24" spans="2:19" x14ac:dyDescent="0.25">
      <c r="B24" s="148">
        <v>20</v>
      </c>
      <c r="C24" s="93" t="s">
        <v>450</v>
      </c>
      <c r="D24" s="93" t="s">
        <v>2585</v>
      </c>
      <c r="E24" s="160">
        <f t="shared" si="5"/>
        <v>40663</v>
      </c>
      <c r="F24" s="94">
        <v>40634</v>
      </c>
      <c r="G24" s="67">
        <v>44482</v>
      </c>
      <c r="H24" s="5">
        <f t="shared" si="6"/>
        <v>10.542465753424658</v>
      </c>
      <c r="I24" s="11">
        <v>20</v>
      </c>
      <c r="J24" s="9">
        <v>0.05</v>
      </c>
      <c r="K24" s="10">
        <f t="shared" si="7"/>
        <v>4.7500000000000001E-2</v>
      </c>
      <c r="L24" s="163">
        <v>110505</v>
      </c>
      <c r="M24" s="163">
        <v>92872.89</v>
      </c>
      <c r="N24" s="46">
        <v>0.15</v>
      </c>
      <c r="O24" s="51">
        <f t="shared" si="8"/>
        <v>127080.74999999999</v>
      </c>
      <c r="P24" s="49">
        <f t="shared" si="9"/>
        <v>63637.861602739722</v>
      </c>
      <c r="Q24" s="49">
        <f t="shared" si="10"/>
        <v>63442.888397260263</v>
      </c>
      <c r="R24" s="46">
        <v>0.05</v>
      </c>
      <c r="S24" s="49">
        <f t="shared" si="11"/>
        <v>60270.743977397251</v>
      </c>
    </row>
    <row r="25" spans="2:19" x14ac:dyDescent="0.25">
      <c r="B25" s="148">
        <v>21</v>
      </c>
      <c r="C25" s="93" t="s">
        <v>451</v>
      </c>
      <c r="D25" s="93" t="s">
        <v>2585</v>
      </c>
      <c r="E25" s="160">
        <f t="shared" si="5"/>
        <v>40663</v>
      </c>
      <c r="F25" s="94">
        <v>40634</v>
      </c>
      <c r="G25" s="67">
        <v>44482</v>
      </c>
      <c r="H25" s="5">
        <f t="shared" si="6"/>
        <v>10.542465753424658</v>
      </c>
      <c r="I25" s="11">
        <v>25</v>
      </c>
      <c r="J25" s="9">
        <v>0.05</v>
      </c>
      <c r="K25" s="10">
        <f t="shared" si="7"/>
        <v>3.7999999999999999E-2</v>
      </c>
      <c r="L25" s="163">
        <v>22199</v>
      </c>
      <c r="M25" s="163">
        <v>18656.740000000002</v>
      </c>
      <c r="N25" s="46">
        <v>0.15</v>
      </c>
      <c r="O25" s="51">
        <f t="shared" si="8"/>
        <v>25528.85</v>
      </c>
      <c r="P25" s="49">
        <f t="shared" si="9"/>
        <v>10227.207020273972</v>
      </c>
      <c r="Q25" s="49">
        <f t="shared" si="10"/>
        <v>15301.642979726026</v>
      </c>
      <c r="R25" s="46">
        <v>0.05</v>
      </c>
      <c r="S25" s="49">
        <f t="shared" si="11"/>
        <v>14536.560830739723</v>
      </c>
    </row>
    <row r="26" spans="2:19" x14ac:dyDescent="0.25">
      <c r="B26" s="148">
        <v>22</v>
      </c>
      <c r="C26" s="93" t="s">
        <v>452</v>
      </c>
      <c r="D26" s="93" t="s">
        <v>2585</v>
      </c>
      <c r="E26" s="160">
        <f t="shared" si="5"/>
        <v>40694</v>
      </c>
      <c r="F26" s="94">
        <v>40687</v>
      </c>
      <c r="G26" s="67">
        <v>44482</v>
      </c>
      <c r="H26" s="5">
        <f t="shared" si="6"/>
        <v>10.397260273972602</v>
      </c>
      <c r="I26" s="11">
        <v>25</v>
      </c>
      <c r="J26" s="9">
        <v>0.05</v>
      </c>
      <c r="K26" s="10">
        <f t="shared" si="7"/>
        <v>3.7999999999999999E-2</v>
      </c>
      <c r="L26" s="163">
        <v>7400</v>
      </c>
      <c r="M26" s="163">
        <v>6235.5</v>
      </c>
      <c r="N26" s="46">
        <v>0.15</v>
      </c>
      <c r="O26" s="51">
        <f t="shared" si="8"/>
        <v>8510</v>
      </c>
      <c r="P26" s="49">
        <f t="shared" si="9"/>
        <v>3362.2660273972601</v>
      </c>
      <c r="Q26" s="49">
        <f t="shared" si="10"/>
        <v>5147.7339726027403</v>
      </c>
      <c r="R26" s="46">
        <v>0.05</v>
      </c>
      <c r="S26" s="49">
        <f t="shared" si="11"/>
        <v>4890.347273972603</v>
      </c>
    </row>
    <row r="27" spans="2:19" x14ac:dyDescent="0.25">
      <c r="B27" s="148">
        <v>23</v>
      </c>
      <c r="C27" s="93" t="s">
        <v>452</v>
      </c>
      <c r="D27" s="93" t="s">
        <v>2585</v>
      </c>
      <c r="E27" s="160">
        <f t="shared" si="5"/>
        <v>40724</v>
      </c>
      <c r="F27" s="94">
        <v>40718</v>
      </c>
      <c r="G27" s="67">
        <v>44482</v>
      </c>
      <c r="H27" s="5">
        <f t="shared" si="6"/>
        <v>10.312328767123288</v>
      </c>
      <c r="I27" s="11">
        <v>25</v>
      </c>
      <c r="J27" s="9">
        <v>0.05</v>
      </c>
      <c r="K27" s="10">
        <f t="shared" si="7"/>
        <v>3.7999999999999999E-2</v>
      </c>
      <c r="L27" s="163">
        <v>7400</v>
      </c>
      <c r="M27" s="163">
        <v>6245.68</v>
      </c>
      <c r="N27" s="46">
        <v>0.15</v>
      </c>
      <c r="O27" s="51">
        <f t="shared" si="8"/>
        <v>8510</v>
      </c>
      <c r="P27" s="49">
        <f t="shared" si="9"/>
        <v>3334.8008767123288</v>
      </c>
      <c r="Q27" s="49">
        <f t="shared" si="10"/>
        <v>5175.1991232876717</v>
      </c>
      <c r="R27" s="46">
        <v>0.05</v>
      </c>
      <c r="S27" s="49">
        <f t="shared" si="11"/>
        <v>4916.4391671232879</v>
      </c>
    </row>
    <row r="28" spans="2:19" x14ac:dyDescent="0.25">
      <c r="B28" s="148">
        <v>24</v>
      </c>
      <c r="C28" s="93" t="s">
        <v>64</v>
      </c>
      <c r="D28" s="93" t="s">
        <v>2585</v>
      </c>
      <c r="E28" s="160">
        <f t="shared" si="5"/>
        <v>40663</v>
      </c>
      <c r="F28" s="94">
        <v>40634</v>
      </c>
      <c r="G28" s="67">
        <v>44482</v>
      </c>
      <c r="H28" s="5">
        <f t="shared" si="6"/>
        <v>10.542465753424658</v>
      </c>
      <c r="I28" s="11">
        <v>25</v>
      </c>
      <c r="J28" s="9">
        <v>0.05</v>
      </c>
      <c r="K28" s="10">
        <f t="shared" si="7"/>
        <v>3.7999999999999999E-2</v>
      </c>
      <c r="L28" s="163">
        <v>155331.85</v>
      </c>
      <c r="M28" s="163">
        <v>130546.83</v>
      </c>
      <c r="N28" s="46">
        <v>0.15</v>
      </c>
      <c r="O28" s="51">
        <f t="shared" si="8"/>
        <v>178631.6275</v>
      </c>
      <c r="P28" s="49">
        <f t="shared" si="9"/>
        <v>71562.276985095887</v>
      </c>
      <c r="Q28" s="49">
        <f t="shared" si="10"/>
        <v>107069.35051490412</v>
      </c>
      <c r="R28" s="46">
        <v>0.05</v>
      </c>
      <c r="S28" s="49">
        <f t="shared" si="11"/>
        <v>101715.88298915891</v>
      </c>
    </row>
    <row r="29" spans="2:19" x14ac:dyDescent="0.25">
      <c r="B29" s="148">
        <v>25</v>
      </c>
      <c r="C29" s="93" t="s">
        <v>453</v>
      </c>
      <c r="D29" s="93" t="s">
        <v>2585</v>
      </c>
      <c r="E29" s="160">
        <f t="shared" si="5"/>
        <v>40755</v>
      </c>
      <c r="F29" s="94">
        <v>40733</v>
      </c>
      <c r="G29" s="67">
        <v>44482</v>
      </c>
      <c r="H29" s="5">
        <f t="shared" si="6"/>
        <v>10.271232876712329</v>
      </c>
      <c r="I29" s="11">
        <v>25</v>
      </c>
      <c r="J29" s="9">
        <v>0.05</v>
      </c>
      <c r="K29" s="10">
        <f t="shared" si="7"/>
        <v>3.7999999999999999E-2</v>
      </c>
      <c r="L29" s="163">
        <v>40844</v>
      </c>
      <c r="M29" s="163">
        <v>34504.92</v>
      </c>
      <c r="N29" s="46">
        <v>0.15</v>
      </c>
      <c r="O29" s="51">
        <f t="shared" si="8"/>
        <v>46970.6</v>
      </c>
      <c r="P29" s="49">
        <f t="shared" si="9"/>
        <v>18332.946896438356</v>
      </c>
      <c r="Q29" s="49">
        <f t="shared" si="10"/>
        <v>28637.653103561643</v>
      </c>
      <c r="R29" s="46">
        <v>0.05</v>
      </c>
      <c r="S29" s="49">
        <f t="shared" si="11"/>
        <v>27205.770448383559</v>
      </c>
    </row>
    <row r="30" spans="2:19" x14ac:dyDescent="0.25">
      <c r="B30" s="148">
        <v>26</v>
      </c>
      <c r="C30" s="93" t="s">
        <v>453</v>
      </c>
      <c r="D30" s="93" t="s">
        <v>2585</v>
      </c>
      <c r="E30" s="160">
        <f t="shared" si="5"/>
        <v>40755</v>
      </c>
      <c r="F30" s="94">
        <v>40728</v>
      </c>
      <c r="G30" s="67">
        <v>44482</v>
      </c>
      <c r="H30" s="5">
        <f t="shared" si="6"/>
        <v>10.284931506849315</v>
      </c>
      <c r="I30" s="11">
        <v>25</v>
      </c>
      <c r="J30" s="9">
        <v>0.05</v>
      </c>
      <c r="K30" s="10">
        <f t="shared" si="7"/>
        <v>3.7999999999999999E-2</v>
      </c>
      <c r="L30" s="163">
        <v>42270</v>
      </c>
      <c r="M30" s="163">
        <v>35701.5</v>
      </c>
      <c r="N30" s="46">
        <v>0.15</v>
      </c>
      <c r="O30" s="51">
        <f t="shared" si="8"/>
        <v>48610.499999999993</v>
      </c>
      <c r="P30" s="49">
        <f t="shared" si="9"/>
        <v>18998.315194520543</v>
      </c>
      <c r="Q30" s="49">
        <f t="shared" si="10"/>
        <v>29612.18480547945</v>
      </c>
      <c r="R30" s="46">
        <v>0.05</v>
      </c>
      <c r="S30" s="49">
        <f t="shared" si="11"/>
        <v>28131.575565205476</v>
      </c>
    </row>
    <row r="31" spans="2:19" x14ac:dyDescent="0.25">
      <c r="B31" s="148">
        <v>27</v>
      </c>
      <c r="C31" s="93" t="s">
        <v>450</v>
      </c>
      <c r="D31" s="93" t="s">
        <v>2585</v>
      </c>
      <c r="E31" s="160">
        <f t="shared" si="5"/>
        <v>40877</v>
      </c>
      <c r="F31" s="94">
        <v>40875</v>
      </c>
      <c r="G31" s="67">
        <v>44482</v>
      </c>
      <c r="H31" s="5">
        <f t="shared" si="6"/>
        <v>9.882191780821918</v>
      </c>
      <c r="I31" s="11">
        <v>25</v>
      </c>
      <c r="J31" s="9">
        <v>0.05</v>
      </c>
      <c r="K31" s="10">
        <f t="shared" si="7"/>
        <v>3.7999999999999999E-2</v>
      </c>
      <c r="L31" s="163">
        <v>9656</v>
      </c>
      <c r="M31" s="163">
        <v>8217.75</v>
      </c>
      <c r="N31" s="46">
        <v>0.15</v>
      </c>
      <c r="O31" s="51">
        <f t="shared" si="8"/>
        <v>11104.4</v>
      </c>
      <c r="P31" s="49">
        <f t="shared" si="9"/>
        <v>4169.9607956164382</v>
      </c>
      <c r="Q31" s="49">
        <f t="shared" si="10"/>
        <v>6934.4392043835614</v>
      </c>
      <c r="R31" s="46">
        <v>0.05</v>
      </c>
      <c r="S31" s="49">
        <f t="shared" si="11"/>
        <v>6587.7172441643834</v>
      </c>
    </row>
    <row r="32" spans="2:19" x14ac:dyDescent="0.25">
      <c r="B32" s="148">
        <v>28</v>
      </c>
      <c r="C32" s="93" t="s">
        <v>454</v>
      </c>
      <c r="D32" s="93" t="s">
        <v>2585</v>
      </c>
      <c r="E32" s="160">
        <f t="shared" si="5"/>
        <v>40877</v>
      </c>
      <c r="F32" s="94">
        <v>40871</v>
      </c>
      <c r="G32" s="67">
        <v>44482</v>
      </c>
      <c r="H32" s="5">
        <f t="shared" si="6"/>
        <v>9.8931506849315074</v>
      </c>
      <c r="I32" s="11">
        <v>45</v>
      </c>
      <c r="J32" s="9">
        <v>0.05</v>
      </c>
      <c r="K32" s="10">
        <f t="shared" si="7"/>
        <v>2.1111111111111112E-2</v>
      </c>
      <c r="L32" s="163">
        <v>15265</v>
      </c>
      <c r="M32" s="163">
        <v>12988.16</v>
      </c>
      <c r="N32" s="46">
        <v>0.15</v>
      </c>
      <c r="O32" s="51">
        <f t="shared" si="8"/>
        <v>17554.75</v>
      </c>
      <c r="P32" s="49">
        <f t="shared" si="9"/>
        <v>3666.4043919330288</v>
      </c>
      <c r="Q32" s="49">
        <f t="shared" si="10"/>
        <v>13888.345608066971</v>
      </c>
      <c r="R32" s="46">
        <v>0.05</v>
      </c>
      <c r="S32" s="49">
        <f t="shared" si="11"/>
        <v>13193.928327663622</v>
      </c>
    </row>
    <row r="33" spans="2:23" x14ac:dyDescent="0.25">
      <c r="B33" s="148">
        <v>29</v>
      </c>
      <c r="C33" s="93" t="s">
        <v>455</v>
      </c>
      <c r="D33" s="93" t="s">
        <v>2585</v>
      </c>
      <c r="E33" s="160">
        <f t="shared" si="5"/>
        <v>40847</v>
      </c>
      <c r="F33" s="94">
        <v>40845</v>
      </c>
      <c r="G33" s="67">
        <v>44482</v>
      </c>
      <c r="H33" s="5">
        <f t="shared" si="6"/>
        <v>9.9643835616438352</v>
      </c>
      <c r="I33" s="11">
        <v>15</v>
      </c>
      <c r="J33" s="9">
        <v>0.05</v>
      </c>
      <c r="K33" s="10">
        <f t="shared" si="7"/>
        <v>6.3333333333333325E-2</v>
      </c>
      <c r="L33" s="163">
        <v>1830</v>
      </c>
      <c r="M33" s="163">
        <v>0</v>
      </c>
      <c r="N33" s="46">
        <v>0.15</v>
      </c>
      <c r="O33" s="51">
        <f t="shared" si="8"/>
        <v>2104.5</v>
      </c>
      <c r="P33" s="49">
        <f t="shared" si="9"/>
        <v>1328.1028630136982</v>
      </c>
      <c r="Q33" s="49">
        <f t="shared" si="10"/>
        <v>776.3971369863018</v>
      </c>
      <c r="R33" s="46">
        <v>0.05</v>
      </c>
      <c r="S33" s="49">
        <f t="shared" si="11"/>
        <v>0</v>
      </c>
    </row>
    <row r="34" spans="2:23" x14ac:dyDescent="0.25">
      <c r="B34" s="148">
        <v>30</v>
      </c>
      <c r="C34" s="93" t="s">
        <v>456</v>
      </c>
      <c r="D34" s="93" t="s">
        <v>2585</v>
      </c>
      <c r="E34" s="160">
        <f t="shared" si="5"/>
        <v>40847</v>
      </c>
      <c r="F34" s="94">
        <v>40837</v>
      </c>
      <c r="G34" s="67">
        <v>44482</v>
      </c>
      <c r="H34" s="5">
        <f t="shared" si="6"/>
        <v>9.9863013698630141</v>
      </c>
      <c r="I34" s="11">
        <v>25</v>
      </c>
      <c r="J34" s="9">
        <v>0.05</v>
      </c>
      <c r="K34" s="10">
        <f t="shared" si="7"/>
        <v>3.7999999999999999E-2</v>
      </c>
      <c r="L34" s="163">
        <v>9000</v>
      </c>
      <c r="M34" s="163">
        <v>7643.98</v>
      </c>
      <c r="N34" s="46">
        <v>0.15</v>
      </c>
      <c r="O34" s="51">
        <f t="shared" si="8"/>
        <v>10350</v>
      </c>
      <c r="P34" s="49">
        <f t="shared" si="9"/>
        <v>3927.6123287671235</v>
      </c>
      <c r="Q34" s="49">
        <f t="shared" si="10"/>
        <v>6422.3876712328765</v>
      </c>
      <c r="R34" s="46">
        <v>0.05</v>
      </c>
      <c r="S34" s="49">
        <f t="shared" si="11"/>
        <v>6101.2682876712324</v>
      </c>
    </row>
    <row r="35" spans="2:23" x14ac:dyDescent="0.25">
      <c r="B35" s="148">
        <v>31</v>
      </c>
      <c r="C35" s="93" t="s">
        <v>457</v>
      </c>
      <c r="D35" s="93" t="s">
        <v>2585</v>
      </c>
      <c r="E35" s="160">
        <f t="shared" si="5"/>
        <v>40877</v>
      </c>
      <c r="F35" s="94">
        <v>40863</v>
      </c>
      <c r="G35" s="67">
        <v>44482</v>
      </c>
      <c r="H35" s="5">
        <f t="shared" si="6"/>
        <v>9.9150684931506845</v>
      </c>
      <c r="I35" s="11">
        <v>25</v>
      </c>
      <c r="J35" s="9">
        <v>0.05</v>
      </c>
      <c r="K35" s="10">
        <f t="shared" si="7"/>
        <v>3.7999999999999999E-2</v>
      </c>
      <c r="L35" s="163">
        <v>503064</v>
      </c>
      <c r="M35" s="163">
        <v>427877.54</v>
      </c>
      <c r="N35" s="46">
        <v>0.15</v>
      </c>
      <c r="O35" s="51">
        <f t="shared" si="8"/>
        <v>578523.6</v>
      </c>
      <c r="P35" s="49">
        <f t="shared" si="9"/>
        <v>217971.84251835613</v>
      </c>
      <c r="Q35" s="49">
        <f t="shared" si="10"/>
        <v>360551.75748164381</v>
      </c>
      <c r="R35" s="46">
        <v>0.05</v>
      </c>
      <c r="S35" s="49">
        <f t="shared" si="11"/>
        <v>342524.16960756161</v>
      </c>
    </row>
    <row r="36" spans="2:23" s="45" customFormat="1" x14ac:dyDescent="0.25">
      <c r="B36" s="148">
        <v>32</v>
      </c>
      <c r="C36" s="93" t="s">
        <v>457</v>
      </c>
      <c r="D36" s="93" t="s">
        <v>2585</v>
      </c>
      <c r="E36" s="160">
        <f t="shared" si="5"/>
        <v>40877</v>
      </c>
      <c r="F36" s="94">
        <v>40863</v>
      </c>
      <c r="G36" s="67">
        <v>44482</v>
      </c>
      <c r="H36" s="5">
        <f t="shared" si="6"/>
        <v>9.9150684931506845</v>
      </c>
      <c r="I36" s="11">
        <v>25</v>
      </c>
      <c r="J36" s="9">
        <v>0.05</v>
      </c>
      <c r="K36" s="10">
        <f t="shared" si="7"/>
        <v>3.7999999999999999E-2</v>
      </c>
      <c r="L36" s="163">
        <v>198279</v>
      </c>
      <c r="M36" s="163">
        <v>168644.75</v>
      </c>
      <c r="N36" s="46">
        <v>0.15</v>
      </c>
      <c r="O36" s="51">
        <f t="shared" si="8"/>
        <v>228020.84999999998</v>
      </c>
      <c r="P36" s="49">
        <f t="shared" si="9"/>
        <v>85912.009133424639</v>
      </c>
      <c r="Q36" s="49">
        <f t="shared" si="10"/>
        <v>142108.84086657534</v>
      </c>
      <c r="R36" s="46">
        <v>0.05</v>
      </c>
      <c r="S36" s="49">
        <f t="shared" si="11"/>
        <v>135003.39882324656</v>
      </c>
      <c r="U36" s="57"/>
      <c r="V36" s="57"/>
      <c r="W36" s="57"/>
    </row>
    <row r="37" spans="2:23" x14ac:dyDescent="0.25">
      <c r="B37" s="148">
        <v>33</v>
      </c>
      <c r="C37" s="93" t="s">
        <v>458</v>
      </c>
      <c r="D37" s="93" t="s">
        <v>2585</v>
      </c>
      <c r="E37" s="160">
        <f t="shared" si="5"/>
        <v>40877</v>
      </c>
      <c r="F37" s="94">
        <v>40863</v>
      </c>
      <c r="G37" s="67">
        <v>44482</v>
      </c>
      <c r="H37" s="5">
        <f t="shared" si="6"/>
        <v>9.9150684931506845</v>
      </c>
      <c r="I37" s="11">
        <v>25</v>
      </c>
      <c r="J37" s="9">
        <v>0.05</v>
      </c>
      <c r="K37" s="10">
        <f t="shared" si="7"/>
        <v>3.7999999999999999E-2</v>
      </c>
      <c r="L37" s="163">
        <v>26165</v>
      </c>
      <c r="M37" s="163">
        <v>22254.9</v>
      </c>
      <c r="N37" s="46">
        <v>0.15</v>
      </c>
      <c r="O37" s="51">
        <f t="shared" si="8"/>
        <v>30089.749999999996</v>
      </c>
      <c r="P37" s="49">
        <f t="shared" si="9"/>
        <v>11336.993423287668</v>
      </c>
      <c r="Q37" s="49">
        <f t="shared" si="10"/>
        <v>18752.756576712331</v>
      </c>
      <c r="R37" s="46">
        <v>0.05</v>
      </c>
      <c r="S37" s="49">
        <f t="shared" si="11"/>
        <v>17815.118747876713</v>
      </c>
    </row>
    <row r="38" spans="2:23" x14ac:dyDescent="0.25">
      <c r="B38" s="148">
        <v>34</v>
      </c>
      <c r="C38" s="93" t="s">
        <v>458</v>
      </c>
      <c r="D38" s="93" t="s">
        <v>2585</v>
      </c>
      <c r="E38" s="160">
        <f t="shared" si="5"/>
        <v>40877</v>
      </c>
      <c r="F38" s="94">
        <v>40863</v>
      </c>
      <c r="G38" s="67">
        <v>44482</v>
      </c>
      <c r="H38" s="5">
        <f t="shared" si="6"/>
        <v>9.9150684931506845</v>
      </c>
      <c r="I38" s="11">
        <v>25</v>
      </c>
      <c r="J38" s="9">
        <v>0.05</v>
      </c>
      <c r="K38" s="10">
        <f t="shared" si="7"/>
        <v>3.7999999999999999E-2</v>
      </c>
      <c r="L38" s="163">
        <v>40848</v>
      </c>
      <c r="M38" s="163">
        <v>34742.800000000003</v>
      </c>
      <c r="N38" s="46">
        <v>0.15</v>
      </c>
      <c r="O38" s="51">
        <f t="shared" si="8"/>
        <v>46975.199999999997</v>
      </c>
      <c r="P38" s="49">
        <f t="shared" si="9"/>
        <v>17698.968368219175</v>
      </c>
      <c r="Q38" s="49">
        <f t="shared" si="10"/>
        <v>29276.231631780822</v>
      </c>
      <c r="R38" s="46">
        <v>0.05</v>
      </c>
      <c r="S38" s="49">
        <f t="shared" si="11"/>
        <v>27812.42005019178</v>
      </c>
    </row>
    <row r="39" spans="2:23" x14ac:dyDescent="0.25">
      <c r="B39" s="148">
        <v>35</v>
      </c>
      <c r="C39" s="93" t="s">
        <v>459</v>
      </c>
      <c r="D39" s="93" t="s">
        <v>2585</v>
      </c>
      <c r="E39" s="160">
        <f t="shared" si="5"/>
        <v>40877</v>
      </c>
      <c r="F39" s="94">
        <v>40859</v>
      </c>
      <c r="G39" s="67">
        <v>44482</v>
      </c>
      <c r="H39" s="5">
        <f t="shared" si="6"/>
        <v>9.9260273972602739</v>
      </c>
      <c r="I39" s="11">
        <v>25</v>
      </c>
      <c r="J39" s="9">
        <v>0.05</v>
      </c>
      <c r="K39" s="10">
        <f t="shared" si="7"/>
        <v>3.7999999999999999E-2</v>
      </c>
      <c r="L39" s="163">
        <v>24420</v>
      </c>
      <c r="M39" s="163">
        <v>20766.47</v>
      </c>
      <c r="N39" s="46">
        <v>0.15</v>
      </c>
      <c r="O39" s="51">
        <f t="shared" si="8"/>
        <v>28082.999999999996</v>
      </c>
      <c r="P39" s="49">
        <f t="shared" si="9"/>
        <v>10592.599841095887</v>
      </c>
      <c r="Q39" s="49">
        <f t="shared" si="10"/>
        <v>17490.400158904107</v>
      </c>
      <c r="R39" s="46">
        <v>0.05</v>
      </c>
      <c r="S39" s="49">
        <f t="shared" si="11"/>
        <v>16615.880150958899</v>
      </c>
    </row>
    <row r="40" spans="2:23" x14ac:dyDescent="0.25">
      <c r="B40" s="148">
        <v>36</v>
      </c>
      <c r="C40" s="93" t="s">
        <v>460</v>
      </c>
      <c r="D40" s="93" t="s">
        <v>2585</v>
      </c>
      <c r="E40" s="160">
        <f t="shared" si="5"/>
        <v>40847</v>
      </c>
      <c r="F40" s="94">
        <v>40844</v>
      </c>
      <c r="G40" s="67">
        <v>44482</v>
      </c>
      <c r="H40" s="5">
        <f t="shared" si="6"/>
        <v>9.9671232876712335</v>
      </c>
      <c r="I40" s="11">
        <v>25</v>
      </c>
      <c r="J40" s="9">
        <v>0.05</v>
      </c>
      <c r="K40" s="10">
        <f t="shared" si="7"/>
        <v>3.7999999999999999E-2</v>
      </c>
      <c r="L40" s="163">
        <v>452</v>
      </c>
      <c r="M40" s="163">
        <v>0</v>
      </c>
      <c r="N40" s="46">
        <v>0.15</v>
      </c>
      <c r="O40" s="51">
        <f t="shared" si="8"/>
        <v>519.79999999999995</v>
      </c>
      <c r="P40" s="49">
        <f t="shared" si="9"/>
        <v>196.87460602739725</v>
      </c>
      <c r="Q40" s="49">
        <f t="shared" si="10"/>
        <v>322.92539397260271</v>
      </c>
      <c r="R40" s="46">
        <v>0.05</v>
      </c>
      <c r="S40" s="49">
        <f t="shared" si="11"/>
        <v>0</v>
      </c>
    </row>
    <row r="41" spans="2:23" x14ac:dyDescent="0.25">
      <c r="B41" s="148">
        <v>37</v>
      </c>
      <c r="C41" s="93" t="s">
        <v>454</v>
      </c>
      <c r="D41" s="93" t="s">
        <v>2585</v>
      </c>
      <c r="E41" s="160">
        <f t="shared" si="5"/>
        <v>40999</v>
      </c>
      <c r="F41" s="94">
        <v>40995</v>
      </c>
      <c r="G41" s="67">
        <v>44482</v>
      </c>
      <c r="H41" s="5">
        <f t="shared" si="6"/>
        <v>9.5534246575342472</v>
      </c>
      <c r="I41" s="11">
        <v>45</v>
      </c>
      <c r="J41" s="9">
        <v>0.05</v>
      </c>
      <c r="K41" s="10">
        <f t="shared" si="7"/>
        <v>2.1111111111111112E-2</v>
      </c>
      <c r="L41" s="163">
        <v>11963</v>
      </c>
      <c r="M41" s="163">
        <v>10244.64</v>
      </c>
      <c r="N41" s="46">
        <v>0.15</v>
      </c>
      <c r="O41" s="51">
        <f t="shared" si="8"/>
        <v>13757.449999999999</v>
      </c>
      <c r="P41" s="49">
        <f t="shared" si="9"/>
        <v>2774.6494211567733</v>
      </c>
      <c r="Q41" s="49">
        <f t="shared" si="10"/>
        <v>10982.800578843226</v>
      </c>
      <c r="R41" s="46">
        <v>0.05</v>
      </c>
      <c r="S41" s="49">
        <f t="shared" si="11"/>
        <v>10433.660549901064</v>
      </c>
    </row>
    <row r="42" spans="2:23" x14ac:dyDescent="0.25">
      <c r="B42" s="148">
        <v>38</v>
      </c>
      <c r="C42" s="93" t="s">
        <v>454</v>
      </c>
      <c r="D42" s="93" t="s">
        <v>2585</v>
      </c>
      <c r="E42" s="160">
        <f t="shared" si="5"/>
        <v>40999</v>
      </c>
      <c r="F42" s="94">
        <v>40992</v>
      </c>
      <c r="G42" s="67">
        <v>44482</v>
      </c>
      <c r="H42" s="5">
        <f t="shared" si="6"/>
        <v>9.5616438356164384</v>
      </c>
      <c r="I42" s="11">
        <v>45</v>
      </c>
      <c r="J42" s="9">
        <v>0.05</v>
      </c>
      <c r="K42" s="10">
        <f t="shared" si="7"/>
        <v>2.1111111111111112E-2</v>
      </c>
      <c r="L42" s="163">
        <v>9439</v>
      </c>
      <c r="M42" s="163">
        <v>8081.97</v>
      </c>
      <c r="N42" s="46">
        <v>0.15</v>
      </c>
      <c r="O42" s="51">
        <f t="shared" si="8"/>
        <v>10854.849999999999</v>
      </c>
      <c r="P42" s="49">
        <f t="shared" si="9"/>
        <v>2191.1266468797562</v>
      </c>
      <c r="Q42" s="49">
        <f t="shared" si="10"/>
        <v>8663.7233531202419</v>
      </c>
      <c r="R42" s="46">
        <v>0.05</v>
      </c>
      <c r="S42" s="49">
        <f t="shared" si="11"/>
        <v>8230.537185464229</v>
      </c>
    </row>
    <row r="43" spans="2:23" x14ac:dyDescent="0.25">
      <c r="B43" s="148">
        <v>39</v>
      </c>
      <c r="C43" s="93" t="s">
        <v>64</v>
      </c>
      <c r="D43" s="93" t="s">
        <v>2585</v>
      </c>
      <c r="E43" s="160">
        <f t="shared" si="5"/>
        <v>40968</v>
      </c>
      <c r="F43" s="94">
        <v>40948</v>
      </c>
      <c r="G43" s="67">
        <v>44482</v>
      </c>
      <c r="H43" s="5">
        <f t="shared" si="6"/>
        <v>9.6821917808219187</v>
      </c>
      <c r="I43" s="11">
        <v>25</v>
      </c>
      <c r="J43" s="9">
        <v>0.05</v>
      </c>
      <c r="K43" s="10">
        <f t="shared" si="7"/>
        <v>3.7999999999999999E-2</v>
      </c>
      <c r="L43" s="163">
        <v>55456</v>
      </c>
      <c r="M43" s="163">
        <v>47379.27</v>
      </c>
      <c r="N43" s="46">
        <v>0.15</v>
      </c>
      <c r="O43" s="51">
        <f t="shared" si="8"/>
        <v>63774.399999999994</v>
      </c>
      <c r="P43" s="49">
        <f t="shared" si="9"/>
        <v>23464.086917260272</v>
      </c>
      <c r="Q43" s="49">
        <f t="shared" si="10"/>
        <v>40310.313082739725</v>
      </c>
      <c r="R43" s="46">
        <v>0.05</v>
      </c>
      <c r="S43" s="49">
        <f t="shared" si="11"/>
        <v>38294.797428602738</v>
      </c>
    </row>
    <row r="44" spans="2:23" x14ac:dyDescent="0.25">
      <c r="B44" s="148">
        <v>40</v>
      </c>
      <c r="C44" s="93" t="s">
        <v>440</v>
      </c>
      <c r="D44" s="93" t="s">
        <v>2585</v>
      </c>
      <c r="E44" s="160">
        <f t="shared" si="5"/>
        <v>40999</v>
      </c>
      <c r="F44" s="94">
        <v>40998</v>
      </c>
      <c r="G44" s="67">
        <v>44482</v>
      </c>
      <c r="H44" s="5">
        <f t="shared" si="6"/>
        <v>9.5452054794520542</v>
      </c>
      <c r="I44" s="11">
        <v>20</v>
      </c>
      <c r="J44" s="9">
        <v>0.05</v>
      </c>
      <c r="K44" s="10">
        <f t="shared" si="7"/>
        <v>4.7500000000000001E-2</v>
      </c>
      <c r="L44" s="163">
        <v>2663</v>
      </c>
      <c r="M44" s="163">
        <v>0</v>
      </c>
      <c r="N44" s="46">
        <f>VLOOKUP(E44,CCI!E40:AC222,25,0)</f>
        <v>0.11213826366559476</v>
      </c>
      <c r="O44" s="51">
        <f t="shared" si="8"/>
        <v>2961.6241961414789</v>
      </c>
      <c r="P44" s="49">
        <f t="shared" si="9"/>
        <v>1342.7922964916531</v>
      </c>
      <c r="Q44" s="49">
        <f t="shared" si="10"/>
        <v>1618.8318996498258</v>
      </c>
      <c r="R44" s="46">
        <v>0.05</v>
      </c>
      <c r="S44" s="49">
        <f t="shared" si="11"/>
        <v>0</v>
      </c>
    </row>
    <row r="45" spans="2:23" x14ac:dyDescent="0.25">
      <c r="B45" s="148">
        <v>41</v>
      </c>
      <c r="C45" s="93" t="s">
        <v>454</v>
      </c>
      <c r="D45" s="93" t="s">
        <v>2585</v>
      </c>
      <c r="E45" s="160">
        <f t="shared" si="5"/>
        <v>40999</v>
      </c>
      <c r="F45" s="94">
        <v>40992</v>
      </c>
      <c r="G45" s="67">
        <v>44482</v>
      </c>
      <c r="H45" s="5">
        <f t="shared" si="6"/>
        <v>9.5616438356164384</v>
      </c>
      <c r="I45" s="11">
        <v>45</v>
      </c>
      <c r="J45" s="9">
        <v>0.05</v>
      </c>
      <c r="K45" s="10">
        <f t="shared" si="7"/>
        <v>2.1111111111111112E-2</v>
      </c>
      <c r="L45" s="163">
        <v>47000</v>
      </c>
      <c r="M45" s="163">
        <v>40256.54</v>
      </c>
      <c r="N45" s="46">
        <v>0.15</v>
      </c>
      <c r="O45" s="51">
        <f t="shared" si="8"/>
        <v>54049.999999999993</v>
      </c>
      <c r="P45" s="49">
        <f t="shared" si="9"/>
        <v>10910.366818873666</v>
      </c>
      <c r="Q45" s="49">
        <f t="shared" si="10"/>
        <v>43139.633181126323</v>
      </c>
      <c r="R45" s="46">
        <v>0.05</v>
      </c>
      <c r="S45" s="49">
        <f t="shared" si="11"/>
        <v>40982.651522070002</v>
      </c>
    </row>
    <row r="46" spans="2:23" x14ac:dyDescent="0.25">
      <c r="B46" s="148">
        <v>42</v>
      </c>
      <c r="C46" s="93" t="s">
        <v>440</v>
      </c>
      <c r="D46" s="93" t="s">
        <v>2585</v>
      </c>
      <c r="E46" s="160">
        <f t="shared" si="5"/>
        <v>41029</v>
      </c>
      <c r="F46" s="94">
        <v>41029</v>
      </c>
      <c r="G46" s="67">
        <v>44482</v>
      </c>
      <c r="H46" s="5">
        <f t="shared" si="6"/>
        <v>9.4602739726027405</v>
      </c>
      <c r="I46" s="11">
        <v>20</v>
      </c>
      <c r="J46" s="9">
        <v>0.05</v>
      </c>
      <c r="K46" s="10">
        <f t="shared" si="7"/>
        <v>4.7500000000000001E-2</v>
      </c>
      <c r="L46" s="163">
        <v>560331</v>
      </c>
      <c r="M46" s="163">
        <v>480529.93</v>
      </c>
      <c r="N46" s="46">
        <f>VLOOKUP(E46,CCI!E42:AC224,25,0)</f>
        <v>0.10795227036117554</v>
      </c>
      <c r="O46" s="51">
        <f t="shared" si="8"/>
        <v>620820.00360374781</v>
      </c>
      <c r="P46" s="49">
        <f t="shared" si="9"/>
        <v>278973.54778377456</v>
      </c>
      <c r="Q46" s="49">
        <f t="shared" si="10"/>
        <v>341846.45581997326</v>
      </c>
      <c r="R46" s="46">
        <v>0.05</v>
      </c>
      <c r="S46" s="49">
        <f t="shared" si="11"/>
        <v>324754.13302897458</v>
      </c>
    </row>
    <row r="47" spans="2:23" x14ac:dyDescent="0.25">
      <c r="B47" s="148">
        <v>43</v>
      </c>
      <c r="C47" s="93" t="s">
        <v>440</v>
      </c>
      <c r="D47" s="93" t="s">
        <v>2585</v>
      </c>
      <c r="E47" s="160">
        <f t="shared" si="5"/>
        <v>41060</v>
      </c>
      <c r="F47" s="94">
        <v>41034</v>
      </c>
      <c r="G47" s="67">
        <v>44482</v>
      </c>
      <c r="H47" s="5">
        <f t="shared" si="6"/>
        <v>9.4465753424657528</v>
      </c>
      <c r="I47" s="11">
        <v>20</v>
      </c>
      <c r="J47" s="9">
        <v>0.05</v>
      </c>
      <c r="K47" s="10">
        <f t="shared" si="7"/>
        <v>4.7500000000000001E-2</v>
      </c>
      <c r="L47" s="163">
        <v>138324</v>
      </c>
      <c r="M47" s="163">
        <v>118705.69</v>
      </c>
      <c r="N47" s="46">
        <v>0.05</v>
      </c>
      <c r="O47" s="51">
        <f t="shared" si="8"/>
        <v>145240.20000000001</v>
      </c>
      <c r="P47" s="49">
        <f t="shared" si="9"/>
        <v>65171.068372602742</v>
      </c>
      <c r="Q47" s="49">
        <f t="shared" si="10"/>
        <v>80069.131627397262</v>
      </c>
      <c r="R47" s="46">
        <v>0.05</v>
      </c>
      <c r="S47" s="49">
        <f t="shared" si="11"/>
        <v>76065.675046027391</v>
      </c>
    </row>
    <row r="48" spans="2:23" x14ac:dyDescent="0.25">
      <c r="B48" s="148">
        <v>44</v>
      </c>
      <c r="C48" s="93" t="s">
        <v>461</v>
      </c>
      <c r="D48" s="93" t="s">
        <v>2585</v>
      </c>
      <c r="E48" s="160">
        <f t="shared" si="5"/>
        <v>41243</v>
      </c>
      <c r="F48" s="94">
        <v>41215</v>
      </c>
      <c r="G48" s="67">
        <v>44482</v>
      </c>
      <c r="H48" s="5">
        <f t="shared" si="6"/>
        <v>8.9506849315068493</v>
      </c>
      <c r="I48" s="11">
        <v>25</v>
      </c>
      <c r="J48" s="9">
        <v>0.05</v>
      </c>
      <c r="K48" s="10">
        <f t="shared" si="7"/>
        <v>3.7999999999999999E-2</v>
      </c>
      <c r="L48" s="163">
        <v>488000</v>
      </c>
      <c r="M48" s="163">
        <v>422723.09</v>
      </c>
      <c r="N48" s="46">
        <v>0.05</v>
      </c>
      <c r="O48" s="51">
        <f t="shared" si="8"/>
        <v>512400</v>
      </c>
      <c r="P48" s="49">
        <f t="shared" si="9"/>
        <v>174280.57643835616</v>
      </c>
      <c r="Q48" s="49">
        <f t="shared" si="10"/>
        <v>338119.42356164381</v>
      </c>
      <c r="R48" s="46">
        <v>0.05</v>
      </c>
      <c r="S48" s="49">
        <f t="shared" si="11"/>
        <v>321213.45238356158</v>
      </c>
    </row>
    <row r="49" spans="2:19" x14ac:dyDescent="0.25">
      <c r="B49" s="148">
        <v>45</v>
      </c>
      <c r="C49" s="93" t="s">
        <v>462</v>
      </c>
      <c r="D49" s="93" t="s">
        <v>2585</v>
      </c>
      <c r="E49" s="160">
        <f t="shared" si="5"/>
        <v>41364</v>
      </c>
      <c r="F49" s="94">
        <v>41364</v>
      </c>
      <c r="G49" s="67">
        <v>44482</v>
      </c>
      <c r="H49" s="5">
        <f t="shared" si="6"/>
        <v>8.5424657534246577</v>
      </c>
      <c r="I49" s="11">
        <v>25</v>
      </c>
      <c r="J49" s="9">
        <v>0.05</v>
      </c>
      <c r="K49" s="10">
        <f t="shared" si="7"/>
        <v>3.7999999999999999E-2</v>
      </c>
      <c r="L49" s="163">
        <v>522510</v>
      </c>
      <c r="M49" s="163">
        <v>456008.34</v>
      </c>
      <c r="N49" s="46">
        <f>VLOOKUP(E49,CCI!E:AC,15,0)</f>
        <v>2.6381107722856529E-2</v>
      </c>
      <c r="O49" s="51">
        <f t="shared" si="8"/>
        <v>536294.39259626984</v>
      </c>
      <c r="P49" s="49">
        <f t="shared" si="9"/>
        <v>174088.5063352779</v>
      </c>
      <c r="Q49" s="49">
        <f t="shared" si="10"/>
        <v>362205.88626099192</v>
      </c>
      <c r="R49" s="46">
        <v>0.05</v>
      </c>
      <c r="S49" s="49">
        <f t="shared" si="11"/>
        <v>344095.59194794233</v>
      </c>
    </row>
    <row r="50" spans="2:19" x14ac:dyDescent="0.25">
      <c r="B50" s="148">
        <v>46</v>
      </c>
      <c r="C50" s="93" t="s">
        <v>463</v>
      </c>
      <c r="D50" s="93" t="s">
        <v>2585</v>
      </c>
      <c r="E50" s="160">
        <f t="shared" si="5"/>
        <v>41364</v>
      </c>
      <c r="F50" s="94">
        <v>41364</v>
      </c>
      <c r="G50" s="67">
        <v>44482</v>
      </c>
      <c r="H50" s="5">
        <f t="shared" si="6"/>
        <v>8.5424657534246577</v>
      </c>
      <c r="I50" s="11">
        <v>25</v>
      </c>
      <c r="J50" s="9">
        <v>0.05</v>
      </c>
      <c r="K50" s="10">
        <f t="shared" si="7"/>
        <v>3.7999999999999999E-2</v>
      </c>
      <c r="L50" s="163">
        <v>50000</v>
      </c>
      <c r="M50" s="163">
        <v>43636.480000000003</v>
      </c>
      <c r="N50" s="46">
        <f>VLOOKUP(E50,CCI!E:AC,15,0)</f>
        <v>2.6381107722856529E-2</v>
      </c>
      <c r="O50" s="51">
        <f t="shared" si="8"/>
        <v>51319.055386142834</v>
      </c>
      <c r="P50" s="49">
        <f t="shared" si="9"/>
        <v>16658.868379100677</v>
      </c>
      <c r="Q50" s="49">
        <f t="shared" si="10"/>
        <v>34660.187007042157</v>
      </c>
      <c r="R50" s="46">
        <v>0.05</v>
      </c>
      <c r="S50" s="49">
        <f t="shared" si="11"/>
        <v>32927.177656690044</v>
      </c>
    </row>
    <row r="51" spans="2:19" x14ac:dyDescent="0.25">
      <c r="B51" s="148">
        <v>47</v>
      </c>
      <c r="C51" s="93" t="s">
        <v>464</v>
      </c>
      <c r="D51" s="93" t="s">
        <v>2585</v>
      </c>
      <c r="E51" s="160">
        <f t="shared" si="5"/>
        <v>41029</v>
      </c>
      <c r="F51" s="94">
        <v>41001</v>
      </c>
      <c r="G51" s="67">
        <v>44482</v>
      </c>
      <c r="H51" s="5">
        <f t="shared" si="6"/>
        <v>9.536986301369863</v>
      </c>
      <c r="I51" s="11">
        <v>25</v>
      </c>
      <c r="J51" s="9">
        <v>0.05</v>
      </c>
      <c r="K51" s="10">
        <f t="shared" si="7"/>
        <v>3.7999999999999999E-2</v>
      </c>
      <c r="L51" s="163">
        <v>477600</v>
      </c>
      <c r="M51" s="163">
        <v>409168.42</v>
      </c>
      <c r="N51" s="46">
        <v>0.15</v>
      </c>
      <c r="O51" s="51">
        <f t="shared" si="8"/>
        <v>549240</v>
      </c>
      <c r="P51" s="49">
        <f t="shared" si="9"/>
        <v>199047.58553424658</v>
      </c>
      <c r="Q51" s="49">
        <f t="shared" si="10"/>
        <v>350192.41446575342</v>
      </c>
      <c r="R51" s="46">
        <v>0.05</v>
      </c>
      <c r="S51" s="49">
        <f t="shared" si="11"/>
        <v>332682.79374246573</v>
      </c>
    </row>
    <row r="52" spans="2:19" x14ac:dyDescent="0.25">
      <c r="B52" s="148">
        <v>48</v>
      </c>
      <c r="C52" s="93" t="s">
        <v>464</v>
      </c>
      <c r="D52" s="93" t="s">
        <v>2585</v>
      </c>
      <c r="E52" s="160">
        <f t="shared" si="5"/>
        <v>41029</v>
      </c>
      <c r="F52" s="94">
        <v>41015</v>
      </c>
      <c r="G52" s="67">
        <v>44482</v>
      </c>
      <c r="H52" s="5">
        <f t="shared" si="6"/>
        <v>9.4986301369863018</v>
      </c>
      <c r="I52" s="11">
        <v>25</v>
      </c>
      <c r="J52" s="9">
        <v>0.05</v>
      </c>
      <c r="K52" s="10">
        <f t="shared" si="7"/>
        <v>3.7999999999999999E-2</v>
      </c>
      <c r="L52" s="163">
        <v>477600</v>
      </c>
      <c r="M52" s="163">
        <v>409431.31</v>
      </c>
      <c r="N52" s="46">
        <v>0.15</v>
      </c>
      <c r="O52" s="51">
        <f t="shared" si="8"/>
        <v>549240</v>
      </c>
      <c r="P52" s="49">
        <f t="shared" si="9"/>
        <v>198247.04942465754</v>
      </c>
      <c r="Q52" s="49">
        <f t="shared" si="10"/>
        <v>350992.95057534246</v>
      </c>
      <c r="R52" s="46">
        <v>0.05</v>
      </c>
      <c r="S52" s="49">
        <f t="shared" si="11"/>
        <v>333443.30304657534</v>
      </c>
    </row>
    <row r="53" spans="2:19" x14ac:dyDescent="0.25">
      <c r="B53" s="148">
        <v>49</v>
      </c>
      <c r="C53" s="93" t="s">
        <v>465</v>
      </c>
      <c r="D53" s="93" t="s">
        <v>2585</v>
      </c>
      <c r="E53" s="160">
        <f t="shared" si="5"/>
        <v>41305</v>
      </c>
      <c r="F53" s="94">
        <v>41292</v>
      </c>
      <c r="G53" s="67">
        <v>44482</v>
      </c>
      <c r="H53" s="5">
        <f t="shared" si="6"/>
        <v>8.7397260273972606</v>
      </c>
      <c r="I53" s="11">
        <v>25</v>
      </c>
      <c r="J53" s="9">
        <v>0.05</v>
      </c>
      <c r="K53" s="10">
        <f t="shared" si="7"/>
        <v>3.7999999999999999E-2</v>
      </c>
      <c r="L53" s="163">
        <v>80000</v>
      </c>
      <c r="M53" s="163">
        <v>69566.14</v>
      </c>
      <c r="N53" s="46">
        <f>VLOOKUP(E53,CCI!E:AC,15,0)</f>
        <v>4.1672664459478856E-2</v>
      </c>
      <c r="O53" s="51">
        <f t="shared" si="8"/>
        <v>83333.813156758319</v>
      </c>
      <c r="P53" s="49">
        <f t="shared" si="9"/>
        <v>27675.958440718474</v>
      </c>
      <c r="Q53" s="49">
        <f t="shared" si="10"/>
        <v>55657.854716039845</v>
      </c>
      <c r="R53" s="46">
        <v>0.05</v>
      </c>
      <c r="S53" s="49">
        <f t="shared" si="11"/>
        <v>52874.961980237851</v>
      </c>
    </row>
    <row r="54" spans="2:19" x14ac:dyDescent="0.25">
      <c r="B54" s="148">
        <v>50</v>
      </c>
      <c r="C54" s="93" t="s">
        <v>465</v>
      </c>
      <c r="D54" s="93" t="s">
        <v>2585</v>
      </c>
      <c r="E54" s="160">
        <f t="shared" si="5"/>
        <v>41455</v>
      </c>
      <c r="F54" s="94">
        <v>41441</v>
      </c>
      <c r="G54" s="67">
        <v>44482</v>
      </c>
      <c r="H54" s="5">
        <f t="shared" si="6"/>
        <v>8.331506849315069</v>
      </c>
      <c r="I54" s="11">
        <v>25</v>
      </c>
      <c r="J54" s="9">
        <v>0.05</v>
      </c>
      <c r="K54" s="10">
        <f t="shared" si="7"/>
        <v>3.7999999999999999E-2</v>
      </c>
      <c r="L54" s="163">
        <v>41200</v>
      </c>
      <c r="M54" s="163">
        <v>36075.949999999997</v>
      </c>
      <c r="N54" s="46">
        <f>VLOOKUP(E54,CCI!E:AC,15,0)</f>
        <v>2.543573756553779E-2</v>
      </c>
      <c r="O54" s="51">
        <f t="shared" si="8"/>
        <v>42247.952387700163</v>
      </c>
      <c r="P54" s="49">
        <f t="shared" si="9"/>
        <v>13375.585978131112</v>
      </c>
      <c r="Q54" s="49">
        <f t="shared" si="10"/>
        <v>28872.366409569051</v>
      </c>
      <c r="R54" s="46">
        <v>0.05</v>
      </c>
      <c r="S54" s="49">
        <f t="shared" si="11"/>
        <v>27428.748089090597</v>
      </c>
    </row>
    <row r="55" spans="2:19" x14ac:dyDescent="0.25">
      <c r="B55" s="148">
        <v>51</v>
      </c>
      <c r="C55" s="93" t="s">
        <v>463</v>
      </c>
      <c r="D55" s="93" t="s">
        <v>2585</v>
      </c>
      <c r="E55" s="160">
        <f t="shared" si="5"/>
        <v>41394</v>
      </c>
      <c r="F55" s="94">
        <v>41365</v>
      </c>
      <c r="G55" s="67">
        <v>44482</v>
      </c>
      <c r="H55" s="5">
        <f t="shared" si="6"/>
        <v>8.5397260273972595</v>
      </c>
      <c r="I55" s="11">
        <v>25</v>
      </c>
      <c r="J55" s="9">
        <v>0.05</v>
      </c>
      <c r="K55" s="10">
        <f t="shared" si="7"/>
        <v>3.7999999999999999E-2</v>
      </c>
      <c r="L55" s="163">
        <v>1545</v>
      </c>
      <c r="M55" s="163">
        <v>0</v>
      </c>
      <c r="N55" s="46">
        <f>VLOOKUP(E55,CCI!E:AC,15,0)</f>
        <v>2.6162790697674403E-2</v>
      </c>
      <c r="O55" s="51">
        <f t="shared" si="8"/>
        <v>1585.421511627907</v>
      </c>
      <c r="P55" s="49">
        <f t="shared" si="9"/>
        <v>514.48448319528507</v>
      </c>
      <c r="Q55" s="49">
        <f t="shared" si="10"/>
        <v>1070.9370284326219</v>
      </c>
      <c r="R55" s="46">
        <v>0.05</v>
      </c>
      <c r="S55" s="49">
        <f t="shared" si="11"/>
        <v>0</v>
      </c>
    </row>
    <row r="56" spans="2:19" x14ac:dyDescent="0.25">
      <c r="B56" s="148">
        <v>52</v>
      </c>
      <c r="C56" s="93" t="s">
        <v>440</v>
      </c>
      <c r="D56" s="93" t="s">
        <v>2585</v>
      </c>
      <c r="E56" s="160">
        <f t="shared" si="5"/>
        <v>41517</v>
      </c>
      <c r="F56" s="94">
        <v>41517</v>
      </c>
      <c r="G56" s="67">
        <v>44482</v>
      </c>
      <c r="H56" s="5">
        <f t="shared" si="6"/>
        <v>8.1232876712328768</v>
      </c>
      <c r="I56" s="11">
        <v>20</v>
      </c>
      <c r="J56" s="9">
        <v>0.05</v>
      </c>
      <c r="K56" s="10">
        <f t="shared" si="7"/>
        <v>4.7500000000000001E-2</v>
      </c>
      <c r="L56" s="163">
        <v>41170</v>
      </c>
      <c r="M56" s="163">
        <v>36161.14</v>
      </c>
      <c r="N56" s="46">
        <v>0</v>
      </c>
      <c r="O56" s="51">
        <f t="shared" si="8"/>
        <v>41170</v>
      </c>
      <c r="P56" s="49">
        <f t="shared" si="9"/>
        <v>15885.698287671234</v>
      </c>
      <c r="Q56" s="49">
        <f t="shared" si="10"/>
        <v>25284.301712328765</v>
      </c>
      <c r="R56" s="46">
        <v>0.05</v>
      </c>
      <c r="S56" s="49">
        <f t="shared" si="11"/>
        <v>24020.086626712324</v>
      </c>
    </row>
    <row r="57" spans="2:19" x14ac:dyDescent="0.25">
      <c r="B57" s="148">
        <v>53</v>
      </c>
      <c r="C57" s="93" t="s">
        <v>466</v>
      </c>
      <c r="D57" s="93" t="s">
        <v>2585</v>
      </c>
      <c r="E57" s="160">
        <f t="shared" si="5"/>
        <v>41759</v>
      </c>
      <c r="F57" s="94">
        <v>41745</v>
      </c>
      <c r="G57" s="67">
        <v>44482</v>
      </c>
      <c r="H57" s="5">
        <f t="shared" si="6"/>
        <v>7.4986301369863018</v>
      </c>
      <c r="I57" s="11">
        <v>45</v>
      </c>
      <c r="J57" s="9">
        <v>0.05</v>
      </c>
      <c r="K57" s="10">
        <f t="shared" si="7"/>
        <v>2.1111111111111112E-2</v>
      </c>
      <c r="L57" s="163">
        <v>8086819.0199999996</v>
      </c>
      <c r="M57" s="163">
        <v>7195791.8899999997</v>
      </c>
      <c r="N57" s="46">
        <v>0</v>
      </c>
      <c r="O57" s="51">
        <f t="shared" si="8"/>
        <v>8086819.0199999996</v>
      </c>
      <c r="P57" s="49">
        <f t="shared" si="9"/>
        <v>1280179.1461097717</v>
      </c>
      <c r="Q57" s="49">
        <f t="shared" si="10"/>
        <v>6806639.8738902276</v>
      </c>
      <c r="R57" s="46">
        <v>0.05</v>
      </c>
      <c r="S57" s="49">
        <f t="shared" si="11"/>
        <v>6466307.8801957164</v>
      </c>
    </row>
    <row r="58" spans="2:19" x14ac:dyDescent="0.25">
      <c r="B58" s="148">
        <v>54</v>
      </c>
      <c r="C58" s="93" t="s">
        <v>467</v>
      </c>
      <c r="D58" s="93" t="s">
        <v>2585</v>
      </c>
      <c r="E58" s="160">
        <f t="shared" si="5"/>
        <v>42247</v>
      </c>
      <c r="F58" s="94">
        <v>42217</v>
      </c>
      <c r="G58" s="67">
        <v>44482</v>
      </c>
      <c r="H58" s="5">
        <f t="shared" si="6"/>
        <v>6.2054794520547949</v>
      </c>
      <c r="I58" s="11">
        <v>45</v>
      </c>
      <c r="J58" s="9">
        <v>0.05</v>
      </c>
      <c r="K58" s="10">
        <f t="shared" si="7"/>
        <v>2.1111111111111112E-2</v>
      </c>
      <c r="L58" s="163">
        <v>1308970310.3599999</v>
      </c>
      <c r="M58" s="163">
        <v>1191741703.8</v>
      </c>
      <c r="N58" s="46">
        <v>0</v>
      </c>
      <c r="O58" s="51">
        <f t="shared" si="8"/>
        <v>1308970310.3599999</v>
      </c>
      <c r="P58" s="49">
        <f t="shared" si="9"/>
        <v>171481087.69054064</v>
      </c>
      <c r="Q58" s="49">
        <f t="shared" si="10"/>
        <v>1137489222.6694593</v>
      </c>
      <c r="R58" s="46">
        <v>0.05</v>
      </c>
      <c r="S58" s="49">
        <f t="shared" si="11"/>
        <v>1080614761.5359864</v>
      </c>
    </row>
    <row r="59" spans="2:19" x14ac:dyDescent="0.25">
      <c r="B59" s="148">
        <v>55</v>
      </c>
      <c r="C59" s="93" t="s">
        <v>468</v>
      </c>
      <c r="D59" s="93" t="s">
        <v>2585</v>
      </c>
      <c r="E59" s="160">
        <f t="shared" si="5"/>
        <v>42247</v>
      </c>
      <c r="F59" s="94">
        <v>42217</v>
      </c>
      <c r="G59" s="67">
        <v>44482</v>
      </c>
      <c r="H59" s="5">
        <f t="shared" si="6"/>
        <v>6.2054794520547949</v>
      </c>
      <c r="I59" s="11">
        <v>45</v>
      </c>
      <c r="J59" s="9">
        <v>0.05</v>
      </c>
      <c r="K59" s="10">
        <f t="shared" si="7"/>
        <v>2.1111111111111112E-2</v>
      </c>
      <c r="L59" s="163">
        <v>177298871</v>
      </c>
      <c r="M59" s="163">
        <v>161390790.22</v>
      </c>
      <c r="N59" s="46">
        <v>0</v>
      </c>
      <c r="O59" s="51">
        <f t="shared" si="8"/>
        <v>177298871</v>
      </c>
      <c r="P59" s="49">
        <f t="shared" si="9"/>
        <v>23226961.684885848</v>
      </c>
      <c r="Q59" s="49">
        <f t="shared" si="10"/>
        <v>154071909.31511414</v>
      </c>
      <c r="R59" s="46">
        <v>0.05</v>
      </c>
      <c r="S59" s="49">
        <f t="shared" si="11"/>
        <v>146368313.84935844</v>
      </c>
    </row>
    <row r="60" spans="2:19" x14ac:dyDescent="0.25">
      <c r="B60" s="148">
        <v>56</v>
      </c>
      <c r="C60" s="93" t="s">
        <v>469</v>
      </c>
      <c r="D60" s="93" t="s">
        <v>2585</v>
      </c>
      <c r="E60" s="160">
        <f t="shared" si="5"/>
        <v>42247</v>
      </c>
      <c r="F60" s="94">
        <v>42217</v>
      </c>
      <c r="G60" s="67">
        <v>44482</v>
      </c>
      <c r="H60" s="5">
        <f t="shared" si="6"/>
        <v>6.2054794520547949</v>
      </c>
      <c r="I60" s="11">
        <v>25</v>
      </c>
      <c r="J60" s="9">
        <v>0.05</v>
      </c>
      <c r="K60" s="10">
        <f t="shared" si="7"/>
        <v>3.7999999999999999E-2</v>
      </c>
      <c r="L60" s="163">
        <v>118199248</v>
      </c>
      <c r="M60" s="163">
        <v>107593860.72</v>
      </c>
      <c r="N60" s="46">
        <v>0</v>
      </c>
      <c r="O60" s="51">
        <f t="shared" si="8"/>
        <v>118199248</v>
      </c>
      <c r="P60" s="49">
        <f t="shared" si="9"/>
        <v>27872354.179068491</v>
      </c>
      <c r="Q60" s="49">
        <f t="shared" si="10"/>
        <v>90326893.820931509</v>
      </c>
      <c r="R60" s="46">
        <v>0.05</v>
      </c>
      <c r="S60" s="49">
        <f t="shared" si="11"/>
        <v>85810549.129884928</v>
      </c>
    </row>
    <row r="61" spans="2:19" x14ac:dyDescent="0.25">
      <c r="B61" s="148">
        <v>57</v>
      </c>
      <c r="C61" s="93" t="s">
        <v>470</v>
      </c>
      <c r="D61" s="93" t="s">
        <v>2585</v>
      </c>
      <c r="E61" s="160">
        <f t="shared" si="5"/>
        <v>42247</v>
      </c>
      <c r="F61" s="94">
        <v>42217</v>
      </c>
      <c r="G61" s="67">
        <v>44482</v>
      </c>
      <c r="H61" s="5">
        <f t="shared" si="6"/>
        <v>6.2054794520547949</v>
      </c>
      <c r="I61" s="11">
        <v>25</v>
      </c>
      <c r="J61" s="9">
        <v>0.05</v>
      </c>
      <c r="K61" s="10">
        <f t="shared" si="7"/>
        <v>3.7999999999999999E-2</v>
      </c>
      <c r="L61" s="163">
        <v>118199248</v>
      </c>
      <c r="M61" s="163">
        <v>107593860.72</v>
      </c>
      <c r="N61" s="46">
        <v>0</v>
      </c>
      <c r="O61" s="51">
        <f t="shared" si="8"/>
        <v>118199248</v>
      </c>
      <c r="P61" s="49">
        <f t="shared" si="9"/>
        <v>27872354.179068491</v>
      </c>
      <c r="Q61" s="49">
        <f t="shared" si="10"/>
        <v>90326893.820931509</v>
      </c>
      <c r="R61" s="46">
        <v>0.05</v>
      </c>
      <c r="S61" s="49">
        <f t="shared" si="11"/>
        <v>85810549.129884928</v>
      </c>
    </row>
    <row r="62" spans="2:19" x14ac:dyDescent="0.25">
      <c r="B62" s="148">
        <v>58</v>
      </c>
      <c r="C62" s="93" t="s">
        <v>471</v>
      </c>
      <c r="D62" s="93" t="s">
        <v>2585</v>
      </c>
      <c r="E62" s="160">
        <f t="shared" si="5"/>
        <v>42247</v>
      </c>
      <c r="F62" s="94">
        <v>42217</v>
      </c>
      <c r="G62" s="67">
        <v>44482</v>
      </c>
      <c r="H62" s="5">
        <f t="shared" si="6"/>
        <v>6.2054794520547949</v>
      </c>
      <c r="I62" s="11">
        <v>25</v>
      </c>
      <c r="J62" s="9">
        <v>0.05</v>
      </c>
      <c r="K62" s="10">
        <f t="shared" si="7"/>
        <v>3.7999999999999999E-2</v>
      </c>
      <c r="L62" s="163">
        <v>13131855</v>
      </c>
      <c r="M62" s="163">
        <v>11953603.77</v>
      </c>
      <c r="N62" s="46">
        <v>0</v>
      </c>
      <c r="O62" s="51">
        <f t="shared" si="8"/>
        <v>13131855</v>
      </c>
      <c r="P62" s="49">
        <f t="shared" si="9"/>
        <v>3096599.3420547945</v>
      </c>
      <c r="Q62" s="49">
        <f>O62-P62</f>
        <v>10035255.657945205</v>
      </c>
      <c r="R62" s="46">
        <v>0.05</v>
      </c>
      <c r="S62" s="49">
        <f>Q62*(1-R62)</f>
        <v>9533492.8750479445</v>
      </c>
    </row>
    <row r="63" spans="2:19" x14ac:dyDescent="0.25">
      <c r="B63" s="148">
        <v>59</v>
      </c>
      <c r="C63" s="93" t="s">
        <v>472</v>
      </c>
      <c r="D63" s="93" t="s">
        <v>2585</v>
      </c>
      <c r="E63" s="160">
        <f t="shared" si="5"/>
        <v>42247</v>
      </c>
      <c r="F63" s="94">
        <v>42217</v>
      </c>
      <c r="G63" s="67">
        <v>44482</v>
      </c>
      <c r="H63" s="5">
        <f t="shared" si="6"/>
        <v>6.2054794520547949</v>
      </c>
      <c r="I63" s="11">
        <v>25</v>
      </c>
      <c r="J63" s="9">
        <v>0.05</v>
      </c>
      <c r="K63" s="10">
        <f t="shared" si="7"/>
        <v>3.7999999999999999E-2</v>
      </c>
      <c r="L63" s="163">
        <v>50816334</v>
      </c>
      <c r="M63" s="163">
        <v>46256855.759999998</v>
      </c>
      <c r="N63" s="46">
        <v>0</v>
      </c>
      <c r="O63" s="51">
        <f t="shared" si="8"/>
        <v>50816334</v>
      </c>
      <c r="P63" s="49">
        <f t="shared" si="9"/>
        <v>11982909.225698631</v>
      </c>
      <c r="Q63" s="49">
        <f t="shared" si="10"/>
        <v>38833424.774301365</v>
      </c>
      <c r="R63" s="46">
        <v>0.05</v>
      </c>
      <c r="S63" s="49">
        <f t="shared" si="11"/>
        <v>36891753.535586298</v>
      </c>
    </row>
    <row r="64" spans="2:19" x14ac:dyDescent="0.25">
      <c r="B64" s="148">
        <v>60</v>
      </c>
      <c r="C64" s="93" t="s">
        <v>473</v>
      </c>
      <c r="D64" s="93" t="s">
        <v>2585</v>
      </c>
      <c r="E64" s="160">
        <f t="shared" si="5"/>
        <v>42247</v>
      </c>
      <c r="F64" s="94">
        <v>42217</v>
      </c>
      <c r="G64" s="67">
        <v>44482</v>
      </c>
      <c r="H64" s="5">
        <f t="shared" si="6"/>
        <v>6.2054794520547949</v>
      </c>
      <c r="I64" s="11">
        <v>25</v>
      </c>
      <c r="J64" s="9">
        <v>0.05</v>
      </c>
      <c r="K64" s="10">
        <f t="shared" si="7"/>
        <v>3.7999999999999999E-2</v>
      </c>
      <c r="L64" s="163">
        <v>5909962</v>
      </c>
      <c r="M64" s="163">
        <v>5379692.6699999999</v>
      </c>
      <c r="N64" s="46">
        <v>0</v>
      </c>
      <c r="O64" s="51">
        <f t="shared" si="8"/>
        <v>5909962</v>
      </c>
      <c r="P64" s="49">
        <f t="shared" si="9"/>
        <v>1393617.6146301369</v>
      </c>
      <c r="Q64" s="49">
        <f t="shared" si="10"/>
        <v>4516344.3853698634</v>
      </c>
      <c r="R64" s="46">
        <v>0.05</v>
      </c>
      <c r="S64" s="49">
        <f t="shared" si="11"/>
        <v>4290527.16610137</v>
      </c>
    </row>
    <row r="65" spans="2:19" x14ac:dyDescent="0.25">
      <c r="B65" s="148">
        <v>61</v>
      </c>
      <c r="C65" s="93" t="s">
        <v>474</v>
      </c>
      <c r="D65" s="93" t="s">
        <v>2585</v>
      </c>
      <c r="E65" s="160">
        <f t="shared" si="5"/>
        <v>42247</v>
      </c>
      <c r="F65" s="94">
        <v>42217</v>
      </c>
      <c r="G65" s="67">
        <v>44482</v>
      </c>
      <c r="H65" s="5">
        <f t="shared" si="6"/>
        <v>6.2054794520547949</v>
      </c>
      <c r="I65" s="11">
        <v>25</v>
      </c>
      <c r="J65" s="9">
        <v>0.05</v>
      </c>
      <c r="K65" s="10">
        <f t="shared" si="7"/>
        <v>3.7999999999999999E-2</v>
      </c>
      <c r="L65" s="163">
        <v>1487719</v>
      </c>
      <c r="M65" s="163">
        <v>1354233.9</v>
      </c>
      <c r="N65" s="46">
        <v>0</v>
      </c>
      <c r="O65" s="51">
        <f t="shared" si="8"/>
        <v>1487719</v>
      </c>
      <c r="P65" s="49">
        <f t="shared" si="9"/>
        <v>350816.36802739726</v>
      </c>
      <c r="Q65" s="49">
        <f t="shared" si="10"/>
        <v>1136902.6319726028</v>
      </c>
      <c r="R65" s="46">
        <v>0.05</v>
      </c>
      <c r="S65" s="49">
        <f t="shared" si="11"/>
        <v>1080057.5003739726</v>
      </c>
    </row>
    <row r="66" spans="2:19" x14ac:dyDescent="0.25">
      <c r="B66" s="148">
        <v>62</v>
      </c>
      <c r="C66" s="93" t="s">
        <v>475</v>
      </c>
      <c r="D66" s="93" t="s">
        <v>2585</v>
      </c>
      <c r="E66" s="160">
        <f t="shared" si="5"/>
        <v>42247</v>
      </c>
      <c r="F66" s="94">
        <v>42217</v>
      </c>
      <c r="G66" s="67">
        <v>44482</v>
      </c>
      <c r="H66" s="5">
        <f t="shared" si="6"/>
        <v>6.2054794520547949</v>
      </c>
      <c r="I66" s="11">
        <v>25</v>
      </c>
      <c r="J66" s="9">
        <v>0.05</v>
      </c>
      <c r="K66" s="10">
        <f t="shared" si="7"/>
        <v>3.7999999999999999E-2</v>
      </c>
      <c r="L66" s="163">
        <v>1666414</v>
      </c>
      <c r="M66" s="163">
        <v>1516895.57</v>
      </c>
      <c r="N66" s="46">
        <v>0</v>
      </c>
      <c r="O66" s="51">
        <f t="shared" si="8"/>
        <v>1666414</v>
      </c>
      <c r="P66" s="49">
        <f t="shared" si="9"/>
        <v>392954.11775342468</v>
      </c>
      <c r="Q66" s="49">
        <f t="shared" si="10"/>
        <v>1273459.8822465753</v>
      </c>
      <c r="R66" s="46">
        <v>0.05</v>
      </c>
      <c r="S66" s="49">
        <f t="shared" si="11"/>
        <v>1209786.8881342465</v>
      </c>
    </row>
    <row r="67" spans="2:19" x14ac:dyDescent="0.25">
      <c r="B67" s="148">
        <v>63</v>
      </c>
      <c r="C67" s="93" t="s">
        <v>476</v>
      </c>
      <c r="D67" s="93" t="s">
        <v>2585</v>
      </c>
      <c r="E67" s="160">
        <f t="shared" si="5"/>
        <v>42247</v>
      </c>
      <c r="F67" s="94">
        <v>42217</v>
      </c>
      <c r="G67" s="67">
        <v>44482</v>
      </c>
      <c r="H67" s="5">
        <f t="shared" si="6"/>
        <v>6.2054794520547949</v>
      </c>
      <c r="I67" s="11">
        <v>25</v>
      </c>
      <c r="J67" s="9">
        <v>0.05</v>
      </c>
      <c r="K67" s="10">
        <f t="shared" si="7"/>
        <v>3.7999999999999999E-2</v>
      </c>
      <c r="L67" s="163">
        <v>4510615</v>
      </c>
      <c r="M67" s="163">
        <v>4105901.6</v>
      </c>
      <c r="N67" s="46">
        <v>0</v>
      </c>
      <c r="O67" s="51">
        <f t="shared" si="8"/>
        <v>4510615</v>
      </c>
      <c r="P67" s="49">
        <f t="shared" si="9"/>
        <v>1063640.0905479454</v>
      </c>
      <c r="Q67" s="49">
        <f t="shared" si="10"/>
        <v>3446974.9094520546</v>
      </c>
      <c r="R67" s="46">
        <v>0.05</v>
      </c>
      <c r="S67" s="49">
        <f t="shared" si="11"/>
        <v>3274626.1639794516</v>
      </c>
    </row>
    <row r="68" spans="2:19" x14ac:dyDescent="0.25">
      <c r="B68" s="148">
        <v>64</v>
      </c>
      <c r="C68" s="93" t="s">
        <v>477</v>
      </c>
      <c r="D68" s="93" t="s">
        <v>2585</v>
      </c>
      <c r="E68" s="160">
        <f t="shared" si="5"/>
        <v>42247</v>
      </c>
      <c r="F68" s="94">
        <v>42217</v>
      </c>
      <c r="G68" s="67">
        <v>44482</v>
      </c>
      <c r="H68" s="5">
        <f t="shared" si="6"/>
        <v>6.2054794520547949</v>
      </c>
      <c r="I68" s="11">
        <v>45</v>
      </c>
      <c r="J68" s="9">
        <v>0.05</v>
      </c>
      <c r="K68" s="10">
        <f t="shared" si="7"/>
        <v>2.1111111111111112E-2</v>
      </c>
      <c r="L68" s="163">
        <v>13888021</v>
      </c>
      <c r="M68" s="163">
        <v>12641923.039999999</v>
      </c>
      <c r="N68" s="46">
        <v>0</v>
      </c>
      <c r="O68" s="51">
        <f t="shared" si="8"/>
        <v>13888021</v>
      </c>
      <c r="P68" s="49">
        <f t="shared" si="9"/>
        <v>1819394.1666210049</v>
      </c>
      <c r="Q68" s="49">
        <f t="shared" si="10"/>
        <v>12068626.833378995</v>
      </c>
      <c r="R68" s="46">
        <v>0.05</v>
      </c>
      <c r="S68" s="49">
        <f t="shared" si="11"/>
        <v>11465195.491710044</v>
      </c>
    </row>
    <row r="69" spans="2:19" x14ac:dyDescent="0.25">
      <c r="B69" s="148">
        <v>65</v>
      </c>
      <c r="C69" s="93" t="s">
        <v>478</v>
      </c>
      <c r="D69" s="93" t="s">
        <v>2585</v>
      </c>
      <c r="E69" s="160">
        <f t="shared" si="5"/>
        <v>42247</v>
      </c>
      <c r="F69" s="94">
        <v>42217</v>
      </c>
      <c r="G69" s="67">
        <v>44482</v>
      </c>
      <c r="H69" s="5">
        <f t="shared" si="6"/>
        <v>6.2054794520547949</v>
      </c>
      <c r="I69" s="11">
        <v>45</v>
      </c>
      <c r="J69" s="9">
        <v>0.05</v>
      </c>
      <c r="K69" s="10">
        <f t="shared" si="7"/>
        <v>2.1111111111111112E-2</v>
      </c>
      <c r="L69" s="163">
        <v>49708583</v>
      </c>
      <c r="M69" s="163">
        <v>45248497.340000004</v>
      </c>
      <c r="N69" s="46">
        <v>0</v>
      </c>
      <c r="O69" s="51">
        <f t="shared" si="8"/>
        <v>49708583</v>
      </c>
      <c r="P69" s="49">
        <f t="shared" si="9"/>
        <v>6512051.3528310517</v>
      </c>
      <c r="Q69" s="49">
        <f t="shared" si="10"/>
        <v>43196531.647168949</v>
      </c>
      <c r="R69" s="46">
        <v>0.05</v>
      </c>
      <c r="S69" s="49">
        <f t="shared" si="11"/>
        <v>41036705.0648105</v>
      </c>
    </row>
    <row r="70" spans="2:19" x14ac:dyDescent="0.25">
      <c r="B70" s="148">
        <v>66</v>
      </c>
      <c r="C70" s="93" t="s">
        <v>479</v>
      </c>
      <c r="D70" s="93" t="s">
        <v>2585</v>
      </c>
      <c r="E70" s="160">
        <f t="shared" ref="E70:E133" si="12">EOMONTH(F70,0)</f>
        <v>42247</v>
      </c>
      <c r="F70" s="94">
        <v>42217</v>
      </c>
      <c r="G70" s="67">
        <v>44482</v>
      </c>
      <c r="H70" s="5">
        <f t="shared" ref="H70:H133" si="13">(G70-F70)/(EDATE(G70,12)-G70)</f>
        <v>6.2054794520547949</v>
      </c>
      <c r="I70" s="11">
        <v>45</v>
      </c>
      <c r="J70" s="9">
        <v>0.05</v>
      </c>
      <c r="K70" s="10">
        <f t="shared" ref="K70:K133" si="14">(1-J70)/I70</f>
        <v>2.1111111111111112E-2</v>
      </c>
      <c r="L70" s="163">
        <v>13807668</v>
      </c>
      <c r="M70" s="163">
        <v>12568779.689999999</v>
      </c>
      <c r="N70" s="46">
        <v>0</v>
      </c>
      <c r="O70" s="51">
        <f t="shared" ref="O70" si="15">L70*(1+N70)</f>
        <v>13807668</v>
      </c>
      <c r="P70" s="49">
        <f t="shared" ref="P70:P133" si="16">O70*K70*H70</f>
        <v>1808867.5567123287</v>
      </c>
      <c r="Q70" s="49">
        <f t="shared" ref="Q70:Q133" si="17">MAX(O70-P70,0)</f>
        <v>11998800.443287671</v>
      </c>
      <c r="R70" s="46">
        <v>0.05</v>
      </c>
      <c r="S70" s="49">
        <f t="shared" ref="S70:S133" si="18">IF(M70&lt;=0,0,IF(Q70&lt;=J70*O70,J70*O70,Q70*(1-R70)))</f>
        <v>11398860.421123287</v>
      </c>
    </row>
    <row r="71" spans="2:19" x14ac:dyDescent="0.25">
      <c r="B71" s="148">
        <v>67</v>
      </c>
      <c r="C71" s="93" t="s">
        <v>480</v>
      </c>
      <c r="D71" s="93" t="s">
        <v>2585</v>
      </c>
      <c r="E71" s="160">
        <f t="shared" si="12"/>
        <v>42247</v>
      </c>
      <c r="F71" s="94">
        <v>42217</v>
      </c>
      <c r="G71" s="67">
        <v>44482</v>
      </c>
      <c r="H71" s="5">
        <f t="shared" si="13"/>
        <v>6.2054794520547949</v>
      </c>
      <c r="I71" s="11">
        <v>25</v>
      </c>
      <c r="J71" s="9">
        <v>0.05</v>
      </c>
      <c r="K71" s="10">
        <f t="shared" si="14"/>
        <v>3.7999999999999999E-2</v>
      </c>
      <c r="L71" s="163">
        <v>637988981</v>
      </c>
      <c r="M71" s="163">
        <v>580745637.01999998</v>
      </c>
      <c r="N71" s="46">
        <v>0</v>
      </c>
      <c r="O71" s="51">
        <f t="shared" ref="O71:O133" si="19">L71*(1+N71)</f>
        <v>637988981</v>
      </c>
      <c r="P71" s="49">
        <f t="shared" si="16"/>
        <v>150443045.46484932</v>
      </c>
      <c r="Q71" s="49">
        <f t="shared" si="17"/>
        <v>487545935.53515065</v>
      </c>
      <c r="R71" s="46">
        <v>0.05</v>
      </c>
      <c r="S71" s="49">
        <f t="shared" si="18"/>
        <v>463168638.75839311</v>
      </c>
    </row>
    <row r="72" spans="2:19" x14ac:dyDescent="0.25">
      <c r="B72" s="148">
        <v>68</v>
      </c>
      <c r="C72" s="93" t="s">
        <v>467</v>
      </c>
      <c r="D72" s="93" t="s">
        <v>2585</v>
      </c>
      <c r="E72" s="160">
        <f t="shared" si="12"/>
        <v>42460</v>
      </c>
      <c r="F72" s="94">
        <v>42455</v>
      </c>
      <c r="G72" s="67">
        <v>44482</v>
      </c>
      <c r="H72" s="5">
        <f t="shared" si="13"/>
        <v>5.5534246575342463</v>
      </c>
      <c r="I72" s="11">
        <v>25</v>
      </c>
      <c r="J72" s="9">
        <v>0.05</v>
      </c>
      <c r="K72" s="10">
        <f t="shared" si="14"/>
        <v>3.7999999999999999E-2</v>
      </c>
      <c r="L72" s="163">
        <v>1377483905</v>
      </c>
      <c r="M72" s="163">
        <v>1268433095.8499999</v>
      </c>
      <c r="N72" s="46">
        <v>0</v>
      </c>
      <c r="O72" s="51">
        <f t="shared" si="19"/>
        <v>1377483905</v>
      </c>
      <c r="P72" s="49">
        <f t="shared" si="16"/>
        <v>290690617.16857535</v>
      </c>
      <c r="Q72" s="49">
        <f>O72-P72</f>
        <v>1086793287.8314247</v>
      </c>
      <c r="R72" s="46">
        <v>0.05</v>
      </c>
      <c r="S72" s="49">
        <f>Q72*(1-R72)</f>
        <v>1032453623.4398534</v>
      </c>
    </row>
    <row r="73" spans="2:19" x14ac:dyDescent="0.25">
      <c r="B73" s="148">
        <v>69</v>
      </c>
      <c r="C73" s="93" t="s">
        <v>468</v>
      </c>
      <c r="D73" s="93" t="s">
        <v>2585</v>
      </c>
      <c r="E73" s="160">
        <f t="shared" si="12"/>
        <v>42460</v>
      </c>
      <c r="F73" s="94">
        <v>42455</v>
      </c>
      <c r="G73" s="67">
        <v>44482</v>
      </c>
      <c r="H73" s="5">
        <f t="shared" si="13"/>
        <v>5.5534246575342463</v>
      </c>
      <c r="I73" s="11">
        <v>25</v>
      </c>
      <c r="J73" s="9">
        <v>0.05</v>
      </c>
      <c r="K73" s="10">
        <f t="shared" si="14"/>
        <v>3.7999999999999999E-2</v>
      </c>
      <c r="L73" s="163">
        <v>187868971</v>
      </c>
      <c r="M73" s="163">
        <v>172996010.80000001</v>
      </c>
      <c r="N73" s="46">
        <v>0</v>
      </c>
      <c r="O73" s="51">
        <f t="shared" si="19"/>
        <v>187868971</v>
      </c>
      <c r="P73" s="49">
        <f t="shared" si="16"/>
        <v>39646014.685605481</v>
      </c>
      <c r="Q73" s="49">
        <f t="shared" si="17"/>
        <v>148222956.31439453</v>
      </c>
      <c r="R73" s="46">
        <v>0.05</v>
      </c>
      <c r="S73" s="49">
        <f t="shared" si="18"/>
        <v>140811808.49867481</v>
      </c>
    </row>
    <row r="74" spans="2:19" x14ac:dyDescent="0.25">
      <c r="B74" s="148">
        <v>70</v>
      </c>
      <c r="C74" s="93" t="s">
        <v>481</v>
      </c>
      <c r="D74" s="93" t="s">
        <v>2585</v>
      </c>
      <c r="E74" s="160">
        <f t="shared" si="12"/>
        <v>42460</v>
      </c>
      <c r="F74" s="94">
        <v>42455</v>
      </c>
      <c r="G74" s="67">
        <v>44482</v>
      </c>
      <c r="H74" s="5">
        <f t="shared" si="13"/>
        <v>5.5534246575342463</v>
      </c>
      <c r="I74" s="11">
        <v>25</v>
      </c>
      <c r="J74" s="9">
        <v>0.05</v>
      </c>
      <c r="K74" s="10">
        <f t="shared" si="14"/>
        <v>3.7999999999999999E-2</v>
      </c>
      <c r="L74" s="163">
        <v>125245981</v>
      </c>
      <c r="M74" s="163">
        <v>115330674.15000001</v>
      </c>
      <c r="N74" s="46">
        <v>0</v>
      </c>
      <c r="O74" s="51">
        <f t="shared" si="19"/>
        <v>125245981</v>
      </c>
      <c r="P74" s="49">
        <f t="shared" si="16"/>
        <v>26430676.527413696</v>
      </c>
      <c r="Q74" s="49">
        <f>O74-P74</f>
        <v>98815304.472586304</v>
      </c>
      <c r="R74" s="46">
        <v>0.05</v>
      </c>
      <c r="S74" s="49">
        <f>Q74*(1-R74)</f>
        <v>93874539.248956978</v>
      </c>
    </row>
    <row r="75" spans="2:19" x14ac:dyDescent="0.25">
      <c r="B75" s="148">
        <v>71</v>
      </c>
      <c r="C75" s="93" t="s">
        <v>482</v>
      </c>
      <c r="D75" s="93" t="s">
        <v>2585</v>
      </c>
      <c r="E75" s="160">
        <f t="shared" si="12"/>
        <v>42460</v>
      </c>
      <c r="F75" s="94">
        <v>42455</v>
      </c>
      <c r="G75" s="67">
        <v>44482</v>
      </c>
      <c r="H75" s="5">
        <f t="shared" si="13"/>
        <v>5.5534246575342463</v>
      </c>
      <c r="I75" s="11">
        <v>25</v>
      </c>
      <c r="J75" s="9">
        <v>0.05</v>
      </c>
      <c r="K75" s="10">
        <f t="shared" si="14"/>
        <v>3.7999999999999999E-2</v>
      </c>
      <c r="L75" s="163">
        <v>125245981</v>
      </c>
      <c r="M75" s="163">
        <v>115330674.15000001</v>
      </c>
      <c r="N75" s="46">
        <v>0</v>
      </c>
      <c r="O75" s="51">
        <f t="shared" si="19"/>
        <v>125245981</v>
      </c>
      <c r="P75" s="49">
        <f t="shared" si="16"/>
        <v>26430676.527413696</v>
      </c>
      <c r="Q75" s="49">
        <f t="shared" si="17"/>
        <v>98815304.472586304</v>
      </c>
      <c r="R75" s="46">
        <v>0.05</v>
      </c>
      <c r="S75" s="49">
        <f t="shared" si="18"/>
        <v>93874539.248956978</v>
      </c>
    </row>
    <row r="76" spans="2:19" x14ac:dyDescent="0.25">
      <c r="B76" s="148">
        <v>72</v>
      </c>
      <c r="C76" s="93" t="s">
        <v>483</v>
      </c>
      <c r="D76" s="93" t="s">
        <v>2585</v>
      </c>
      <c r="E76" s="160">
        <f t="shared" si="12"/>
        <v>42460</v>
      </c>
      <c r="F76" s="94">
        <v>42455</v>
      </c>
      <c r="G76" s="67">
        <v>44482</v>
      </c>
      <c r="H76" s="5">
        <f t="shared" si="13"/>
        <v>5.5534246575342463</v>
      </c>
      <c r="I76" s="11">
        <v>45</v>
      </c>
      <c r="J76" s="9">
        <v>0.05</v>
      </c>
      <c r="K76" s="10">
        <f t="shared" si="14"/>
        <v>2.1111111111111112E-2</v>
      </c>
      <c r="L76" s="163">
        <v>10088625</v>
      </c>
      <c r="M76" s="163">
        <v>9289942.1999999993</v>
      </c>
      <c r="N76" s="46">
        <v>0</v>
      </c>
      <c r="O76" s="51">
        <f t="shared" si="19"/>
        <v>10088625</v>
      </c>
      <c r="P76" s="49">
        <f t="shared" si="16"/>
        <v>1182779.953196347</v>
      </c>
      <c r="Q76" s="49">
        <f t="shared" si="17"/>
        <v>8905845.0468036532</v>
      </c>
      <c r="R76" s="46">
        <v>0.05</v>
      </c>
      <c r="S76" s="49">
        <f t="shared" si="18"/>
        <v>8460552.7944634706</v>
      </c>
    </row>
    <row r="77" spans="2:19" x14ac:dyDescent="0.25">
      <c r="B77" s="148">
        <v>73</v>
      </c>
      <c r="C77" s="93" t="s">
        <v>484</v>
      </c>
      <c r="D77" s="93" t="s">
        <v>2585</v>
      </c>
      <c r="E77" s="160">
        <f t="shared" si="12"/>
        <v>42460</v>
      </c>
      <c r="F77" s="94">
        <v>42455</v>
      </c>
      <c r="G77" s="67">
        <v>44482</v>
      </c>
      <c r="H77" s="5">
        <f t="shared" si="13"/>
        <v>5.5534246575342463</v>
      </c>
      <c r="I77" s="11">
        <v>25</v>
      </c>
      <c r="J77" s="9">
        <v>0.05</v>
      </c>
      <c r="K77" s="10">
        <f t="shared" si="14"/>
        <v>3.7999999999999999E-2</v>
      </c>
      <c r="L77" s="163">
        <v>1183374063</v>
      </c>
      <c r="M77" s="163">
        <v>1089690283</v>
      </c>
      <c r="N77" s="46">
        <v>0</v>
      </c>
      <c r="O77" s="51">
        <f t="shared" si="19"/>
        <v>1183374063</v>
      </c>
      <c r="P77" s="49">
        <f t="shared" si="16"/>
        <v>249727590.62092602</v>
      </c>
      <c r="Q77" s="49">
        <f t="shared" si="17"/>
        <v>933646472.37907398</v>
      </c>
      <c r="R77" s="46">
        <v>0.05</v>
      </c>
      <c r="S77" s="49">
        <f t="shared" si="18"/>
        <v>886964148.76012027</v>
      </c>
    </row>
    <row r="78" spans="2:19" x14ac:dyDescent="0.25">
      <c r="B78" s="148">
        <v>74</v>
      </c>
      <c r="C78" s="93" t="s">
        <v>485</v>
      </c>
      <c r="D78" s="93" t="s">
        <v>2585</v>
      </c>
      <c r="E78" s="160">
        <f t="shared" si="12"/>
        <v>42643</v>
      </c>
      <c r="F78" s="94">
        <v>42614</v>
      </c>
      <c r="G78" s="67">
        <v>44482</v>
      </c>
      <c r="H78" s="5">
        <f t="shared" si="13"/>
        <v>5.117808219178082</v>
      </c>
      <c r="I78" s="11">
        <v>25</v>
      </c>
      <c r="J78" s="9">
        <v>0.05</v>
      </c>
      <c r="K78" s="10">
        <f t="shared" si="14"/>
        <v>3.7999999999999999E-2</v>
      </c>
      <c r="L78" s="163">
        <v>881680.51</v>
      </c>
      <c r="M78" s="163">
        <v>817732.51</v>
      </c>
      <c r="N78" s="46">
        <f>VLOOKUP(E78,CCI!E:AC,15,0)</f>
        <v>2.3547337073204755E-3</v>
      </c>
      <c r="O78" s="51">
        <f t="shared" si="19"/>
        <v>883756.63281598443</v>
      </c>
      <c r="P78" s="49">
        <f t="shared" si="16"/>
        <v>171870.08444879408</v>
      </c>
      <c r="Q78" s="49">
        <f t="shared" si="17"/>
        <v>711886.54836719041</v>
      </c>
      <c r="R78" s="46">
        <v>0.05</v>
      </c>
      <c r="S78" s="49">
        <f t="shared" si="18"/>
        <v>676292.22094883083</v>
      </c>
    </row>
    <row r="79" spans="2:19" x14ac:dyDescent="0.25">
      <c r="B79" s="148">
        <v>75</v>
      </c>
      <c r="C79" s="93" t="s">
        <v>486</v>
      </c>
      <c r="D79" s="93" t="s">
        <v>2585</v>
      </c>
      <c r="E79" s="160">
        <f t="shared" si="12"/>
        <v>43069</v>
      </c>
      <c r="F79" s="94">
        <v>43040</v>
      </c>
      <c r="G79" s="67">
        <v>44482</v>
      </c>
      <c r="H79" s="5">
        <f t="shared" si="13"/>
        <v>3.9506849315068493</v>
      </c>
      <c r="I79" s="11">
        <v>30</v>
      </c>
      <c r="J79" s="9">
        <v>0.05</v>
      </c>
      <c r="K79" s="10">
        <f t="shared" si="14"/>
        <v>3.1666666666666662E-2</v>
      </c>
      <c r="L79" s="163">
        <v>469345</v>
      </c>
      <c r="M79" s="163">
        <v>443976.78</v>
      </c>
      <c r="N79" s="46">
        <f>VLOOKUP(E79,CCI!E:AC,15,0)</f>
        <v>1.453086078051339E-3</v>
      </c>
      <c r="O79" s="51">
        <f t="shared" si="19"/>
        <v>470026.99868530297</v>
      </c>
      <c r="P79" s="49">
        <f t="shared" si="16"/>
        <v>58802.738401734838</v>
      </c>
      <c r="Q79" s="49">
        <f t="shared" si="17"/>
        <v>411224.26028356812</v>
      </c>
      <c r="R79" s="46">
        <v>0.05</v>
      </c>
      <c r="S79" s="49">
        <f t="shared" si="18"/>
        <v>390663.04726938967</v>
      </c>
    </row>
    <row r="80" spans="2:19" x14ac:dyDescent="0.25">
      <c r="B80" s="148">
        <v>76</v>
      </c>
      <c r="C80" s="93" t="s">
        <v>487</v>
      </c>
      <c r="D80" s="93" t="s">
        <v>2585</v>
      </c>
      <c r="E80" s="160">
        <f t="shared" si="12"/>
        <v>43069</v>
      </c>
      <c r="F80" s="94">
        <v>43040</v>
      </c>
      <c r="G80" s="67">
        <v>44482</v>
      </c>
      <c r="H80" s="5">
        <f t="shared" si="13"/>
        <v>3.9506849315068493</v>
      </c>
      <c r="I80" s="11">
        <v>20</v>
      </c>
      <c r="J80" s="9">
        <v>0.05</v>
      </c>
      <c r="K80" s="10">
        <f t="shared" si="14"/>
        <v>4.7500000000000001E-2</v>
      </c>
      <c r="L80" s="163">
        <v>766380</v>
      </c>
      <c r="M80" s="163">
        <v>724956.99</v>
      </c>
      <c r="N80" s="46">
        <f>VLOOKUP(E80,CCI!E76:AC258,25,0)</f>
        <v>1.3752171395483334E-3</v>
      </c>
      <c r="O80" s="51">
        <f t="shared" si="19"/>
        <v>767433.93891140702</v>
      </c>
      <c r="P80" s="49">
        <f t="shared" si="16"/>
        <v>144014.76067325159</v>
      </c>
      <c r="Q80" s="49">
        <f t="shared" si="17"/>
        <v>623419.17823815544</v>
      </c>
      <c r="R80" s="46">
        <v>0.05</v>
      </c>
      <c r="S80" s="49">
        <f t="shared" si="18"/>
        <v>592248.21932624769</v>
      </c>
    </row>
    <row r="81" spans="2:19" x14ac:dyDescent="0.25">
      <c r="B81" s="148">
        <v>77</v>
      </c>
      <c r="C81" s="93" t="s">
        <v>488</v>
      </c>
      <c r="D81" s="93" t="s">
        <v>2585</v>
      </c>
      <c r="E81" s="160">
        <f t="shared" si="12"/>
        <v>43190</v>
      </c>
      <c r="F81" s="94">
        <v>43190</v>
      </c>
      <c r="G81" s="67">
        <v>44482</v>
      </c>
      <c r="H81" s="5">
        <f t="shared" si="13"/>
        <v>3.5397260273972604</v>
      </c>
      <c r="I81" s="11">
        <v>20</v>
      </c>
      <c r="J81" s="9">
        <v>0.05</v>
      </c>
      <c r="K81" s="10">
        <f t="shared" si="14"/>
        <v>4.7500000000000001E-2</v>
      </c>
      <c r="L81" s="163">
        <v>1685211</v>
      </c>
      <c r="M81" s="163">
        <v>1605090.37</v>
      </c>
      <c r="N81" s="46">
        <f>VLOOKUP(E81,CCI!E61:AC244,19,0)</f>
        <v>7.6473859844261138E-4</v>
      </c>
      <c r="O81" s="51">
        <f t="shared" si="19"/>
        <v>1686499.74589822</v>
      </c>
      <c r="P81" s="49">
        <f t="shared" si="16"/>
        <v>283562.98467335274</v>
      </c>
      <c r="Q81" s="49">
        <f t="shared" si="17"/>
        <v>1402936.7612248673</v>
      </c>
      <c r="R81" s="46">
        <v>0.05</v>
      </c>
      <c r="S81" s="49">
        <f t="shared" si="18"/>
        <v>1332789.9231636238</v>
      </c>
    </row>
    <row r="82" spans="2:19" x14ac:dyDescent="0.25">
      <c r="B82" s="148">
        <v>78</v>
      </c>
      <c r="C82" s="93" t="s">
        <v>489</v>
      </c>
      <c r="D82" s="93" t="s">
        <v>2585</v>
      </c>
      <c r="E82" s="160">
        <f t="shared" si="12"/>
        <v>43555</v>
      </c>
      <c r="F82" s="94">
        <v>43555</v>
      </c>
      <c r="G82" s="67">
        <v>44482</v>
      </c>
      <c r="H82" s="5">
        <f t="shared" si="13"/>
        <v>2.5397260273972604</v>
      </c>
      <c r="I82" s="11">
        <v>45</v>
      </c>
      <c r="J82" s="9">
        <v>0.05</v>
      </c>
      <c r="K82" s="10">
        <f t="shared" si="14"/>
        <v>2.1111111111111112E-2</v>
      </c>
      <c r="L82" s="163">
        <v>42602.69</v>
      </c>
      <c r="M82" s="163">
        <v>41253.61</v>
      </c>
      <c r="N82" s="46">
        <f>VLOOKUP(E82,CCI!E:AC,15,0)</f>
        <v>2.7645310664173089E-4</v>
      </c>
      <c r="O82" s="51">
        <f t="shared" si="19"/>
        <v>42614.467646001794</v>
      </c>
      <c r="P82" s="49">
        <f t="shared" si="16"/>
        <v>2284.8359776226166</v>
      </c>
      <c r="Q82" s="49">
        <f t="shared" si="17"/>
        <v>40329.631668379181</v>
      </c>
      <c r="R82" s="46">
        <v>0.05</v>
      </c>
      <c r="S82" s="49">
        <f t="shared" si="18"/>
        <v>38313.150084960223</v>
      </c>
    </row>
    <row r="83" spans="2:19" x14ac:dyDescent="0.25">
      <c r="B83" s="148">
        <v>79</v>
      </c>
      <c r="C83" s="93" t="s">
        <v>490</v>
      </c>
      <c r="D83" s="93" t="s">
        <v>2585</v>
      </c>
      <c r="E83" s="160">
        <f t="shared" si="12"/>
        <v>42247</v>
      </c>
      <c r="F83" s="94">
        <v>42217</v>
      </c>
      <c r="G83" s="67">
        <v>44482</v>
      </c>
      <c r="H83" s="5">
        <f t="shared" si="13"/>
        <v>6.2054794520547949</v>
      </c>
      <c r="I83" s="11">
        <v>45</v>
      </c>
      <c r="J83" s="9">
        <v>0.05</v>
      </c>
      <c r="K83" s="10">
        <f t="shared" si="14"/>
        <v>2.1111111111111112E-2</v>
      </c>
      <c r="L83" s="163">
        <v>1187270523</v>
      </c>
      <c r="M83" s="163">
        <v>948957608.72000003</v>
      </c>
      <c r="N83" s="46">
        <v>0</v>
      </c>
      <c r="O83" s="51">
        <f t="shared" si="19"/>
        <v>1187270523</v>
      </c>
      <c r="P83" s="49">
        <f t="shared" si="16"/>
        <v>155537859.83958906</v>
      </c>
      <c r="Q83" s="49">
        <f t="shared" si="17"/>
        <v>1031732663.1604109</v>
      </c>
      <c r="R83" s="46">
        <v>0.05</v>
      </c>
      <c r="S83" s="49">
        <f t="shared" si="18"/>
        <v>980146030.00239027</v>
      </c>
    </row>
    <row r="84" spans="2:19" x14ac:dyDescent="0.25">
      <c r="B84" s="148">
        <v>80</v>
      </c>
      <c r="C84" s="93" t="s">
        <v>491</v>
      </c>
      <c r="D84" s="93" t="s">
        <v>2585</v>
      </c>
      <c r="E84" s="160">
        <f t="shared" si="12"/>
        <v>42247</v>
      </c>
      <c r="F84" s="94">
        <v>42217</v>
      </c>
      <c r="G84" s="67">
        <v>44482</v>
      </c>
      <c r="H84" s="5">
        <f t="shared" si="13"/>
        <v>6.2054794520547949</v>
      </c>
      <c r="I84" s="11">
        <v>25</v>
      </c>
      <c r="J84" s="9">
        <v>0.05</v>
      </c>
      <c r="K84" s="10">
        <f t="shared" si="14"/>
        <v>3.7999999999999999E-2</v>
      </c>
      <c r="L84" s="163">
        <v>189118795</v>
      </c>
      <c r="M84" s="163">
        <v>151158237.31</v>
      </c>
      <c r="N84" s="46">
        <v>0</v>
      </c>
      <c r="O84" s="51">
        <f t="shared" si="19"/>
        <v>189118795</v>
      </c>
      <c r="P84" s="49">
        <f t="shared" si="16"/>
        <v>44595766.262054794</v>
      </c>
      <c r="Q84" s="49">
        <f t="shared" si="17"/>
        <v>144523028.7379452</v>
      </c>
      <c r="R84" s="46">
        <v>0.05</v>
      </c>
      <c r="S84" s="49">
        <f t="shared" si="18"/>
        <v>137296877.30104792</v>
      </c>
    </row>
    <row r="85" spans="2:19" x14ac:dyDescent="0.25">
      <c r="B85" s="148">
        <v>81</v>
      </c>
      <c r="C85" s="93" t="s">
        <v>492</v>
      </c>
      <c r="D85" s="93" t="s">
        <v>2585</v>
      </c>
      <c r="E85" s="160">
        <f t="shared" si="12"/>
        <v>42247</v>
      </c>
      <c r="F85" s="94">
        <v>42217</v>
      </c>
      <c r="G85" s="67">
        <v>44482</v>
      </c>
      <c r="H85" s="5">
        <f t="shared" si="13"/>
        <v>6.2054794520547949</v>
      </c>
      <c r="I85" s="11">
        <v>20</v>
      </c>
      <c r="J85" s="9">
        <v>0.05</v>
      </c>
      <c r="K85" s="10">
        <f t="shared" si="14"/>
        <v>4.7500000000000001E-2</v>
      </c>
      <c r="L85" s="163">
        <v>118199248</v>
      </c>
      <c r="M85" s="163">
        <v>94473899.209999993</v>
      </c>
      <c r="N85" s="46">
        <v>0</v>
      </c>
      <c r="O85" s="51">
        <f t="shared" si="19"/>
        <v>118199248</v>
      </c>
      <c r="P85" s="49">
        <f t="shared" si="16"/>
        <v>34840442.723835617</v>
      </c>
      <c r="Q85" s="49">
        <f t="shared" si="17"/>
        <v>83358805.276164383</v>
      </c>
      <c r="R85" s="46">
        <v>0.05</v>
      </c>
      <c r="S85" s="49">
        <f t="shared" si="18"/>
        <v>79190865.012356162</v>
      </c>
    </row>
    <row r="86" spans="2:19" x14ac:dyDescent="0.25">
      <c r="B86" s="148">
        <v>82</v>
      </c>
      <c r="C86" s="93" t="s">
        <v>493</v>
      </c>
      <c r="D86" s="93" t="s">
        <v>2585</v>
      </c>
      <c r="E86" s="160">
        <f t="shared" si="12"/>
        <v>42247</v>
      </c>
      <c r="F86" s="94">
        <v>42217</v>
      </c>
      <c r="G86" s="67">
        <v>44482</v>
      </c>
      <c r="H86" s="5">
        <f t="shared" si="13"/>
        <v>6.2054794520547949</v>
      </c>
      <c r="I86" s="11">
        <v>25</v>
      </c>
      <c r="J86" s="9">
        <v>0.05</v>
      </c>
      <c r="K86" s="10">
        <f t="shared" si="14"/>
        <v>3.7999999999999999E-2</v>
      </c>
      <c r="L86" s="163">
        <v>141839097</v>
      </c>
      <c r="M86" s="163">
        <v>113368678.58</v>
      </c>
      <c r="N86" s="46">
        <v>0</v>
      </c>
      <c r="O86" s="51">
        <f t="shared" si="19"/>
        <v>141839097</v>
      </c>
      <c r="P86" s="49">
        <f t="shared" si="16"/>
        <v>33446824.873397261</v>
      </c>
      <c r="Q86" s="49">
        <f t="shared" si="17"/>
        <v>108392272.12660274</v>
      </c>
      <c r="R86" s="46">
        <v>0.05</v>
      </c>
      <c r="S86" s="49">
        <f t="shared" si="18"/>
        <v>102972658.5202726</v>
      </c>
    </row>
    <row r="87" spans="2:19" x14ac:dyDescent="0.25">
      <c r="B87" s="148">
        <v>83</v>
      </c>
      <c r="C87" s="93" t="s">
        <v>494</v>
      </c>
      <c r="D87" s="93" t="s">
        <v>2585</v>
      </c>
      <c r="E87" s="160">
        <f t="shared" si="12"/>
        <v>42247</v>
      </c>
      <c r="F87" s="94">
        <v>42217</v>
      </c>
      <c r="G87" s="67">
        <v>44482</v>
      </c>
      <c r="H87" s="5">
        <f t="shared" si="13"/>
        <v>6.2054794520547949</v>
      </c>
      <c r="I87" s="11">
        <v>25</v>
      </c>
      <c r="J87" s="9">
        <v>0.05</v>
      </c>
      <c r="K87" s="10">
        <f t="shared" si="14"/>
        <v>3.7999999999999999E-2</v>
      </c>
      <c r="L87" s="163">
        <v>70919548</v>
      </c>
      <c r="M87" s="163">
        <v>56684338.890000001</v>
      </c>
      <c r="N87" s="46">
        <v>0</v>
      </c>
      <c r="O87" s="51">
        <f t="shared" si="19"/>
        <v>70919548</v>
      </c>
      <c r="P87" s="49">
        <f t="shared" si="16"/>
        <v>16723412.318794522</v>
      </c>
      <c r="Q87" s="49">
        <f t="shared" si="17"/>
        <v>54196135.681205481</v>
      </c>
      <c r="R87" s="46">
        <v>0.05</v>
      </c>
      <c r="S87" s="49">
        <f t="shared" si="18"/>
        <v>51486328.897145204</v>
      </c>
    </row>
    <row r="88" spans="2:19" x14ac:dyDescent="0.25">
      <c r="B88" s="148">
        <v>84</v>
      </c>
      <c r="C88" s="93" t="s">
        <v>495</v>
      </c>
      <c r="D88" s="93" t="s">
        <v>2585</v>
      </c>
      <c r="E88" s="160">
        <f t="shared" si="12"/>
        <v>42247</v>
      </c>
      <c r="F88" s="94">
        <v>42217</v>
      </c>
      <c r="G88" s="67">
        <v>44482</v>
      </c>
      <c r="H88" s="5">
        <f t="shared" si="13"/>
        <v>6.2054794520547949</v>
      </c>
      <c r="I88" s="11">
        <v>25</v>
      </c>
      <c r="J88" s="9">
        <v>0.05</v>
      </c>
      <c r="K88" s="10">
        <f t="shared" si="14"/>
        <v>3.7999999999999999E-2</v>
      </c>
      <c r="L88" s="163">
        <v>94559398</v>
      </c>
      <c r="M88" s="163">
        <v>75579119.060000002</v>
      </c>
      <c r="N88" s="46">
        <v>0</v>
      </c>
      <c r="O88" s="51">
        <f t="shared" si="19"/>
        <v>94559398</v>
      </c>
      <c r="P88" s="49">
        <f t="shared" si="16"/>
        <v>22297883.248931509</v>
      </c>
      <c r="Q88" s="49">
        <f t="shared" si="17"/>
        <v>72261514.751068488</v>
      </c>
      <c r="R88" s="46">
        <v>0.05</v>
      </c>
      <c r="S88" s="49">
        <f t="shared" si="18"/>
        <v>68648439.013515055</v>
      </c>
    </row>
    <row r="89" spans="2:19" x14ac:dyDescent="0.25">
      <c r="B89" s="148">
        <v>85</v>
      </c>
      <c r="C89" s="93" t="s">
        <v>496</v>
      </c>
      <c r="D89" s="93" t="s">
        <v>2585</v>
      </c>
      <c r="E89" s="160">
        <f t="shared" si="12"/>
        <v>42247</v>
      </c>
      <c r="F89" s="94">
        <v>42217</v>
      </c>
      <c r="G89" s="67">
        <v>44482</v>
      </c>
      <c r="H89" s="5">
        <f t="shared" si="13"/>
        <v>6.2054794520547949</v>
      </c>
      <c r="I89" s="11">
        <v>45</v>
      </c>
      <c r="J89" s="9">
        <v>0.05</v>
      </c>
      <c r="K89" s="10">
        <f t="shared" si="14"/>
        <v>2.1111111111111112E-2</v>
      </c>
      <c r="L89" s="163">
        <v>16132488</v>
      </c>
      <c r="M89" s="163">
        <v>12894321</v>
      </c>
      <c r="N89" s="46">
        <v>0</v>
      </c>
      <c r="O89" s="51">
        <f t="shared" si="19"/>
        <v>16132488</v>
      </c>
      <c r="P89" s="49">
        <f t="shared" si="16"/>
        <v>2113429.5923287673</v>
      </c>
      <c r="Q89" s="49">
        <f t="shared" si="17"/>
        <v>14019058.407671232</v>
      </c>
      <c r="R89" s="46">
        <v>0.05</v>
      </c>
      <c r="S89" s="49">
        <f t="shared" si="18"/>
        <v>13318105.48728767</v>
      </c>
    </row>
    <row r="90" spans="2:19" x14ac:dyDescent="0.25">
      <c r="B90" s="148">
        <v>86</v>
      </c>
      <c r="C90" s="93" t="s">
        <v>497</v>
      </c>
      <c r="D90" s="93" t="s">
        <v>2585</v>
      </c>
      <c r="E90" s="160">
        <f t="shared" si="12"/>
        <v>42247</v>
      </c>
      <c r="F90" s="94">
        <v>42217</v>
      </c>
      <c r="G90" s="67">
        <v>44482</v>
      </c>
      <c r="H90" s="5">
        <f t="shared" si="13"/>
        <v>6.2054794520547949</v>
      </c>
      <c r="I90" s="11">
        <v>45</v>
      </c>
      <c r="J90" s="9">
        <v>0.05</v>
      </c>
      <c r="K90" s="10">
        <f t="shared" si="14"/>
        <v>2.1111111111111112E-2</v>
      </c>
      <c r="L90" s="163">
        <v>141839097</v>
      </c>
      <c r="M90" s="163">
        <v>113368678.58</v>
      </c>
      <c r="N90" s="46">
        <v>0</v>
      </c>
      <c r="O90" s="51">
        <f t="shared" si="19"/>
        <v>141839097</v>
      </c>
      <c r="P90" s="49">
        <f t="shared" si="16"/>
        <v>18581569.374109589</v>
      </c>
      <c r="Q90" s="49">
        <f t="shared" si="17"/>
        <v>123257527.6258904</v>
      </c>
      <c r="R90" s="46">
        <v>0.05</v>
      </c>
      <c r="S90" s="49">
        <f t="shared" si="18"/>
        <v>117094651.24459589</v>
      </c>
    </row>
    <row r="91" spans="2:19" x14ac:dyDescent="0.25">
      <c r="B91" s="148">
        <v>87</v>
      </c>
      <c r="C91" s="93" t="s">
        <v>498</v>
      </c>
      <c r="D91" s="93" t="s">
        <v>2585</v>
      </c>
      <c r="E91" s="160">
        <f t="shared" si="12"/>
        <v>42247</v>
      </c>
      <c r="F91" s="94">
        <v>42217</v>
      </c>
      <c r="G91" s="67">
        <v>44482</v>
      </c>
      <c r="H91" s="5">
        <f t="shared" si="13"/>
        <v>6.2054794520547949</v>
      </c>
      <c r="I91" s="11">
        <v>25</v>
      </c>
      <c r="J91" s="9">
        <v>0.05</v>
      </c>
      <c r="K91" s="10">
        <f t="shared" si="14"/>
        <v>3.7999999999999999E-2</v>
      </c>
      <c r="L91" s="163">
        <v>47279700</v>
      </c>
      <c r="M91" s="163">
        <v>37789560.329999998</v>
      </c>
      <c r="N91" s="46">
        <v>0</v>
      </c>
      <c r="O91" s="51">
        <f t="shared" si="19"/>
        <v>47279700</v>
      </c>
      <c r="P91" s="49">
        <f t="shared" si="16"/>
        <v>11148941.860273972</v>
      </c>
      <c r="Q91" s="49">
        <f>O91-P91</f>
        <v>36130758.139726028</v>
      </c>
      <c r="R91" s="46">
        <v>0.05</v>
      </c>
      <c r="S91" s="49">
        <f>Q91*(1-R91)</f>
        <v>34324220.232739724</v>
      </c>
    </row>
    <row r="92" spans="2:19" x14ac:dyDescent="0.25">
      <c r="B92" s="148">
        <v>88</v>
      </c>
      <c r="C92" s="93" t="s">
        <v>499</v>
      </c>
      <c r="D92" s="93" t="s">
        <v>2585</v>
      </c>
      <c r="E92" s="160">
        <f t="shared" si="12"/>
        <v>42247</v>
      </c>
      <c r="F92" s="94">
        <v>42217</v>
      </c>
      <c r="G92" s="67">
        <v>44482</v>
      </c>
      <c r="H92" s="5">
        <f t="shared" si="13"/>
        <v>6.2054794520547949</v>
      </c>
      <c r="I92" s="11">
        <v>25</v>
      </c>
      <c r="J92" s="9">
        <v>0.05</v>
      </c>
      <c r="K92" s="10">
        <f t="shared" si="14"/>
        <v>3.7999999999999999E-2</v>
      </c>
      <c r="L92" s="163">
        <v>47279700</v>
      </c>
      <c r="M92" s="163">
        <v>37789560.329999998</v>
      </c>
      <c r="N92" s="46">
        <v>0</v>
      </c>
      <c r="O92" s="51">
        <f t="shared" si="19"/>
        <v>47279700</v>
      </c>
      <c r="P92" s="49">
        <f t="shared" si="16"/>
        <v>11148941.860273972</v>
      </c>
      <c r="Q92" s="49">
        <f t="shared" si="17"/>
        <v>36130758.139726028</v>
      </c>
      <c r="R92" s="46">
        <v>0.05</v>
      </c>
      <c r="S92" s="49">
        <f t="shared" si="18"/>
        <v>34324220.232739724</v>
      </c>
    </row>
    <row r="93" spans="2:19" x14ac:dyDescent="0.25">
      <c r="B93" s="148">
        <v>89</v>
      </c>
      <c r="C93" s="93" t="s">
        <v>500</v>
      </c>
      <c r="D93" s="93" t="s">
        <v>2585</v>
      </c>
      <c r="E93" s="160">
        <f t="shared" si="12"/>
        <v>42247</v>
      </c>
      <c r="F93" s="94">
        <v>42217</v>
      </c>
      <c r="G93" s="67">
        <v>44482</v>
      </c>
      <c r="H93" s="5">
        <f t="shared" si="13"/>
        <v>6.2054794520547949</v>
      </c>
      <c r="I93" s="11">
        <v>25</v>
      </c>
      <c r="J93" s="9">
        <v>0.05</v>
      </c>
      <c r="K93" s="10">
        <f t="shared" si="14"/>
        <v>3.7999999999999999E-2</v>
      </c>
      <c r="L93" s="163">
        <v>47279700</v>
      </c>
      <c r="M93" s="163">
        <v>37789560.329999998</v>
      </c>
      <c r="N93" s="46">
        <v>0</v>
      </c>
      <c r="O93" s="51">
        <f t="shared" si="19"/>
        <v>47279700</v>
      </c>
      <c r="P93" s="49">
        <f t="shared" si="16"/>
        <v>11148941.860273972</v>
      </c>
      <c r="Q93" s="49">
        <f>O93-P93</f>
        <v>36130758.139726028</v>
      </c>
      <c r="R93" s="46">
        <v>0.05</v>
      </c>
      <c r="S93" s="49">
        <f>Q93*(1-R93)</f>
        <v>34324220.232739724</v>
      </c>
    </row>
    <row r="94" spans="2:19" x14ac:dyDescent="0.25">
      <c r="B94" s="148">
        <v>90</v>
      </c>
      <c r="C94" s="93" t="s">
        <v>501</v>
      </c>
      <c r="D94" s="93" t="s">
        <v>2585</v>
      </c>
      <c r="E94" s="160">
        <f t="shared" si="12"/>
        <v>42247</v>
      </c>
      <c r="F94" s="94">
        <v>42217</v>
      </c>
      <c r="G94" s="67">
        <v>44482</v>
      </c>
      <c r="H94" s="5">
        <f t="shared" si="13"/>
        <v>6.2054794520547949</v>
      </c>
      <c r="I94" s="11">
        <v>45</v>
      </c>
      <c r="J94" s="9">
        <v>0.05</v>
      </c>
      <c r="K94" s="10">
        <f t="shared" si="14"/>
        <v>2.1111111111111112E-2</v>
      </c>
      <c r="L94" s="163">
        <v>165478946</v>
      </c>
      <c r="M94" s="163">
        <v>132263457.94</v>
      </c>
      <c r="N94" s="46">
        <v>0</v>
      </c>
      <c r="O94" s="51">
        <f t="shared" si="19"/>
        <v>165478946</v>
      </c>
      <c r="P94" s="49">
        <f t="shared" si="16"/>
        <v>21678497.537625574</v>
      </c>
      <c r="Q94" s="49">
        <f t="shared" si="17"/>
        <v>143800448.46237442</v>
      </c>
      <c r="R94" s="46">
        <v>0.05</v>
      </c>
      <c r="S94" s="49">
        <f t="shared" si="18"/>
        <v>136610426.03925568</v>
      </c>
    </row>
    <row r="95" spans="2:19" x14ac:dyDescent="0.25">
      <c r="B95" s="148">
        <v>91</v>
      </c>
      <c r="C95" s="93" t="s">
        <v>502</v>
      </c>
      <c r="D95" s="93" t="s">
        <v>2585</v>
      </c>
      <c r="E95" s="160">
        <f t="shared" si="12"/>
        <v>42247</v>
      </c>
      <c r="F95" s="94">
        <v>42217</v>
      </c>
      <c r="G95" s="67">
        <v>44482</v>
      </c>
      <c r="H95" s="5">
        <f t="shared" si="13"/>
        <v>6.2054794520547949</v>
      </c>
      <c r="I95" s="11">
        <v>25</v>
      </c>
      <c r="J95" s="9">
        <v>0.05</v>
      </c>
      <c r="K95" s="10">
        <f t="shared" si="14"/>
        <v>3.7999999999999999E-2</v>
      </c>
      <c r="L95" s="163">
        <v>9455940</v>
      </c>
      <c r="M95" s="163">
        <v>7557912.0700000003</v>
      </c>
      <c r="N95" s="46">
        <v>0</v>
      </c>
      <c r="O95" s="51">
        <f t="shared" si="19"/>
        <v>9455940</v>
      </c>
      <c r="P95" s="49">
        <f t="shared" si="16"/>
        <v>2229788.3720547943</v>
      </c>
      <c r="Q95" s="49">
        <f t="shared" si="17"/>
        <v>7226151.6279452052</v>
      </c>
      <c r="R95" s="46">
        <v>0.05</v>
      </c>
      <c r="S95" s="49">
        <f t="shared" si="18"/>
        <v>6864844.0465479447</v>
      </c>
    </row>
    <row r="96" spans="2:19" x14ac:dyDescent="0.25">
      <c r="B96" s="148">
        <v>92</v>
      </c>
      <c r="C96" s="93" t="s">
        <v>503</v>
      </c>
      <c r="D96" s="93" t="s">
        <v>2585</v>
      </c>
      <c r="E96" s="160">
        <f t="shared" si="12"/>
        <v>42247</v>
      </c>
      <c r="F96" s="94">
        <v>42217</v>
      </c>
      <c r="G96" s="67">
        <v>44482</v>
      </c>
      <c r="H96" s="5">
        <f t="shared" si="13"/>
        <v>6.2054794520547949</v>
      </c>
      <c r="I96" s="11">
        <v>25</v>
      </c>
      <c r="J96" s="9">
        <v>0.05</v>
      </c>
      <c r="K96" s="10">
        <f t="shared" si="14"/>
        <v>3.7999999999999999E-2</v>
      </c>
      <c r="L96" s="163">
        <v>4727970</v>
      </c>
      <c r="M96" s="163">
        <v>3778956.03</v>
      </c>
      <c r="N96" s="46">
        <v>0</v>
      </c>
      <c r="O96" s="51">
        <f t="shared" si="19"/>
        <v>4727970</v>
      </c>
      <c r="P96" s="49">
        <f t="shared" si="16"/>
        <v>1114894.1860273972</v>
      </c>
      <c r="Q96" s="49">
        <f t="shared" si="17"/>
        <v>3613075.8139726026</v>
      </c>
      <c r="R96" s="46">
        <v>0.05</v>
      </c>
      <c r="S96" s="49">
        <f t="shared" si="18"/>
        <v>3432422.0232739723</v>
      </c>
    </row>
    <row r="97" spans="2:19" x14ac:dyDescent="0.25">
      <c r="B97" s="148">
        <v>93</v>
      </c>
      <c r="C97" s="93" t="s">
        <v>504</v>
      </c>
      <c r="D97" s="93" t="s">
        <v>2585</v>
      </c>
      <c r="E97" s="160">
        <f t="shared" si="12"/>
        <v>42247</v>
      </c>
      <c r="F97" s="94">
        <v>42217</v>
      </c>
      <c r="G97" s="67">
        <v>44482</v>
      </c>
      <c r="H97" s="5">
        <f t="shared" si="13"/>
        <v>6.2054794520547949</v>
      </c>
      <c r="I97" s="11">
        <v>25</v>
      </c>
      <c r="J97" s="9">
        <v>0.05</v>
      </c>
      <c r="K97" s="10">
        <f t="shared" si="14"/>
        <v>3.7999999999999999E-2</v>
      </c>
      <c r="L97" s="163">
        <v>4255173</v>
      </c>
      <c r="M97" s="163">
        <v>3401060.44</v>
      </c>
      <c r="N97" s="46">
        <v>0</v>
      </c>
      <c r="O97" s="51">
        <f t="shared" si="19"/>
        <v>4255173</v>
      </c>
      <c r="P97" s="49">
        <f t="shared" si="16"/>
        <v>1003404.7674246576</v>
      </c>
      <c r="Q97" s="49">
        <f t="shared" si="17"/>
        <v>3251768.2325753425</v>
      </c>
      <c r="R97" s="46">
        <v>0.05</v>
      </c>
      <c r="S97" s="49">
        <f t="shared" si="18"/>
        <v>3089179.8209465751</v>
      </c>
    </row>
    <row r="98" spans="2:19" x14ac:dyDescent="0.25">
      <c r="B98" s="148">
        <v>94</v>
      </c>
      <c r="C98" s="93" t="s">
        <v>505</v>
      </c>
      <c r="D98" s="93" t="s">
        <v>2585</v>
      </c>
      <c r="E98" s="160">
        <f t="shared" si="12"/>
        <v>42247</v>
      </c>
      <c r="F98" s="94">
        <v>42217</v>
      </c>
      <c r="G98" s="67">
        <v>44482</v>
      </c>
      <c r="H98" s="5">
        <f t="shared" si="13"/>
        <v>6.2054794520547949</v>
      </c>
      <c r="I98" s="11">
        <v>25</v>
      </c>
      <c r="J98" s="9">
        <v>0.05</v>
      </c>
      <c r="K98" s="10">
        <f t="shared" si="14"/>
        <v>3.7999999999999999E-2</v>
      </c>
      <c r="L98" s="163">
        <v>5200767</v>
      </c>
      <c r="M98" s="163">
        <v>4156851.64</v>
      </c>
      <c r="N98" s="46">
        <v>0</v>
      </c>
      <c r="O98" s="51">
        <f t="shared" si="19"/>
        <v>5200767</v>
      </c>
      <c r="P98" s="49">
        <f t="shared" si="16"/>
        <v>1226383.6046301371</v>
      </c>
      <c r="Q98" s="49">
        <f t="shared" si="17"/>
        <v>3974383.3953698631</v>
      </c>
      <c r="R98" s="46">
        <v>0.05</v>
      </c>
      <c r="S98" s="49">
        <f t="shared" si="18"/>
        <v>3775664.22560137</v>
      </c>
    </row>
    <row r="99" spans="2:19" x14ac:dyDescent="0.25">
      <c r="B99" s="148">
        <v>95</v>
      </c>
      <c r="C99" s="93" t="s">
        <v>506</v>
      </c>
      <c r="D99" s="93" t="s">
        <v>2585</v>
      </c>
      <c r="E99" s="160">
        <f t="shared" si="12"/>
        <v>42247</v>
      </c>
      <c r="F99" s="94">
        <v>42217</v>
      </c>
      <c r="G99" s="67">
        <v>44482</v>
      </c>
      <c r="H99" s="5">
        <f t="shared" si="13"/>
        <v>6.2054794520547949</v>
      </c>
      <c r="I99" s="11">
        <v>20</v>
      </c>
      <c r="J99" s="9">
        <v>0.05</v>
      </c>
      <c r="K99" s="10">
        <f t="shared" si="14"/>
        <v>4.7500000000000001E-2</v>
      </c>
      <c r="L99" s="163">
        <v>23639850</v>
      </c>
      <c r="M99" s="163">
        <v>18894780.16</v>
      </c>
      <c r="N99" s="46">
        <v>0</v>
      </c>
      <c r="O99" s="51">
        <f t="shared" si="19"/>
        <v>23639850</v>
      </c>
      <c r="P99" s="49">
        <f t="shared" si="16"/>
        <v>6968088.6626712335</v>
      </c>
      <c r="Q99" s="49">
        <f t="shared" si="17"/>
        <v>16671761.337328766</v>
      </c>
      <c r="R99" s="46">
        <v>0.05</v>
      </c>
      <c r="S99" s="49">
        <f t="shared" si="18"/>
        <v>15838173.270462327</v>
      </c>
    </row>
    <row r="100" spans="2:19" x14ac:dyDescent="0.25">
      <c r="B100" s="148">
        <v>96</v>
      </c>
      <c r="C100" s="93" t="s">
        <v>507</v>
      </c>
      <c r="D100" s="93" t="s">
        <v>2585</v>
      </c>
      <c r="E100" s="160">
        <f t="shared" si="12"/>
        <v>42247</v>
      </c>
      <c r="F100" s="94">
        <v>42217</v>
      </c>
      <c r="G100" s="67">
        <v>44482</v>
      </c>
      <c r="H100" s="5">
        <f t="shared" si="13"/>
        <v>6.2054794520547949</v>
      </c>
      <c r="I100" s="11">
        <v>25</v>
      </c>
      <c r="J100" s="9">
        <v>0.05</v>
      </c>
      <c r="K100" s="10">
        <f t="shared" si="14"/>
        <v>3.7999999999999999E-2</v>
      </c>
      <c r="L100" s="163">
        <v>11819925</v>
      </c>
      <c r="M100" s="163">
        <v>9447390.0700000003</v>
      </c>
      <c r="N100" s="46">
        <v>0</v>
      </c>
      <c r="O100" s="51">
        <f t="shared" si="19"/>
        <v>11819925</v>
      </c>
      <c r="P100" s="49">
        <f t="shared" si="16"/>
        <v>2787235.465068493</v>
      </c>
      <c r="Q100" s="49">
        <f t="shared" si="17"/>
        <v>9032689.534931507</v>
      </c>
      <c r="R100" s="46">
        <v>0.05</v>
      </c>
      <c r="S100" s="49">
        <f t="shared" si="18"/>
        <v>8581055.0581849311</v>
      </c>
    </row>
    <row r="101" spans="2:19" x14ac:dyDescent="0.25">
      <c r="B101" s="148">
        <v>97</v>
      </c>
      <c r="C101" s="93" t="s">
        <v>508</v>
      </c>
      <c r="D101" s="93" t="s">
        <v>2585</v>
      </c>
      <c r="E101" s="160">
        <f t="shared" si="12"/>
        <v>42247</v>
      </c>
      <c r="F101" s="94">
        <v>42217</v>
      </c>
      <c r="G101" s="67">
        <v>44482</v>
      </c>
      <c r="H101" s="5">
        <f t="shared" si="13"/>
        <v>6.2054794520547949</v>
      </c>
      <c r="I101" s="11">
        <v>25</v>
      </c>
      <c r="J101" s="9">
        <v>0.05</v>
      </c>
      <c r="K101" s="10">
        <f t="shared" si="14"/>
        <v>3.7999999999999999E-2</v>
      </c>
      <c r="L101" s="163">
        <v>10354902</v>
      </c>
      <c r="M101" s="163">
        <v>8276431.3899999997</v>
      </c>
      <c r="N101" s="46">
        <v>0</v>
      </c>
      <c r="O101" s="51">
        <f t="shared" si="19"/>
        <v>10354902</v>
      </c>
      <c r="P101" s="49">
        <f t="shared" si="16"/>
        <v>2441771.0003835619</v>
      </c>
      <c r="Q101" s="49">
        <f t="shared" si="17"/>
        <v>7913130.9996164385</v>
      </c>
      <c r="R101" s="46">
        <v>0.05</v>
      </c>
      <c r="S101" s="49">
        <f t="shared" si="18"/>
        <v>7517474.4496356165</v>
      </c>
    </row>
    <row r="102" spans="2:19" x14ac:dyDescent="0.25">
      <c r="B102" s="148">
        <v>98</v>
      </c>
      <c r="C102" s="93" t="s">
        <v>509</v>
      </c>
      <c r="D102" s="93" t="s">
        <v>2585</v>
      </c>
      <c r="E102" s="160">
        <f t="shared" si="12"/>
        <v>42247</v>
      </c>
      <c r="F102" s="94">
        <v>42217</v>
      </c>
      <c r="G102" s="67">
        <v>44482</v>
      </c>
      <c r="H102" s="5">
        <f t="shared" si="13"/>
        <v>6.2054794520547949</v>
      </c>
      <c r="I102" s="11">
        <v>25</v>
      </c>
      <c r="J102" s="9">
        <v>0.05</v>
      </c>
      <c r="K102" s="10">
        <f t="shared" si="14"/>
        <v>3.7999999999999999E-2</v>
      </c>
      <c r="L102" s="163">
        <v>47279700</v>
      </c>
      <c r="M102" s="163">
        <v>37789560.329999998</v>
      </c>
      <c r="N102" s="46">
        <v>0</v>
      </c>
      <c r="O102" s="51">
        <f t="shared" si="19"/>
        <v>47279700</v>
      </c>
      <c r="P102" s="49">
        <f t="shared" si="16"/>
        <v>11148941.860273972</v>
      </c>
      <c r="Q102" s="49">
        <f t="shared" si="17"/>
        <v>36130758.139726028</v>
      </c>
      <c r="R102" s="46">
        <v>0.05</v>
      </c>
      <c r="S102" s="49">
        <f t="shared" si="18"/>
        <v>34324220.232739724</v>
      </c>
    </row>
    <row r="103" spans="2:19" x14ac:dyDescent="0.25">
      <c r="B103" s="148">
        <v>99</v>
      </c>
      <c r="C103" s="93" t="s">
        <v>510</v>
      </c>
      <c r="D103" s="93" t="s">
        <v>2585</v>
      </c>
      <c r="E103" s="160">
        <f t="shared" si="12"/>
        <v>42247</v>
      </c>
      <c r="F103" s="94">
        <v>42217</v>
      </c>
      <c r="G103" s="67">
        <v>44482</v>
      </c>
      <c r="H103" s="5">
        <f t="shared" si="13"/>
        <v>6.2054794520547949</v>
      </c>
      <c r="I103" s="11">
        <v>45</v>
      </c>
      <c r="J103" s="9">
        <v>0.05</v>
      </c>
      <c r="K103" s="10">
        <f t="shared" si="14"/>
        <v>2.1111111111111112E-2</v>
      </c>
      <c r="L103" s="163">
        <v>7037398</v>
      </c>
      <c r="M103" s="163">
        <v>5624827.9000000004</v>
      </c>
      <c r="N103" s="46">
        <v>0</v>
      </c>
      <c r="O103" s="51">
        <f t="shared" si="19"/>
        <v>7037398</v>
      </c>
      <c r="P103" s="49">
        <f t="shared" si="16"/>
        <v>921931.27223744302</v>
      </c>
      <c r="Q103" s="49">
        <f>O103-P103</f>
        <v>6115466.7277625566</v>
      </c>
      <c r="R103" s="46">
        <v>0.05</v>
      </c>
      <c r="S103" s="49">
        <f>Q103*(1-R103)</f>
        <v>5809693.3913744288</v>
      </c>
    </row>
    <row r="104" spans="2:19" x14ac:dyDescent="0.25">
      <c r="B104" s="148">
        <v>100</v>
      </c>
      <c r="C104" s="93" t="s">
        <v>511</v>
      </c>
      <c r="D104" s="93" t="s">
        <v>2585</v>
      </c>
      <c r="E104" s="160">
        <f t="shared" si="12"/>
        <v>42247</v>
      </c>
      <c r="F104" s="94">
        <v>42217</v>
      </c>
      <c r="G104" s="67">
        <v>44482</v>
      </c>
      <c r="H104" s="5">
        <f t="shared" si="13"/>
        <v>6.2054794520547949</v>
      </c>
      <c r="I104" s="11">
        <v>35</v>
      </c>
      <c r="J104" s="9">
        <v>0.05</v>
      </c>
      <c r="K104" s="10">
        <f t="shared" si="14"/>
        <v>2.7142857142857142E-2</v>
      </c>
      <c r="L104" s="163">
        <v>94559398</v>
      </c>
      <c r="M104" s="163">
        <v>75579119.060000002</v>
      </c>
      <c r="N104" s="46">
        <v>0</v>
      </c>
      <c r="O104" s="51">
        <f t="shared" si="19"/>
        <v>94559398</v>
      </c>
      <c r="P104" s="49">
        <f t="shared" si="16"/>
        <v>15927059.463522507</v>
      </c>
      <c r="Q104" s="49">
        <f t="shared" si="17"/>
        <v>78632338.536477491</v>
      </c>
      <c r="R104" s="46">
        <v>0.05</v>
      </c>
      <c r="S104" s="49">
        <f t="shared" si="18"/>
        <v>74700721.609653607</v>
      </c>
    </row>
    <row r="105" spans="2:19" x14ac:dyDescent="0.25">
      <c r="B105" s="148">
        <v>101</v>
      </c>
      <c r="C105" s="93" t="s">
        <v>512</v>
      </c>
      <c r="D105" s="93" t="s">
        <v>2585</v>
      </c>
      <c r="E105" s="160">
        <f t="shared" si="12"/>
        <v>42247</v>
      </c>
      <c r="F105" s="94">
        <v>42217</v>
      </c>
      <c r="G105" s="67">
        <v>44482</v>
      </c>
      <c r="H105" s="5">
        <f t="shared" si="13"/>
        <v>6.2054794520547949</v>
      </c>
      <c r="I105" s="11">
        <v>45</v>
      </c>
      <c r="J105" s="9">
        <v>0.05</v>
      </c>
      <c r="K105" s="10">
        <f t="shared" si="14"/>
        <v>2.1111111111111112E-2</v>
      </c>
      <c r="L105" s="163">
        <v>23639850</v>
      </c>
      <c r="M105" s="163">
        <v>18894780.16</v>
      </c>
      <c r="N105" s="46">
        <v>0</v>
      </c>
      <c r="O105" s="51">
        <f t="shared" si="19"/>
        <v>23639850</v>
      </c>
      <c r="P105" s="49">
        <f t="shared" si="16"/>
        <v>3096928.2945205481</v>
      </c>
      <c r="Q105" s="49">
        <f t="shared" si="17"/>
        <v>20542921.705479451</v>
      </c>
      <c r="R105" s="46">
        <v>0.05</v>
      </c>
      <c r="S105" s="49">
        <f t="shared" si="18"/>
        <v>19515775.620205477</v>
      </c>
    </row>
    <row r="106" spans="2:19" x14ac:dyDescent="0.25">
      <c r="B106" s="148">
        <v>102</v>
      </c>
      <c r="C106" s="93" t="s">
        <v>513</v>
      </c>
      <c r="D106" s="93" t="s">
        <v>2585</v>
      </c>
      <c r="E106" s="160">
        <f t="shared" si="12"/>
        <v>42247</v>
      </c>
      <c r="F106" s="94">
        <v>42217</v>
      </c>
      <c r="G106" s="67">
        <v>44482</v>
      </c>
      <c r="H106" s="5">
        <f t="shared" si="13"/>
        <v>6.2054794520547949</v>
      </c>
      <c r="I106" s="11">
        <v>25</v>
      </c>
      <c r="J106" s="9">
        <v>0.05</v>
      </c>
      <c r="K106" s="10">
        <f t="shared" si="14"/>
        <v>3.7999999999999999E-2</v>
      </c>
      <c r="L106" s="163">
        <v>23639850</v>
      </c>
      <c r="M106" s="163">
        <v>18894780.16</v>
      </c>
      <c r="N106" s="46">
        <v>0</v>
      </c>
      <c r="O106" s="51">
        <f t="shared" si="19"/>
        <v>23639850</v>
      </c>
      <c r="P106" s="49">
        <f t="shared" si="16"/>
        <v>5574470.9301369861</v>
      </c>
      <c r="Q106" s="49">
        <f t="shared" si="17"/>
        <v>18065379.069863014</v>
      </c>
      <c r="R106" s="46">
        <v>0.05</v>
      </c>
      <c r="S106" s="49">
        <f t="shared" si="18"/>
        <v>17162110.116369862</v>
      </c>
    </row>
    <row r="107" spans="2:19" x14ac:dyDescent="0.25">
      <c r="B107" s="148">
        <v>103</v>
      </c>
      <c r="C107" s="93" t="s">
        <v>514</v>
      </c>
      <c r="D107" s="93" t="s">
        <v>2585</v>
      </c>
      <c r="E107" s="160">
        <f t="shared" si="12"/>
        <v>42247</v>
      </c>
      <c r="F107" s="94">
        <v>42217</v>
      </c>
      <c r="G107" s="67">
        <v>44482</v>
      </c>
      <c r="H107" s="5">
        <f t="shared" si="13"/>
        <v>6.2054794520547949</v>
      </c>
      <c r="I107" s="11">
        <v>30</v>
      </c>
      <c r="J107" s="9">
        <v>0.05</v>
      </c>
      <c r="K107" s="10">
        <f t="shared" si="14"/>
        <v>3.1666666666666662E-2</v>
      </c>
      <c r="L107" s="163">
        <v>153659022</v>
      </c>
      <c r="M107" s="163">
        <v>122816068.66</v>
      </c>
      <c r="N107" s="46">
        <v>0</v>
      </c>
      <c r="O107" s="51">
        <f t="shared" si="19"/>
        <v>153659022</v>
      </c>
      <c r="P107" s="49">
        <f t="shared" si="16"/>
        <v>30195050.282054793</v>
      </c>
      <c r="Q107" s="49">
        <f t="shared" si="17"/>
        <v>123463971.7179452</v>
      </c>
      <c r="R107" s="46">
        <v>0.05</v>
      </c>
      <c r="S107" s="49">
        <f t="shared" si="18"/>
        <v>117290773.13204794</v>
      </c>
    </row>
    <row r="108" spans="2:19" x14ac:dyDescent="0.25">
      <c r="B108" s="148">
        <v>104</v>
      </c>
      <c r="C108" s="93" t="s">
        <v>515</v>
      </c>
      <c r="D108" s="93" t="s">
        <v>2585</v>
      </c>
      <c r="E108" s="160">
        <f t="shared" si="12"/>
        <v>42247</v>
      </c>
      <c r="F108" s="94">
        <v>42217</v>
      </c>
      <c r="G108" s="67">
        <v>44482</v>
      </c>
      <c r="H108" s="5">
        <f t="shared" si="13"/>
        <v>6.2054794520547949</v>
      </c>
      <c r="I108" s="11">
        <v>25</v>
      </c>
      <c r="J108" s="9">
        <v>0.05</v>
      </c>
      <c r="K108" s="10">
        <f t="shared" si="14"/>
        <v>3.7999999999999999E-2</v>
      </c>
      <c r="L108" s="163">
        <v>18245101</v>
      </c>
      <c r="M108" s="163">
        <v>14582883.24</v>
      </c>
      <c r="N108" s="46">
        <v>0</v>
      </c>
      <c r="O108" s="51">
        <f t="shared" si="19"/>
        <v>18245101</v>
      </c>
      <c r="P108" s="49">
        <f t="shared" si="16"/>
        <v>4302344.775534247</v>
      </c>
      <c r="Q108" s="49">
        <f t="shared" si="17"/>
        <v>13942756.224465754</v>
      </c>
      <c r="R108" s="46">
        <v>0.05</v>
      </c>
      <c r="S108" s="49">
        <f t="shared" si="18"/>
        <v>13245618.413242465</v>
      </c>
    </row>
    <row r="109" spans="2:19" x14ac:dyDescent="0.25">
      <c r="B109" s="148">
        <v>105</v>
      </c>
      <c r="C109" s="93" t="s">
        <v>516</v>
      </c>
      <c r="D109" s="93" t="s">
        <v>2585</v>
      </c>
      <c r="E109" s="160">
        <f t="shared" si="12"/>
        <v>42247</v>
      </c>
      <c r="F109" s="94">
        <v>42217</v>
      </c>
      <c r="G109" s="67">
        <v>44482</v>
      </c>
      <c r="H109" s="5">
        <f t="shared" si="13"/>
        <v>6.2054794520547949</v>
      </c>
      <c r="I109" s="11">
        <v>20</v>
      </c>
      <c r="J109" s="9">
        <v>0.05</v>
      </c>
      <c r="K109" s="10">
        <f t="shared" si="14"/>
        <v>4.7500000000000001E-2</v>
      </c>
      <c r="L109" s="163">
        <v>42471276</v>
      </c>
      <c r="M109" s="163">
        <v>33946299.280000001</v>
      </c>
      <c r="N109" s="46">
        <v>0</v>
      </c>
      <c r="O109" s="51">
        <f t="shared" si="19"/>
        <v>42471276</v>
      </c>
      <c r="P109" s="49">
        <f t="shared" si="16"/>
        <v>12518844.949726028</v>
      </c>
      <c r="Q109" s="49">
        <f t="shared" si="17"/>
        <v>29952431.05027397</v>
      </c>
      <c r="R109" s="46">
        <v>0.05</v>
      </c>
      <c r="S109" s="49">
        <f t="shared" si="18"/>
        <v>28454809.49776027</v>
      </c>
    </row>
    <row r="110" spans="2:19" x14ac:dyDescent="0.25">
      <c r="B110" s="148">
        <v>106</v>
      </c>
      <c r="C110" s="93" t="s">
        <v>517</v>
      </c>
      <c r="D110" s="93" t="s">
        <v>2585</v>
      </c>
      <c r="E110" s="160">
        <f t="shared" si="12"/>
        <v>42247</v>
      </c>
      <c r="F110" s="94">
        <v>42217</v>
      </c>
      <c r="G110" s="67">
        <v>44482</v>
      </c>
      <c r="H110" s="5">
        <f t="shared" si="13"/>
        <v>6.2054794520547949</v>
      </c>
      <c r="I110" s="11">
        <v>25</v>
      </c>
      <c r="J110" s="9">
        <v>0.05</v>
      </c>
      <c r="K110" s="10">
        <f t="shared" si="14"/>
        <v>3.7999999999999999E-2</v>
      </c>
      <c r="L110" s="163">
        <v>70919548</v>
      </c>
      <c r="M110" s="163">
        <v>56684338.890000001</v>
      </c>
      <c r="N110" s="46">
        <v>0</v>
      </c>
      <c r="O110" s="51">
        <f t="shared" si="19"/>
        <v>70919548</v>
      </c>
      <c r="P110" s="49">
        <f t="shared" si="16"/>
        <v>16723412.318794522</v>
      </c>
      <c r="Q110" s="49">
        <f t="shared" ref="Q110:Q111" si="20">O110-P110</f>
        <v>54196135.681205481</v>
      </c>
      <c r="R110" s="46">
        <v>0.05</v>
      </c>
      <c r="S110" s="49">
        <f t="shared" ref="S110:S111" si="21">Q110*(1-R110)</f>
        <v>51486328.897145204</v>
      </c>
    </row>
    <row r="111" spans="2:19" x14ac:dyDescent="0.25">
      <c r="B111" s="148">
        <v>107</v>
      </c>
      <c r="C111" s="93" t="s">
        <v>518</v>
      </c>
      <c r="D111" s="93" t="s">
        <v>2585</v>
      </c>
      <c r="E111" s="160">
        <f t="shared" si="12"/>
        <v>42247</v>
      </c>
      <c r="F111" s="94">
        <v>42217</v>
      </c>
      <c r="G111" s="67">
        <v>44482</v>
      </c>
      <c r="H111" s="5">
        <f t="shared" si="13"/>
        <v>6.2054794520547949</v>
      </c>
      <c r="I111" s="11">
        <v>45</v>
      </c>
      <c r="J111" s="9">
        <v>0.05</v>
      </c>
      <c r="K111" s="10">
        <f t="shared" si="14"/>
        <v>2.1111111111111112E-2</v>
      </c>
      <c r="L111" s="163">
        <v>1501936</v>
      </c>
      <c r="M111" s="163">
        <v>1200462.3899999999</v>
      </c>
      <c r="N111" s="46">
        <v>0</v>
      </c>
      <c r="O111" s="51">
        <f t="shared" si="19"/>
        <v>1501936</v>
      </c>
      <c r="P111" s="49">
        <f t="shared" si="16"/>
        <v>196760.47415525117</v>
      </c>
      <c r="Q111" s="49">
        <f t="shared" si="20"/>
        <v>1305175.5258447488</v>
      </c>
      <c r="R111" s="46">
        <v>0.05</v>
      </c>
      <c r="S111" s="49">
        <f t="shared" si="21"/>
        <v>1239916.7495525114</v>
      </c>
    </row>
    <row r="112" spans="2:19" x14ac:dyDescent="0.25">
      <c r="B112" s="148">
        <v>108</v>
      </c>
      <c r="C112" s="93" t="s">
        <v>519</v>
      </c>
      <c r="D112" s="93" t="s">
        <v>2585</v>
      </c>
      <c r="E112" s="160">
        <f t="shared" si="12"/>
        <v>42247</v>
      </c>
      <c r="F112" s="94">
        <v>42217</v>
      </c>
      <c r="G112" s="67">
        <v>44482</v>
      </c>
      <c r="H112" s="5">
        <f t="shared" si="13"/>
        <v>6.2054794520547949</v>
      </c>
      <c r="I112" s="11">
        <v>25</v>
      </c>
      <c r="J112" s="9">
        <v>0.05</v>
      </c>
      <c r="K112" s="10">
        <f t="shared" si="14"/>
        <v>3.7999999999999999E-2</v>
      </c>
      <c r="L112" s="163">
        <v>3849274</v>
      </c>
      <c r="M112" s="163">
        <v>3076634.84</v>
      </c>
      <c r="N112" s="46">
        <v>0</v>
      </c>
      <c r="O112" s="51">
        <f t="shared" si="19"/>
        <v>3849274</v>
      </c>
      <c r="P112" s="49">
        <f t="shared" si="16"/>
        <v>907690.44706849311</v>
      </c>
      <c r="Q112" s="49">
        <f t="shared" si="17"/>
        <v>2941583.5529315071</v>
      </c>
      <c r="R112" s="46">
        <v>0.05</v>
      </c>
      <c r="S112" s="49">
        <f t="shared" si="18"/>
        <v>2794504.3752849316</v>
      </c>
    </row>
    <row r="113" spans="2:19" x14ac:dyDescent="0.25">
      <c r="B113" s="148">
        <v>109</v>
      </c>
      <c r="C113" s="93" t="s">
        <v>520</v>
      </c>
      <c r="D113" s="93" t="s">
        <v>2585</v>
      </c>
      <c r="E113" s="160">
        <f t="shared" si="12"/>
        <v>42247</v>
      </c>
      <c r="F113" s="94">
        <v>42217</v>
      </c>
      <c r="G113" s="67">
        <v>44482</v>
      </c>
      <c r="H113" s="5">
        <f t="shared" si="13"/>
        <v>6.2054794520547949</v>
      </c>
      <c r="I113" s="11">
        <v>25</v>
      </c>
      <c r="J113" s="9">
        <v>0.05</v>
      </c>
      <c r="K113" s="10">
        <f t="shared" si="14"/>
        <v>3.7999999999999999E-2</v>
      </c>
      <c r="L113" s="163">
        <v>24213119</v>
      </c>
      <c r="M113" s="163">
        <v>19352980.690000001</v>
      </c>
      <c r="N113" s="46">
        <v>0</v>
      </c>
      <c r="O113" s="51">
        <f t="shared" si="19"/>
        <v>24213119</v>
      </c>
      <c r="P113" s="49">
        <f t="shared" si="16"/>
        <v>5709652.4721369864</v>
      </c>
      <c r="Q113" s="49">
        <f t="shared" si="17"/>
        <v>18503466.527863014</v>
      </c>
      <c r="R113" s="46">
        <v>0.05</v>
      </c>
      <c r="S113" s="49">
        <f t="shared" si="18"/>
        <v>17578293.201469865</v>
      </c>
    </row>
    <row r="114" spans="2:19" x14ac:dyDescent="0.25">
      <c r="B114" s="148">
        <v>110</v>
      </c>
      <c r="C114" s="93" t="s">
        <v>521</v>
      </c>
      <c r="D114" s="93" t="s">
        <v>2585</v>
      </c>
      <c r="E114" s="160">
        <f t="shared" si="12"/>
        <v>42247</v>
      </c>
      <c r="F114" s="94">
        <v>42217</v>
      </c>
      <c r="G114" s="67">
        <v>44482</v>
      </c>
      <c r="H114" s="5">
        <f t="shared" si="13"/>
        <v>6.2054794520547949</v>
      </c>
      <c r="I114" s="11">
        <v>25</v>
      </c>
      <c r="J114" s="9">
        <v>0.05</v>
      </c>
      <c r="K114" s="10">
        <f t="shared" si="14"/>
        <v>3.7999999999999999E-2</v>
      </c>
      <c r="L114" s="163">
        <v>1900531</v>
      </c>
      <c r="M114" s="163">
        <v>1519050.05</v>
      </c>
      <c r="N114" s="46">
        <v>0</v>
      </c>
      <c r="O114" s="51">
        <f t="shared" si="19"/>
        <v>1900531</v>
      </c>
      <c r="P114" s="49">
        <f t="shared" si="16"/>
        <v>448160.83060273976</v>
      </c>
      <c r="Q114" s="49">
        <f t="shared" si="17"/>
        <v>1452370.1693972603</v>
      </c>
      <c r="R114" s="46">
        <v>0.05</v>
      </c>
      <c r="S114" s="49">
        <f t="shared" si="18"/>
        <v>1379751.6609273972</v>
      </c>
    </row>
    <row r="115" spans="2:19" x14ac:dyDescent="0.25">
      <c r="B115" s="148">
        <v>111</v>
      </c>
      <c r="C115" s="93" t="s">
        <v>522</v>
      </c>
      <c r="D115" s="93" t="s">
        <v>2585</v>
      </c>
      <c r="E115" s="160">
        <f t="shared" si="12"/>
        <v>42247</v>
      </c>
      <c r="F115" s="94">
        <v>42217</v>
      </c>
      <c r="G115" s="67">
        <v>44482</v>
      </c>
      <c r="H115" s="5">
        <f t="shared" si="13"/>
        <v>6.2054794520547949</v>
      </c>
      <c r="I115" s="11">
        <v>25</v>
      </c>
      <c r="J115" s="9">
        <v>0.05</v>
      </c>
      <c r="K115" s="10">
        <f t="shared" si="14"/>
        <v>3.7999999999999999E-2</v>
      </c>
      <c r="L115" s="163">
        <v>5374542</v>
      </c>
      <c r="M115" s="163">
        <v>4295745.9400000004</v>
      </c>
      <c r="N115" s="46">
        <v>0</v>
      </c>
      <c r="O115" s="51">
        <f t="shared" si="19"/>
        <v>5374542</v>
      </c>
      <c r="P115" s="49">
        <f t="shared" si="16"/>
        <v>1267361.1779178083</v>
      </c>
      <c r="Q115" s="49">
        <f t="shared" si="17"/>
        <v>4107180.8220821917</v>
      </c>
      <c r="R115" s="46">
        <v>0.05</v>
      </c>
      <c r="S115" s="49">
        <f t="shared" si="18"/>
        <v>3901821.7809780817</v>
      </c>
    </row>
    <row r="116" spans="2:19" x14ac:dyDescent="0.25">
      <c r="B116" s="148">
        <v>112</v>
      </c>
      <c r="C116" s="93" t="s">
        <v>523</v>
      </c>
      <c r="D116" s="93" t="s">
        <v>2585</v>
      </c>
      <c r="E116" s="160">
        <f t="shared" si="12"/>
        <v>42247</v>
      </c>
      <c r="F116" s="94">
        <v>42217</v>
      </c>
      <c r="G116" s="67">
        <v>44482</v>
      </c>
      <c r="H116" s="5">
        <f t="shared" si="13"/>
        <v>6.2054794520547949</v>
      </c>
      <c r="I116" s="11">
        <v>25</v>
      </c>
      <c r="J116" s="9">
        <v>0.05</v>
      </c>
      <c r="K116" s="10">
        <f t="shared" si="14"/>
        <v>3.7999999999999999E-2</v>
      </c>
      <c r="L116" s="163">
        <v>2954980</v>
      </c>
      <c r="M116" s="163">
        <v>2361846.52</v>
      </c>
      <c r="N116" s="46">
        <v>0</v>
      </c>
      <c r="O116" s="51">
        <f t="shared" si="19"/>
        <v>2954980</v>
      </c>
      <c r="P116" s="49">
        <f t="shared" si="16"/>
        <v>696808.57150684926</v>
      </c>
      <c r="Q116" s="49">
        <f t="shared" si="17"/>
        <v>2258171.4284931505</v>
      </c>
      <c r="R116" s="46">
        <v>0.05</v>
      </c>
      <c r="S116" s="49">
        <f t="shared" si="18"/>
        <v>2145262.857068493</v>
      </c>
    </row>
    <row r="117" spans="2:19" x14ac:dyDescent="0.25">
      <c r="B117" s="148">
        <v>113</v>
      </c>
      <c r="C117" s="93" t="s">
        <v>524</v>
      </c>
      <c r="D117" s="93" t="s">
        <v>2585</v>
      </c>
      <c r="E117" s="160">
        <f t="shared" si="12"/>
        <v>42247</v>
      </c>
      <c r="F117" s="94">
        <v>42217</v>
      </c>
      <c r="G117" s="67">
        <v>44482</v>
      </c>
      <c r="H117" s="5">
        <f t="shared" si="13"/>
        <v>6.2054794520547949</v>
      </c>
      <c r="I117" s="11">
        <v>25</v>
      </c>
      <c r="J117" s="9">
        <v>0.05</v>
      </c>
      <c r="K117" s="10">
        <f t="shared" si="14"/>
        <v>3.7999999999999999E-2</v>
      </c>
      <c r="L117" s="163">
        <v>23639850</v>
      </c>
      <c r="M117" s="163">
        <v>18894780.16</v>
      </c>
      <c r="N117" s="46">
        <v>0</v>
      </c>
      <c r="O117" s="51">
        <f t="shared" si="19"/>
        <v>23639850</v>
      </c>
      <c r="P117" s="49">
        <f t="shared" si="16"/>
        <v>5574470.9301369861</v>
      </c>
      <c r="Q117" s="49">
        <f t="shared" si="17"/>
        <v>18065379.069863014</v>
      </c>
      <c r="R117" s="46">
        <v>0.05</v>
      </c>
      <c r="S117" s="49">
        <f t="shared" si="18"/>
        <v>17162110.116369862</v>
      </c>
    </row>
    <row r="118" spans="2:19" x14ac:dyDescent="0.25">
      <c r="B118" s="148">
        <v>114</v>
      </c>
      <c r="C118" s="93" t="s">
        <v>525</v>
      </c>
      <c r="D118" s="93" t="s">
        <v>2585</v>
      </c>
      <c r="E118" s="160">
        <f t="shared" si="12"/>
        <v>42247</v>
      </c>
      <c r="F118" s="94">
        <v>42217</v>
      </c>
      <c r="G118" s="67">
        <v>44482</v>
      </c>
      <c r="H118" s="5">
        <f t="shared" si="13"/>
        <v>6.2054794520547949</v>
      </c>
      <c r="I118" s="11">
        <v>30</v>
      </c>
      <c r="J118" s="9">
        <v>0.05</v>
      </c>
      <c r="K118" s="10">
        <f t="shared" si="14"/>
        <v>3.1666666666666662E-2</v>
      </c>
      <c r="L118" s="163">
        <v>11819925</v>
      </c>
      <c r="M118" s="163">
        <v>9447390.0700000003</v>
      </c>
      <c r="N118" s="46">
        <v>0</v>
      </c>
      <c r="O118" s="51">
        <f t="shared" si="19"/>
        <v>11819925</v>
      </c>
      <c r="P118" s="49">
        <f t="shared" si="16"/>
        <v>2322696.2208904107</v>
      </c>
      <c r="Q118" s="49">
        <f t="shared" si="17"/>
        <v>9497228.7791095898</v>
      </c>
      <c r="R118" s="46">
        <v>0.05</v>
      </c>
      <c r="S118" s="49">
        <f t="shared" si="18"/>
        <v>9022367.3401541095</v>
      </c>
    </row>
    <row r="119" spans="2:19" x14ac:dyDescent="0.25">
      <c r="B119" s="148">
        <v>115</v>
      </c>
      <c r="C119" s="93" t="s">
        <v>526</v>
      </c>
      <c r="D119" s="93" t="s">
        <v>2585</v>
      </c>
      <c r="E119" s="160">
        <f t="shared" si="12"/>
        <v>42247</v>
      </c>
      <c r="F119" s="94">
        <v>42217</v>
      </c>
      <c r="G119" s="67">
        <v>44482</v>
      </c>
      <c r="H119" s="5">
        <f t="shared" si="13"/>
        <v>6.2054794520547949</v>
      </c>
      <c r="I119" s="11">
        <v>45</v>
      </c>
      <c r="J119" s="9">
        <v>0.05</v>
      </c>
      <c r="K119" s="10">
        <f t="shared" si="14"/>
        <v>2.1111111111111112E-2</v>
      </c>
      <c r="L119" s="163">
        <v>29549812</v>
      </c>
      <c r="M119" s="163">
        <v>23618474.82</v>
      </c>
      <c r="N119" s="46">
        <v>0</v>
      </c>
      <c r="O119" s="51">
        <f t="shared" si="19"/>
        <v>29549812</v>
      </c>
      <c r="P119" s="49">
        <f t="shared" si="16"/>
        <v>3871160.3026484018</v>
      </c>
      <c r="Q119" s="49">
        <f t="shared" si="17"/>
        <v>25678651.697351597</v>
      </c>
      <c r="R119" s="46">
        <v>0.05</v>
      </c>
      <c r="S119" s="49">
        <f t="shared" si="18"/>
        <v>24394719.112484016</v>
      </c>
    </row>
    <row r="120" spans="2:19" x14ac:dyDescent="0.25">
      <c r="B120" s="148">
        <v>116</v>
      </c>
      <c r="C120" s="93" t="s">
        <v>527</v>
      </c>
      <c r="D120" s="93" t="s">
        <v>2585</v>
      </c>
      <c r="E120" s="160">
        <f t="shared" si="12"/>
        <v>42247</v>
      </c>
      <c r="F120" s="94">
        <v>42217</v>
      </c>
      <c r="G120" s="67">
        <v>44482</v>
      </c>
      <c r="H120" s="5">
        <f t="shared" si="13"/>
        <v>6.2054794520547949</v>
      </c>
      <c r="I120" s="11">
        <v>25</v>
      </c>
      <c r="J120" s="9">
        <v>0.05</v>
      </c>
      <c r="K120" s="10">
        <f t="shared" si="14"/>
        <v>3.7999999999999999E-2</v>
      </c>
      <c r="L120" s="163">
        <v>448712</v>
      </c>
      <c r="M120" s="163">
        <v>358645.01</v>
      </c>
      <c r="N120" s="46">
        <v>0</v>
      </c>
      <c r="O120" s="51">
        <f t="shared" si="19"/>
        <v>448712</v>
      </c>
      <c r="P120" s="49">
        <f t="shared" si="16"/>
        <v>105809.97764383562</v>
      </c>
      <c r="Q120" s="49">
        <f>O120-P120</f>
        <v>342902.02235616441</v>
      </c>
      <c r="R120" s="46">
        <v>0.05</v>
      </c>
      <c r="S120" s="49">
        <f>Q120*(1-R120)</f>
        <v>325756.92123835615</v>
      </c>
    </row>
    <row r="121" spans="2:19" x14ac:dyDescent="0.25">
      <c r="B121" s="148">
        <v>117</v>
      </c>
      <c r="C121" s="93" t="s">
        <v>528</v>
      </c>
      <c r="D121" s="93" t="s">
        <v>2585</v>
      </c>
      <c r="E121" s="160">
        <f t="shared" si="12"/>
        <v>42247</v>
      </c>
      <c r="F121" s="94">
        <v>42217</v>
      </c>
      <c r="G121" s="67">
        <v>44482</v>
      </c>
      <c r="H121" s="5">
        <f t="shared" si="13"/>
        <v>6.2054794520547949</v>
      </c>
      <c r="I121" s="11">
        <v>25</v>
      </c>
      <c r="J121" s="9">
        <v>0.05</v>
      </c>
      <c r="K121" s="10">
        <f t="shared" si="14"/>
        <v>3.7999999999999999E-2</v>
      </c>
      <c r="L121" s="163">
        <v>428086</v>
      </c>
      <c r="M121" s="163">
        <v>342159.14</v>
      </c>
      <c r="N121" s="46">
        <v>0</v>
      </c>
      <c r="O121" s="51">
        <f t="shared" si="19"/>
        <v>428086</v>
      </c>
      <c r="P121" s="49">
        <f t="shared" si="16"/>
        <v>100946.19731506849</v>
      </c>
      <c r="Q121" s="49">
        <f t="shared" si="17"/>
        <v>327139.80268493149</v>
      </c>
      <c r="R121" s="46">
        <v>0.05</v>
      </c>
      <c r="S121" s="49">
        <f t="shared" si="18"/>
        <v>310782.8125506849</v>
      </c>
    </row>
    <row r="122" spans="2:19" x14ac:dyDescent="0.25">
      <c r="B122" s="148">
        <v>118</v>
      </c>
      <c r="C122" s="93" t="s">
        <v>529</v>
      </c>
      <c r="D122" s="93" t="s">
        <v>2585</v>
      </c>
      <c r="E122" s="160">
        <f t="shared" si="12"/>
        <v>42247</v>
      </c>
      <c r="F122" s="94">
        <v>42217</v>
      </c>
      <c r="G122" s="67">
        <v>44482</v>
      </c>
      <c r="H122" s="5">
        <f t="shared" si="13"/>
        <v>6.2054794520547949</v>
      </c>
      <c r="I122" s="11">
        <v>25</v>
      </c>
      <c r="J122" s="9">
        <v>0.05</v>
      </c>
      <c r="K122" s="10">
        <f t="shared" si="14"/>
        <v>3.7999999999999999E-2</v>
      </c>
      <c r="L122" s="163">
        <v>98576592</v>
      </c>
      <c r="M122" s="163">
        <v>78789968.430000007</v>
      </c>
      <c r="N122" s="46">
        <v>0</v>
      </c>
      <c r="O122" s="51">
        <f t="shared" si="19"/>
        <v>98576592</v>
      </c>
      <c r="P122" s="49">
        <f t="shared" si="16"/>
        <v>23245170.612164386</v>
      </c>
      <c r="Q122" s="49">
        <f t="shared" si="17"/>
        <v>75331421.387835622</v>
      </c>
      <c r="R122" s="46">
        <v>0.05</v>
      </c>
      <c r="S122" s="49">
        <f t="shared" si="18"/>
        <v>71564850.318443835</v>
      </c>
    </row>
    <row r="123" spans="2:19" x14ac:dyDescent="0.25">
      <c r="B123" s="148">
        <v>119</v>
      </c>
      <c r="C123" s="93" t="s">
        <v>530</v>
      </c>
      <c r="D123" s="93" t="s">
        <v>2585</v>
      </c>
      <c r="E123" s="160">
        <f t="shared" si="12"/>
        <v>42247</v>
      </c>
      <c r="F123" s="94">
        <v>42217</v>
      </c>
      <c r="G123" s="67">
        <v>44482</v>
      </c>
      <c r="H123" s="5">
        <f t="shared" si="13"/>
        <v>6.2054794520547949</v>
      </c>
      <c r="I123" s="11">
        <v>25</v>
      </c>
      <c r="J123" s="9">
        <v>0.05</v>
      </c>
      <c r="K123" s="10">
        <f t="shared" si="14"/>
        <v>3.7999999999999999E-2</v>
      </c>
      <c r="L123" s="163">
        <v>6801094</v>
      </c>
      <c r="M123" s="163">
        <v>5435955.6399999997</v>
      </c>
      <c r="N123" s="46">
        <v>0</v>
      </c>
      <c r="O123" s="51">
        <f t="shared" si="19"/>
        <v>6801094</v>
      </c>
      <c r="P123" s="49">
        <f t="shared" si="16"/>
        <v>1603753.8646027397</v>
      </c>
      <c r="Q123" s="49">
        <f t="shared" si="17"/>
        <v>5197340.1353972601</v>
      </c>
      <c r="R123" s="46">
        <v>0.05</v>
      </c>
      <c r="S123" s="49">
        <f t="shared" si="18"/>
        <v>4937473.1286273971</v>
      </c>
    </row>
    <row r="124" spans="2:19" x14ac:dyDescent="0.25">
      <c r="B124" s="148">
        <v>120</v>
      </c>
      <c r="C124" s="93" t="s">
        <v>531</v>
      </c>
      <c r="D124" s="93" t="s">
        <v>2585</v>
      </c>
      <c r="E124" s="160">
        <f t="shared" si="12"/>
        <v>42247</v>
      </c>
      <c r="F124" s="94">
        <v>42217</v>
      </c>
      <c r="G124" s="67">
        <v>44482</v>
      </c>
      <c r="H124" s="5">
        <f t="shared" si="13"/>
        <v>6.2054794520547949</v>
      </c>
      <c r="I124" s="11">
        <v>25</v>
      </c>
      <c r="J124" s="9">
        <v>0.05</v>
      </c>
      <c r="K124" s="10">
        <f t="shared" si="14"/>
        <v>3.7999999999999999E-2</v>
      </c>
      <c r="L124" s="163">
        <v>73135990</v>
      </c>
      <c r="M124" s="163">
        <v>58455889.229999997</v>
      </c>
      <c r="N124" s="46">
        <v>0</v>
      </c>
      <c r="O124" s="51">
        <f t="shared" si="19"/>
        <v>73135990</v>
      </c>
      <c r="P124" s="49">
        <f t="shared" si="16"/>
        <v>17246067.55972603</v>
      </c>
      <c r="Q124" s="49">
        <f t="shared" si="17"/>
        <v>55889922.44027397</v>
      </c>
      <c r="R124" s="46">
        <v>0.05</v>
      </c>
      <c r="S124" s="49">
        <f t="shared" si="18"/>
        <v>53095426.318260267</v>
      </c>
    </row>
    <row r="125" spans="2:19" x14ac:dyDescent="0.25">
      <c r="B125" s="148">
        <v>121</v>
      </c>
      <c r="C125" s="93" t="s">
        <v>532</v>
      </c>
      <c r="D125" s="93" t="s">
        <v>2585</v>
      </c>
      <c r="E125" s="160">
        <f t="shared" si="12"/>
        <v>42247</v>
      </c>
      <c r="F125" s="94">
        <v>42217</v>
      </c>
      <c r="G125" s="67">
        <v>44482</v>
      </c>
      <c r="H125" s="5">
        <f t="shared" si="13"/>
        <v>6.2054794520547949</v>
      </c>
      <c r="I125" s="11">
        <v>45</v>
      </c>
      <c r="J125" s="9">
        <v>0.05</v>
      </c>
      <c r="K125" s="10">
        <f t="shared" si="14"/>
        <v>2.1111111111111112E-2</v>
      </c>
      <c r="L125" s="163">
        <v>99924401</v>
      </c>
      <c r="M125" s="163">
        <v>79867240.700000003</v>
      </c>
      <c r="N125" s="46">
        <v>0</v>
      </c>
      <c r="O125" s="51">
        <f t="shared" si="19"/>
        <v>99924401</v>
      </c>
      <c r="P125" s="49">
        <f t="shared" si="16"/>
        <v>13090552.806803653</v>
      </c>
      <c r="Q125" s="49">
        <f>O125-P125</f>
        <v>86833848.193196341</v>
      </c>
      <c r="R125" s="46">
        <v>0.05</v>
      </c>
      <c r="S125" s="49">
        <f>Q125*(1-R125)</f>
        <v>82492155.783536524</v>
      </c>
    </row>
    <row r="126" spans="2:19" x14ac:dyDescent="0.25">
      <c r="B126" s="148">
        <v>122</v>
      </c>
      <c r="C126" s="93" t="s">
        <v>490</v>
      </c>
      <c r="D126" s="93" t="s">
        <v>2585</v>
      </c>
      <c r="E126" s="160">
        <f t="shared" si="12"/>
        <v>42460</v>
      </c>
      <c r="F126" s="94">
        <v>42455</v>
      </c>
      <c r="G126" s="67">
        <v>44482</v>
      </c>
      <c r="H126" s="5">
        <f t="shared" si="13"/>
        <v>5.5534246575342463</v>
      </c>
      <c r="I126" s="11">
        <v>45</v>
      </c>
      <c r="J126" s="9">
        <v>0.05</v>
      </c>
      <c r="K126" s="10">
        <f t="shared" si="14"/>
        <v>2.1111111111111112E-2</v>
      </c>
      <c r="L126" s="163">
        <v>1258052517</v>
      </c>
      <c r="M126" s="163">
        <v>1032879349.11</v>
      </c>
      <c r="N126" s="46">
        <v>0</v>
      </c>
      <c r="O126" s="51">
        <f t="shared" si="19"/>
        <v>1258052517</v>
      </c>
      <c r="P126" s="49">
        <f t="shared" si="16"/>
        <v>147492774.99915069</v>
      </c>
      <c r="Q126" s="49">
        <f t="shared" si="17"/>
        <v>1110559742.0008492</v>
      </c>
      <c r="R126" s="46">
        <v>0.05</v>
      </c>
      <c r="S126" s="49">
        <f t="shared" si="18"/>
        <v>1055031754.9008068</v>
      </c>
    </row>
    <row r="127" spans="2:19" x14ac:dyDescent="0.25">
      <c r="B127" s="148">
        <v>123</v>
      </c>
      <c r="C127" s="93" t="s">
        <v>492</v>
      </c>
      <c r="D127" s="93" t="s">
        <v>2585</v>
      </c>
      <c r="E127" s="160">
        <f t="shared" si="12"/>
        <v>42460</v>
      </c>
      <c r="F127" s="94">
        <v>42455</v>
      </c>
      <c r="G127" s="67">
        <v>44482</v>
      </c>
      <c r="H127" s="5">
        <f t="shared" si="13"/>
        <v>5.5534246575342463</v>
      </c>
      <c r="I127" s="11">
        <v>25</v>
      </c>
      <c r="J127" s="9">
        <v>0.05</v>
      </c>
      <c r="K127" s="10">
        <f t="shared" si="14"/>
        <v>3.7999999999999999E-2</v>
      </c>
      <c r="L127" s="163">
        <v>125245981</v>
      </c>
      <c r="M127" s="163">
        <v>102828765.55</v>
      </c>
      <c r="N127" s="46">
        <v>0</v>
      </c>
      <c r="O127" s="51">
        <f t="shared" si="19"/>
        <v>125245981</v>
      </c>
      <c r="P127" s="49">
        <f t="shared" si="16"/>
        <v>26430676.527413696</v>
      </c>
      <c r="Q127" s="49">
        <f t="shared" si="17"/>
        <v>98815304.472586304</v>
      </c>
      <c r="R127" s="46">
        <v>0.05</v>
      </c>
      <c r="S127" s="49">
        <f t="shared" si="18"/>
        <v>93874539.248956978</v>
      </c>
    </row>
    <row r="128" spans="2:19" x14ac:dyDescent="0.25">
      <c r="B128" s="148">
        <v>124</v>
      </c>
      <c r="C128" s="93" t="s">
        <v>494</v>
      </c>
      <c r="D128" s="93" t="s">
        <v>2585</v>
      </c>
      <c r="E128" s="160">
        <f t="shared" si="12"/>
        <v>42460</v>
      </c>
      <c r="F128" s="94">
        <v>42455</v>
      </c>
      <c r="G128" s="67">
        <v>44482</v>
      </c>
      <c r="H128" s="5">
        <f t="shared" si="13"/>
        <v>5.5534246575342463</v>
      </c>
      <c r="I128" s="11">
        <v>25</v>
      </c>
      <c r="J128" s="9">
        <v>0.05</v>
      </c>
      <c r="K128" s="10">
        <f t="shared" si="14"/>
        <v>3.7999999999999999E-2</v>
      </c>
      <c r="L128" s="163">
        <v>75147588</v>
      </c>
      <c r="M128" s="163">
        <v>61697258.850000001</v>
      </c>
      <c r="N128" s="46">
        <v>0</v>
      </c>
      <c r="O128" s="51">
        <f t="shared" si="19"/>
        <v>75147588</v>
      </c>
      <c r="P128" s="49">
        <f t="shared" si="16"/>
        <v>15858405.789830137</v>
      </c>
      <c r="Q128" s="49">
        <f t="shared" si="17"/>
        <v>59289182.210169867</v>
      </c>
      <c r="R128" s="46">
        <v>0.05</v>
      </c>
      <c r="S128" s="49">
        <f t="shared" si="18"/>
        <v>56324723.099661373</v>
      </c>
    </row>
    <row r="129" spans="2:19" x14ac:dyDescent="0.25">
      <c r="B129" s="148">
        <v>125</v>
      </c>
      <c r="C129" s="93" t="s">
        <v>514</v>
      </c>
      <c r="D129" s="93" t="s">
        <v>2585</v>
      </c>
      <c r="E129" s="160">
        <f t="shared" si="12"/>
        <v>42460</v>
      </c>
      <c r="F129" s="94">
        <v>42455</v>
      </c>
      <c r="G129" s="67">
        <v>44482</v>
      </c>
      <c r="H129" s="5">
        <f t="shared" si="13"/>
        <v>5.5534246575342463</v>
      </c>
      <c r="I129" s="11">
        <v>25</v>
      </c>
      <c r="J129" s="9">
        <v>0.05</v>
      </c>
      <c r="K129" s="10">
        <f t="shared" si="14"/>
        <v>3.7999999999999999E-2</v>
      </c>
      <c r="L129" s="163">
        <v>162819775</v>
      </c>
      <c r="M129" s="163">
        <v>133677394.98</v>
      </c>
      <c r="N129" s="46">
        <v>0</v>
      </c>
      <c r="O129" s="51">
        <f t="shared" si="19"/>
        <v>162819775</v>
      </c>
      <c r="P129" s="49">
        <f t="shared" si="16"/>
        <v>34359879.42232877</v>
      </c>
      <c r="Q129" s="49">
        <f t="shared" si="17"/>
        <v>128459895.57767123</v>
      </c>
      <c r="R129" s="46">
        <v>0.05</v>
      </c>
      <c r="S129" s="49">
        <f t="shared" si="18"/>
        <v>122036900.79878767</v>
      </c>
    </row>
    <row r="130" spans="2:19" x14ac:dyDescent="0.25">
      <c r="B130" s="148">
        <v>126</v>
      </c>
      <c r="C130" s="93" t="s">
        <v>523</v>
      </c>
      <c r="D130" s="93" t="s">
        <v>2585</v>
      </c>
      <c r="E130" s="160">
        <f t="shared" si="12"/>
        <v>42460</v>
      </c>
      <c r="F130" s="94">
        <v>42455</v>
      </c>
      <c r="G130" s="67">
        <v>44482</v>
      </c>
      <c r="H130" s="5">
        <f t="shared" si="13"/>
        <v>5.5534246575342463</v>
      </c>
      <c r="I130" s="11">
        <v>25</v>
      </c>
      <c r="J130" s="9">
        <v>0.05</v>
      </c>
      <c r="K130" s="10">
        <f t="shared" si="14"/>
        <v>3.7999999999999999E-2</v>
      </c>
      <c r="L130" s="163">
        <v>3131150</v>
      </c>
      <c r="M130" s="163">
        <v>2570719.54</v>
      </c>
      <c r="N130" s="46">
        <v>0</v>
      </c>
      <c r="O130" s="51">
        <f t="shared" si="19"/>
        <v>3131150</v>
      </c>
      <c r="P130" s="49">
        <f t="shared" si="16"/>
        <v>660767.01342465752</v>
      </c>
      <c r="Q130" s="49">
        <f t="shared" si="17"/>
        <v>2470382.9865753427</v>
      </c>
      <c r="R130" s="46">
        <v>0.05</v>
      </c>
      <c r="S130" s="49">
        <f t="shared" si="18"/>
        <v>2346863.8372465754</v>
      </c>
    </row>
    <row r="131" spans="2:19" x14ac:dyDescent="0.25">
      <c r="B131" s="148">
        <v>127</v>
      </c>
      <c r="C131" s="93" t="s">
        <v>524</v>
      </c>
      <c r="D131" s="93" t="s">
        <v>2585</v>
      </c>
      <c r="E131" s="160">
        <f t="shared" si="12"/>
        <v>42460</v>
      </c>
      <c r="F131" s="94">
        <v>42455</v>
      </c>
      <c r="G131" s="67">
        <v>44482</v>
      </c>
      <c r="H131" s="5">
        <f t="shared" si="13"/>
        <v>5.5534246575342463</v>
      </c>
      <c r="I131" s="11">
        <v>25</v>
      </c>
      <c r="J131" s="9">
        <v>0.05</v>
      </c>
      <c r="K131" s="10">
        <f t="shared" si="14"/>
        <v>3.7999999999999999E-2</v>
      </c>
      <c r="L131" s="163">
        <v>25049196</v>
      </c>
      <c r="M131" s="163">
        <v>20565752.940000001</v>
      </c>
      <c r="N131" s="46">
        <v>0</v>
      </c>
      <c r="O131" s="51">
        <f t="shared" si="19"/>
        <v>25049196</v>
      </c>
      <c r="P131" s="49">
        <f t="shared" si="16"/>
        <v>5286135.263276712</v>
      </c>
      <c r="Q131" s="49">
        <f t="shared" si="17"/>
        <v>19763060.736723289</v>
      </c>
      <c r="R131" s="46">
        <v>0.05</v>
      </c>
      <c r="S131" s="49">
        <f t="shared" si="18"/>
        <v>18774907.699887123</v>
      </c>
    </row>
    <row r="132" spans="2:19" x14ac:dyDescent="0.25">
      <c r="B132" s="148">
        <v>128</v>
      </c>
      <c r="C132" s="93" t="s">
        <v>533</v>
      </c>
      <c r="D132" s="93" t="s">
        <v>2585</v>
      </c>
      <c r="E132" s="160">
        <f t="shared" si="12"/>
        <v>42460</v>
      </c>
      <c r="F132" s="94">
        <v>42455</v>
      </c>
      <c r="G132" s="67">
        <v>44482</v>
      </c>
      <c r="H132" s="5">
        <f t="shared" si="13"/>
        <v>5.5534246575342463</v>
      </c>
      <c r="I132" s="11">
        <v>25</v>
      </c>
      <c r="J132" s="9">
        <v>0.05</v>
      </c>
      <c r="K132" s="10">
        <f t="shared" si="14"/>
        <v>3.7999999999999999E-2</v>
      </c>
      <c r="L132" s="163">
        <v>107753010</v>
      </c>
      <c r="M132" s="163">
        <v>88466782.840000004</v>
      </c>
      <c r="N132" s="46">
        <v>0</v>
      </c>
      <c r="O132" s="51">
        <f t="shared" si="19"/>
        <v>107753010</v>
      </c>
      <c r="P132" s="49">
        <f t="shared" si="16"/>
        <v>22739132.460986301</v>
      </c>
      <c r="Q132" s="49">
        <f t="shared" si="17"/>
        <v>85013877.539013699</v>
      </c>
      <c r="R132" s="46">
        <v>0.05</v>
      </c>
      <c r="S132" s="49">
        <f t="shared" si="18"/>
        <v>80763183.662063003</v>
      </c>
    </row>
    <row r="133" spans="2:19" x14ac:dyDescent="0.25">
      <c r="B133" s="148">
        <v>129</v>
      </c>
      <c r="C133" s="93" t="s">
        <v>534</v>
      </c>
      <c r="D133" s="93" t="s">
        <v>2585</v>
      </c>
      <c r="E133" s="160">
        <f t="shared" si="12"/>
        <v>42460</v>
      </c>
      <c r="F133" s="94">
        <v>42455</v>
      </c>
      <c r="G133" s="67">
        <v>44482</v>
      </c>
      <c r="H133" s="5">
        <f t="shared" si="13"/>
        <v>5.5534246575342463</v>
      </c>
      <c r="I133" s="11">
        <v>20</v>
      </c>
      <c r="J133" s="9">
        <v>0.05</v>
      </c>
      <c r="K133" s="10">
        <f t="shared" si="14"/>
        <v>4.7500000000000001E-2</v>
      </c>
      <c r="L133" s="163">
        <v>250491961</v>
      </c>
      <c r="M133" s="163">
        <v>131508279.52</v>
      </c>
      <c r="N133" s="46">
        <v>0</v>
      </c>
      <c r="O133" s="51">
        <f t="shared" si="19"/>
        <v>250491961</v>
      </c>
      <c r="P133" s="49">
        <f t="shared" si="16"/>
        <v>66076691.054746576</v>
      </c>
      <c r="Q133" s="49">
        <f t="shared" si="17"/>
        <v>184415269.94525343</v>
      </c>
      <c r="R133" s="46">
        <v>0.05</v>
      </c>
      <c r="S133" s="49">
        <f t="shared" si="18"/>
        <v>175194506.44799075</v>
      </c>
    </row>
    <row r="134" spans="2:19" x14ac:dyDescent="0.25">
      <c r="B134" s="148">
        <v>130</v>
      </c>
      <c r="C134" s="93" t="s">
        <v>535</v>
      </c>
      <c r="D134" s="93" t="s">
        <v>2585</v>
      </c>
      <c r="E134" s="160">
        <f t="shared" ref="E134:E173" si="22">EOMONTH(F134,0)</f>
        <v>42460</v>
      </c>
      <c r="F134" s="94">
        <v>42455</v>
      </c>
      <c r="G134" s="67">
        <v>44482</v>
      </c>
      <c r="H134" s="5">
        <f t="shared" ref="H134:H173" si="23">(G134-F134)/(EDATE(G134,12)-G134)</f>
        <v>5.5534246575342463</v>
      </c>
      <c r="I134" s="11">
        <v>20</v>
      </c>
      <c r="J134" s="9">
        <v>0.05</v>
      </c>
      <c r="K134" s="10">
        <f t="shared" ref="K134:K173" si="24">(1-J134)/I134</f>
        <v>4.7500000000000001E-2</v>
      </c>
      <c r="L134" s="163">
        <v>389811970</v>
      </c>
      <c r="M134" s="163">
        <v>204651284.25</v>
      </c>
      <c r="N134" s="46">
        <v>0</v>
      </c>
      <c r="O134" s="51">
        <f t="shared" ref="O134:O173" si="25">L134*(1+N134)</f>
        <v>389811970</v>
      </c>
      <c r="P134" s="49">
        <f t="shared" ref="P134:P173" si="26">O134*K134*H134</f>
        <v>102827591.785</v>
      </c>
      <c r="Q134" s="49">
        <f t="shared" ref="Q134:Q173" si="27">MAX(O134-P134,0)</f>
        <v>286984378.21500003</v>
      </c>
      <c r="R134" s="46">
        <v>0.05</v>
      </c>
      <c r="S134" s="49">
        <f t="shared" ref="S134:S173" si="28">IF(M134&lt;=0,0,IF(Q134&lt;=J134*O134,J134*O134,Q134*(1-R134)))</f>
        <v>272635159.30425</v>
      </c>
    </row>
    <row r="135" spans="2:19" x14ac:dyDescent="0.25">
      <c r="B135" s="148">
        <v>131</v>
      </c>
      <c r="C135" s="93" t="s">
        <v>536</v>
      </c>
      <c r="D135" s="93" t="s">
        <v>2585</v>
      </c>
      <c r="E135" s="160">
        <f t="shared" si="22"/>
        <v>42460</v>
      </c>
      <c r="F135" s="94">
        <v>42455</v>
      </c>
      <c r="G135" s="67">
        <v>44482</v>
      </c>
      <c r="H135" s="5">
        <f t="shared" si="23"/>
        <v>5.5534246575342463</v>
      </c>
      <c r="I135" s="11">
        <v>20</v>
      </c>
      <c r="J135" s="9">
        <v>0.05</v>
      </c>
      <c r="K135" s="10">
        <f t="shared" si="24"/>
        <v>4.7500000000000001E-2</v>
      </c>
      <c r="L135" s="163">
        <v>199512070</v>
      </c>
      <c r="M135" s="163">
        <v>104743836.75</v>
      </c>
      <c r="N135" s="46">
        <v>0</v>
      </c>
      <c r="O135" s="51">
        <f t="shared" si="25"/>
        <v>199512070</v>
      </c>
      <c r="P135" s="49">
        <f t="shared" si="26"/>
        <v>52628824.328150675</v>
      </c>
      <c r="Q135" s="49">
        <f t="shared" si="27"/>
        <v>146883245.67184931</v>
      </c>
      <c r="R135" s="46">
        <v>0.05</v>
      </c>
      <c r="S135" s="49">
        <f t="shared" si="28"/>
        <v>139539083.38825685</v>
      </c>
    </row>
    <row r="136" spans="2:19" x14ac:dyDescent="0.25">
      <c r="B136" s="148">
        <v>132</v>
      </c>
      <c r="C136" s="93" t="s">
        <v>537</v>
      </c>
      <c r="D136" s="93" t="s">
        <v>2585</v>
      </c>
      <c r="E136" s="160">
        <f t="shared" si="22"/>
        <v>42825</v>
      </c>
      <c r="F136" s="94">
        <v>42795</v>
      </c>
      <c r="G136" s="67">
        <v>44482</v>
      </c>
      <c r="H136" s="5">
        <f t="shared" si="23"/>
        <v>4.6219178082191785</v>
      </c>
      <c r="I136" s="11">
        <v>20</v>
      </c>
      <c r="J136" s="9">
        <v>0.05</v>
      </c>
      <c r="K136" s="10">
        <f t="shared" si="24"/>
        <v>4.7500000000000001E-2</v>
      </c>
      <c r="L136" s="163">
        <v>1220622.33</v>
      </c>
      <c r="M136" s="163">
        <v>746937.27</v>
      </c>
      <c r="N136" s="46">
        <f>VLOOKUP(E136,CCI!E116:AC299,19,0)</f>
        <v>1.8791759465477576E-3</v>
      </c>
      <c r="O136" s="51">
        <f t="shared" si="25"/>
        <v>1222916.0941223551</v>
      </c>
      <c r="P136" s="49">
        <f t="shared" si="26"/>
        <v>268480.33948564285</v>
      </c>
      <c r="Q136" s="49">
        <f t="shared" si="27"/>
        <v>954435.75463671226</v>
      </c>
      <c r="R136" s="46">
        <v>0.05</v>
      </c>
      <c r="S136" s="49">
        <f t="shared" si="28"/>
        <v>906713.96690487664</v>
      </c>
    </row>
    <row r="137" spans="2:19" x14ac:dyDescent="0.25">
      <c r="B137" s="148">
        <v>133</v>
      </c>
      <c r="C137" s="93" t="s">
        <v>538</v>
      </c>
      <c r="D137" s="93" t="s">
        <v>2585</v>
      </c>
      <c r="E137" s="160">
        <f t="shared" si="22"/>
        <v>42825</v>
      </c>
      <c r="F137" s="94">
        <v>42795</v>
      </c>
      <c r="G137" s="67">
        <v>44482</v>
      </c>
      <c r="H137" s="5">
        <f t="shared" si="23"/>
        <v>4.6219178082191785</v>
      </c>
      <c r="I137" s="11">
        <v>25</v>
      </c>
      <c r="J137" s="9">
        <v>0.05</v>
      </c>
      <c r="K137" s="10">
        <f t="shared" si="24"/>
        <v>3.7999999999999999E-2</v>
      </c>
      <c r="L137" s="163">
        <v>3501770.04</v>
      </c>
      <c r="M137" s="163">
        <v>2143870.69</v>
      </c>
      <c r="N137" s="46">
        <f>VLOOKUP(E137,CCI!E5:AC188,16,0)</f>
        <v>1.8731788538921205E-3</v>
      </c>
      <c r="O137" s="51">
        <f t="shared" si="25"/>
        <v>3508329.4815901211</v>
      </c>
      <c r="P137" s="49">
        <f t="shared" si="26"/>
        <v>616177.99930634606</v>
      </c>
      <c r="Q137" s="49">
        <f t="shared" si="27"/>
        <v>2892151.4822837748</v>
      </c>
      <c r="R137" s="46">
        <v>0.05</v>
      </c>
      <c r="S137" s="49">
        <f t="shared" si="28"/>
        <v>2747543.9081695857</v>
      </c>
    </row>
    <row r="138" spans="2:19" x14ac:dyDescent="0.25">
      <c r="B138" s="148">
        <v>134</v>
      </c>
      <c r="C138" s="93" t="s">
        <v>539</v>
      </c>
      <c r="D138" s="93" t="s">
        <v>2585</v>
      </c>
      <c r="E138" s="160">
        <f t="shared" si="22"/>
        <v>42825</v>
      </c>
      <c r="F138" s="94">
        <v>42795</v>
      </c>
      <c r="G138" s="67">
        <v>44482</v>
      </c>
      <c r="H138" s="5">
        <f t="shared" si="23"/>
        <v>4.6219178082191785</v>
      </c>
      <c r="I138" s="11">
        <v>20</v>
      </c>
      <c r="J138" s="9">
        <v>0.05</v>
      </c>
      <c r="K138" s="10">
        <f t="shared" si="24"/>
        <v>4.7500000000000001E-2</v>
      </c>
      <c r="L138" s="163">
        <v>41894</v>
      </c>
      <c r="M138" s="163">
        <v>35642.660000000003</v>
      </c>
      <c r="N138" s="46">
        <f>VLOOKUP(E138,CCI!E118:AC301,19,0)</f>
        <v>1.8791759465477576E-3</v>
      </c>
      <c r="O138" s="51">
        <f t="shared" si="25"/>
        <v>41972.726197104668</v>
      </c>
      <c r="P138" s="49">
        <f t="shared" si="26"/>
        <v>9214.7383068205199</v>
      </c>
      <c r="Q138" s="49">
        <f t="shared" si="27"/>
        <v>32757.987890284148</v>
      </c>
      <c r="R138" s="46">
        <v>0.05</v>
      </c>
      <c r="S138" s="49">
        <f t="shared" si="28"/>
        <v>31120.088495769938</v>
      </c>
    </row>
    <row r="139" spans="2:19" x14ac:dyDescent="0.25">
      <c r="B139" s="148">
        <v>135</v>
      </c>
      <c r="C139" s="93" t="s">
        <v>540</v>
      </c>
      <c r="D139" s="93" t="s">
        <v>2585</v>
      </c>
      <c r="E139" s="160">
        <f t="shared" si="22"/>
        <v>42825</v>
      </c>
      <c r="F139" s="94">
        <v>42795</v>
      </c>
      <c r="G139" s="67">
        <v>44482</v>
      </c>
      <c r="H139" s="5">
        <f t="shared" si="23"/>
        <v>4.6219178082191785</v>
      </c>
      <c r="I139" s="11">
        <v>25</v>
      </c>
      <c r="J139" s="9">
        <v>0.05</v>
      </c>
      <c r="K139" s="10">
        <f t="shared" si="24"/>
        <v>3.7999999999999999E-2</v>
      </c>
      <c r="L139" s="163">
        <v>2094483.01</v>
      </c>
      <c r="M139" s="163">
        <v>1781948.19</v>
      </c>
      <c r="N139" s="46">
        <f>VLOOKUP(E139,CCI!E135:AC317,25,0)</f>
        <v>1.8102824040550326E-3</v>
      </c>
      <c r="O139" s="51">
        <f t="shared" si="25"/>
        <v>2098274.6157385954</v>
      </c>
      <c r="P139" s="49">
        <f t="shared" si="26"/>
        <v>368526.00689462578</v>
      </c>
      <c r="Q139" s="49">
        <f t="shared" si="27"/>
        <v>1729748.6088439696</v>
      </c>
      <c r="R139" s="46">
        <v>0.05</v>
      </c>
      <c r="S139" s="49">
        <f t="shared" si="28"/>
        <v>1643261.178401771</v>
      </c>
    </row>
    <row r="140" spans="2:19" x14ac:dyDescent="0.25">
      <c r="B140" s="148">
        <v>136</v>
      </c>
      <c r="C140" s="93" t="s">
        <v>541</v>
      </c>
      <c r="D140" s="93" t="s">
        <v>2585</v>
      </c>
      <c r="E140" s="160">
        <f t="shared" si="22"/>
        <v>43343</v>
      </c>
      <c r="F140" s="94">
        <v>43315</v>
      </c>
      <c r="G140" s="67">
        <v>44482</v>
      </c>
      <c r="H140" s="5">
        <f t="shared" si="23"/>
        <v>3.1972602739726028</v>
      </c>
      <c r="I140" s="11">
        <v>25</v>
      </c>
      <c r="J140" s="9">
        <v>0.05</v>
      </c>
      <c r="K140" s="10">
        <f t="shared" si="24"/>
        <v>3.7999999999999999E-2</v>
      </c>
      <c r="L140" s="163">
        <v>174227</v>
      </c>
      <c r="M140" s="163">
        <v>156403.16</v>
      </c>
      <c r="N140" s="46">
        <f>VLOOKUP(E140,CCI!E:AC,15,0)</f>
        <v>5.5305910819207797E-4</v>
      </c>
      <c r="O140" s="51">
        <f t="shared" si="25"/>
        <v>174323.357829243</v>
      </c>
      <c r="P140" s="49">
        <f t="shared" si="26"/>
        <v>21179.571578892082</v>
      </c>
      <c r="Q140" s="49">
        <f t="shared" si="27"/>
        <v>153143.78625035091</v>
      </c>
      <c r="R140" s="46">
        <v>0.05</v>
      </c>
      <c r="S140" s="49">
        <f t="shared" si="28"/>
        <v>145486.59693783335</v>
      </c>
    </row>
    <row r="141" spans="2:19" x14ac:dyDescent="0.25">
      <c r="B141" s="148">
        <v>137</v>
      </c>
      <c r="C141" s="93" t="s">
        <v>542</v>
      </c>
      <c r="D141" s="93" t="s">
        <v>2585</v>
      </c>
      <c r="E141" s="160">
        <f t="shared" si="22"/>
        <v>43069</v>
      </c>
      <c r="F141" s="94">
        <v>43040</v>
      </c>
      <c r="G141" s="67">
        <v>44482</v>
      </c>
      <c r="H141" s="5">
        <f t="shared" si="23"/>
        <v>3.9506849315068493</v>
      </c>
      <c r="I141" s="11">
        <v>45</v>
      </c>
      <c r="J141" s="9">
        <v>0.05</v>
      </c>
      <c r="K141" s="10">
        <f t="shared" si="24"/>
        <v>2.1111111111111112E-2</v>
      </c>
      <c r="L141" s="163">
        <v>3136056</v>
      </c>
      <c r="M141" s="163">
        <v>2736459.24</v>
      </c>
      <c r="N141" s="46">
        <f>VLOOKUP(E141,CCI!E:AC,15,0)</f>
        <v>1.453086078051339E-3</v>
      </c>
      <c r="O141" s="51">
        <f t="shared" si="25"/>
        <v>3140612.9593135891</v>
      </c>
      <c r="P141" s="49">
        <f t="shared" si="26"/>
        <v>261937.63731894587</v>
      </c>
      <c r="Q141" s="49">
        <f t="shared" si="27"/>
        <v>2878675.3219946432</v>
      </c>
      <c r="R141" s="46">
        <v>0.05</v>
      </c>
      <c r="S141" s="49">
        <f t="shared" si="28"/>
        <v>2734741.5558949108</v>
      </c>
    </row>
    <row r="142" spans="2:19" x14ac:dyDescent="0.25">
      <c r="B142" s="148">
        <v>138</v>
      </c>
      <c r="C142" s="93" t="s">
        <v>543</v>
      </c>
      <c r="D142" s="93" t="s">
        <v>2585</v>
      </c>
      <c r="E142" s="160">
        <f t="shared" si="22"/>
        <v>43190</v>
      </c>
      <c r="F142" s="94">
        <v>43190</v>
      </c>
      <c r="G142" s="67">
        <v>44482</v>
      </c>
      <c r="H142" s="5">
        <f t="shared" si="23"/>
        <v>3.5397260273972604</v>
      </c>
      <c r="I142" s="11">
        <v>25</v>
      </c>
      <c r="J142" s="9">
        <v>0.05</v>
      </c>
      <c r="K142" s="10">
        <f t="shared" si="24"/>
        <v>3.7999999999999999E-2</v>
      </c>
      <c r="L142" s="163">
        <v>129737</v>
      </c>
      <c r="M142" s="163">
        <v>114935.44</v>
      </c>
      <c r="N142" s="46">
        <f>VLOOKUP(E142,CCI!E122:AC305,19,0)</f>
        <v>7.6473859844261138E-4</v>
      </c>
      <c r="O142" s="51">
        <f t="shared" si="25"/>
        <v>129836.21489154614</v>
      </c>
      <c r="P142" s="49">
        <f t="shared" si="26"/>
        <v>17464.215907713286</v>
      </c>
      <c r="Q142" s="49">
        <f t="shared" si="27"/>
        <v>112371.99898383286</v>
      </c>
      <c r="R142" s="46">
        <v>0.05</v>
      </c>
      <c r="S142" s="49">
        <f t="shared" si="28"/>
        <v>106753.39903464122</v>
      </c>
    </row>
    <row r="143" spans="2:19" x14ac:dyDescent="0.25">
      <c r="B143" s="148">
        <v>139</v>
      </c>
      <c r="C143" s="93" t="s">
        <v>544</v>
      </c>
      <c r="D143" s="93" t="s">
        <v>2585</v>
      </c>
      <c r="E143" s="160">
        <f t="shared" si="22"/>
        <v>43190</v>
      </c>
      <c r="F143" s="94">
        <v>43190</v>
      </c>
      <c r="G143" s="67">
        <v>44482</v>
      </c>
      <c r="H143" s="5">
        <f t="shared" si="23"/>
        <v>3.5397260273972604</v>
      </c>
      <c r="I143" s="11">
        <v>25</v>
      </c>
      <c r="J143" s="9">
        <v>0.05</v>
      </c>
      <c r="K143" s="10">
        <f t="shared" si="24"/>
        <v>3.7999999999999999E-2</v>
      </c>
      <c r="L143" s="163">
        <v>119357</v>
      </c>
      <c r="M143" s="163">
        <v>105739.69</v>
      </c>
      <c r="N143" s="46">
        <f>VLOOKUP(E143,CCI!E123:AC306,19,0)</f>
        <v>7.6473859844261138E-4</v>
      </c>
      <c r="O143" s="51">
        <f t="shared" si="25"/>
        <v>119448.27690489432</v>
      </c>
      <c r="P143" s="49">
        <f t="shared" si="26"/>
        <v>16066.93863814436</v>
      </c>
      <c r="Q143" s="49">
        <f t="shared" si="27"/>
        <v>103381.33826674995</v>
      </c>
      <c r="R143" s="46">
        <v>0.05</v>
      </c>
      <c r="S143" s="49">
        <f t="shared" si="28"/>
        <v>98212.271353412449</v>
      </c>
    </row>
    <row r="144" spans="2:19" x14ac:dyDescent="0.25">
      <c r="B144" s="148">
        <v>140</v>
      </c>
      <c r="C144" s="93" t="s">
        <v>545</v>
      </c>
      <c r="D144" s="93" t="s">
        <v>2585</v>
      </c>
      <c r="E144" s="160">
        <f t="shared" si="22"/>
        <v>43555</v>
      </c>
      <c r="F144" s="94">
        <v>43555</v>
      </c>
      <c r="G144" s="67">
        <v>44482</v>
      </c>
      <c r="H144" s="5">
        <f t="shared" si="23"/>
        <v>2.5397260273972604</v>
      </c>
      <c r="I144" s="11">
        <v>25</v>
      </c>
      <c r="J144" s="9">
        <v>0.05</v>
      </c>
      <c r="K144" s="10">
        <f t="shared" si="24"/>
        <v>3.7999999999999999E-2</v>
      </c>
      <c r="L144" s="163">
        <v>8875629.7799999993</v>
      </c>
      <c r="M144" s="163">
        <v>7189260.1200000001</v>
      </c>
      <c r="N144" s="46">
        <f>VLOOKUP(E144,CCI!E12:AC195,16,0)</f>
        <v>2.7706587241111064E-4</v>
      </c>
      <c r="O144" s="51">
        <f t="shared" si="25"/>
        <v>8878088.9141081944</v>
      </c>
      <c r="P144" s="49">
        <f t="shared" si="26"/>
        <v>856820.71257089113</v>
      </c>
      <c r="Q144" s="49">
        <f t="shared" si="27"/>
        <v>8021268.2015373036</v>
      </c>
      <c r="R144" s="46">
        <v>0.05</v>
      </c>
      <c r="S144" s="49">
        <f t="shared" si="28"/>
        <v>7620204.7914604377</v>
      </c>
    </row>
    <row r="145" spans="2:19" x14ac:dyDescent="0.25">
      <c r="B145" s="148">
        <v>141</v>
      </c>
      <c r="C145" s="93" t="s">
        <v>546</v>
      </c>
      <c r="D145" s="93" t="s">
        <v>2585</v>
      </c>
      <c r="E145" s="160">
        <f t="shared" si="22"/>
        <v>43555</v>
      </c>
      <c r="F145" s="94">
        <v>43555</v>
      </c>
      <c r="G145" s="67">
        <v>44482</v>
      </c>
      <c r="H145" s="5">
        <f t="shared" si="23"/>
        <v>2.5397260273972604</v>
      </c>
      <c r="I145" s="11">
        <v>25</v>
      </c>
      <c r="J145" s="9">
        <v>0.05</v>
      </c>
      <c r="K145" s="10">
        <f t="shared" si="24"/>
        <v>3.7999999999999999E-2</v>
      </c>
      <c r="L145" s="163">
        <v>1043849.04</v>
      </c>
      <c r="M145" s="163">
        <v>845517.72</v>
      </c>
      <c r="N145" s="46">
        <f>VLOOKUP(E145,CCI!E13:AC196,16,0)</f>
        <v>2.7706587241111064E-4</v>
      </c>
      <c r="O145" s="51">
        <f t="shared" si="25"/>
        <v>1044138.2549449332</v>
      </c>
      <c r="P145" s="49">
        <f t="shared" si="26"/>
        <v>100769.35388682252</v>
      </c>
      <c r="Q145" s="49">
        <f t="shared" si="27"/>
        <v>943368.90105811076</v>
      </c>
      <c r="R145" s="46">
        <v>0.05</v>
      </c>
      <c r="S145" s="49">
        <f t="shared" si="28"/>
        <v>896200.45600520517</v>
      </c>
    </row>
    <row r="146" spans="2:19" x14ac:dyDescent="0.25">
      <c r="B146" s="148">
        <v>142</v>
      </c>
      <c r="C146" s="93" t="s">
        <v>547</v>
      </c>
      <c r="D146" s="93" t="s">
        <v>2585</v>
      </c>
      <c r="E146" s="160">
        <f t="shared" si="22"/>
        <v>43555</v>
      </c>
      <c r="F146" s="94">
        <v>43555</v>
      </c>
      <c r="G146" s="67">
        <v>44482</v>
      </c>
      <c r="H146" s="5">
        <f t="shared" si="23"/>
        <v>2.5397260273972604</v>
      </c>
      <c r="I146" s="11">
        <v>25</v>
      </c>
      <c r="J146" s="9">
        <v>0.05</v>
      </c>
      <c r="K146" s="10">
        <f t="shared" si="24"/>
        <v>3.7999999999999999E-2</v>
      </c>
      <c r="L146" s="163">
        <v>3302473.51</v>
      </c>
      <c r="M146" s="163">
        <v>3051485.53</v>
      </c>
      <c r="N146" s="46">
        <f>VLOOKUP(E146,CCI!E:AC,15,0)</f>
        <v>2.7645310664173089E-4</v>
      </c>
      <c r="O146" s="51">
        <f t="shared" si="25"/>
        <v>3303386.4890614413</v>
      </c>
      <c r="P146" s="49">
        <f t="shared" si="26"/>
        <v>318808.47250322829</v>
      </c>
      <c r="Q146" s="49">
        <f>O146-P146</f>
        <v>2984578.0165582132</v>
      </c>
      <c r="R146" s="46">
        <v>0.05</v>
      </c>
      <c r="S146" s="49">
        <f>Q146*(1-R146)</f>
        <v>2835349.1157303024</v>
      </c>
    </row>
    <row r="147" spans="2:19" x14ac:dyDescent="0.25">
      <c r="B147" s="148">
        <v>143</v>
      </c>
      <c r="C147" s="93" t="s">
        <v>548</v>
      </c>
      <c r="D147" s="93" t="s">
        <v>2585</v>
      </c>
      <c r="E147" s="160">
        <f t="shared" si="22"/>
        <v>43555</v>
      </c>
      <c r="F147" s="94">
        <v>43555</v>
      </c>
      <c r="G147" s="67">
        <v>44482</v>
      </c>
      <c r="H147" s="5">
        <f t="shared" si="23"/>
        <v>2.5397260273972604</v>
      </c>
      <c r="I147" s="11">
        <v>25</v>
      </c>
      <c r="J147" s="9">
        <v>0.05</v>
      </c>
      <c r="K147" s="10">
        <f t="shared" si="24"/>
        <v>3.7999999999999999E-2</v>
      </c>
      <c r="L147" s="163">
        <v>649000</v>
      </c>
      <c r="M147" s="163">
        <v>599676</v>
      </c>
      <c r="N147" s="46">
        <f>VLOOKUP(E147,CCI!E127:AC310,19,0)</f>
        <v>2.7795149746363731E-4</v>
      </c>
      <c r="O147" s="51">
        <f t="shared" si="25"/>
        <v>649180.39052185381</v>
      </c>
      <c r="P147" s="49">
        <f t="shared" si="26"/>
        <v>62652.132702802257</v>
      </c>
      <c r="Q147" s="49">
        <f t="shared" si="27"/>
        <v>586528.25781905151</v>
      </c>
      <c r="R147" s="46">
        <v>0.05</v>
      </c>
      <c r="S147" s="49">
        <f t="shared" si="28"/>
        <v>557201.84492809896</v>
      </c>
    </row>
    <row r="148" spans="2:19" x14ac:dyDescent="0.25">
      <c r="B148" s="148">
        <v>144</v>
      </c>
      <c r="C148" s="93" t="s">
        <v>549</v>
      </c>
      <c r="D148" s="93" t="s">
        <v>2585</v>
      </c>
      <c r="E148" s="160">
        <f t="shared" si="22"/>
        <v>43585</v>
      </c>
      <c r="F148" s="94">
        <v>43579</v>
      </c>
      <c r="G148" s="67">
        <v>44482</v>
      </c>
      <c r="H148" s="5">
        <f t="shared" si="23"/>
        <v>2.473972602739726</v>
      </c>
      <c r="I148" s="11">
        <v>45</v>
      </c>
      <c r="J148" s="9">
        <v>0.05</v>
      </c>
      <c r="K148" s="10">
        <f t="shared" si="24"/>
        <v>2.1111111111111112E-2</v>
      </c>
      <c r="L148" s="163">
        <v>3315249</v>
      </c>
      <c r="M148" s="163">
        <v>3071193.37</v>
      </c>
      <c r="N148" s="46">
        <f>VLOOKUP(E148,CCI!E:AC,15,0)</f>
        <v>2.7645310664173089E-4</v>
      </c>
      <c r="O148" s="51">
        <f t="shared" si="25"/>
        <v>3316165.5108853406</v>
      </c>
      <c r="P148" s="49">
        <f t="shared" si="26"/>
        <v>173197.72197948187</v>
      </c>
      <c r="Q148" s="49">
        <f t="shared" si="27"/>
        <v>3142967.788905859</v>
      </c>
      <c r="R148" s="46">
        <v>0.05</v>
      </c>
      <c r="S148" s="49">
        <f t="shared" si="28"/>
        <v>2985819.3994605658</v>
      </c>
    </row>
    <row r="149" spans="2:19" x14ac:dyDescent="0.25">
      <c r="B149" s="148">
        <v>145</v>
      </c>
      <c r="C149" s="93" t="s">
        <v>550</v>
      </c>
      <c r="D149" s="93" t="s">
        <v>2585</v>
      </c>
      <c r="E149" s="160">
        <f t="shared" si="22"/>
        <v>43585</v>
      </c>
      <c r="F149" s="94">
        <v>43579</v>
      </c>
      <c r="G149" s="67">
        <v>44482</v>
      </c>
      <c r="H149" s="5">
        <f t="shared" si="23"/>
        <v>2.473972602739726</v>
      </c>
      <c r="I149" s="11">
        <v>25</v>
      </c>
      <c r="J149" s="9">
        <v>0.05</v>
      </c>
      <c r="K149" s="10">
        <f t="shared" si="24"/>
        <v>3.7999999999999999E-2</v>
      </c>
      <c r="L149" s="163">
        <v>46955805</v>
      </c>
      <c r="M149" s="163">
        <v>38313261.509999998</v>
      </c>
      <c r="N149" s="46">
        <f>VLOOKUP(E149,CCI!E17:AC200,16,0)</f>
        <v>2.7706587241111064E-4</v>
      </c>
      <c r="O149" s="51">
        <f t="shared" si="25"/>
        <v>46968814.851077095</v>
      </c>
      <c r="P149" s="49">
        <f t="shared" si="26"/>
        <v>4415583.3227393413</v>
      </c>
      <c r="Q149" s="49">
        <f t="shared" si="27"/>
        <v>42553231.528337754</v>
      </c>
      <c r="R149" s="46">
        <v>0.05</v>
      </c>
      <c r="S149" s="49">
        <f t="shared" si="28"/>
        <v>40425569.951920867</v>
      </c>
    </row>
    <row r="150" spans="2:19" x14ac:dyDescent="0.25">
      <c r="B150" s="148">
        <v>146</v>
      </c>
      <c r="C150" s="93" t="s">
        <v>551</v>
      </c>
      <c r="D150" s="93" t="s">
        <v>2585</v>
      </c>
      <c r="E150" s="160">
        <f t="shared" si="22"/>
        <v>43738</v>
      </c>
      <c r="F150" s="94">
        <v>43733</v>
      </c>
      <c r="G150" s="67">
        <v>44482</v>
      </c>
      <c r="H150" s="5">
        <f t="shared" si="23"/>
        <v>2.0520547945205481</v>
      </c>
      <c r="I150" s="11">
        <v>25</v>
      </c>
      <c r="J150" s="9">
        <v>0.05</v>
      </c>
      <c r="K150" s="10">
        <f t="shared" si="24"/>
        <v>3.7999999999999999E-2</v>
      </c>
      <c r="L150" s="163">
        <v>54170202</v>
      </c>
      <c r="M150" s="163">
        <v>51048636.159999996</v>
      </c>
      <c r="N150" s="46">
        <f>VLOOKUP(E150,CCI!E130:AC313,19,0)</f>
        <v>0</v>
      </c>
      <c r="O150" s="51">
        <f t="shared" si="25"/>
        <v>54170202</v>
      </c>
      <c r="P150" s="49">
        <f t="shared" si="26"/>
        <v>4224088.4639013698</v>
      </c>
      <c r="Q150" s="49">
        <f t="shared" si="27"/>
        <v>49946113.536098629</v>
      </c>
      <c r="R150" s="46">
        <v>0.05</v>
      </c>
      <c r="S150" s="49">
        <f t="shared" si="28"/>
        <v>47448807.859293699</v>
      </c>
    </row>
    <row r="151" spans="2:19" x14ac:dyDescent="0.25">
      <c r="B151" s="148">
        <v>147</v>
      </c>
      <c r="C151" s="93" t="s">
        <v>551</v>
      </c>
      <c r="D151" s="93" t="s">
        <v>2585</v>
      </c>
      <c r="E151" s="160">
        <f t="shared" si="22"/>
        <v>43738</v>
      </c>
      <c r="F151" s="94">
        <v>43733</v>
      </c>
      <c r="G151" s="67">
        <v>44482</v>
      </c>
      <c r="H151" s="5">
        <f t="shared" si="23"/>
        <v>2.0520547945205481</v>
      </c>
      <c r="I151" s="11">
        <v>25</v>
      </c>
      <c r="J151" s="9">
        <v>0.05</v>
      </c>
      <c r="K151" s="10">
        <f t="shared" si="24"/>
        <v>3.7999999999999999E-2</v>
      </c>
      <c r="L151" s="163">
        <v>54170202</v>
      </c>
      <c r="M151" s="163">
        <v>51048636.159999996</v>
      </c>
      <c r="N151" s="46">
        <f>VLOOKUP(E151,CCI!E131:AC314,19,0)</f>
        <v>0</v>
      </c>
      <c r="O151" s="51">
        <f t="shared" si="25"/>
        <v>54170202</v>
      </c>
      <c r="P151" s="49">
        <f t="shared" si="26"/>
        <v>4224088.4639013698</v>
      </c>
      <c r="Q151" s="49">
        <f t="shared" si="27"/>
        <v>49946113.536098629</v>
      </c>
      <c r="R151" s="46">
        <v>0.05</v>
      </c>
      <c r="S151" s="49">
        <f t="shared" si="28"/>
        <v>47448807.859293699</v>
      </c>
    </row>
    <row r="152" spans="2:19" x14ac:dyDescent="0.25">
      <c r="B152" s="148">
        <v>148</v>
      </c>
      <c r="C152" s="93" t="s">
        <v>552</v>
      </c>
      <c r="D152" s="93" t="s">
        <v>2585</v>
      </c>
      <c r="E152" s="160">
        <f t="shared" si="22"/>
        <v>43585</v>
      </c>
      <c r="F152" s="94">
        <v>43579</v>
      </c>
      <c r="G152" s="67">
        <v>44482</v>
      </c>
      <c r="H152" s="5">
        <f t="shared" si="23"/>
        <v>2.473972602739726</v>
      </c>
      <c r="I152" s="11">
        <v>25</v>
      </c>
      <c r="J152" s="9">
        <v>0.05</v>
      </c>
      <c r="K152" s="10">
        <f t="shared" si="24"/>
        <v>3.7999999999999999E-2</v>
      </c>
      <c r="L152" s="163">
        <v>7680000</v>
      </c>
      <c r="M152" s="163">
        <v>7114628.5300000003</v>
      </c>
      <c r="N152" s="46">
        <f>VLOOKUP(E152,CCI!E132:AC315,19,0)</f>
        <v>2.7795149746363731E-4</v>
      </c>
      <c r="O152" s="51">
        <f t="shared" si="25"/>
        <v>7682134.6675005201</v>
      </c>
      <c r="P152" s="49">
        <f t="shared" si="26"/>
        <v>722204.84652222693</v>
      </c>
      <c r="Q152" s="49">
        <f t="shared" si="27"/>
        <v>6959929.8209782932</v>
      </c>
      <c r="R152" s="46">
        <v>0.05</v>
      </c>
      <c r="S152" s="49">
        <f t="shared" si="28"/>
        <v>6611933.3299293779</v>
      </c>
    </row>
    <row r="153" spans="2:19" x14ac:dyDescent="0.25">
      <c r="B153" s="148">
        <v>149</v>
      </c>
      <c r="C153" s="93" t="s">
        <v>553</v>
      </c>
      <c r="D153" s="93" t="s">
        <v>2585</v>
      </c>
      <c r="E153" s="160">
        <f t="shared" si="22"/>
        <v>43585</v>
      </c>
      <c r="F153" s="94">
        <v>43579</v>
      </c>
      <c r="G153" s="67">
        <v>44482</v>
      </c>
      <c r="H153" s="5">
        <f t="shared" si="23"/>
        <v>2.473972602739726</v>
      </c>
      <c r="I153" s="11">
        <v>25</v>
      </c>
      <c r="J153" s="9">
        <v>0.05</v>
      </c>
      <c r="K153" s="10">
        <f t="shared" si="24"/>
        <v>3.7999999999999999E-2</v>
      </c>
      <c r="L153" s="163">
        <v>1350000</v>
      </c>
      <c r="M153" s="163">
        <v>1250618.3</v>
      </c>
      <c r="N153" s="46">
        <f>VLOOKUP(E153,CCI!E133:AC316,19,0)</f>
        <v>2.7795149746363731E-4</v>
      </c>
      <c r="O153" s="51">
        <f t="shared" si="25"/>
        <v>1350375.2345215757</v>
      </c>
      <c r="P153" s="49">
        <f t="shared" si="26"/>
        <v>126950.07067773519</v>
      </c>
      <c r="Q153" s="49">
        <f t="shared" si="27"/>
        <v>1223425.1638438406</v>
      </c>
      <c r="R153" s="46">
        <v>0.05</v>
      </c>
      <c r="S153" s="49">
        <f t="shared" si="28"/>
        <v>1162253.9056516485</v>
      </c>
    </row>
    <row r="154" spans="2:19" x14ac:dyDescent="0.25">
      <c r="B154" s="148">
        <v>150</v>
      </c>
      <c r="C154" s="93" t="s">
        <v>554</v>
      </c>
      <c r="D154" s="93" t="s">
        <v>2585</v>
      </c>
      <c r="E154" s="160">
        <f t="shared" si="22"/>
        <v>43585</v>
      </c>
      <c r="F154" s="94">
        <v>43579</v>
      </c>
      <c r="G154" s="67">
        <v>44482</v>
      </c>
      <c r="H154" s="5">
        <f t="shared" si="23"/>
        <v>2.473972602739726</v>
      </c>
      <c r="I154" s="11">
        <v>25</v>
      </c>
      <c r="J154" s="9">
        <v>0.05</v>
      </c>
      <c r="K154" s="10">
        <f t="shared" si="24"/>
        <v>3.7999999999999999E-2</v>
      </c>
      <c r="L154" s="163">
        <v>1080000</v>
      </c>
      <c r="M154" s="163">
        <v>1000494.64</v>
      </c>
      <c r="N154" s="46">
        <f>VLOOKUP(E154,CCI!E134:AC317,19,0)</f>
        <v>2.7795149746363731E-4</v>
      </c>
      <c r="O154" s="51">
        <f t="shared" si="25"/>
        <v>1080300.1876172607</v>
      </c>
      <c r="P154" s="49">
        <f t="shared" si="26"/>
        <v>101560.05654218816</v>
      </c>
      <c r="Q154" s="49">
        <f t="shared" si="27"/>
        <v>978740.13107507257</v>
      </c>
      <c r="R154" s="46">
        <v>0.05</v>
      </c>
      <c r="S154" s="49">
        <f t="shared" si="28"/>
        <v>929803.12452131894</v>
      </c>
    </row>
    <row r="155" spans="2:19" x14ac:dyDescent="0.25">
      <c r="B155" s="148">
        <v>151</v>
      </c>
      <c r="C155" s="93" t="s">
        <v>555</v>
      </c>
      <c r="D155" s="93" t="s">
        <v>2585</v>
      </c>
      <c r="E155" s="160">
        <f t="shared" si="22"/>
        <v>43585</v>
      </c>
      <c r="F155" s="94">
        <v>43579</v>
      </c>
      <c r="G155" s="67">
        <v>44482</v>
      </c>
      <c r="H155" s="5">
        <f t="shared" si="23"/>
        <v>2.473972602739726</v>
      </c>
      <c r="I155" s="11">
        <v>25</v>
      </c>
      <c r="J155" s="9">
        <v>0.05</v>
      </c>
      <c r="K155" s="10">
        <f t="shared" si="24"/>
        <v>3.7999999999999999E-2</v>
      </c>
      <c r="L155" s="163">
        <v>6922330</v>
      </c>
      <c r="M155" s="163">
        <v>6412735.2199999997</v>
      </c>
      <c r="N155" s="46">
        <f>VLOOKUP(E155,CCI!E151:AC333,25,0)</f>
        <v>2.1688837478311986E-4</v>
      </c>
      <c r="O155" s="51">
        <f t="shared" si="25"/>
        <v>6923831.3729034122</v>
      </c>
      <c r="P155" s="49">
        <f t="shared" si="26"/>
        <v>650916.02665700729</v>
      </c>
      <c r="Q155" s="49">
        <f>O155-P155</f>
        <v>6272915.3462464046</v>
      </c>
      <c r="R155" s="46">
        <v>0.05</v>
      </c>
      <c r="S155" s="49">
        <f>Q155*(1-R155)</f>
        <v>5959269.5789340837</v>
      </c>
    </row>
    <row r="156" spans="2:19" x14ac:dyDescent="0.25">
      <c r="B156" s="148">
        <v>152</v>
      </c>
      <c r="C156" s="93" t="s">
        <v>556</v>
      </c>
      <c r="D156" s="93" t="s">
        <v>2585</v>
      </c>
      <c r="E156" s="160">
        <f t="shared" si="22"/>
        <v>43738</v>
      </c>
      <c r="F156" s="94">
        <v>43733</v>
      </c>
      <c r="G156" s="67">
        <v>44482</v>
      </c>
      <c r="H156" s="5">
        <f t="shared" si="23"/>
        <v>2.0520547945205481</v>
      </c>
      <c r="I156" s="11">
        <v>25</v>
      </c>
      <c r="J156" s="9">
        <v>0.05</v>
      </c>
      <c r="K156" s="10">
        <f t="shared" si="24"/>
        <v>3.7999999999999999E-2</v>
      </c>
      <c r="L156" s="163">
        <v>2842875</v>
      </c>
      <c r="M156" s="163">
        <v>2433297.59</v>
      </c>
      <c r="N156" s="46">
        <f>VLOOKUP(E156,CCI!E136:AC319,19,0)</f>
        <v>0</v>
      </c>
      <c r="O156" s="51">
        <f t="shared" si="25"/>
        <v>2842875</v>
      </c>
      <c r="P156" s="49">
        <f t="shared" si="26"/>
        <v>221681.94041095892</v>
      </c>
      <c r="Q156" s="49">
        <f t="shared" si="27"/>
        <v>2621193.0595890409</v>
      </c>
      <c r="R156" s="46">
        <v>0.05</v>
      </c>
      <c r="S156" s="49">
        <f t="shared" si="28"/>
        <v>2490133.4066095888</v>
      </c>
    </row>
    <row r="157" spans="2:19" x14ac:dyDescent="0.25">
      <c r="B157" s="148">
        <v>153</v>
      </c>
      <c r="C157" s="93" t="s">
        <v>557</v>
      </c>
      <c r="D157" s="93" t="s">
        <v>2585</v>
      </c>
      <c r="E157" s="160">
        <f t="shared" si="22"/>
        <v>43921</v>
      </c>
      <c r="F157" s="94">
        <v>43921</v>
      </c>
      <c r="G157" s="67">
        <v>44482</v>
      </c>
      <c r="H157" s="5">
        <f t="shared" si="23"/>
        <v>1.536986301369863</v>
      </c>
      <c r="I157" s="11">
        <v>25</v>
      </c>
      <c r="J157" s="9">
        <v>0.05</v>
      </c>
      <c r="K157" s="10">
        <f t="shared" si="24"/>
        <v>3.7999999999999999E-2</v>
      </c>
      <c r="L157" s="163">
        <v>115535800</v>
      </c>
      <c r="M157" s="163">
        <v>111133442.77</v>
      </c>
      <c r="N157" s="46">
        <f>VLOOKUP(E157,CCI!E137:AC320,19,0)</f>
        <v>0</v>
      </c>
      <c r="O157" s="51">
        <f t="shared" si="25"/>
        <v>115535800</v>
      </c>
      <c r="P157" s="49">
        <f t="shared" si="26"/>
        <v>6747923.7928767111</v>
      </c>
      <c r="Q157" s="49">
        <f t="shared" si="27"/>
        <v>108787876.20712329</v>
      </c>
      <c r="R157" s="46">
        <v>0.05</v>
      </c>
      <c r="S157" s="49">
        <f t="shared" si="28"/>
        <v>103348482.39676712</v>
      </c>
    </row>
    <row r="158" spans="2:19" x14ac:dyDescent="0.25">
      <c r="B158" s="148">
        <v>154</v>
      </c>
      <c r="C158" s="93" t="s">
        <v>558</v>
      </c>
      <c r="D158" s="93" t="s">
        <v>2585</v>
      </c>
      <c r="E158" s="160">
        <f t="shared" si="22"/>
        <v>43921</v>
      </c>
      <c r="F158" s="94">
        <v>43921</v>
      </c>
      <c r="G158" s="67">
        <v>44482</v>
      </c>
      <c r="H158" s="5">
        <f t="shared" si="23"/>
        <v>1.536986301369863</v>
      </c>
      <c r="I158" s="11">
        <v>25</v>
      </c>
      <c r="J158" s="9">
        <v>0.05</v>
      </c>
      <c r="K158" s="10">
        <f t="shared" si="24"/>
        <v>3.7999999999999999E-2</v>
      </c>
      <c r="L158" s="163">
        <v>95000</v>
      </c>
      <c r="M158" s="163">
        <v>91380.14</v>
      </c>
      <c r="N158" s="46">
        <f>VLOOKUP(E158,CCI!E138:AC321,19,0)</f>
        <v>0</v>
      </c>
      <c r="O158" s="51">
        <f t="shared" si="25"/>
        <v>95000</v>
      </c>
      <c r="P158" s="49">
        <f t="shared" si="26"/>
        <v>5548.5205479452052</v>
      </c>
      <c r="Q158" s="49">
        <f t="shared" si="27"/>
        <v>89451.479452054802</v>
      </c>
      <c r="R158" s="46">
        <v>0.05</v>
      </c>
      <c r="S158" s="49">
        <f t="shared" si="28"/>
        <v>84978.905479452063</v>
      </c>
    </row>
    <row r="159" spans="2:19" x14ac:dyDescent="0.25">
      <c r="B159" s="148">
        <v>155</v>
      </c>
      <c r="C159" s="93" t="s">
        <v>558</v>
      </c>
      <c r="D159" s="93" t="s">
        <v>2585</v>
      </c>
      <c r="E159" s="160">
        <f t="shared" si="22"/>
        <v>43921</v>
      </c>
      <c r="F159" s="94">
        <v>43921</v>
      </c>
      <c r="G159" s="67">
        <v>44482</v>
      </c>
      <c r="H159" s="5">
        <f t="shared" si="23"/>
        <v>1.536986301369863</v>
      </c>
      <c r="I159" s="11">
        <v>25</v>
      </c>
      <c r="J159" s="9">
        <v>0.05</v>
      </c>
      <c r="K159" s="10">
        <f t="shared" si="24"/>
        <v>3.7999999999999999E-2</v>
      </c>
      <c r="L159" s="163">
        <v>95000</v>
      </c>
      <c r="M159" s="163">
        <v>91380.14</v>
      </c>
      <c r="N159" s="46">
        <f>VLOOKUP(E159,CCI!E139:AC322,19,0)</f>
        <v>0</v>
      </c>
      <c r="O159" s="51">
        <f t="shared" si="25"/>
        <v>95000</v>
      </c>
      <c r="P159" s="49">
        <f t="shared" si="26"/>
        <v>5548.5205479452052</v>
      </c>
      <c r="Q159" s="49">
        <f t="shared" si="27"/>
        <v>89451.479452054802</v>
      </c>
      <c r="R159" s="46">
        <v>0.05</v>
      </c>
      <c r="S159" s="49">
        <f t="shared" si="28"/>
        <v>84978.905479452063</v>
      </c>
    </row>
    <row r="160" spans="2:19" x14ac:dyDescent="0.25">
      <c r="B160" s="148">
        <v>156</v>
      </c>
      <c r="C160" s="93" t="s">
        <v>559</v>
      </c>
      <c r="D160" s="93" t="s">
        <v>2585</v>
      </c>
      <c r="E160" s="160">
        <f t="shared" si="22"/>
        <v>43921</v>
      </c>
      <c r="F160" s="94">
        <v>43921</v>
      </c>
      <c r="G160" s="67">
        <v>44482</v>
      </c>
      <c r="H160" s="5">
        <f t="shared" si="23"/>
        <v>1.536986301369863</v>
      </c>
      <c r="I160" s="11">
        <v>25</v>
      </c>
      <c r="J160" s="9">
        <v>0.05</v>
      </c>
      <c r="K160" s="10">
        <f t="shared" si="24"/>
        <v>3.7999999999999999E-2</v>
      </c>
      <c r="L160" s="163">
        <v>72000</v>
      </c>
      <c r="M160" s="163">
        <v>69256.52</v>
      </c>
      <c r="N160" s="46">
        <f>VLOOKUP(E160,CCI!E140:AC323,19,0)</f>
        <v>0</v>
      </c>
      <c r="O160" s="51">
        <f t="shared" si="25"/>
        <v>72000</v>
      </c>
      <c r="P160" s="49">
        <f t="shared" si="26"/>
        <v>4205.1945205479451</v>
      </c>
      <c r="Q160" s="49">
        <f t="shared" si="27"/>
        <v>67794.805479452058</v>
      </c>
      <c r="R160" s="46">
        <v>0.05</v>
      </c>
      <c r="S160" s="49">
        <f t="shared" si="28"/>
        <v>64405.065205479448</v>
      </c>
    </row>
    <row r="161" spans="2:19" x14ac:dyDescent="0.25">
      <c r="B161" s="148">
        <v>157</v>
      </c>
      <c r="C161" s="93" t="s">
        <v>559</v>
      </c>
      <c r="D161" s="93" t="s">
        <v>2585</v>
      </c>
      <c r="E161" s="160">
        <f t="shared" si="22"/>
        <v>43921</v>
      </c>
      <c r="F161" s="94">
        <v>43921</v>
      </c>
      <c r="G161" s="67">
        <v>44482</v>
      </c>
      <c r="H161" s="5">
        <f t="shared" si="23"/>
        <v>1.536986301369863</v>
      </c>
      <c r="I161" s="11">
        <v>25</v>
      </c>
      <c r="J161" s="9">
        <v>0.05</v>
      </c>
      <c r="K161" s="10">
        <f t="shared" si="24"/>
        <v>3.7999999999999999E-2</v>
      </c>
      <c r="L161" s="163">
        <v>72000</v>
      </c>
      <c r="M161" s="163">
        <v>69256.52</v>
      </c>
      <c r="N161" s="46">
        <f>VLOOKUP(E161,CCI!E141:AC324,19,0)</f>
        <v>0</v>
      </c>
      <c r="O161" s="51">
        <f t="shared" si="25"/>
        <v>72000</v>
      </c>
      <c r="P161" s="49">
        <f t="shared" si="26"/>
        <v>4205.1945205479451</v>
      </c>
      <c r="Q161" s="49">
        <f t="shared" si="27"/>
        <v>67794.805479452058</v>
      </c>
      <c r="R161" s="46">
        <v>0.05</v>
      </c>
      <c r="S161" s="49">
        <f t="shared" si="28"/>
        <v>64405.065205479448</v>
      </c>
    </row>
    <row r="162" spans="2:19" x14ac:dyDescent="0.25">
      <c r="B162" s="148">
        <v>158</v>
      </c>
      <c r="C162" s="93" t="s">
        <v>560</v>
      </c>
      <c r="D162" s="93" t="s">
        <v>2585</v>
      </c>
      <c r="E162" s="160">
        <f t="shared" si="22"/>
        <v>43921</v>
      </c>
      <c r="F162" s="94">
        <v>43921</v>
      </c>
      <c r="G162" s="67">
        <v>44482</v>
      </c>
      <c r="H162" s="5">
        <f t="shared" si="23"/>
        <v>1.536986301369863</v>
      </c>
      <c r="I162" s="11">
        <v>25</v>
      </c>
      <c r="J162" s="9">
        <v>0.05</v>
      </c>
      <c r="K162" s="10">
        <f t="shared" si="24"/>
        <v>3.7999999999999999E-2</v>
      </c>
      <c r="L162" s="163">
        <v>193000</v>
      </c>
      <c r="M162" s="163">
        <v>185645.96</v>
      </c>
      <c r="N162" s="46">
        <f>VLOOKUP(E162,CCI!E142:AC325,19,0)</f>
        <v>0</v>
      </c>
      <c r="O162" s="51">
        <f t="shared" si="25"/>
        <v>193000</v>
      </c>
      <c r="P162" s="49">
        <f t="shared" si="26"/>
        <v>11272.257534246575</v>
      </c>
      <c r="Q162" s="49">
        <f t="shared" si="27"/>
        <v>181727.74246575343</v>
      </c>
      <c r="R162" s="46">
        <v>0.05</v>
      </c>
      <c r="S162" s="49">
        <f t="shared" si="28"/>
        <v>172641.35534246574</v>
      </c>
    </row>
    <row r="163" spans="2:19" x14ac:dyDescent="0.25">
      <c r="B163" s="148">
        <v>159</v>
      </c>
      <c r="C163" s="93" t="s">
        <v>560</v>
      </c>
      <c r="D163" s="93" t="s">
        <v>2585</v>
      </c>
      <c r="E163" s="160">
        <f t="shared" si="22"/>
        <v>43921</v>
      </c>
      <c r="F163" s="94">
        <v>43921</v>
      </c>
      <c r="G163" s="67">
        <v>44482</v>
      </c>
      <c r="H163" s="5">
        <f t="shared" si="23"/>
        <v>1.536986301369863</v>
      </c>
      <c r="I163" s="11">
        <v>25</v>
      </c>
      <c r="J163" s="9">
        <v>0.05</v>
      </c>
      <c r="K163" s="10">
        <f t="shared" si="24"/>
        <v>3.7999999999999999E-2</v>
      </c>
      <c r="L163" s="163">
        <v>193000</v>
      </c>
      <c r="M163" s="163">
        <v>185645.96</v>
      </c>
      <c r="N163" s="46">
        <f>VLOOKUP(E163,CCI!E143:AC326,19,0)</f>
        <v>0</v>
      </c>
      <c r="O163" s="51">
        <f t="shared" si="25"/>
        <v>193000</v>
      </c>
      <c r="P163" s="49">
        <f t="shared" si="26"/>
        <v>11272.257534246575</v>
      </c>
      <c r="Q163" s="49">
        <f t="shared" si="27"/>
        <v>181727.74246575343</v>
      </c>
      <c r="R163" s="46">
        <v>0.05</v>
      </c>
      <c r="S163" s="49">
        <f t="shared" si="28"/>
        <v>172641.35534246574</v>
      </c>
    </row>
    <row r="164" spans="2:19" x14ac:dyDescent="0.25">
      <c r="B164" s="148">
        <v>160</v>
      </c>
      <c r="C164" s="93" t="s">
        <v>560</v>
      </c>
      <c r="D164" s="93" t="s">
        <v>2585</v>
      </c>
      <c r="E164" s="160">
        <f t="shared" si="22"/>
        <v>43921</v>
      </c>
      <c r="F164" s="94">
        <v>43921</v>
      </c>
      <c r="G164" s="67">
        <v>44482</v>
      </c>
      <c r="H164" s="5">
        <f t="shared" si="23"/>
        <v>1.536986301369863</v>
      </c>
      <c r="I164" s="11">
        <v>25</v>
      </c>
      <c r="J164" s="9">
        <v>0.05</v>
      </c>
      <c r="K164" s="10">
        <f t="shared" si="24"/>
        <v>3.7999999999999999E-2</v>
      </c>
      <c r="L164" s="163">
        <v>610000</v>
      </c>
      <c r="M164" s="163">
        <v>586756.66</v>
      </c>
      <c r="N164" s="46">
        <f>VLOOKUP(E164,CCI!E144:AC327,19,0)</f>
        <v>0</v>
      </c>
      <c r="O164" s="51">
        <f t="shared" si="25"/>
        <v>610000</v>
      </c>
      <c r="P164" s="49">
        <f t="shared" si="26"/>
        <v>35627.342465753427</v>
      </c>
      <c r="Q164" s="49">
        <f t="shared" si="27"/>
        <v>574372.65753424657</v>
      </c>
      <c r="R164" s="46">
        <v>0.05</v>
      </c>
      <c r="S164" s="49">
        <f t="shared" si="28"/>
        <v>545654.0246575342</v>
      </c>
    </row>
    <row r="165" spans="2:19" x14ac:dyDescent="0.25">
      <c r="B165" s="148">
        <v>161</v>
      </c>
      <c r="C165" s="93" t="s">
        <v>561</v>
      </c>
      <c r="D165" s="93" t="s">
        <v>2585</v>
      </c>
      <c r="E165" s="160">
        <f t="shared" si="22"/>
        <v>43921</v>
      </c>
      <c r="F165" s="94">
        <v>43921</v>
      </c>
      <c r="G165" s="67">
        <v>44482</v>
      </c>
      <c r="H165" s="5">
        <f t="shared" si="23"/>
        <v>1.536986301369863</v>
      </c>
      <c r="I165" s="11">
        <v>25</v>
      </c>
      <c r="J165" s="9">
        <v>0.05</v>
      </c>
      <c r="K165" s="10">
        <f t="shared" si="24"/>
        <v>3.7999999999999999E-2</v>
      </c>
      <c r="L165" s="163">
        <v>27691848</v>
      </c>
      <c r="M165" s="163">
        <v>26636682.350000001</v>
      </c>
      <c r="N165" s="46">
        <f>VLOOKUP(E165,CCI!E145:AC328,19,0)</f>
        <v>0</v>
      </c>
      <c r="O165" s="51">
        <f t="shared" si="25"/>
        <v>27691848</v>
      </c>
      <c r="P165" s="49">
        <f t="shared" si="26"/>
        <v>1617355.6593534246</v>
      </c>
      <c r="Q165" s="49">
        <f t="shared" si="27"/>
        <v>26074492.340646576</v>
      </c>
      <c r="R165" s="46">
        <v>0.05</v>
      </c>
      <c r="S165" s="49">
        <f t="shared" si="28"/>
        <v>24770767.723614246</v>
      </c>
    </row>
    <row r="166" spans="2:19" x14ac:dyDescent="0.25">
      <c r="B166" s="148">
        <v>162</v>
      </c>
      <c r="C166" s="93" t="s">
        <v>562</v>
      </c>
      <c r="D166" s="93" t="s">
        <v>2585</v>
      </c>
      <c r="E166" s="160">
        <f t="shared" si="22"/>
        <v>43921</v>
      </c>
      <c r="F166" s="94">
        <v>43921</v>
      </c>
      <c r="G166" s="67">
        <v>44482</v>
      </c>
      <c r="H166" s="5">
        <f t="shared" si="23"/>
        <v>1.536986301369863</v>
      </c>
      <c r="I166" s="11">
        <v>25</v>
      </c>
      <c r="J166" s="9">
        <v>0.05</v>
      </c>
      <c r="K166" s="10">
        <f t="shared" si="24"/>
        <v>3.7999999999999999E-2</v>
      </c>
      <c r="L166" s="163">
        <v>1792000</v>
      </c>
      <c r="M166" s="163">
        <v>1723717.93</v>
      </c>
      <c r="N166" s="46">
        <f>VLOOKUP(E166,CCI!E146:AC329,19,0)</f>
        <v>0</v>
      </c>
      <c r="O166" s="51">
        <f t="shared" si="25"/>
        <v>1792000</v>
      </c>
      <c r="P166" s="49">
        <f t="shared" si="26"/>
        <v>104662.6191780822</v>
      </c>
      <c r="Q166" s="49">
        <f t="shared" si="27"/>
        <v>1687337.3808219179</v>
      </c>
      <c r="R166" s="46">
        <v>0.05</v>
      </c>
      <c r="S166" s="49">
        <f t="shared" si="28"/>
        <v>1602970.511780822</v>
      </c>
    </row>
    <row r="167" spans="2:19" x14ac:dyDescent="0.25">
      <c r="B167" s="148">
        <v>163</v>
      </c>
      <c r="C167" s="93" t="s">
        <v>563</v>
      </c>
      <c r="D167" s="93" t="s">
        <v>2585</v>
      </c>
      <c r="E167" s="160">
        <f t="shared" si="22"/>
        <v>43921</v>
      </c>
      <c r="F167" s="94">
        <v>43921</v>
      </c>
      <c r="G167" s="67">
        <v>44482</v>
      </c>
      <c r="H167" s="5">
        <f t="shared" si="23"/>
        <v>1.536986301369863</v>
      </c>
      <c r="I167" s="11">
        <v>25</v>
      </c>
      <c r="J167" s="9">
        <v>0.05</v>
      </c>
      <c r="K167" s="10">
        <f t="shared" si="24"/>
        <v>3.7999999999999999E-2</v>
      </c>
      <c r="L167" s="163">
        <v>672000</v>
      </c>
      <c r="M167" s="163">
        <v>646394.22</v>
      </c>
      <c r="N167" s="46">
        <f>VLOOKUP(E167,CCI!E147:AC330,19,0)</f>
        <v>0</v>
      </c>
      <c r="O167" s="51">
        <f t="shared" si="25"/>
        <v>672000</v>
      </c>
      <c r="P167" s="49">
        <f t="shared" si="26"/>
        <v>39248.482191780822</v>
      </c>
      <c r="Q167" s="49">
        <f t="shared" si="27"/>
        <v>632751.51780821919</v>
      </c>
      <c r="R167" s="46">
        <v>0.05</v>
      </c>
      <c r="S167" s="49">
        <f t="shared" si="28"/>
        <v>601113.94191780814</v>
      </c>
    </row>
    <row r="168" spans="2:19" x14ac:dyDescent="0.25">
      <c r="B168" s="148">
        <v>164</v>
      </c>
      <c r="C168" s="93" t="s">
        <v>564</v>
      </c>
      <c r="D168" s="93" t="s">
        <v>2585</v>
      </c>
      <c r="E168" s="160">
        <f t="shared" si="22"/>
        <v>43921</v>
      </c>
      <c r="F168" s="94">
        <v>43921</v>
      </c>
      <c r="G168" s="67">
        <v>44482</v>
      </c>
      <c r="H168" s="5">
        <f t="shared" si="23"/>
        <v>1.536986301369863</v>
      </c>
      <c r="I168" s="11">
        <v>25</v>
      </c>
      <c r="J168" s="9">
        <v>0.05</v>
      </c>
      <c r="K168" s="10">
        <f t="shared" si="24"/>
        <v>3.7999999999999999E-2</v>
      </c>
      <c r="L168" s="163">
        <v>875319</v>
      </c>
      <c r="M168" s="163">
        <v>841965.99</v>
      </c>
      <c r="N168" s="46">
        <f>VLOOKUP(E168,CCI!E148:AC331,19,0)</f>
        <v>0</v>
      </c>
      <c r="O168" s="51">
        <f t="shared" si="25"/>
        <v>875319</v>
      </c>
      <c r="P168" s="49">
        <f t="shared" si="26"/>
        <v>51123.425868493141</v>
      </c>
      <c r="Q168" s="49">
        <f t="shared" si="27"/>
        <v>824195.57413150684</v>
      </c>
      <c r="R168" s="46">
        <v>0.05</v>
      </c>
      <c r="S168" s="49">
        <f t="shared" si="28"/>
        <v>782985.79542493145</v>
      </c>
    </row>
    <row r="169" spans="2:19" x14ac:dyDescent="0.25">
      <c r="B169" s="148">
        <v>165</v>
      </c>
      <c r="C169" s="93" t="s">
        <v>565</v>
      </c>
      <c r="D169" s="93" t="s">
        <v>2585</v>
      </c>
      <c r="E169" s="160">
        <f t="shared" si="22"/>
        <v>43921</v>
      </c>
      <c r="F169" s="94">
        <v>43921</v>
      </c>
      <c r="G169" s="67">
        <v>44482</v>
      </c>
      <c r="H169" s="5">
        <f t="shared" si="23"/>
        <v>1.536986301369863</v>
      </c>
      <c r="I169" s="11">
        <v>25</v>
      </c>
      <c r="J169" s="9">
        <v>0.05</v>
      </c>
      <c r="K169" s="10">
        <f t="shared" si="24"/>
        <v>3.7999999999999999E-2</v>
      </c>
      <c r="L169" s="163">
        <v>689572</v>
      </c>
      <c r="M169" s="163">
        <v>558195.15</v>
      </c>
      <c r="N169" s="46">
        <f>VLOOKUP(E169,CCI!E149:AC332,19,0)</f>
        <v>0</v>
      </c>
      <c r="O169" s="51">
        <f t="shared" si="25"/>
        <v>689572</v>
      </c>
      <c r="P169" s="49">
        <f t="shared" si="26"/>
        <v>40274.783276712333</v>
      </c>
      <c r="Q169" s="49">
        <f t="shared" si="27"/>
        <v>649297.21672328771</v>
      </c>
      <c r="R169" s="46">
        <v>0.05</v>
      </c>
      <c r="S169" s="49">
        <f t="shared" si="28"/>
        <v>616832.35588712327</v>
      </c>
    </row>
    <row r="170" spans="2:19" x14ac:dyDescent="0.25">
      <c r="B170" s="148">
        <v>166</v>
      </c>
      <c r="C170" s="93" t="s">
        <v>566</v>
      </c>
      <c r="D170" s="93" t="s">
        <v>2585</v>
      </c>
      <c r="E170" s="160">
        <f t="shared" si="22"/>
        <v>43921</v>
      </c>
      <c r="F170" s="94">
        <v>43921</v>
      </c>
      <c r="G170" s="67">
        <v>44482</v>
      </c>
      <c r="H170" s="5">
        <f t="shared" si="23"/>
        <v>1.536986301369863</v>
      </c>
      <c r="I170" s="11">
        <v>20</v>
      </c>
      <c r="J170" s="9">
        <v>0.05</v>
      </c>
      <c r="K170" s="10">
        <f t="shared" si="24"/>
        <v>4.7500000000000001E-2</v>
      </c>
      <c r="L170" s="163">
        <v>307726</v>
      </c>
      <c r="M170" s="163">
        <v>296000.46000000002</v>
      </c>
      <c r="N170" s="46">
        <f>VLOOKUP(E170,CCI!E:AC,15,0)</f>
        <v>0</v>
      </c>
      <c r="O170" s="51">
        <f t="shared" si="25"/>
        <v>307726</v>
      </c>
      <c r="P170" s="49">
        <f t="shared" si="26"/>
        <v>22466.105712328768</v>
      </c>
      <c r="Q170" s="49">
        <f t="shared" si="27"/>
        <v>285259.89428767125</v>
      </c>
      <c r="R170" s="46">
        <v>0.05</v>
      </c>
      <c r="S170" s="49">
        <f t="shared" si="28"/>
        <v>270996.89957328769</v>
      </c>
    </row>
    <row r="171" spans="2:19" x14ac:dyDescent="0.25">
      <c r="B171" s="148">
        <v>167</v>
      </c>
      <c r="C171" s="93" t="s">
        <v>567</v>
      </c>
      <c r="D171" s="93" t="s">
        <v>2585</v>
      </c>
      <c r="E171" s="160">
        <f t="shared" si="22"/>
        <v>43921</v>
      </c>
      <c r="F171" s="94">
        <v>43921</v>
      </c>
      <c r="G171" s="67">
        <v>44482</v>
      </c>
      <c r="H171" s="5">
        <f t="shared" si="23"/>
        <v>1.536986301369863</v>
      </c>
      <c r="I171" s="11">
        <v>45</v>
      </c>
      <c r="J171" s="9">
        <v>0.05</v>
      </c>
      <c r="K171" s="10">
        <f t="shared" si="24"/>
        <v>2.1111111111111112E-2</v>
      </c>
      <c r="L171" s="163">
        <v>829473</v>
      </c>
      <c r="M171" s="163">
        <v>797866.9</v>
      </c>
      <c r="N171" s="46">
        <f>VLOOKUP(E171,CCI!E:AC,15,0)</f>
        <v>0</v>
      </c>
      <c r="O171" s="51">
        <f t="shared" si="25"/>
        <v>829473</v>
      </c>
      <c r="P171" s="49">
        <f t="shared" si="26"/>
        <v>26914.31569863014</v>
      </c>
      <c r="Q171" s="49">
        <f t="shared" si="27"/>
        <v>802558.68430136982</v>
      </c>
      <c r="R171" s="46">
        <v>0.05</v>
      </c>
      <c r="S171" s="49">
        <f t="shared" si="28"/>
        <v>762430.75008630124</v>
      </c>
    </row>
    <row r="172" spans="2:19" x14ac:dyDescent="0.25">
      <c r="B172" s="148">
        <v>168</v>
      </c>
      <c r="C172" s="93" t="s">
        <v>568</v>
      </c>
      <c r="D172" s="93" t="s">
        <v>2585</v>
      </c>
      <c r="E172" s="160">
        <f t="shared" si="22"/>
        <v>43921</v>
      </c>
      <c r="F172" s="94">
        <v>43921</v>
      </c>
      <c r="G172" s="67">
        <v>44482</v>
      </c>
      <c r="H172" s="5">
        <f t="shared" si="23"/>
        <v>1.536986301369863</v>
      </c>
      <c r="I172" s="11">
        <v>25</v>
      </c>
      <c r="J172" s="9">
        <v>0.05</v>
      </c>
      <c r="K172" s="10">
        <f t="shared" si="24"/>
        <v>3.7999999999999999E-2</v>
      </c>
      <c r="L172" s="163">
        <v>4119739</v>
      </c>
      <c r="M172" s="163">
        <v>3962761.14</v>
      </c>
      <c r="N172" s="46">
        <f>VLOOKUP(E172,CCI!E152:AC335,19,0)</f>
        <v>0</v>
      </c>
      <c r="O172" s="51">
        <f t="shared" si="25"/>
        <v>4119739</v>
      </c>
      <c r="P172" s="49">
        <f t="shared" si="26"/>
        <v>240615.33151232876</v>
      </c>
      <c r="Q172" s="49">
        <f>O172-P172</f>
        <v>3879123.6684876713</v>
      </c>
      <c r="R172" s="46">
        <v>0.05</v>
      </c>
      <c r="S172" s="49">
        <f>Q172*(1-R172)</f>
        <v>3685167.4850632874</v>
      </c>
    </row>
    <row r="173" spans="2:19" x14ac:dyDescent="0.25">
      <c r="B173" s="148">
        <v>169</v>
      </c>
      <c r="C173" s="93" t="s">
        <v>569</v>
      </c>
      <c r="D173" s="93" t="s">
        <v>2585</v>
      </c>
      <c r="E173" s="160">
        <f t="shared" si="22"/>
        <v>43921</v>
      </c>
      <c r="F173" s="94">
        <v>43921</v>
      </c>
      <c r="G173" s="67">
        <v>44482</v>
      </c>
      <c r="H173" s="5">
        <f t="shared" si="23"/>
        <v>1.536986301369863</v>
      </c>
      <c r="I173" s="11">
        <v>20</v>
      </c>
      <c r="J173" s="9">
        <v>0.05</v>
      </c>
      <c r="K173" s="10">
        <f t="shared" si="24"/>
        <v>4.7500000000000001E-2</v>
      </c>
      <c r="L173" s="163">
        <v>921943</v>
      </c>
      <c r="M173" s="163">
        <v>886813.44</v>
      </c>
      <c r="N173" s="46">
        <f>VLOOKUP(E173,CCI!E169:AC351,25,0)</f>
        <v>0</v>
      </c>
      <c r="O173" s="51">
        <f t="shared" si="25"/>
        <v>921943</v>
      </c>
      <c r="P173" s="49">
        <f t="shared" si="26"/>
        <v>67308.153678082192</v>
      </c>
      <c r="Q173" s="49">
        <f t="shared" si="27"/>
        <v>854634.84632191784</v>
      </c>
      <c r="R173" s="46">
        <v>0.05</v>
      </c>
      <c r="S173" s="49">
        <f t="shared" si="28"/>
        <v>811903.10400582186</v>
      </c>
    </row>
    <row r="174" spans="2:19" s="45" customFormat="1" x14ac:dyDescent="0.25">
      <c r="B174" s="185" t="s">
        <v>90</v>
      </c>
      <c r="C174" s="185"/>
      <c r="D174" s="185"/>
      <c r="E174" s="185"/>
      <c r="F174" s="185"/>
      <c r="G174" s="185"/>
      <c r="H174" s="185"/>
      <c r="I174" s="185"/>
      <c r="J174" s="185"/>
      <c r="K174" s="185"/>
      <c r="L174" s="69">
        <f>SUM(L5:L173)</f>
        <v>11981889396.350002</v>
      </c>
      <c r="M174" s="69">
        <f>SUM(M5:M173)</f>
        <v>10091203033.209999</v>
      </c>
      <c r="N174" s="147"/>
      <c r="O174" s="69">
        <f>SUM(O5:O173)</f>
        <v>12024973553.563805</v>
      </c>
      <c r="P174" s="62"/>
      <c r="Q174" s="62"/>
      <c r="R174" s="147"/>
      <c r="S174" s="69">
        <f>SUM(S5:S173)</f>
        <v>9262968629.6217194</v>
      </c>
    </row>
  </sheetData>
  <autoFilter ref="B4:S174"/>
  <mergeCells count="2">
    <mergeCell ref="B3:S3"/>
    <mergeCell ref="B174:K174"/>
  </mergeCells>
  <pageMargins left="0.25" right="0.25" top="0.49" bottom="0.5" header="0.3" footer="0.3"/>
  <pageSetup paperSize="9"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D2:AC184"/>
  <sheetViews>
    <sheetView workbookViewId="0">
      <selection activeCell="E24" sqref="E24"/>
    </sheetView>
  </sheetViews>
  <sheetFormatPr defaultRowHeight="15" x14ac:dyDescent="0.25"/>
  <cols>
    <col min="4" max="4" width="10.42578125" customWidth="1"/>
    <col min="5" max="5" width="16" customWidth="1"/>
    <col min="6" max="6" width="10.85546875" bestFit="1" customWidth="1"/>
    <col min="7" max="7" width="11.5703125" bestFit="1" customWidth="1"/>
    <col min="8" max="8" width="8.7109375" bestFit="1" customWidth="1"/>
    <col min="9" max="9" width="10" bestFit="1" customWidth="1"/>
    <col min="10" max="10" width="8.28515625" bestFit="1" customWidth="1"/>
    <col min="11" max="11" width="10" bestFit="1" customWidth="1"/>
    <col min="12" max="12" width="11.140625" bestFit="1" customWidth="1"/>
    <col min="13" max="13" width="16.28515625" bestFit="1" customWidth="1"/>
    <col min="14" max="14" width="19.7109375" bestFit="1" customWidth="1"/>
    <col min="15" max="15" width="16" bestFit="1" customWidth="1"/>
    <col min="16" max="16" width="14.28515625" bestFit="1" customWidth="1"/>
    <col min="17" max="17" width="16" bestFit="1" customWidth="1"/>
    <col min="19" max="19" width="11.5703125" bestFit="1" customWidth="1"/>
    <col min="20" max="20" width="8.7109375" bestFit="1" customWidth="1"/>
    <col min="21" max="21" width="10" bestFit="1" customWidth="1"/>
    <col min="22" max="22" width="8.28515625" bestFit="1" customWidth="1"/>
    <col min="23" max="23" width="10" bestFit="1" customWidth="1"/>
    <col min="24" max="24" width="11.140625" bestFit="1" customWidth="1"/>
    <col min="25" max="25" width="16.28515625" bestFit="1" customWidth="1"/>
    <col min="26" max="26" width="19.7109375" bestFit="1" customWidth="1"/>
    <col min="27" max="27" width="16" bestFit="1" customWidth="1"/>
    <col min="28" max="28" width="14.28515625" bestFit="1" customWidth="1"/>
    <col min="29" max="29" width="16" bestFit="1" customWidth="1"/>
  </cols>
  <sheetData>
    <row r="2" spans="4:29" x14ac:dyDescent="0.25">
      <c r="D2" s="75"/>
    </row>
    <row r="3" spans="4:29" x14ac:dyDescent="0.25">
      <c r="D3" s="75"/>
    </row>
    <row r="4" spans="4:29" x14ac:dyDescent="0.25">
      <c r="D4" s="75"/>
    </row>
    <row r="5" spans="4:29" x14ac:dyDescent="0.25">
      <c r="D5" s="75"/>
    </row>
    <row r="6" spans="4:29" x14ac:dyDescent="0.25">
      <c r="D6" s="75"/>
    </row>
    <row r="7" spans="4:29" x14ac:dyDescent="0.25">
      <c r="D7" s="75"/>
      <c r="H7" s="32"/>
      <c r="I7" s="32"/>
      <c r="J7" s="32"/>
      <c r="K7" s="32"/>
    </row>
    <row r="8" spans="4:29" x14ac:dyDescent="0.25">
      <c r="D8" s="75"/>
      <c r="G8" s="32"/>
    </row>
    <row r="9" spans="4:29" x14ac:dyDescent="0.25">
      <c r="D9" s="75"/>
    </row>
    <row r="10" spans="4:29" x14ac:dyDescent="0.25">
      <c r="D10" s="75"/>
      <c r="H10" s="13"/>
      <c r="I10" s="13"/>
      <c r="J10" s="13"/>
      <c r="K10" s="13"/>
    </row>
    <row r="11" spans="4:29" x14ac:dyDescent="0.25">
      <c r="D11" s="75"/>
      <c r="H11" s="13"/>
      <c r="I11" s="13"/>
      <c r="J11" s="13"/>
      <c r="K11" s="13"/>
    </row>
    <row r="12" spans="4:29" x14ac:dyDescent="0.25">
      <c r="D12" s="75"/>
    </row>
    <row r="13" spans="4:29" x14ac:dyDescent="0.25">
      <c r="D13" s="75"/>
      <c r="E13" t="s">
        <v>2583</v>
      </c>
      <c r="F13" t="s">
        <v>76</v>
      </c>
      <c r="G13" t="s">
        <v>77</v>
      </c>
      <c r="H13" t="s">
        <v>78</v>
      </c>
      <c r="I13" t="s">
        <v>79</v>
      </c>
      <c r="J13" t="s">
        <v>80</v>
      </c>
      <c r="K13" t="s">
        <v>81</v>
      </c>
      <c r="L13" t="s">
        <v>82</v>
      </c>
      <c r="M13" t="s">
        <v>83</v>
      </c>
      <c r="N13" t="s">
        <v>84</v>
      </c>
      <c r="O13" t="s">
        <v>85</v>
      </c>
      <c r="P13" t="s">
        <v>86</v>
      </c>
      <c r="Q13" t="s">
        <v>87</v>
      </c>
      <c r="S13" t="s">
        <v>77</v>
      </c>
      <c r="T13" t="s">
        <v>78</v>
      </c>
      <c r="U13" t="s">
        <v>79</v>
      </c>
      <c r="V13" t="s">
        <v>80</v>
      </c>
      <c r="W13" t="s">
        <v>81</v>
      </c>
      <c r="X13" t="s">
        <v>82</v>
      </c>
      <c r="Y13" t="s">
        <v>83</v>
      </c>
      <c r="Z13" t="s">
        <v>84</v>
      </c>
      <c r="AA13" t="s">
        <v>85</v>
      </c>
      <c r="AB13" t="s">
        <v>86</v>
      </c>
      <c r="AC13" t="s">
        <v>87</v>
      </c>
    </row>
    <row r="14" spans="4:29" x14ac:dyDescent="0.25">
      <c r="D14" s="75"/>
      <c r="F14" t="s">
        <v>2581</v>
      </c>
      <c r="G14">
        <v>144.72999999999999</v>
      </c>
      <c r="H14">
        <v>144.41</v>
      </c>
      <c r="I14">
        <v>141.21</v>
      </c>
      <c r="J14">
        <v>145.28</v>
      </c>
      <c r="K14">
        <v>143.94999999999999</v>
      </c>
      <c r="L14" s="7">
        <v>145.02000000000001</v>
      </c>
      <c r="M14">
        <v>144.22</v>
      </c>
      <c r="N14">
        <v>139.63999999999999</v>
      </c>
      <c r="O14">
        <v>141.53</v>
      </c>
      <c r="P14">
        <v>137.81</v>
      </c>
      <c r="Q14">
        <v>138.35</v>
      </c>
      <c r="S14" s="53">
        <f>($G$14-G14)/G14</f>
        <v>0</v>
      </c>
      <c r="T14" s="53">
        <f>($H$14-H14)/H14</f>
        <v>0</v>
      </c>
      <c r="U14" s="53">
        <f>($I$14-I14)/I14</f>
        <v>0</v>
      </c>
      <c r="V14" s="53">
        <f>($J$14-J14)/J14</f>
        <v>0</v>
      </c>
      <c r="W14" s="53">
        <f>($K$14-K14)/K14</f>
        <v>0</v>
      </c>
      <c r="X14" s="53">
        <f>($L$14-L14)/L14</f>
        <v>0</v>
      </c>
      <c r="Y14" s="53">
        <f>($M$14-M14)/M14</f>
        <v>0</v>
      </c>
      <c r="Z14" s="53">
        <f>($N$14-N14)/N14</f>
        <v>0</v>
      </c>
      <c r="AA14" s="53">
        <f>($O$14-O14)/O14</f>
        <v>0</v>
      </c>
      <c r="AB14" s="53">
        <f>($P$14-P14)/P14</f>
        <v>0</v>
      </c>
      <c r="AC14" s="53">
        <f>($Q$14-Q14)/Q14</f>
        <v>0</v>
      </c>
    </row>
    <row r="15" spans="4:29" hidden="1" x14ac:dyDescent="0.25">
      <c r="D15" s="75"/>
      <c r="E15">
        <v>2018</v>
      </c>
      <c r="G15">
        <v>145.44999999999999</v>
      </c>
      <c r="H15">
        <v>146.66</v>
      </c>
      <c r="I15">
        <v>141.22999999999999</v>
      </c>
      <c r="J15">
        <v>145.91</v>
      </c>
      <c r="K15">
        <v>143.76</v>
      </c>
      <c r="L15" s="97">
        <v>145.25</v>
      </c>
      <c r="M15">
        <v>143.4</v>
      </c>
      <c r="N15">
        <v>139.69</v>
      </c>
      <c r="O15">
        <v>142.13</v>
      </c>
      <c r="P15">
        <v>138.30000000000001</v>
      </c>
      <c r="Q15">
        <v>137.12</v>
      </c>
      <c r="S15" s="53">
        <f t="shared" ref="S15" si="0">($G$14-G15)/G15</f>
        <v>-4.9501546923341284E-3</v>
      </c>
      <c r="T15" s="53">
        <f t="shared" ref="T15:T16" si="1">($H$14-H15)/H15</f>
        <v>-1.5341606436656212E-2</v>
      </c>
      <c r="U15" s="53">
        <f t="shared" ref="U15:U16" si="2">($I$14-I15)/I15</f>
        <v>-1.4161297174808334E-4</v>
      </c>
      <c r="V15" s="53">
        <f t="shared" ref="V15:V16" si="3">($J$14-J15)/J15</f>
        <v>-4.3177301076005445E-3</v>
      </c>
      <c r="W15" s="53">
        <f t="shared" ref="W15:W16" si="4">($K$14-K15)/K15</f>
        <v>1.3216471897606965E-3</v>
      </c>
      <c r="X15" s="53">
        <f t="shared" ref="X15:X16" si="5">($L$14-L15)/L15</f>
        <v>-1.5834767641995852E-3</v>
      </c>
      <c r="Y15" s="53">
        <f t="shared" ref="Y15:Y16" si="6">($M$14-M15)/M15</f>
        <v>5.7182705718270095E-3</v>
      </c>
      <c r="Z15" s="53">
        <f t="shared" ref="Z15:Z16" si="7">($N$14-N15)/N15</f>
        <v>-3.5793542844878923E-4</v>
      </c>
      <c r="AA15" s="53">
        <f t="shared" ref="AA15:AA16" si="8">($O$14-O15)/O15</f>
        <v>-4.2214873707169098E-3</v>
      </c>
      <c r="AB15" s="53">
        <f t="shared" ref="AB15:AB16" si="9">($P$14-P15)/P15</f>
        <v>-3.5430224150398339E-3</v>
      </c>
      <c r="AC15" s="53">
        <f t="shared" ref="AC15:AC16" si="10">($Q$14-Q15)/Q15</f>
        <v>8.9702450408400657E-3</v>
      </c>
    </row>
    <row r="16" spans="4:29" x14ac:dyDescent="0.25">
      <c r="D16" s="91">
        <v>40962</v>
      </c>
      <c r="E16" s="32">
        <f>EOMONTH(D16,0)</f>
        <v>40968</v>
      </c>
      <c r="F16" t="s">
        <v>2582</v>
      </c>
      <c r="G16">
        <v>124.01</v>
      </c>
      <c r="H16">
        <v>124</v>
      </c>
      <c r="I16">
        <v>125.35</v>
      </c>
      <c r="J16">
        <v>125.24</v>
      </c>
      <c r="K16">
        <v>124.63</v>
      </c>
      <c r="L16" s="97">
        <v>124.75</v>
      </c>
      <c r="M16">
        <v>123.94</v>
      </c>
      <c r="N16">
        <v>123.23</v>
      </c>
      <c r="O16">
        <v>123.84</v>
      </c>
      <c r="P16">
        <v>123.31</v>
      </c>
      <c r="Q16">
        <v>123.9</v>
      </c>
      <c r="S16" s="53">
        <f>($G$14-G16)/G16</f>
        <v>0.1670832997338923</v>
      </c>
      <c r="T16" s="53">
        <f t="shared" si="1"/>
        <v>0.16459677419354837</v>
      </c>
      <c r="U16" s="53">
        <f t="shared" si="2"/>
        <v>0.12652572796170733</v>
      </c>
      <c r="V16" s="53">
        <f t="shared" si="3"/>
        <v>0.16001277547109555</v>
      </c>
      <c r="W16" s="53">
        <f t="shared" si="4"/>
        <v>0.15501885581320704</v>
      </c>
      <c r="X16" s="53">
        <f t="shared" si="5"/>
        <v>0.16248496993987985</v>
      </c>
      <c r="Y16" s="53">
        <f t="shared" si="6"/>
        <v>0.16362756172341456</v>
      </c>
      <c r="Z16" s="53">
        <f t="shared" si="7"/>
        <v>0.13316562525359069</v>
      </c>
      <c r="AA16" s="53">
        <f t="shared" si="8"/>
        <v>0.14284560723514209</v>
      </c>
      <c r="AB16" s="53">
        <f t="shared" si="9"/>
        <v>0.11758981428918984</v>
      </c>
      <c r="AC16" s="53">
        <f t="shared" si="10"/>
        <v>0.11662631154156568</v>
      </c>
    </row>
    <row r="17" spans="4:29" x14ac:dyDescent="0.25">
      <c r="D17" s="91">
        <v>40547</v>
      </c>
      <c r="E17" s="32">
        <f t="shared" ref="E17:E80" si="11">EOMONTH(D17,0)</f>
        <v>40574</v>
      </c>
      <c r="F17" t="s">
        <v>2582</v>
      </c>
      <c r="G17">
        <v>118.34</v>
      </c>
      <c r="H17">
        <v>117.68</v>
      </c>
      <c r="I17">
        <v>118.82</v>
      </c>
      <c r="J17">
        <v>118.24</v>
      </c>
      <c r="K17">
        <v>117.64</v>
      </c>
      <c r="L17" s="97">
        <v>118.67</v>
      </c>
      <c r="M17">
        <v>117.67</v>
      </c>
      <c r="N17">
        <v>117.42</v>
      </c>
      <c r="O17">
        <v>118.65</v>
      </c>
      <c r="P17">
        <v>117.57</v>
      </c>
      <c r="Q17">
        <v>117.91</v>
      </c>
      <c r="S17" s="53">
        <f t="shared" ref="S17:S80" si="12">($G$14-G17)/G17</f>
        <v>0.22300152104106799</v>
      </c>
      <c r="T17" s="53">
        <f t="shared" ref="T17:T80" si="13">($H$14-H17)/H17</f>
        <v>0.22714140040788569</v>
      </c>
      <c r="U17" s="53">
        <f t="shared" ref="U17:U80" si="14">($I$14-I17)/I17</f>
        <v>0.18843629018683736</v>
      </c>
      <c r="V17" s="53">
        <f t="shared" ref="V17:V80" si="15">($J$14-J17)/J17</f>
        <v>0.22868741542625176</v>
      </c>
      <c r="W17" s="53">
        <f t="shared" ref="W17:W80" si="16">($K$14-K17)/K17</f>
        <v>0.22364841890513421</v>
      </c>
      <c r="X17" s="53">
        <f t="shared" ref="X17:X80" si="17">($L$14-L17)/L17</f>
        <v>0.22204432459762374</v>
      </c>
      <c r="Y17" s="53">
        <f t="shared" ref="Y17:Y80" si="18">($M$14-M17)/M17</f>
        <v>0.22563100195461883</v>
      </c>
      <c r="Z17" s="53">
        <f t="shared" ref="Z17:Z80" si="19">($N$14-N17)/N17</f>
        <v>0.18923522398228568</v>
      </c>
      <c r="AA17" s="53">
        <f t="shared" ref="AA17:AA80" si="20">($O$14-O17)/O17</f>
        <v>0.19283607248209014</v>
      </c>
      <c r="AB17" s="53">
        <f t="shared" ref="AB17:AB80" si="21">($P$14-P17)/P17</f>
        <v>0.17215276005783797</v>
      </c>
      <c r="AC17" s="53">
        <f t="shared" ref="AC17:AC80" si="22">($Q$14-Q17)/Q17</f>
        <v>0.17335255703502669</v>
      </c>
    </row>
    <row r="18" spans="4:29" x14ac:dyDescent="0.25">
      <c r="D18" s="91">
        <v>40565</v>
      </c>
      <c r="E18" s="32">
        <f t="shared" si="11"/>
        <v>40574</v>
      </c>
      <c r="F18" t="s">
        <v>2582</v>
      </c>
      <c r="G18">
        <v>118.34</v>
      </c>
      <c r="H18">
        <v>117.68</v>
      </c>
      <c r="I18">
        <v>118.82</v>
      </c>
      <c r="J18">
        <v>118.24</v>
      </c>
      <c r="K18">
        <v>117.64</v>
      </c>
      <c r="L18" s="97">
        <v>118.67</v>
      </c>
      <c r="M18">
        <v>117.67</v>
      </c>
      <c r="N18">
        <v>117.42</v>
      </c>
      <c r="O18">
        <v>118.65</v>
      </c>
      <c r="P18">
        <v>117.57</v>
      </c>
      <c r="Q18">
        <v>117.91</v>
      </c>
      <c r="S18" s="53">
        <f t="shared" si="12"/>
        <v>0.22300152104106799</v>
      </c>
      <c r="T18" s="53">
        <f t="shared" si="13"/>
        <v>0.22714140040788569</v>
      </c>
      <c r="U18" s="53">
        <f t="shared" si="14"/>
        <v>0.18843629018683736</v>
      </c>
      <c r="V18" s="53">
        <f t="shared" si="15"/>
        <v>0.22868741542625176</v>
      </c>
      <c r="W18" s="53">
        <f t="shared" si="16"/>
        <v>0.22364841890513421</v>
      </c>
      <c r="X18" s="53">
        <f t="shared" si="17"/>
        <v>0.22204432459762374</v>
      </c>
      <c r="Y18" s="53">
        <f t="shared" si="18"/>
        <v>0.22563100195461883</v>
      </c>
      <c r="Z18" s="53">
        <f t="shared" si="19"/>
        <v>0.18923522398228568</v>
      </c>
      <c r="AA18" s="53">
        <f t="shared" si="20"/>
        <v>0.19283607248209014</v>
      </c>
      <c r="AB18" s="53">
        <f t="shared" si="21"/>
        <v>0.17215276005783797</v>
      </c>
      <c r="AC18" s="53">
        <f t="shared" si="22"/>
        <v>0.17335255703502669</v>
      </c>
    </row>
    <row r="19" spans="4:29" x14ac:dyDescent="0.25">
      <c r="D19" s="91">
        <v>40634</v>
      </c>
      <c r="E19" s="32">
        <f t="shared" si="11"/>
        <v>40663</v>
      </c>
      <c r="F19" t="s">
        <v>2582</v>
      </c>
      <c r="G19">
        <v>119.6</v>
      </c>
      <c r="H19">
        <v>119.08</v>
      </c>
      <c r="I19">
        <v>120.27</v>
      </c>
      <c r="J19">
        <v>119.79</v>
      </c>
      <c r="K19">
        <v>119.19</v>
      </c>
      <c r="L19" s="97">
        <v>120.02</v>
      </c>
      <c r="M19">
        <v>119.06</v>
      </c>
      <c r="N19">
        <v>118.71</v>
      </c>
      <c r="O19">
        <v>119.8</v>
      </c>
      <c r="P19">
        <v>118.84</v>
      </c>
      <c r="Q19">
        <v>119.24</v>
      </c>
      <c r="S19" s="53">
        <f t="shared" si="12"/>
        <v>0.21011705685618726</v>
      </c>
      <c r="T19" s="53">
        <f t="shared" si="13"/>
        <v>0.21271414175344305</v>
      </c>
      <c r="U19" s="53">
        <f t="shared" si="14"/>
        <v>0.17410825642304825</v>
      </c>
      <c r="V19" s="53">
        <f t="shared" si="15"/>
        <v>0.21278904749979125</v>
      </c>
      <c r="W19" s="53">
        <f t="shared" si="16"/>
        <v>0.20773554828425198</v>
      </c>
      <c r="X19" s="53">
        <f t="shared" si="17"/>
        <v>0.20829861689718393</v>
      </c>
      <c r="Y19" s="53">
        <f t="shared" si="18"/>
        <v>0.21132202250965895</v>
      </c>
      <c r="Z19" s="53">
        <f t="shared" si="19"/>
        <v>0.17631202089124753</v>
      </c>
      <c r="AA19" s="53">
        <f t="shared" si="20"/>
        <v>0.18138564273789654</v>
      </c>
      <c r="AB19" s="53">
        <f t="shared" si="21"/>
        <v>0.15962638842140692</v>
      </c>
      <c r="AC19" s="53">
        <f t="shared" si="22"/>
        <v>0.1602650117410265</v>
      </c>
    </row>
    <row r="20" spans="4:29" x14ac:dyDescent="0.25">
      <c r="D20" s="91">
        <v>40670</v>
      </c>
      <c r="E20" s="32">
        <f t="shared" si="11"/>
        <v>40694</v>
      </c>
      <c r="F20" t="s">
        <v>2582</v>
      </c>
      <c r="G20">
        <v>120.04</v>
      </c>
      <c r="H20">
        <v>119.57</v>
      </c>
      <c r="I20">
        <v>120.77</v>
      </c>
      <c r="J20">
        <v>120.34</v>
      </c>
      <c r="K20">
        <v>119.73</v>
      </c>
      <c r="L20" s="97">
        <v>120.49</v>
      </c>
      <c r="M20">
        <v>119.55</v>
      </c>
      <c r="N20">
        <v>119.16</v>
      </c>
      <c r="O20">
        <v>120.21</v>
      </c>
      <c r="P20">
        <v>119.29</v>
      </c>
      <c r="Q20">
        <v>119.7</v>
      </c>
      <c r="S20" s="53">
        <f t="shared" si="12"/>
        <v>0.2056814395201598</v>
      </c>
      <c r="T20" s="53">
        <f t="shared" si="13"/>
        <v>0.20774441749602748</v>
      </c>
      <c r="U20" s="53">
        <f t="shared" si="14"/>
        <v>0.16924732963484321</v>
      </c>
      <c r="V20" s="53">
        <f t="shared" si="15"/>
        <v>0.20724613594814689</v>
      </c>
      <c r="W20" s="53">
        <f t="shared" si="16"/>
        <v>0.20228848241877545</v>
      </c>
      <c r="X20" s="53">
        <f t="shared" si="17"/>
        <v>0.20358535978089481</v>
      </c>
      <c r="Y20" s="53">
        <f t="shared" si="18"/>
        <v>0.20635717273107487</v>
      </c>
      <c r="Z20" s="53">
        <f t="shared" si="19"/>
        <v>0.17186975495132586</v>
      </c>
      <c r="AA20" s="53">
        <f t="shared" si="20"/>
        <v>0.17735629315364784</v>
      </c>
      <c r="AB20" s="53">
        <f t="shared" si="21"/>
        <v>0.15525190711710951</v>
      </c>
      <c r="AC20" s="53">
        <f t="shared" si="22"/>
        <v>0.15580618212197153</v>
      </c>
    </row>
    <row r="21" spans="4:29" x14ac:dyDescent="0.25">
      <c r="D21" s="91">
        <v>40679</v>
      </c>
      <c r="E21" s="32">
        <f t="shared" si="11"/>
        <v>40694</v>
      </c>
      <c r="F21" t="s">
        <v>2582</v>
      </c>
      <c r="G21">
        <v>120.04</v>
      </c>
      <c r="H21">
        <v>119.57</v>
      </c>
      <c r="I21">
        <v>120.77</v>
      </c>
      <c r="J21">
        <v>120.34</v>
      </c>
      <c r="K21">
        <v>119.73</v>
      </c>
      <c r="L21" s="97">
        <v>120.49</v>
      </c>
      <c r="M21">
        <v>119.55</v>
      </c>
      <c r="N21">
        <v>119.16</v>
      </c>
      <c r="O21">
        <v>120.21</v>
      </c>
      <c r="P21">
        <v>119.29</v>
      </c>
      <c r="Q21">
        <v>119.7</v>
      </c>
      <c r="S21" s="53">
        <f t="shared" si="12"/>
        <v>0.2056814395201598</v>
      </c>
      <c r="T21" s="53">
        <f t="shared" si="13"/>
        <v>0.20774441749602748</v>
      </c>
      <c r="U21" s="53">
        <f t="shared" si="14"/>
        <v>0.16924732963484321</v>
      </c>
      <c r="V21" s="53">
        <f t="shared" si="15"/>
        <v>0.20724613594814689</v>
      </c>
      <c r="W21" s="53">
        <f t="shared" si="16"/>
        <v>0.20228848241877545</v>
      </c>
      <c r="X21" s="53">
        <f t="shared" si="17"/>
        <v>0.20358535978089481</v>
      </c>
      <c r="Y21" s="53">
        <f t="shared" si="18"/>
        <v>0.20635717273107487</v>
      </c>
      <c r="Z21" s="53">
        <f t="shared" si="19"/>
        <v>0.17186975495132586</v>
      </c>
      <c r="AA21" s="53">
        <f t="shared" si="20"/>
        <v>0.17735629315364784</v>
      </c>
      <c r="AB21" s="53">
        <f t="shared" si="21"/>
        <v>0.15525190711710951</v>
      </c>
      <c r="AC21" s="53">
        <f t="shared" si="22"/>
        <v>0.15580618212197153</v>
      </c>
    </row>
    <row r="22" spans="4:29" x14ac:dyDescent="0.25">
      <c r="D22" s="91">
        <v>40697</v>
      </c>
      <c r="E22" s="32">
        <f t="shared" si="11"/>
        <v>40724</v>
      </c>
      <c r="F22" t="s">
        <v>2582</v>
      </c>
      <c r="G22">
        <v>120.47</v>
      </c>
      <c r="H22">
        <v>120.05</v>
      </c>
      <c r="I22" s="74">
        <v>121.27</v>
      </c>
      <c r="J22">
        <v>120.87</v>
      </c>
      <c r="K22">
        <v>120.26</v>
      </c>
      <c r="L22" s="97">
        <v>120.95</v>
      </c>
      <c r="M22">
        <v>120.03</v>
      </c>
      <c r="N22">
        <v>119.6</v>
      </c>
      <c r="O22">
        <v>120.6</v>
      </c>
      <c r="P22">
        <v>119.73</v>
      </c>
      <c r="Q22">
        <v>120.16</v>
      </c>
      <c r="S22" s="53">
        <f t="shared" si="12"/>
        <v>0.20137793641570509</v>
      </c>
      <c r="T22" s="53">
        <f t="shared" si="13"/>
        <v>0.20291545189504373</v>
      </c>
      <c r="U22" s="53">
        <f t="shared" si="14"/>
        <v>0.16442648635276666</v>
      </c>
      <c r="V22" s="53">
        <f t="shared" si="15"/>
        <v>0.20195251096219075</v>
      </c>
      <c r="W22" s="53">
        <f t="shared" si="16"/>
        <v>0.19698985531348731</v>
      </c>
      <c r="X22" s="53">
        <f t="shared" si="17"/>
        <v>0.19900785448532457</v>
      </c>
      <c r="Y22" s="53">
        <f t="shared" si="18"/>
        <v>0.20153295009580935</v>
      </c>
      <c r="Z22" s="53">
        <f t="shared" si="19"/>
        <v>0.1675585284280936</v>
      </c>
      <c r="AA22" s="53">
        <f t="shared" si="20"/>
        <v>0.17354892205638481</v>
      </c>
      <c r="AB22" s="53">
        <f t="shared" si="21"/>
        <v>0.15100643113672427</v>
      </c>
      <c r="AC22" s="53">
        <f t="shared" si="22"/>
        <v>0.1513814913448735</v>
      </c>
    </row>
    <row r="23" spans="4:29" x14ac:dyDescent="0.25">
      <c r="D23" s="91">
        <v>40697</v>
      </c>
      <c r="E23" s="32">
        <f t="shared" si="11"/>
        <v>40724</v>
      </c>
      <c r="F23" t="s">
        <v>2582</v>
      </c>
      <c r="G23">
        <v>120.47</v>
      </c>
      <c r="H23">
        <v>120.05</v>
      </c>
      <c r="I23" s="74">
        <v>121.27</v>
      </c>
      <c r="J23">
        <v>120.87</v>
      </c>
      <c r="K23">
        <v>120.26</v>
      </c>
      <c r="L23" s="97">
        <v>120.95</v>
      </c>
      <c r="M23">
        <v>120.03</v>
      </c>
      <c r="N23">
        <v>119.6</v>
      </c>
      <c r="O23">
        <v>120.6</v>
      </c>
      <c r="P23">
        <v>119.73</v>
      </c>
      <c r="Q23">
        <v>120.16</v>
      </c>
      <c r="S23" s="53">
        <f t="shared" si="12"/>
        <v>0.20137793641570509</v>
      </c>
      <c r="T23" s="53">
        <f t="shared" si="13"/>
        <v>0.20291545189504373</v>
      </c>
      <c r="U23" s="53">
        <f t="shared" si="14"/>
        <v>0.16442648635276666</v>
      </c>
      <c r="V23" s="53">
        <f t="shared" si="15"/>
        <v>0.20195251096219075</v>
      </c>
      <c r="W23" s="53">
        <f t="shared" si="16"/>
        <v>0.19698985531348731</v>
      </c>
      <c r="X23" s="53">
        <f t="shared" si="17"/>
        <v>0.19900785448532457</v>
      </c>
      <c r="Y23" s="53">
        <f t="shared" si="18"/>
        <v>0.20153295009580935</v>
      </c>
      <c r="Z23" s="53">
        <f t="shared" si="19"/>
        <v>0.1675585284280936</v>
      </c>
      <c r="AA23" s="53">
        <f t="shared" si="20"/>
        <v>0.17354892205638481</v>
      </c>
      <c r="AB23" s="53">
        <f t="shared" si="21"/>
        <v>0.15100643113672427</v>
      </c>
      <c r="AC23" s="53">
        <f t="shared" si="22"/>
        <v>0.1513814913448735</v>
      </c>
    </row>
    <row r="24" spans="4:29" x14ac:dyDescent="0.25">
      <c r="D24" s="91">
        <v>40715</v>
      </c>
      <c r="E24" s="32">
        <f t="shared" si="11"/>
        <v>40724</v>
      </c>
      <c r="F24" t="s">
        <v>2582</v>
      </c>
      <c r="G24">
        <v>120.47</v>
      </c>
      <c r="H24">
        <v>120.05</v>
      </c>
      <c r="I24" s="74">
        <v>121.27</v>
      </c>
      <c r="J24">
        <v>120.87</v>
      </c>
      <c r="K24">
        <v>120.26</v>
      </c>
      <c r="L24" s="97">
        <v>120.95</v>
      </c>
      <c r="M24">
        <v>120.03</v>
      </c>
      <c r="N24">
        <v>119.6</v>
      </c>
      <c r="O24">
        <v>120.6</v>
      </c>
      <c r="P24">
        <v>119.73</v>
      </c>
      <c r="Q24">
        <v>120.16</v>
      </c>
      <c r="S24" s="53">
        <f t="shared" si="12"/>
        <v>0.20137793641570509</v>
      </c>
      <c r="T24" s="53">
        <f t="shared" si="13"/>
        <v>0.20291545189504373</v>
      </c>
      <c r="U24" s="53">
        <f t="shared" si="14"/>
        <v>0.16442648635276666</v>
      </c>
      <c r="V24" s="53">
        <f t="shared" si="15"/>
        <v>0.20195251096219075</v>
      </c>
      <c r="W24" s="53">
        <f t="shared" si="16"/>
        <v>0.19698985531348731</v>
      </c>
      <c r="X24" s="53">
        <f t="shared" si="17"/>
        <v>0.19900785448532457</v>
      </c>
      <c r="Y24" s="53">
        <f t="shared" si="18"/>
        <v>0.20153295009580935</v>
      </c>
      <c r="Z24" s="53">
        <f t="shared" si="19"/>
        <v>0.1675585284280936</v>
      </c>
      <c r="AA24" s="53">
        <f t="shared" si="20"/>
        <v>0.17354892205638481</v>
      </c>
      <c r="AB24" s="53">
        <f t="shared" si="21"/>
        <v>0.15100643113672427</v>
      </c>
      <c r="AC24" s="53">
        <f t="shared" si="22"/>
        <v>0.1513814913448735</v>
      </c>
    </row>
    <row r="25" spans="4:29" x14ac:dyDescent="0.25">
      <c r="D25" s="91">
        <v>40730</v>
      </c>
      <c r="E25" s="32">
        <f t="shared" si="11"/>
        <v>40755</v>
      </c>
      <c r="F25" t="s">
        <v>2582</v>
      </c>
      <c r="G25">
        <v>120.92</v>
      </c>
      <c r="H25">
        <v>120.55</v>
      </c>
      <c r="I25" s="76">
        <v>121.78</v>
      </c>
      <c r="J25">
        <v>121.42</v>
      </c>
      <c r="K25">
        <v>120.81</v>
      </c>
      <c r="L25" s="97">
        <v>121.43</v>
      </c>
      <c r="M25">
        <v>120.52</v>
      </c>
      <c r="N25">
        <v>120.06</v>
      </c>
      <c r="O25">
        <v>121.01</v>
      </c>
      <c r="P25">
        <v>120.18</v>
      </c>
      <c r="Q25">
        <v>120.63</v>
      </c>
      <c r="S25" s="53">
        <f t="shared" si="12"/>
        <v>0.19690704598081366</v>
      </c>
      <c r="T25" s="53">
        <f t="shared" si="13"/>
        <v>0.19792617171298216</v>
      </c>
      <c r="U25" s="53">
        <f t="shared" si="14"/>
        <v>0.15955000821152904</v>
      </c>
      <c r="V25" s="53">
        <f t="shared" si="15"/>
        <v>0.19650798879920936</v>
      </c>
      <c r="W25" s="53">
        <f t="shared" si="16"/>
        <v>0.19154043539442087</v>
      </c>
      <c r="X25" s="53">
        <f t="shared" si="17"/>
        <v>0.1942683027258503</v>
      </c>
      <c r="Y25" s="53">
        <f t="shared" si="18"/>
        <v>0.19664785927646866</v>
      </c>
      <c r="Z25" s="53">
        <f t="shared" si="19"/>
        <v>0.16308512410461423</v>
      </c>
      <c r="AA25" s="53">
        <f t="shared" si="20"/>
        <v>0.16957276258160478</v>
      </c>
      <c r="AB25" s="53">
        <f t="shared" si="21"/>
        <v>0.14669662173406553</v>
      </c>
      <c r="AC25" s="53">
        <f t="shared" si="22"/>
        <v>0.14689546547293375</v>
      </c>
    </row>
    <row r="26" spans="4:29" x14ac:dyDescent="0.25">
      <c r="D26" s="91">
        <v>40716</v>
      </c>
      <c r="E26" s="32">
        <f t="shared" si="11"/>
        <v>40724</v>
      </c>
      <c r="F26" t="s">
        <v>2582</v>
      </c>
      <c r="G26">
        <v>120.47</v>
      </c>
      <c r="H26">
        <v>120.05</v>
      </c>
      <c r="I26" s="74">
        <v>121.27</v>
      </c>
      <c r="J26">
        <v>120.87</v>
      </c>
      <c r="K26">
        <v>120.26</v>
      </c>
      <c r="L26" s="97">
        <v>120.95</v>
      </c>
      <c r="M26">
        <v>120.03</v>
      </c>
      <c r="N26">
        <v>119.6</v>
      </c>
      <c r="O26">
        <v>120.6</v>
      </c>
      <c r="P26">
        <v>119.73</v>
      </c>
      <c r="Q26">
        <v>120.16</v>
      </c>
      <c r="S26" s="53">
        <f t="shared" si="12"/>
        <v>0.20137793641570509</v>
      </c>
      <c r="T26" s="53">
        <f t="shared" si="13"/>
        <v>0.20291545189504373</v>
      </c>
      <c r="U26" s="53">
        <f t="shared" si="14"/>
        <v>0.16442648635276666</v>
      </c>
      <c r="V26" s="53">
        <f t="shared" si="15"/>
        <v>0.20195251096219075</v>
      </c>
      <c r="W26" s="53">
        <f t="shared" si="16"/>
        <v>0.19698985531348731</v>
      </c>
      <c r="X26" s="53">
        <f t="shared" si="17"/>
        <v>0.19900785448532457</v>
      </c>
      <c r="Y26" s="53">
        <f t="shared" si="18"/>
        <v>0.20153295009580935</v>
      </c>
      <c r="Z26" s="53">
        <f t="shared" si="19"/>
        <v>0.1675585284280936</v>
      </c>
      <c r="AA26" s="53">
        <f t="shared" si="20"/>
        <v>0.17354892205638481</v>
      </c>
      <c r="AB26" s="53">
        <f t="shared" si="21"/>
        <v>0.15100643113672427</v>
      </c>
      <c r="AC26" s="53">
        <f t="shared" si="22"/>
        <v>0.1513814913448735</v>
      </c>
    </row>
    <row r="27" spans="4:29" x14ac:dyDescent="0.25">
      <c r="D27" s="91">
        <v>40772</v>
      </c>
      <c r="E27" s="32">
        <f t="shared" si="11"/>
        <v>40786</v>
      </c>
      <c r="F27" t="s">
        <v>2582</v>
      </c>
      <c r="G27">
        <v>121.36</v>
      </c>
      <c r="H27">
        <v>121.05</v>
      </c>
      <c r="I27">
        <v>122.3</v>
      </c>
      <c r="J27">
        <v>121.97</v>
      </c>
      <c r="K27">
        <v>121.36</v>
      </c>
      <c r="L27" s="97">
        <v>121.91</v>
      </c>
      <c r="M27">
        <v>121.01</v>
      </c>
      <c r="N27">
        <v>120.52</v>
      </c>
      <c r="O27">
        <v>121.42</v>
      </c>
      <c r="P27">
        <v>120.63</v>
      </c>
      <c r="Q27">
        <v>121.1</v>
      </c>
      <c r="S27" s="53">
        <f t="shared" si="12"/>
        <v>0.19256756756756749</v>
      </c>
      <c r="T27" s="53">
        <f t="shared" si="13"/>
        <v>0.1929781082197439</v>
      </c>
      <c r="U27" s="53">
        <f t="shared" si="14"/>
        <v>0.15461978740801319</v>
      </c>
      <c r="V27" s="53">
        <f t="shared" si="15"/>
        <v>0.19111256866442569</v>
      </c>
      <c r="W27" s="53">
        <f t="shared" si="16"/>
        <v>0.18614040870138424</v>
      </c>
      <c r="X27" s="53">
        <f t="shared" si="17"/>
        <v>0.18956607333278661</v>
      </c>
      <c r="Y27" s="53">
        <f t="shared" si="18"/>
        <v>0.19180233038591846</v>
      </c>
      <c r="Z27" s="53">
        <f t="shared" si="19"/>
        <v>0.1586458679057417</v>
      </c>
      <c r="AA27" s="53">
        <f t="shared" si="20"/>
        <v>0.16562345577334869</v>
      </c>
      <c r="AB27" s="53">
        <f t="shared" si="21"/>
        <v>0.14241896708944712</v>
      </c>
      <c r="AC27" s="53">
        <f t="shared" si="22"/>
        <v>0.14244426094137078</v>
      </c>
    </row>
    <row r="28" spans="4:29" x14ac:dyDescent="0.25">
      <c r="D28" s="91">
        <v>40749</v>
      </c>
      <c r="E28" s="32">
        <f t="shared" si="11"/>
        <v>40755</v>
      </c>
      <c r="F28" t="s">
        <v>2582</v>
      </c>
      <c r="G28">
        <v>120.92</v>
      </c>
      <c r="H28">
        <v>120.55</v>
      </c>
      <c r="I28" s="76">
        <v>121.78</v>
      </c>
      <c r="J28">
        <v>121.42</v>
      </c>
      <c r="K28">
        <v>120.81</v>
      </c>
      <c r="L28" s="97">
        <v>121.43</v>
      </c>
      <c r="M28">
        <v>120.52</v>
      </c>
      <c r="N28">
        <v>120.06</v>
      </c>
      <c r="O28">
        <v>121.01</v>
      </c>
      <c r="P28">
        <v>120.18</v>
      </c>
      <c r="Q28">
        <v>120.63</v>
      </c>
      <c r="S28" s="53">
        <f t="shared" si="12"/>
        <v>0.19690704598081366</v>
      </c>
      <c r="T28" s="53">
        <f t="shared" si="13"/>
        <v>0.19792617171298216</v>
      </c>
      <c r="U28" s="53">
        <f t="shared" si="14"/>
        <v>0.15955000821152904</v>
      </c>
      <c r="V28" s="53">
        <f t="shared" si="15"/>
        <v>0.19650798879920936</v>
      </c>
      <c r="W28" s="53">
        <f t="shared" si="16"/>
        <v>0.19154043539442087</v>
      </c>
      <c r="X28" s="53">
        <f t="shared" si="17"/>
        <v>0.1942683027258503</v>
      </c>
      <c r="Y28" s="53">
        <f t="shared" si="18"/>
        <v>0.19664785927646866</v>
      </c>
      <c r="Z28" s="53">
        <f t="shared" si="19"/>
        <v>0.16308512410461423</v>
      </c>
      <c r="AA28" s="53">
        <f t="shared" si="20"/>
        <v>0.16957276258160478</v>
      </c>
      <c r="AB28" s="53">
        <f t="shared" si="21"/>
        <v>0.14669662173406553</v>
      </c>
      <c r="AC28" s="53">
        <f t="shared" si="22"/>
        <v>0.14689546547293375</v>
      </c>
    </row>
    <row r="29" spans="4:29" x14ac:dyDescent="0.25">
      <c r="D29" s="91">
        <v>40749</v>
      </c>
      <c r="E29" s="32">
        <f t="shared" si="11"/>
        <v>40755</v>
      </c>
      <c r="F29" t="s">
        <v>2582</v>
      </c>
      <c r="G29">
        <v>120.92</v>
      </c>
      <c r="H29">
        <v>120.55</v>
      </c>
      <c r="I29" s="76">
        <v>121.78</v>
      </c>
      <c r="J29">
        <v>121.42</v>
      </c>
      <c r="K29">
        <v>120.81</v>
      </c>
      <c r="L29" s="97">
        <v>121.43</v>
      </c>
      <c r="M29">
        <v>120.52</v>
      </c>
      <c r="N29">
        <v>120.06</v>
      </c>
      <c r="O29">
        <v>121.01</v>
      </c>
      <c r="P29">
        <v>120.18</v>
      </c>
      <c r="Q29">
        <v>120.63</v>
      </c>
      <c r="S29" s="53">
        <f t="shared" si="12"/>
        <v>0.19690704598081366</v>
      </c>
      <c r="T29" s="53">
        <f t="shared" si="13"/>
        <v>0.19792617171298216</v>
      </c>
      <c r="U29" s="53">
        <f t="shared" si="14"/>
        <v>0.15955000821152904</v>
      </c>
      <c r="V29" s="53">
        <f t="shared" si="15"/>
        <v>0.19650798879920936</v>
      </c>
      <c r="W29" s="53">
        <f t="shared" si="16"/>
        <v>0.19154043539442087</v>
      </c>
      <c r="X29" s="53">
        <f t="shared" si="17"/>
        <v>0.1942683027258503</v>
      </c>
      <c r="Y29" s="53">
        <f t="shared" si="18"/>
        <v>0.19664785927646866</v>
      </c>
      <c r="Z29" s="53">
        <f t="shared" si="19"/>
        <v>0.16308512410461423</v>
      </c>
      <c r="AA29" s="53">
        <f t="shared" si="20"/>
        <v>0.16957276258160478</v>
      </c>
      <c r="AB29" s="53">
        <f t="shared" si="21"/>
        <v>0.14669662173406553</v>
      </c>
      <c r="AC29" s="53">
        <f t="shared" si="22"/>
        <v>0.14689546547293375</v>
      </c>
    </row>
    <row r="30" spans="4:29" x14ac:dyDescent="0.25">
      <c r="D30" s="91">
        <v>40634</v>
      </c>
      <c r="E30" s="32">
        <f t="shared" si="11"/>
        <v>40663</v>
      </c>
      <c r="F30" t="s">
        <v>2582</v>
      </c>
      <c r="G30">
        <v>119.6</v>
      </c>
      <c r="H30">
        <v>119.08</v>
      </c>
      <c r="I30">
        <v>120.27</v>
      </c>
      <c r="J30">
        <v>119.79</v>
      </c>
      <c r="K30">
        <v>119.19</v>
      </c>
      <c r="L30" s="97">
        <v>120.02</v>
      </c>
      <c r="M30">
        <v>119.06</v>
      </c>
      <c r="N30">
        <v>118.71</v>
      </c>
      <c r="O30">
        <v>119.8</v>
      </c>
      <c r="P30">
        <v>118.84</v>
      </c>
      <c r="Q30">
        <v>119.24</v>
      </c>
      <c r="S30" s="53">
        <f t="shared" si="12"/>
        <v>0.21011705685618726</v>
      </c>
      <c r="T30" s="53">
        <f t="shared" si="13"/>
        <v>0.21271414175344305</v>
      </c>
      <c r="U30" s="53">
        <f t="shared" si="14"/>
        <v>0.17410825642304825</v>
      </c>
      <c r="V30" s="53">
        <f t="shared" si="15"/>
        <v>0.21278904749979125</v>
      </c>
      <c r="W30" s="53">
        <f t="shared" si="16"/>
        <v>0.20773554828425198</v>
      </c>
      <c r="X30" s="53">
        <f t="shared" si="17"/>
        <v>0.20829861689718393</v>
      </c>
      <c r="Y30" s="53">
        <f t="shared" si="18"/>
        <v>0.21132202250965895</v>
      </c>
      <c r="Z30" s="53">
        <f t="shared" si="19"/>
        <v>0.17631202089124753</v>
      </c>
      <c r="AA30" s="53">
        <f t="shared" si="20"/>
        <v>0.18138564273789654</v>
      </c>
      <c r="AB30" s="53">
        <f t="shared" si="21"/>
        <v>0.15962638842140692</v>
      </c>
      <c r="AC30" s="53">
        <f t="shared" si="22"/>
        <v>0.1602650117410265</v>
      </c>
    </row>
    <row r="31" spans="4:29" x14ac:dyDescent="0.25">
      <c r="D31" s="91">
        <v>40634</v>
      </c>
      <c r="E31" s="32">
        <f t="shared" si="11"/>
        <v>40663</v>
      </c>
      <c r="F31" t="s">
        <v>2582</v>
      </c>
      <c r="G31">
        <v>119.6</v>
      </c>
      <c r="H31">
        <v>119.08</v>
      </c>
      <c r="I31">
        <v>120.27</v>
      </c>
      <c r="J31">
        <v>119.79</v>
      </c>
      <c r="K31">
        <v>119.19</v>
      </c>
      <c r="L31" s="97">
        <v>120.02</v>
      </c>
      <c r="M31">
        <v>119.06</v>
      </c>
      <c r="N31">
        <v>118.71</v>
      </c>
      <c r="O31">
        <v>119.8</v>
      </c>
      <c r="P31">
        <v>118.84</v>
      </c>
      <c r="Q31">
        <v>119.24</v>
      </c>
      <c r="S31" s="53">
        <f t="shared" si="12"/>
        <v>0.21011705685618726</v>
      </c>
      <c r="T31" s="53">
        <f t="shared" si="13"/>
        <v>0.21271414175344305</v>
      </c>
      <c r="U31" s="53">
        <f t="shared" si="14"/>
        <v>0.17410825642304825</v>
      </c>
      <c r="V31" s="53">
        <f t="shared" si="15"/>
        <v>0.21278904749979125</v>
      </c>
      <c r="W31" s="53">
        <f t="shared" si="16"/>
        <v>0.20773554828425198</v>
      </c>
      <c r="X31" s="53">
        <f t="shared" si="17"/>
        <v>0.20829861689718393</v>
      </c>
      <c r="Y31" s="53">
        <f t="shared" si="18"/>
        <v>0.21132202250965895</v>
      </c>
      <c r="Z31" s="53">
        <f t="shared" si="19"/>
        <v>0.17631202089124753</v>
      </c>
      <c r="AA31" s="53">
        <f t="shared" si="20"/>
        <v>0.18138564273789654</v>
      </c>
      <c r="AB31" s="53">
        <f t="shared" si="21"/>
        <v>0.15962638842140692</v>
      </c>
      <c r="AC31" s="53">
        <f t="shared" si="22"/>
        <v>0.1602650117410265</v>
      </c>
    </row>
    <row r="32" spans="4:29" x14ac:dyDescent="0.25">
      <c r="D32" s="91">
        <v>40634</v>
      </c>
      <c r="E32" s="32">
        <f t="shared" si="11"/>
        <v>40663</v>
      </c>
      <c r="F32" t="s">
        <v>2582</v>
      </c>
      <c r="G32">
        <v>119.6</v>
      </c>
      <c r="H32">
        <v>119.08</v>
      </c>
      <c r="I32">
        <v>120.27</v>
      </c>
      <c r="J32">
        <v>119.79</v>
      </c>
      <c r="K32">
        <v>119.19</v>
      </c>
      <c r="L32" s="97">
        <v>120.02</v>
      </c>
      <c r="M32">
        <v>119.06</v>
      </c>
      <c r="N32">
        <v>118.71</v>
      </c>
      <c r="O32">
        <v>119.8</v>
      </c>
      <c r="P32">
        <v>118.84</v>
      </c>
      <c r="Q32">
        <v>119.24</v>
      </c>
      <c r="S32" s="53">
        <f t="shared" si="12"/>
        <v>0.21011705685618726</v>
      </c>
      <c r="T32" s="53">
        <f t="shared" si="13"/>
        <v>0.21271414175344305</v>
      </c>
      <c r="U32" s="53">
        <f t="shared" si="14"/>
        <v>0.17410825642304825</v>
      </c>
      <c r="V32" s="53">
        <f t="shared" si="15"/>
        <v>0.21278904749979125</v>
      </c>
      <c r="W32" s="53">
        <f t="shared" si="16"/>
        <v>0.20773554828425198</v>
      </c>
      <c r="X32" s="53">
        <f t="shared" si="17"/>
        <v>0.20829861689718393</v>
      </c>
      <c r="Y32" s="53">
        <f t="shared" si="18"/>
        <v>0.21132202250965895</v>
      </c>
      <c r="Z32" s="53">
        <f t="shared" si="19"/>
        <v>0.17631202089124753</v>
      </c>
      <c r="AA32" s="53">
        <f t="shared" si="20"/>
        <v>0.18138564273789654</v>
      </c>
      <c r="AB32" s="53">
        <f t="shared" si="21"/>
        <v>0.15962638842140692</v>
      </c>
      <c r="AC32" s="53">
        <f t="shared" si="22"/>
        <v>0.1602650117410265</v>
      </c>
    </row>
    <row r="33" spans="4:29" x14ac:dyDescent="0.25">
      <c r="D33" s="91">
        <v>40634</v>
      </c>
      <c r="E33" s="32">
        <f t="shared" si="11"/>
        <v>40663</v>
      </c>
      <c r="F33" t="s">
        <v>2582</v>
      </c>
      <c r="G33">
        <v>119.6</v>
      </c>
      <c r="H33">
        <v>119.08</v>
      </c>
      <c r="I33">
        <v>120.27</v>
      </c>
      <c r="J33">
        <v>119.79</v>
      </c>
      <c r="K33">
        <v>119.19</v>
      </c>
      <c r="L33" s="97">
        <v>120.02</v>
      </c>
      <c r="M33">
        <v>119.06</v>
      </c>
      <c r="N33">
        <v>118.71</v>
      </c>
      <c r="O33">
        <v>119.8</v>
      </c>
      <c r="P33">
        <v>118.84</v>
      </c>
      <c r="Q33">
        <v>119.24</v>
      </c>
      <c r="S33" s="53">
        <f t="shared" si="12"/>
        <v>0.21011705685618726</v>
      </c>
      <c r="T33" s="53">
        <f t="shared" si="13"/>
        <v>0.21271414175344305</v>
      </c>
      <c r="U33" s="53">
        <f t="shared" si="14"/>
        <v>0.17410825642304825</v>
      </c>
      <c r="V33" s="53">
        <f t="shared" si="15"/>
        <v>0.21278904749979125</v>
      </c>
      <c r="W33" s="53">
        <f t="shared" si="16"/>
        <v>0.20773554828425198</v>
      </c>
      <c r="X33" s="53">
        <f t="shared" si="17"/>
        <v>0.20829861689718393</v>
      </c>
      <c r="Y33" s="53">
        <f t="shared" si="18"/>
        <v>0.21132202250965895</v>
      </c>
      <c r="Z33" s="53">
        <f t="shared" si="19"/>
        <v>0.17631202089124753</v>
      </c>
      <c r="AA33" s="53">
        <f t="shared" si="20"/>
        <v>0.18138564273789654</v>
      </c>
      <c r="AB33" s="53">
        <f t="shared" si="21"/>
        <v>0.15962638842140692</v>
      </c>
      <c r="AC33" s="53">
        <f t="shared" si="22"/>
        <v>0.1602650117410265</v>
      </c>
    </row>
    <row r="34" spans="4:29" x14ac:dyDescent="0.25">
      <c r="D34" s="91">
        <v>40634</v>
      </c>
      <c r="E34" s="32">
        <f t="shared" si="11"/>
        <v>40663</v>
      </c>
      <c r="F34" t="s">
        <v>2582</v>
      </c>
      <c r="G34">
        <v>119.6</v>
      </c>
      <c r="H34">
        <v>119.08</v>
      </c>
      <c r="I34">
        <v>120.27</v>
      </c>
      <c r="J34">
        <v>119.79</v>
      </c>
      <c r="K34">
        <v>119.19</v>
      </c>
      <c r="L34" s="97">
        <v>120.02</v>
      </c>
      <c r="M34">
        <v>119.06</v>
      </c>
      <c r="N34">
        <v>118.71</v>
      </c>
      <c r="O34">
        <v>119.8</v>
      </c>
      <c r="P34">
        <v>118.84</v>
      </c>
      <c r="Q34">
        <v>119.24</v>
      </c>
      <c r="S34" s="53">
        <f t="shared" si="12"/>
        <v>0.21011705685618726</v>
      </c>
      <c r="T34" s="53">
        <f t="shared" si="13"/>
        <v>0.21271414175344305</v>
      </c>
      <c r="U34" s="53">
        <f t="shared" si="14"/>
        <v>0.17410825642304825</v>
      </c>
      <c r="V34" s="53">
        <f t="shared" si="15"/>
        <v>0.21278904749979125</v>
      </c>
      <c r="W34" s="53">
        <f t="shared" si="16"/>
        <v>0.20773554828425198</v>
      </c>
      <c r="X34" s="53">
        <f t="shared" si="17"/>
        <v>0.20829861689718393</v>
      </c>
      <c r="Y34" s="53">
        <f t="shared" si="18"/>
        <v>0.21132202250965895</v>
      </c>
      <c r="Z34" s="53">
        <f t="shared" si="19"/>
        <v>0.17631202089124753</v>
      </c>
      <c r="AA34" s="53">
        <f t="shared" si="20"/>
        <v>0.18138564273789654</v>
      </c>
      <c r="AB34" s="53">
        <f t="shared" si="21"/>
        <v>0.15962638842140692</v>
      </c>
      <c r="AC34" s="53">
        <f t="shared" si="22"/>
        <v>0.1602650117410265</v>
      </c>
    </row>
    <row r="35" spans="4:29" x14ac:dyDescent="0.25">
      <c r="D35" s="91">
        <v>40634</v>
      </c>
      <c r="E35" s="32">
        <f t="shared" si="11"/>
        <v>40663</v>
      </c>
      <c r="F35" t="s">
        <v>2582</v>
      </c>
      <c r="G35">
        <v>119.6</v>
      </c>
      <c r="H35">
        <v>119.08</v>
      </c>
      <c r="I35">
        <v>120.27</v>
      </c>
      <c r="J35">
        <v>119.79</v>
      </c>
      <c r="K35">
        <v>119.19</v>
      </c>
      <c r="L35" s="97">
        <v>120.02</v>
      </c>
      <c r="M35">
        <v>119.06</v>
      </c>
      <c r="N35">
        <v>118.71</v>
      </c>
      <c r="O35">
        <v>119.8</v>
      </c>
      <c r="P35">
        <v>118.84</v>
      </c>
      <c r="Q35">
        <v>119.24</v>
      </c>
      <c r="S35" s="53">
        <f t="shared" si="12"/>
        <v>0.21011705685618726</v>
      </c>
      <c r="T35" s="53">
        <f t="shared" si="13"/>
        <v>0.21271414175344305</v>
      </c>
      <c r="U35" s="53">
        <f t="shared" si="14"/>
        <v>0.17410825642304825</v>
      </c>
      <c r="V35" s="53">
        <f t="shared" si="15"/>
        <v>0.21278904749979125</v>
      </c>
      <c r="W35" s="53">
        <f t="shared" si="16"/>
        <v>0.20773554828425198</v>
      </c>
      <c r="X35" s="53">
        <f t="shared" si="17"/>
        <v>0.20829861689718393</v>
      </c>
      <c r="Y35" s="53">
        <f t="shared" si="18"/>
        <v>0.21132202250965895</v>
      </c>
      <c r="Z35" s="53">
        <f t="shared" si="19"/>
        <v>0.17631202089124753</v>
      </c>
      <c r="AA35" s="53">
        <f t="shared" si="20"/>
        <v>0.18138564273789654</v>
      </c>
      <c r="AB35" s="53">
        <f t="shared" si="21"/>
        <v>0.15962638842140692</v>
      </c>
      <c r="AC35" s="53">
        <f t="shared" si="22"/>
        <v>0.1602650117410265</v>
      </c>
    </row>
    <row r="36" spans="4:29" x14ac:dyDescent="0.25">
      <c r="D36" s="91">
        <v>40634</v>
      </c>
      <c r="E36" s="32">
        <f t="shared" si="11"/>
        <v>40663</v>
      </c>
      <c r="F36" t="s">
        <v>2582</v>
      </c>
      <c r="G36">
        <v>119.6</v>
      </c>
      <c r="H36">
        <v>119.08</v>
      </c>
      <c r="I36">
        <v>120.27</v>
      </c>
      <c r="J36">
        <v>119.79</v>
      </c>
      <c r="K36">
        <v>119.19</v>
      </c>
      <c r="L36" s="97">
        <v>120.02</v>
      </c>
      <c r="M36">
        <v>119.06</v>
      </c>
      <c r="N36">
        <v>118.71</v>
      </c>
      <c r="O36">
        <v>119.8</v>
      </c>
      <c r="P36">
        <v>118.84</v>
      </c>
      <c r="Q36">
        <v>119.24</v>
      </c>
      <c r="S36" s="53">
        <f t="shared" si="12"/>
        <v>0.21011705685618726</v>
      </c>
      <c r="T36" s="53">
        <f t="shared" si="13"/>
        <v>0.21271414175344305</v>
      </c>
      <c r="U36" s="53">
        <f t="shared" si="14"/>
        <v>0.17410825642304825</v>
      </c>
      <c r="V36" s="53">
        <f t="shared" si="15"/>
        <v>0.21278904749979125</v>
      </c>
      <c r="W36" s="53">
        <f t="shared" si="16"/>
        <v>0.20773554828425198</v>
      </c>
      <c r="X36" s="53">
        <f t="shared" si="17"/>
        <v>0.20829861689718393</v>
      </c>
      <c r="Y36" s="53">
        <f t="shared" si="18"/>
        <v>0.21132202250965895</v>
      </c>
      <c r="Z36" s="53">
        <f t="shared" si="19"/>
        <v>0.17631202089124753</v>
      </c>
      <c r="AA36" s="53">
        <f t="shared" si="20"/>
        <v>0.18138564273789654</v>
      </c>
      <c r="AB36" s="53">
        <f t="shared" si="21"/>
        <v>0.15962638842140692</v>
      </c>
      <c r="AC36" s="53">
        <f t="shared" si="22"/>
        <v>0.1602650117410265</v>
      </c>
    </row>
    <row r="37" spans="4:29" x14ac:dyDescent="0.25">
      <c r="D37" s="91">
        <v>40687</v>
      </c>
      <c r="E37" s="32">
        <f t="shared" si="11"/>
        <v>40694</v>
      </c>
      <c r="F37" t="s">
        <v>2582</v>
      </c>
      <c r="G37">
        <v>120.04</v>
      </c>
      <c r="H37">
        <v>119.57</v>
      </c>
      <c r="I37">
        <v>120.77</v>
      </c>
      <c r="J37">
        <v>120.34</v>
      </c>
      <c r="K37">
        <v>119.73</v>
      </c>
      <c r="L37" s="97">
        <v>120.49</v>
      </c>
      <c r="M37">
        <v>119.55</v>
      </c>
      <c r="N37">
        <v>119.16</v>
      </c>
      <c r="O37">
        <v>120.21</v>
      </c>
      <c r="P37">
        <v>119.29</v>
      </c>
      <c r="Q37">
        <v>119.7</v>
      </c>
      <c r="S37" s="53">
        <f t="shared" si="12"/>
        <v>0.2056814395201598</v>
      </c>
      <c r="T37" s="53">
        <f t="shared" si="13"/>
        <v>0.20774441749602748</v>
      </c>
      <c r="U37" s="53">
        <f t="shared" si="14"/>
        <v>0.16924732963484321</v>
      </c>
      <c r="V37" s="53">
        <f t="shared" si="15"/>
        <v>0.20724613594814689</v>
      </c>
      <c r="W37" s="53">
        <f t="shared" si="16"/>
        <v>0.20228848241877545</v>
      </c>
      <c r="X37" s="53">
        <f t="shared" si="17"/>
        <v>0.20358535978089481</v>
      </c>
      <c r="Y37" s="53">
        <f t="shared" si="18"/>
        <v>0.20635717273107487</v>
      </c>
      <c r="Z37" s="53">
        <f t="shared" si="19"/>
        <v>0.17186975495132586</v>
      </c>
      <c r="AA37" s="53">
        <f t="shared" si="20"/>
        <v>0.17735629315364784</v>
      </c>
      <c r="AB37" s="53">
        <f t="shared" si="21"/>
        <v>0.15525190711710951</v>
      </c>
      <c r="AC37" s="53">
        <f t="shared" si="22"/>
        <v>0.15580618212197153</v>
      </c>
    </row>
    <row r="38" spans="4:29" x14ac:dyDescent="0.25">
      <c r="D38" s="91">
        <v>40718</v>
      </c>
      <c r="E38" s="32">
        <f t="shared" si="11"/>
        <v>40724</v>
      </c>
      <c r="F38" t="s">
        <v>2582</v>
      </c>
      <c r="G38">
        <v>120.92</v>
      </c>
      <c r="H38">
        <v>120.55</v>
      </c>
      <c r="I38" s="76">
        <v>121.78</v>
      </c>
      <c r="J38">
        <v>121.42</v>
      </c>
      <c r="K38">
        <v>120.81</v>
      </c>
      <c r="L38" s="97">
        <v>121.43</v>
      </c>
      <c r="M38">
        <v>120.52</v>
      </c>
      <c r="N38">
        <v>120.06</v>
      </c>
      <c r="O38">
        <v>121.01</v>
      </c>
      <c r="P38">
        <v>120.18</v>
      </c>
      <c r="Q38">
        <v>120.63</v>
      </c>
      <c r="S38" s="53">
        <f t="shared" si="12"/>
        <v>0.19690704598081366</v>
      </c>
      <c r="T38" s="53">
        <f t="shared" si="13"/>
        <v>0.19792617171298216</v>
      </c>
      <c r="U38" s="53">
        <f t="shared" si="14"/>
        <v>0.15955000821152904</v>
      </c>
      <c r="V38" s="53">
        <f t="shared" si="15"/>
        <v>0.19650798879920936</v>
      </c>
      <c r="W38" s="53">
        <f t="shared" si="16"/>
        <v>0.19154043539442087</v>
      </c>
      <c r="X38" s="53">
        <f t="shared" si="17"/>
        <v>0.1942683027258503</v>
      </c>
      <c r="Y38" s="53">
        <f t="shared" si="18"/>
        <v>0.19664785927646866</v>
      </c>
      <c r="Z38" s="53">
        <f t="shared" si="19"/>
        <v>0.16308512410461423</v>
      </c>
      <c r="AA38" s="53">
        <f t="shared" si="20"/>
        <v>0.16957276258160478</v>
      </c>
      <c r="AB38" s="53">
        <f t="shared" si="21"/>
        <v>0.14669662173406553</v>
      </c>
      <c r="AC38" s="53">
        <f t="shared" si="22"/>
        <v>0.14689546547293375</v>
      </c>
    </row>
    <row r="39" spans="4:29" x14ac:dyDescent="0.25">
      <c r="D39" s="91">
        <v>40634</v>
      </c>
      <c r="E39" s="32">
        <f t="shared" si="11"/>
        <v>40663</v>
      </c>
      <c r="F39" t="s">
        <v>2582</v>
      </c>
      <c r="G39">
        <v>119.6</v>
      </c>
      <c r="H39">
        <v>119.08</v>
      </c>
      <c r="I39">
        <v>120.27</v>
      </c>
      <c r="J39">
        <v>119.79</v>
      </c>
      <c r="K39">
        <v>119.19</v>
      </c>
      <c r="L39" s="97">
        <v>120.02</v>
      </c>
      <c r="M39">
        <v>119.06</v>
      </c>
      <c r="N39">
        <v>118.71</v>
      </c>
      <c r="O39">
        <v>119.8</v>
      </c>
      <c r="P39">
        <v>118.84</v>
      </c>
      <c r="Q39">
        <v>119.24</v>
      </c>
      <c r="S39" s="53">
        <f t="shared" si="12"/>
        <v>0.21011705685618726</v>
      </c>
      <c r="T39" s="53">
        <f t="shared" si="13"/>
        <v>0.21271414175344305</v>
      </c>
      <c r="U39" s="53">
        <f t="shared" si="14"/>
        <v>0.17410825642304825</v>
      </c>
      <c r="V39" s="53">
        <f t="shared" si="15"/>
        <v>0.21278904749979125</v>
      </c>
      <c r="W39" s="53">
        <f t="shared" si="16"/>
        <v>0.20773554828425198</v>
      </c>
      <c r="X39" s="53">
        <f t="shared" si="17"/>
        <v>0.20829861689718393</v>
      </c>
      <c r="Y39" s="53">
        <f t="shared" si="18"/>
        <v>0.21132202250965895</v>
      </c>
      <c r="Z39" s="53">
        <f t="shared" si="19"/>
        <v>0.17631202089124753</v>
      </c>
      <c r="AA39" s="53">
        <f t="shared" si="20"/>
        <v>0.18138564273789654</v>
      </c>
      <c r="AB39" s="53">
        <f t="shared" si="21"/>
        <v>0.15962638842140692</v>
      </c>
      <c r="AC39" s="53">
        <f t="shared" si="22"/>
        <v>0.1602650117410265</v>
      </c>
    </row>
    <row r="40" spans="4:29" x14ac:dyDescent="0.25">
      <c r="D40" s="91">
        <v>40733</v>
      </c>
      <c r="E40" s="32">
        <f t="shared" si="11"/>
        <v>40755</v>
      </c>
      <c r="F40" t="s">
        <v>2582</v>
      </c>
      <c r="G40">
        <v>120.92</v>
      </c>
      <c r="H40">
        <v>120.55</v>
      </c>
      <c r="I40" s="76">
        <v>121.78</v>
      </c>
      <c r="J40">
        <v>121.42</v>
      </c>
      <c r="K40">
        <v>120.81</v>
      </c>
      <c r="L40" s="97">
        <v>121.43</v>
      </c>
      <c r="M40">
        <v>120.52</v>
      </c>
      <c r="N40">
        <v>120.06</v>
      </c>
      <c r="O40">
        <v>121.01</v>
      </c>
      <c r="P40">
        <v>120.18</v>
      </c>
      <c r="Q40">
        <v>120.63</v>
      </c>
      <c r="S40" s="53">
        <f t="shared" si="12"/>
        <v>0.19690704598081366</v>
      </c>
      <c r="T40" s="53">
        <f t="shared" si="13"/>
        <v>0.19792617171298216</v>
      </c>
      <c r="U40" s="53">
        <f t="shared" si="14"/>
        <v>0.15955000821152904</v>
      </c>
      <c r="V40" s="53">
        <f t="shared" si="15"/>
        <v>0.19650798879920936</v>
      </c>
      <c r="W40" s="53">
        <f t="shared" si="16"/>
        <v>0.19154043539442087</v>
      </c>
      <c r="X40" s="53">
        <f t="shared" si="17"/>
        <v>0.1942683027258503</v>
      </c>
      <c r="Y40" s="53">
        <f t="shared" si="18"/>
        <v>0.19664785927646866</v>
      </c>
      <c r="Z40" s="53">
        <f t="shared" si="19"/>
        <v>0.16308512410461423</v>
      </c>
      <c r="AA40" s="53">
        <f t="shared" si="20"/>
        <v>0.16957276258160478</v>
      </c>
      <c r="AB40" s="53">
        <f t="shared" si="21"/>
        <v>0.14669662173406553</v>
      </c>
      <c r="AC40" s="53">
        <f t="shared" si="22"/>
        <v>0.14689546547293375</v>
      </c>
    </row>
    <row r="41" spans="4:29" x14ac:dyDescent="0.25">
      <c r="D41" s="91">
        <v>40728</v>
      </c>
      <c r="E41" s="32">
        <f t="shared" si="11"/>
        <v>40755</v>
      </c>
      <c r="F41" t="s">
        <v>2582</v>
      </c>
      <c r="G41">
        <v>120.92</v>
      </c>
      <c r="H41">
        <v>120.55</v>
      </c>
      <c r="I41" s="76">
        <v>121.78</v>
      </c>
      <c r="J41">
        <v>121.42</v>
      </c>
      <c r="K41">
        <v>120.81</v>
      </c>
      <c r="L41" s="97">
        <v>121.43</v>
      </c>
      <c r="M41">
        <v>120.52</v>
      </c>
      <c r="N41">
        <v>120.06</v>
      </c>
      <c r="O41">
        <v>121.01</v>
      </c>
      <c r="P41">
        <v>120.18</v>
      </c>
      <c r="Q41">
        <v>120.63</v>
      </c>
      <c r="S41" s="53">
        <f t="shared" si="12"/>
        <v>0.19690704598081366</v>
      </c>
      <c r="T41" s="53">
        <f t="shared" si="13"/>
        <v>0.19792617171298216</v>
      </c>
      <c r="U41" s="53">
        <f t="shared" si="14"/>
        <v>0.15955000821152904</v>
      </c>
      <c r="V41" s="53">
        <f t="shared" si="15"/>
        <v>0.19650798879920936</v>
      </c>
      <c r="W41" s="53">
        <f t="shared" si="16"/>
        <v>0.19154043539442087</v>
      </c>
      <c r="X41" s="53">
        <f t="shared" si="17"/>
        <v>0.1942683027258503</v>
      </c>
      <c r="Y41" s="53">
        <f t="shared" si="18"/>
        <v>0.19664785927646866</v>
      </c>
      <c r="Z41" s="53">
        <f t="shared" si="19"/>
        <v>0.16308512410461423</v>
      </c>
      <c r="AA41" s="53">
        <f t="shared" si="20"/>
        <v>0.16957276258160478</v>
      </c>
      <c r="AB41" s="53">
        <f t="shared" si="21"/>
        <v>0.14669662173406553</v>
      </c>
      <c r="AC41" s="53">
        <f t="shared" si="22"/>
        <v>0.14689546547293375</v>
      </c>
    </row>
    <row r="42" spans="4:29" x14ac:dyDescent="0.25">
      <c r="D42" s="91">
        <v>40875</v>
      </c>
      <c r="E42" s="32">
        <f t="shared" si="11"/>
        <v>40877</v>
      </c>
      <c r="F42" t="s">
        <v>2582</v>
      </c>
      <c r="G42">
        <v>122.69</v>
      </c>
      <c r="H42">
        <v>122.52</v>
      </c>
      <c r="I42">
        <v>123.82</v>
      </c>
      <c r="J42">
        <v>123.6</v>
      </c>
      <c r="K42">
        <v>122.99</v>
      </c>
      <c r="L42" s="97">
        <v>123.33</v>
      </c>
      <c r="M42">
        <v>122.47</v>
      </c>
      <c r="N42">
        <v>121.87</v>
      </c>
      <c r="O42">
        <v>122.63</v>
      </c>
      <c r="P42">
        <v>121.97</v>
      </c>
      <c r="Q42">
        <v>122.5</v>
      </c>
      <c r="S42" s="53">
        <f t="shared" si="12"/>
        <v>0.17963974244029662</v>
      </c>
      <c r="T42" s="53">
        <f t="shared" si="13"/>
        <v>0.17866470780280772</v>
      </c>
      <c r="U42" s="53">
        <f t="shared" si="14"/>
        <v>0.14044580843159438</v>
      </c>
      <c r="V42" s="53">
        <f t="shared" si="15"/>
        <v>0.17540453074433662</v>
      </c>
      <c r="W42" s="53">
        <f t="shared" si="16"/>
        <v>0.17042035937881125</v>
      </c>
      <c r="X42" s="53">
        <f t="shared" si="17"/>
        <v>0.17586961809778653</v>
      </c>
      <c r="Y42" s="53">
        <f t="shared" si="18"/>
        <v>0.17759451294194498</v>
      </c>
      <c r="Z42" s="53">
        <f t="shared" si="19"/>
        <v>0.14581111019939264</v>
      </c>
      <c r="AA42" s="53">
        <f t="shared" si="20"/>
        <v>0.15412215607926288</v>
      </c>
      <c r="AB42" s="53">
        <f t="shared" si="21"/>
        <v>0.12986800032794951</v>
      </c>
      <c r="AC42" s="53">
        <f t="shared" si="22"/>
        <v>0.12938775510204076</v>
      </c>
    </row>
    <row r="43" spans="4:29" x14ac:dyDescent="0.25">
      <c r="D43" s="91">
        <v>40871</v>
      </c>
      <c r="E43" s="32">
        <f t="shared" si="11"/>
        <v>40877</v>
      </c>
      <c r="F43" t="s">
        <v>2582</v>
      </c>
      <c r="G43">
        <v>122.69</v>
      </c>
      <c r="H43">
        <v>122.52</v>
      </c>
      <c r="I43">
        <v>123.82</v>
      </c>
      <c r="J43">
        <v>123.6</v>
      </c>
      <c r="K43">
        <v>122.99</v>
      </c>
      <c r="L43" s="97">
        <v>123.33</v>
      </c>
      <c r="M43">
        <v>122.47</v>
      </c>
      <c r="N43">
        <v>121.87</v>
      </c>
      <c r="O43">
        <v>122.63</v>
      </c>
      <c r="P43">
        <v>121.97</v>
      </c>
      <c r="Q43">
        <v>122.5</v>
      </c>
      <c r="S43" s="53">
        <f t="shared" si="12"/>
        <v>0.17963974244029662</v>
      </c>
      <c r="T43" s="53">
        <f t="shared" si="13"/>
        <v>0.17866470780280772</v>
      </c>
      <c r="U43" s="53">
        <f t="shared" si="14"/>
        <v>0.14044580843159438</v>
      </c>
      <c r="V43" s="53">
        <f t="shared" si="15"/>
        <v>0.17540453074433662</v>
      </c>
      <c r="W43" s="53">
        <f t="shared" si="16"/>
        <v>0.17042035937881125</v>
      </c>
      <c r="X43" s="53">
        <f t="shared" si="17"/>
        <v>0.17586961809778653</v>
      </c>
      <c r="Y43" s="53">
        <f t="shared" si="18"/>
        <v>0.17759451294194498</v>
      </c>
      <c r="Z43" s="53">
        <f t="shared" si="19"/>
        <v>0.14581111019939264</v>
      </c>
      <c r="AA43" s="53">
        <f t="shared" si="20"/>
        <v>0.15412215607926288</v>
      </c>
      <c r="AB43" s="53">
        <f t="shared" si="21"/>
        <v>0.12986800032794951</v>
      </c>
      <c r="AC43" s="53">
        <f t="shared" si="22"/>
        <v>0.12938775510204076</v>
      </c>
    </row>
    <row r="44" spans="4:29" x14ac:dyDescent="0.25">
      <c r="D44" s="91">
        <v>40845</v>
      </c>
      <c r="E44" s="32">
        <f t="shared" si="11"/>
        <v>40847</v>
      </c>
      <c r="F44" t="s">
        <v>2582</v>
      </c>
      <c r="G44">
        <v>122.25</v>
      </c>
      <c r="H44">
        <v>122.03</v>
      </c>
      <c r="I44">
        <v>123.32</v>
      </c>
      <c r="J44">
        <v>123.06</v>
      </c>
      <c r="K44">
        <v>122.45</v>
      </c>
      <c r="L44" s="97">
        <v>122.86</v>
      </c>
      <c r="M44">
        <v>121.99</v>
      </c>
      <c r="N44">
        <v>121.42</v>
      </c>
      <c r="O44">
        <v>122.23</v>
      </c>
      <c r="P44">
        <v>121.53</v>
      </c>
      <c r="Q44">
        <v>122.04</v>
      </c>
      <c r="S44" s="53">
        <f t="shared" si="12"/>
        <v>0.18388548057259704</v>
      </c>
      <c r="T44" s="53">
        <f t="shared" si="13"/>
        <v>0.1833975251987216</v>
      </c>
      <c r="U44" s="53">
        <f t="shared" si="14"/>
        <v>0.14506973726889405</v>
      </c>
      <c r="V44" s="53">
        <f t="shared" si="15"/>
        <v>0.18056232732000649</v>
      </c>
      <c r="W44" s="53">
        <f t="shared" si="16"/>
        <v>0.17558187015108195</v>
      </c>
      <c r="X44" s="53">
        <f t="shared" si="17"/>
        <v>0.18036789842096704</v>
      </c>
      <c r="Y44" s="53">
        <f t="shared" si="18"/>
        <v>0.1822280514796295</v>
      </c>
      <c r="Z44" s="53">
        <f t="shared" si="19"/>
        <v>0.15005765112831482</v>
      </c>
      <c r="AA44" s="53">
        <f t="shared" si="20"/>
        <v>0.15789904278818617</v>
      </c>
      <c r="AB44" s="53">
        <f t="shared" si="21"/>
        <v>0.13395869332675062</v>
      </c>
      <c r="AC44" s="53">
        <f t="shared" si="22"/>
        <v>0.1336447066535561</v>
      </c>
    </row>
    <row r="45" spans="4:29" x14ac:dyDescent="0.25">
      <c r="D45" s="91">
        <v>40837</v>
      </c>
      <c r="E45" s="32">
        <f t="shared" si="11"/>
        <v>40847</v>
      </c>
      <c r="F45" t="s">
        <v>2582</v>
      </c>
      <c r="G45">
        <v>122.25</v>
      </c>
      <c r="H45">
        <v>122.03</v>
      </c>
      <c r="I45">
        <v>123.32</v>
      </c>
      <c r="J45">
        <v>123.06</v>
      </c>
      <c r="K45">
        <v>122.45</v>
      </c>
      <c r="L45" s="97">
        <v>122.86</v>
      </c>
      <c r="M45">
        <v>121.99</v>
      </c>
      <c r="N45">
        <v>121.42</v>
      </c>
      <c r="O45">
        <v>122.23</v>
      </c>
      <c r="P45">
        <v>121.53</v>
      </c>
      <c r="Q45">
        <v>122.04</v>
      </c>
      <c r="S45" s="53">
        <f t="shared" si="12"/>
        <v>0.18388548057259704</v>
      </c>
      <c r="T45" s="53">
        <f t="shared" si="13"/>
        <v>0.1833975251987216</v>
      </c>
      <c r="U45" s="53">
        <f t="shared" si="14"/>
        <v>0.14506973726889405</v>
      </c>
      <c r="V45" s="53">
        <f t="shared" si="15"/>
        <v>0.18056232732000649</v>
      </c>
      <c r="W45" s="53">
        <f t="shared" si="16"/>
        <v>0.17558187015108195</v>
      </c>
      <c r="X45" s="53">
        <f t="shared" si="17"/>
        <v>0.18036789842096704</v>
      </c>
      <c r="Y45" s="53">
        <f t="shared" si="18"/>
        <v>0.1822280514796295</v>
      </c>
      <c r="Z45" s="53">
        <f t="shared" si="19"/>
        <v>0.15005765112831482</v>
      </c>
      <c r="AA45" s="53">
        <f t="shared" si="20"/>
        <v>0.15789904278818617</v>
      </c>
      <c r="AB45" s="53">
        <f t="shared" si="21"/>
        <v>0.13395869332675062</v>
      </c>
      <c r="AC45" s="53">
        <f t="shared" si="22"/>
        <v>0.1336447066535561</v>
      </c>
    </row>
    <row r="46" spans="4:29" x14ac:dyDescent="0.25">
      <c r="D46" s="91">
        <v>40863</v>
      </c>
      <c r="E46" s="32">
        <f t="shared" si="11"/>
        <v>40877</v>
      </c>
      <c r="F46" t="s">
        <v>2582</v>
      </c>
      <c r="G46">
        <v>122.69</v>
      </c>
      <c r="H46">
        <v>122.52</v>
      </c>
      <c r="I46">
        <v>123.82</v>
      </c>
      <c r="J46">
        <v>123.6</v>
      </c>
      <c r="K46">
        <v>122.99</v>
      </c>
      <c r="L46" s="97">
        <v>123.33</v>
      </c>
      <c r="M46">
        <v>122.47</v>
      </c>
      <c r="N46">
        <v>121.87</v>
      </c>
      <c r="O46">
        <v>122.63</v>
      </c>
      <c r="P46">
        <v>121.97</v>
      </c>
      <c r="Q46">
        <v>122.5</v>
      </c>
      <c r="S46" s="53">
        <f t="shared" si="12"/>
        <v>0.17963974244029662</v>
      </c>
      <c r="T46" s="53">
        <f t="shared" si="13"/>
        <v>0.17866470780280772</v>
      </c>
      <c r="U46" s="53">
        <f t="shared" si="14"/>
        <v>0.14044580843159438</v>
      </c>
      <c r="V46" s="53">
        <f t="shared" si="15"/>
        <v>0.17540453074433662</v>
      </c>
      <c r="W46" s="53">
        <f t="shared" si="16"/>
        <v>0.17042035937881125</v>
      </c>
      <c r="X46" s="53">
        <f t="shared" si="17"/>
        <v>0.17586961809778653</v>
      </c>
      <c r="Y46" s="53">
        <f t="shared" si="18"/>
        <v>0.17759451294194498</v>
      </c>
      <c r="Z46" s="53">
        <f t="shared" si="19"/>
        <v>0.14581111019939264</v>
      </c>
      <c r="AA46" s="53">
        <f t="shared" si="20"/>
        <v>0.15412215607926288</v>
      </c>
      <c r="AB46" s="53">
        <f t="shared" si="21"/>
        <v>0.12986800032794951</v>
      </c>
      <c r="AC46" s="53">
        <f t="shared" si="22"/>
        <v>0.12938775510204076</v>
      </c>
    </row>
    <row r="47" spans="4:29" x14ac:dyDescent="0.25">
      <c r="D47" s="91">
        <v>40863</v>
      </c>
      <c r="E47" s="32">
        <f t="shared" si="11"/>
        <v>40877</v>
      </c>
      <c r="F47" t="s">
        <v>2582</v>
      </c>
      <c r="G47">
        <v>122.69</v>
      </c>
      <c r="H47">
        <v>122.52</v>
      </c>
      <c r="I47">
        <v>123.82</v>
      </c>
      <c r="J47">
        <v>123.6</v>
      </c>
      <c r="K47">
        <v>122.99</v>
      </c>
      <c r="L47" s="97">
        <v>123.33</v>
      </c>
      <c r="M47">
        <v>122.47</v>
      </c>
      <c r="N47">
        <v>121.87</v>
      </c>
      <c r="O47">
        <v>122.63</v>
      </c>
      <c r="P47">
        <v>121.97</v>
      </c>
      <c r="Q47">
        <v>122.5</v>
      </c>
      <c r="S47" s="53">
        <f t="shared" si="12"/>
        <v>0.17963974244029662</v>
      </c>
      <c r="T47" s="53">
        <f t="shared" si="13"/>
        <v>0.17866470780280772</v>
      </c>
      <c r="U47" s="53">
        <f t="shared" si="14"/>
        <v>0.14044580843159438</v>
      </c>
      <c r="V47" s="53">
        <f t="shared" si="15"/>
        <v>0.17540453074433662</v>
      </c>
      <c r="W47" s="53">
        <f t="shared" si="16"/>
        <v>0.17042035937881125</v>
      </c>
      <c r="X47" s="53">
        <f t="shared" si="17"/>
        <v>0.17586961809778653</v>
      </c>
      <c r="Y47" s="53">
        <f t="shared" si="18"/>
        <v>0.17759451294194498</v>
      </c>
      <c r="Z47" s="53">
        <f t="shared" si="19"/>
        <v>0.14581111019939264</v>
      </c>
      <c r="AA47" s="53">
        <f t="shared" si="20"/>
        <v>0.15412215607926288</v>
      </c>
      <c r="AB47" s="53">
        <f t="shared" si="21"/>
        <v>0.12986800032794951</v>
      </c>
      <c r="AC47" s="53">
        <f t="shared" si="22"/>
        <v>0.12938775510204076</v>
      </c>
    </row>
    <row r="48" spans="4:29" x14ac:dyDescent="0.25">
      <c r="D48" s="91">
        <v>40863</v>
      </c>
      <c r="E48" s="32">
        <f t="shared" si="11"/>
        <v>40877</v>
      </c>
      <c r="F48" t="s">
        <v>2582</v>
      </c>
      <c r="G48">
        <v>122.69</v>
      </c>
      <c r="H48">
        <v>122.52</v>
      </c>
      <c r="I48">
        <v>123.82</v>
      </c>
      <c r="J48">
        <v>123.6</v>
      </c>
      <c r="K48">
        <v>122.99</v>
      </c>
      <c r="L48" s="97">
        <v>123.33</v>
      </c>
      <c r="M48">
        <v>122.47</v>
      </c>
      <c r="N48">
        <v>121.87</v>
      </c>
      <c r="O48">
        <v>122.63</v>
      </c>
      <c r="P48">
        <v>121.97</v>
      </c>
      <c r="Q48">
        <v>122.5</v>
      </c>
      <c r="S48" s="53">
        <f t="shared" si="12"/>
        <v>0.17963974244029662</v>
      </c>
      <c r="T48" s="53">
        <f t="shared" si="13"/>
        <v>0.17866470780280772</v>
      </c>
      <c r="U48" s="53">
        <f t="shared" si="14"/>
        <v>0.14044580843159438</v>
      </c>
      <c r="V48" s="53">
        <f t="shared" si="15"/>
        <v>0.17540453074433662</v>
      </c>
      <c r="W48" s="53">
        <f t="shared" si="16"/>
        <v>0.17042035937881125</v>
      </c>
      <c r="X48" s="53">
        <f t="shared" si="17"/>
        <v>0.17586961809778653</v>
      </c>
      <c r="Y48" s="53">
        <f t="shared" si="18"/>
        <v>0.17759451294194498</v>
      </c>
      <c r="Z48" s="53">
        <f t="shared" si="19"/>
        <v>0.14581111019939264</v>
      </c>
      <c r="AA48" s="53">
        <f t="shared" si="20"/>
        <v>0.15412215607926288</v>
      </c>
      <c r="AB48" s="53">
        <f t="shared" si="21"/>
        <v>0.12986800032794951</v>
      </c>
      <c r="AC48" s="53">
        <f t="shared" si="22"/>
        <v>0.12938775510204076</v>
      </c>
    </row>
    <row r="49" spans="4:29" x14ac:dyDescent="0.25">
      <c r="D49" s="91">
        <v>40863</v>
      </c>
      <c r="E49" s="32">
        <f t="shared" si="11"/>
        <v>40877</v>
      </c>
      <c r="F49" t="s">
        <v>2582</v>
      </c>
      <c r="G49">
        <v>122.69</v>
      </c>
      <c r="H49">
        <v>122.52</v>
      </c>
      <c r="I49">
        <v>123.82</v>
      </c>
      <c r="J49">
        <v>123.6</v>
      </c>
      <c r="K49">
        <v>122.99</v>
      </c>
      <c r="L49" s="97">
        <v>123.33</v>
      </c>
      <c r="M49">
        <v>122.47</v>
      </c>
      <c r="N49">
        <v>121.87</v>
      </c>
      <c r="O49">
        <v>122.63</v>
      </c>
      <c r="P49">
        <v>121.97</v>
      </c>
      <c r="Q49">
        <v>122.5</v>
      </c>
      <c r="S49" s="53">
        <f t="shared" si="12"/>
        <v>0.17963974244029662</v>
      </c>
      <c r="T49" s="53">
        <f t="shared" si="13"/>
        <v>0.17866470780280772</v>
      </c>
      <c r="U49" s="53">
        <f t="shared" si="14"/>
        <v>0.14044580843159438</v>
      </c>
      <c r="V49" s="53">
        <f t="shared" si="15"/>
        <v>0.17540453074433662</v>
      </c>
      <c r="W49" s="53">
        <f t="shared" si="16"/>
        <v>0.17042035937881125</v>
      </c>
      <c r="X49" s="53">
        <f t="shared" si="17"/>
        <v>0.17586961809778653</v>
      </c>
      <c r="Y49" s="53">
        <f t="shared" si="18"/>
        <v>0.17759451294194498</v>
      </c>
      <c r="Z49" s="53">
        <f t="shared" si="19"/>
        <v>0.14581111019939264</v>
      </c>
      <c r="AA49" s="53">
        <f t="shared" si="20"/>
        <v>0.15412215607926288</v>
      </c>
      <c r="AB49" s="53">
        <f t="shared" si="21"/>
        <v>0.12986800032794951</v>
      </c>
      <c r="AC49" s="53">
        <f t="shared" si="22"/>
        <v>0.12938775510204076</v>
      </c>
    </row>
    <row r="50" spans="4:29" x14ac:dyDescent="0.25">
      <c r="D50" s="91">
        <v>40859</v>
      </c>
      <c r="E50" s="32">
        <f t="shared" si="11"/>
        <v>40877</v>
      </c>
      <c r="F50" t="s">
        <v>2582</v>
      </c>
      <c r="G50">
        <v>122.69</v>
      </c>
      <c r="H50">
        <v>122.52</v>
      </c>
      <c r="I50">
        <v>123.82</v>
      </c>
      <c r="J50">
        <v>123.6</v>
      </c>
      <c r="K50">
        <v>122.99</v>
      </c>
      <c r="L50" s="97">
        <v>123.33</v>
      </c>
      <c r="M50">
        <v>122.47</v>
      </c>
      <c r="N50">
        <v>121.87</v>
      </c>
      <c r="O50">
        <v>122.63</v>
      </c>
      <c r="P50">
        <v>121.97</v>
      </c>
      <c r="Q50">
        <v>122.5</v>
      </c>
      <c r="S50" s="53">
        <f t="shared" si="12"/>
        <v>0.17963974244029662</v>
      </c>
      <c r="T50" s="53">
        <f t="shared" si="13"/>
        <v>0.17866470780280772</v>
      </c>
      <c r="U50" s="53">
        <f t="shared" si="14"/>
        <v>0.14044580843159438</v>
      </c>
      <c r="V50" s="53">
        <f t="shared" si="15"/>
        <v>0.17540453074433662</v>
      </c>
      <c r="W50" s="53">
        <f t="shared" si="16"/>
        <v>0.17042035937881125</v>
      </c>
      <c r="X50" s="53">
        <f t="shared" si="17"/>
        <v>0.17586961809778653</v>
      </c>
      <c r="Y50" s="53">
        <f t="shared" si="18"/>
        <v>0.17759451294194498</v>
      </c>
      <c r="Z50" s="53">
        <f t="shared" si="19"/>
        <v>0.14581111019939264</v>
      </c>
      <c r="AA50" s="53">
        <f t="shared" si="20"/>
        <v>0.15412215607926288</v>
      </c>
      <c r="AB50" s="53">
        <f t="shared" si="21"/>
        <v>0.12986800032794951</v>
      </c>
      <c r="AC50" s="53">
        <f t="shared" si="22"/>
        <v>0.12938775510204076</v>
      </c>
    </row>
    <row r="51" spans="4:29" x14ac:dyDescent="0.25">
      <c r="D51" s="91">
        <v>40844</v>
      </c>
      <c r="E51" s="32">
        <f t="shared" si="11"/>
        <v>40847</v>
      </c>
      <c r="F51" t="s">
        <v>2582</v>
      </c>
      <c r="G51">
        <v>122.25</v>
      </c>
      <c r="H51">
        <v>122.03</v>
      </c>
      <c r="I51">
        <v>123.32</v>
      </c>
      <c r="J51">
        <v>123.06</v>
      </c>
      <c r="K51">
        <v>122.45</v>
      </c>
      <c r="L51" s="97">
        <v>122.86</v>
      </c>
      <c r="M51">
        <v>121.99</v>
      </c>
      <c r="N51">
        <v>121.42</v>
      </c>
      <c r="O51">
        <v>122.23</v>
      </c>
      <c r="P51">
        <v>121.53</v>
      </c>
      <c r="Q51">
        <v>122.04</v>
      </c>
      <c r="S51" s="53">
        <f t="shared" si="12"/>
        <v>0.18388548057259704</v>
      </c>
      <c r="T51" s="53">
        <f t="shared" si="13"/>
        <v>0.1833975251987216</v>
      </c>
      <c r="U51" s="53">
        <f t="shared" si="14"/>
        <v>0.14506973726889405</v>
      </c>
      <c r="V51" s="53">
        <f t="shared" si="15"/>
        <v>0.18056232732000649</v>
      </c>
      <c r="W51" s="53">
        <f t="shared" si="16"/>
        <v>0.17558187015108195</v>
      </c>
      <c r="X51" s="53">
        <f t="shared" si="17"/>
        <v>0.18036789842096704</v>
      </c>
      <c r="Y51" s="53">
        <f t="shared" si="18"/>
        <v>0.1822280514796295</v>
      </c>
      <c r="Z51" s="53">
        <f t="shared" si="19"/>
        <v>0.15005765112831482</v>
      </c>
      <c r="AA51" s="53">
        <f t="shared" si="20"/>
        <v>0.15789904278818617</v>
      </c>
      <c r="AB51" s="53">
        <f t="shared" si="21"/>
        <v>0.13395869332675062</v>
      </c>
      <c r="AC51" s="53">
        <f t="shared" si="22"/>
        <v>0.1336447066535561</v>
      </c>
    </row>
    <row r="52" spans="4:29" x14ac:dyDescent="0.25">
      <c r="D52" s="91">
        <v>40995</v>
      </c>
      <c r="E52" s="32">
        <f t="shared" si="11"/>
        <v>40999</v>
      </c>
      <c r="F52" t="s">
        <v>2582</v>
      </c>
      <c r="G52">
        <v>124.48</v>
      </c>
      <c r="H52">
        <v>124.53</v>
      </c>
      <c r="I52">
        <v>125.9</v>
      </c>
      <c r="J52">
        <v>125.83</v>
      </c>
      <c r="K52">
        <v>125.22</v>
      </c>
      <c r="L52" s="97">
        <v>125.26</v>
      </c>
      <c r="M52">
        <v>124.46</v>
      </c>
      <c r="N52">
        <v>123.71</v>
      </c>
      <c r="O52">
        <v>124.28</v>
      </c>
      <c r="P52">
        <v>123.79</v>
      </c>
      <c r="Q52">
        <v>124.4</v>
      </c>
      <c r="S52" s="53">
        <f t="shared" si="12"/>
        <v>0.16267673521850887</v>
      </c>
      <c r="T52" s="53">
        <f t="shared" si="13"/>
        <v>0.15964024732996063</v>
      </c>
      <c r="U52" s="53">
        <f t="shared" si="14"/>
        <v>0.12160444797458302</v>
      </c>
      <c r="V52" s="53">
        <f t="shared" si="15"/>
        <v>0.15457363108956532</v>
      </c>
      <c r="W52" s="53">
        <f t="shared" si="16"/>
        <v>0.149576744928925</v>
      </c>
      <c r="X52" s="53">
        <f t="shared" si="17"/>
        <v>0.15775187609771679</v>
      </c>
      <c r="Y52" s="53">
        <f t="shared" si="18"/>
        <v>0.15876586855214531</v>
      </c>
      <c r="Z52" s="53">
        <f t="shared" si="19"/>
        <v>0.1287688949963624</v>
      </c>
      <c r="AA52" s="53">
        <f t="shared" si="20"/>
        <v>0.13879948503379466</v>
      </c>
      <c r="AB52" s="53">
        <f t="shared" si="21"/>
        <v>0.11325632118911055</v>
      </c>
      <c r="AC52" s="53">
        <f t="shared" si="22"/>
        <v>0.11213826366559476</v>
      </c>
    </row>
    <row r="53" spans="4:29" x14ac:dyDescent="0.25">
      <c r="D53" s="91">
        <v>40992</v>
      </c>
      <c r="E53" s="32">
        <f t="shared" si="11"/>
        <v>40999</v>
      </c>
      <c r="F53" t="s">
        <v>2582</v>
      </c>
      <c r="G53">
        <v>124.48</v>
      </c>
      <c r="H53">
        <v>124.53</v>
      </c>
      <c r="I53">
        <v>125.9</v>
      </c>
      <c r="J53">
        <v>125.83</v>
      </c>
      <c r="K53">
        <v>125.22</v>
      </c>
      <c r="L53" s="97">
        <v>125.26</v>
      </c>
      <c r="M53">
        <v>124.46</v>
      </c>
      <c r="N53">
        <v>123.71</v>
      </c>
      <c r="O53">
        <v>124.28</v>
      </c>
      <c r="P53">
        <v>123.79</v>
      </c>
      <c r="Q53">
        <v>124.4</v>
      </c>
      <c r="S53" s="53">
        <f t="shared" si="12"/>
        <v>0.16267673521850887</v>
      </c>
      <c r="T53" s="53">
        <f t="shared" si="13"/>
        <v>0.15964024732996063</v>
      </c>
      <c r="U53" s="53">
        <f t="shared" si="14"/>
        <v>0.12160444797458302</v>
      </c>
      <c r="V53" s="53">
        <f t="shared" si="15"/>
        <v>0.15457363108956532</v>
      </c>
      <c r="W53" s="53">
        <f t="shared" si="16"/>
        <v>0.149576744928925</v>
      </c>
      <c r="X53" s="53">
        <f t="shared" si="17"/>
        <v>0.15775187609771679</v>
      </c>
      <c r="Y53" s="53">
        <f t="shared" si="18"/>
        <v>0.15876586855214531</v>
      </c>
      <c r="Z53" s="53">
        <f t="shared" si="19"/>
        <v>0.1287688949963624</v>
      </c>
      <c r="AA53" s="53">
        <f t="shared" si="20"/>
        <v>0.13879948503379466</v>
      </c>
      <c r="AB53" s="53">
        <f t="shared" si="21"/>
        <v>0.11325632118911055</v>
      </c>
      <c r="AC53" s="53">
        <f t="shared" si="22"/>
        <v>0.11213826366559476</v>
      </c>
    </row>
    <row r="54" spans="4:29" x14ac:dyDescent="0.25">
      <c r="D54" s="91">
        <v>40948</v>
      </c>
      <c r="E54" s="32">
        <f t="shared" si="11"/>
        <v>40968</v>
      </c>
      <c r="F54" t="s">
        <v>2582</v>
      </c>
      <c r="G54">
        <v>124.01</v>
      </c>
      <c r="H54">
        <v>124</v>
      </c>
      <c r="I54">
        <v>125.35</v>
      </c>
      <c r="J54">
        <v>125.24</v>
      </c>
      <c r="K54">
        <v>124.63</v>
      </c>
      <c r="L54" s="97">
        <v>124.75</v>
      </c>
      <c r="M54">
        <v>123.94</v>
      </c>
      <c r="N54">
        <v>123.23</v>
      </c>
      <c r="O54">
        <v>123.84</v>
      </c>
      <c r="P54">
        <v>123.31</v>
      </c>
      <c r="Q54">
        <v>123.9</v>
      </c>
      <c r="S54" s="53">
        <f t="shared" si="12"/>
        <v>0.1670832997338923</v>
      </c>
      <c r="T54" s="53">
        <f t="shared" si="13"/>
        <v>0.16459677419354837</v>
      </c>
      <c r="U54" s="53">
        <f t="shared" si="14"/>
        <v>0.12652572796170733</v>
      </c>
      <c r="V54" s="53">
        <f t="shared" si="15"/>
        <v>0.16001277547109555</v>
      </c>
      <c r="W54" s="53">
        <f t="shared" si="16"/>
        <v>0.15501885581320704</v>
      </c>
      <c r="X54" s="53">
        <f t="shared" si="17"/>
        <v>0.16248496993987985</v>
      </c>
      <c r="Y54" s="53">
        <f t="shared" si="18"/>
        <v>0.16362756172341456</v>
      </c>
      <c r="Z54" s="53">
        <f t="shared" si="19"/>
        <v>0.13316562525359069</v>
      </c>
      <c r="AA54" s="53">
        <f t="shared" si="20"/>
        <v>0.14284560723514209</v>
      </c>
      <c r="AB54" s="53">
        <f t="shared" si="21"/>
        <v>0.11758981428918984</v>
      </c>
      <c r="AC54" s="53">
        <f t="shared" si="22"/>
        <v>0.11662631154156568</v>
      </c>
    </row>
    <row r="55" spans="4:29" x14ac:dyDescent="0.25">
      <c r="D55" s="91">
        <v>40998</v>
      </c>
      <c r="E55" s="32">
        <f t="shared" si="11"/>
        <v>40999</v>
      </c>
      <c r="F55" t="s">
        <v>2582</v>
      </c>
      <c r="G55">
        <v>124.48</v>
      </c>
      <c r="H55">
        <v>124.53</v>
      </c>
      <c r="I55">
        <v>125.9</v>
      </c>
      <c r="J55">
        <v>125.83</v>
      </c>
      <c r="K55">
        <v>125.22</v>
      </c>
      <c r="L55" s="97">
        <v>125.26</v>
      </c>
      <c r="M55">
        <v>124.46</v>
      </c>
      <c r="N55">
        <v>123.71</v>
      </c>
      <c r="O55">
        <v>124.28</v>
      </c>
      <c r="P55">
        <v>123.79</v>
      </c>
      <c r="Q55">
        <v>124.4</v>
      </c>
      <c r="S55" s="53">
        <f t="shared" si="12"/>
        <v>0.16267673521850887</v>
      </c>
      <c r="T55" s="53">
        <f t="shared" si="13"/>
        <v>0.15964024732996063</v>
      </c>
      <c r="U55" s="53">
        <f t="shared" si="14"/>
        <v>0.12160444797458302</v>
      </c>
      <c r="V55" s="53">
        <f t="shared" si="15"/>
        <v>0.15457363108956532</v>
      </c>
      <c r="W55" s="53">
        <f t="shared" si="16"/>
        <v>0.149576744928925</v>
      </c>
      <c r="X55" s="53">
        <f t="shared" si="17"/>
        <v>0.15775187609771679</v>
      </c>
      <c r="Y55" s="53">
        <f t="shared" si="18"/>
        <v>0.15876586855214531</v>
      </c>
      <c r="Z55" s="53">
        <f t="shared" si="19"/>
        <v>0.1287688949963624</v>
      </c>
      <c r="AA55" s="53">
        <f t="shared" si="20"/>
        <v>0.13879948503379466</v>
      </c>
      <c r="AB55" s="53">
        <f t="shared" si="21"/>
        <v>0.11325632118911055</v>
      </c>
      <c r="AC55" s="53">
        <f t="shared" si="22"/>
        <v>0.11213826366559476</v>
      </c>
    </row>
    <row r="56" spans="4:29" x14ac:dyDescent="0.25">
      <c r="D56" s="91">
        <v>40992</v>
      </c>
      <c r="E56" s="32">
        <f t="shared" si="11"/>
        <v>40999</v>
      </c>
      <c r="F56" t="s">
        <v>2582</v>
      </c>
      <c r="G56">
        <v>124.48</v>
      </c>
      <c r="H56">
        <v>124.53</v>
      </c>
      <c r="I56">
        <v>125.9</v>
      </c>
      <c r="J56">
        <v>125.83</v>
      </c>
      <c r="K56">
        <v>125.22</v>
      </c>
      <c r="L56" s="97">
        <v>125.26</v>
      </c>
      <c r="M56">
        <v>124.46</v>
      </c>
      <c r="N56">
        <v>123.71</v>
      </c>
      <c r="O56">
        <v>124.28</v>
      </c>
      <c r="P56">
        <v>123.79</v>
      </c>
      <c r="Q56">
        <v>124.4</v>
      </c>
      <c r="S56" s="53">
        <f t="shared" si="12"/>
        <v>0.16267673521850887</v>
      </c>
      <c r="T56" s="53">
        <f t="shared" si="13"/>
        <v>0.15964024732996063</v>
      </c>
      <c r="U56" s="53">
        <f t="shared" si="14"/>
        <v>0.12160444797458302</v>
      </c>
      <c r="V56" s="53">
        <f t="shared" si="15"/>
        <v>0.15457363108956532</v>
      </c>
      <c r="W56" s="53">
        <f t="shared" si="16"/>
        <v>0.149576744928925</v>
      </c>
      <c r="X56" s="53">
        <f t="shared" si="17"/>
        <v>0.15775187609771679</v>
      </c>
      <c r="Y56" s="53">
        <f t="shared" si="18"/>
        <v>0.15876586855214531</v>
      </c>
      <c r="Z56" s="53">
        <f t="shared" si="19"/>
        <v>0.1287688949963624</v>
      </c>
      <c r="AA56" s="53">
        <f t="shared" si="20"/>
        <v>0.13879948503379466</v>
      </c>
      <c r="AB56" s="53">
        <f t="shared" si="21"/>
        <v>0.11325632118911055</v>
      </c>
      <c r="AC56" s="53">
        <f t="shared" si="22"/>
        <v>0.11213826366559476</v>
      </c>
    </row>
    <row r="57" spans="4:29" x14ac:dyDescent="0.25">
      <c r="D57" s="91">
        <v>41029</v>
      </c>
      <c r="E57" s="32">
        <f t="shared" si="11"/>
        <v>41029</v>
      </c>
      <c r="F57" t="s">
        <v>2582</v>
      </c>
      <c r="G57">
        <v>124.93</v>
      </c>
      <c r="H57">
        <v>125.03</v>
      </c>
      <c r="I57">
        <v>126.42</v>
      </c>
      <c r="J57">
        <v>126.38</v>
      </c>
      <c r="K57">
        <v>125.77</v>
      </c>
      <c r="L57" s="97">
        <v>125.74</v>
      </c>
      <c r="M57">
        <v>124.96</v>
      </c>
      <c r="N57">
        <v>124.17</v>
      </c>
      <c r="O57">
        <v>124.68</v>
      </c>
      <c r="P57">
        <v>124.24</v>
      </c>
      <c r="Q57">
        <v>124.87</v>
      </c>
      <c r="S57" s="53">
        <f t="shared" si="12"/>
        <v>0.15848875370207302</v>
      </c>
      <c r="T57" s="53">
        <f t="shared" si="13"/>
        <v>0.15500279932816122</v>
      </c>
      <c r="U57" s="53">
        <f t="shared" si="14"/>
        <v>0.11699098243948747</v>
      </c>
      <c r="V57" s="53">
        <f t="shared" si="15"/>
        <v>0.1495489792688717</v>
      </c>
      <c r="W57" s="53">
        <f t="shared" si="16"/>
        <v>0.14454957462033866</v>
      </c>
      <c r="X57" s="53">
        <f t="shared" si="17"/>
        <v>0.15333227294417065</v>
      </c>
      <c r="Y57" s="53">
        <f t="shared" si="18"/>
        <v>0.15412932138284255</v>
      </c>
      <c r="Z57" s="53">
        <f t="shared" si="19"/>
        <v>0.12458725940243202</v>
      </c>
      <c r="AA57" s="53">
        <f t="shared" si="20"/>
        <v>0.13514597369265313</v>
      </c>
      <c r="AB57" s="53">
        <f t="shared" si="21"/>
        <v>0.10922408242112047</v>
      </c>
      <c r="AC57" s="53">
        <f t="shared" si="22"/>
        <v>0.10795227036117554</v>
      </c>
    </row>
    <row r="58" spans="4:29" x14ac:dyDescent="0.25">
      <c r="D58" s="91">
        <v>41034</v>
      </c>
      <c r="E58" s="32">
        <f t="shared" si="11"/>
        <v>41060</v>
      </c>
      <c r="F58" t="s">
        <v>2581</v>
      </c>
      <c r="G58">
        <v>125.48</v>
      </c>
      <c r="H58">
        <v>125.52</v>
      </c>
      <c r="I58">
        <v>126.72</v>
      </c>
      <c r="J58">
        <v>126.95</v>
      </c>
      <c r="K58">
        <v>127.17</v>
      </c>
      <c r="L58" s="97">
        <v>125.41</v>
      </c>
      <c r="M58">
        <v>125.04</v>
      </c>
      <c r="N58">
        <v>124.99</v>
      </c>
      <c r="O58">
        <v>126.07</v>
      </c>
      <c r="P58">
        <v>125.13</v>
      </c>
      <c r="Q58">
        <v>126.18</v>
      </c>
      <c r="S58" s="53">
        <f t="shared" si="12"/>
        <v>0.15341090213579842</v>
      </c>
      <c r="T58" s="53">
        <f t="shared" si="13"/>
        <v>0.15049394518801784</v>
      </c>
      <c r="U58" s="53">
        <f t="shared" si="14"/>
        <v>0.11434659090909098</v>
      </c>
      <c r="V58" s="53">
        <f t="shared" si="15"/>
        <v>0.14438755415517918</v>
      </c>
      <c r="W58" s="53">
        <f t="shared" si="16"/>
        <v>0.13194935912557984</v>
      </c>
      <c r="X58" s="53">
        <f t="shared" si="17"/>
        <v>0.15636711585997939</v>
      </c>
      <c r="Y58" s="53">
        <f t="shared" si="18"/>
        <v>0.15339091490722961</v>
      </c>
      <c r="Z58" s="53">
        <f t="shared" si="19"/>
        <v>0.11720937675013995</v>
      </c>
      <c r="AA58" s="53">
        <f t="shared" si="20"/>
        <v>0.12263028476243364</v>
      </c>
      <c r="AB58" s="53">
        <f t="shared" si="21"/>
        <v>0.1013346120035164</v>
      </c>
      <c r="AC58" s="53">
        <f t="shared" si="22"/>
        <v>9.6449516563639134E-2</v>
      </c>
    </row>
    <row r="59" spans="4:29" x14ac:dyDescent="0.25">
      <c r="D59" s="91">
        <v>41215</v>
      </c>
      <c r="E59" s="32">
        <f t="shared" si="11"/>
        <v>41243</v>
      </c>
      <c r="F59" t="s">
        <v>2581</v>
      </c>
      <c r="G59">
        <v>136.85</v>
      </c>
      <c r="H59">
        <v>136.59</v>
      </c>
      <c r="I59">
        <v>135.34</v>
      </c>
      <c r="J59">
        <v>138.04</v>
      </c>
      <c r="K59">
        <v>136.55000000000001</v>
      </c>
      <c r="L59" s="97">
        <v>137.83000000000001</v>
      </c>
      <c r="M59">
        <v>137.44999999999999</v>
      </c>
      <c r="N59">
        <v>133.34</v>
      </c>
      <c r="O59">
        <v>134.55000000000001</v>
      </c>
      <c r="P59">
        <v>132.41</v>
      </c>
      <c r="Q59">
        <v>133.30000000000001</v>
      </c>
      <c r="S59" s="53">
        <f t="shared" si="12"/>
        <v>5.7581293386919953E-2</v>
      </c>
      <c r="T59" s="53">
        <f t="shared" si="13"/>
        <v>5.7251628962588716E-2</v>
      </c>
      <c r="U59" s="53">
        <f t="shared" si="14"/>
        <v>4.337224767252848E-2</v>
      </c>
      <c r="V59" s="53">
        <f t="shared" si="15"/>
        <v>5.2448565633149882E-2</v>
      </c>
      <c r="W59" s="53">
        <f t="shared" si="16"/>
        <v>5.4192603441962479E-2</v>
      </c>
      <c r="X59" s="53">
        <f t="shared" si="17"/>
        <v>5.2165711383588456E-2</v>
      </c>
      <c r="Y59" s="53">
        <f t="shared" si="18"/>
        <v>4.9254274281557008E-2</v>
      </c>
      <c r="Z59" s="53">
        <f t="shared" si="19"/>
        <v>4.7247637618118968E-2</v>
      </c>
      <c r="AA59" s="53">
        <f t="shared" si="20"/>
        <v>5.1876625789669187E-2</v>
      </c>
      <c r="AB59" s="53">
        <f t="shared" si="21"/>
        <v>4.0782418246356061E-2</v>
      </c>
      <c r="AC59" s="53">
        <f t="shared" si="22"/>
        <v>3.7884471117779317E-2</v>
      </c>
    </row>
    <row r="60" spans="4:29" x14ac:dyDescent="0.25">
      <c r="D60" s="91">
        <v>41364</v>
      </c>
      <c r="E60" s="32">
        <f t="shared" si="11"/>
        <v>41364</v>
      </c>
      <c r="F60" t="s">
        <v>2581</v>
      </c>
      <c r="G60">
        <v>141.01</v>
      </c>
      <c r="H60">
        <v>139.05000000000001</v>
      </c>
      <c r="I60">
        <v>137.41999999999999</v>
      </c>
      <c r="J60">
        <v>141.01</v>
      </c>
      <c r="K60">
        <v>140.13</v>
      </c>
      <c r="L60" s="97">
        <v>140.97</v>
      </c>
      <c r="M60">
        <v>140.22</v>
      </c>
      <c r="N60">
        <v>135.91</v>
      </c>
      <c r="O60">
        <v>137.62</v>
      </c>
      <c r="P60">
        <v>134.61000000000001</v>
      </c>
      <c r="Q60">
        <v>135.27000000000001</v>
      </c>
      <c r="S60" s="53">
        <f t="shared" si="12"/>
        <v>2.6381107722856529E-2</v>
      </c>
      <c r="T60" s="53">
        <f t="shared" si="13"/>
        <v>3.8547285149226784E-2</v>
      </c>
      <c r="U60" s="53">
        <f t="shared" si="14"/>
        <v>2.7579682724494403E-2</v>
      </c>
      <c r="V60" s="53">
        <f t="shared" si="15"/>
        <v>3.0281540316289698E-2</v>
      </c>
      <c r="W60" s="53">
        <f t="shared" si="16"/>
        <v>2.7260401056162089E-2</v>
      </c>
      <c r="X60" s="53">
        <f t="shared" si="17"/>
        <v>2.8729516918493379E-2</v>
      </c>
      <c r="Y60" s="53">
        <f t="shared" si="18"/>
        <v>2.8526601055484241E-2</v>
      </c>
      <c r="Z60" s="53">
        <f t="shared" si="19"/>
        <v>2.7444632477374657E-2</v>
      </c>
      <c r="AA60" s="53">
        <f t="shared" si="20"/>
        <v>2.841156808603398E-2</v>
      </c>
      <c r="AB60" s="53">
        <f t="shared" si="21"/>
        <v>2.3772379466607148E-2</v>
      </c>
      <c r="AC60" s="53">
        <f t="shared" si="22"/>
        <v>2.2769276262290115E-2</v>
      </c>
    </row>
    <row r="61" spans="4:29" x14ac:dyDescent="0.25">
      <c r="D61" s="91">
        <v>41364</v>
      </c>
      <c r="E61" s="32">
        <f t="shared" si="11"/>
        <v>41364</v>
      </c>
      <c r="F61" t="s">
        <v>2581</v>
      </c>
      <c r="G61">
        <v>141.01</v>
      </c>
      <c r="H61">
        <v>139.05000000000001</v>
      </c>
      <c r="I61">
        <v>137.41999999999999</v>
      </c>
      <c r="J61">
        <v>141.01</v>
      </c>
      <c r="K61">
        <v>140.13</v>
      </c>
      <c r="L61" s="97">
        <v>140.97</v>
      </c>
      <c r="M61">
        <v>140.22</v>
      </c>
      <c r="N61">
        <v>135.91</v>
      </c>
      <c r="O61">
        <v>137.62</v>
      </c>
      <c r="P61">
        <v>134.61000000000001</v>
      </c>
      <c r="Q61">
        <v>135.27000000000001</v>
      </c>
      <c r="S61" s="53">
        <f t="shared" si="12"/>
        <v>2.6381107722856529E-2</v>
      </c>
      <c r="T61" s="53">
        <f t="shared" si="13"/>
        <v>3.8547285149226784E-2</v>
      </c>
      <c r="U61" s="53">
        <f t="shared" si="14"/>
        <v>2.7579682724494403E-2</v>
      </c>
      <c r="V61" s="53">
        <f t="shared" si="15"/>
        <v>3.0281540316289698E-2</v>
      </c>
      <c r="W61" s="53">
        <f t="shared" si="16"/>
        <v>2.7260401056162089E-2</v>
      </c>
      <c r="X61" s="53">
        <f t="shared" si="17"/>
        <v>2.8729516918493379E-2</v>
      </c>
      <c r="Y61" s="53">
        <f t="shared" si="18"/>
        <v>2.8526601055484241E-2</v>
      </c>
      <c r="Z61" s="53">
        <f t="shared" si="19"/>
        <v>2.7444632477374657E-2</v>
      </c>
      <c r="AA61" s="53">
        <f t="shared" si="20"/>
        <v>2.841156808603398E-2</v>
      </c>
      <c r="AB61" s="53">
        <f t="shared" si="21"/>
        <v>2.3772379466607148E-2</v>
      </c>
      <c r="AC61" s="53">
        <f t="shared" si="22"/>
        <v>2.2769276262290115E-2</v>
      </c>
    </row>
    <row r="62" spans="4:29" x14ac:dyDescent="0.25">
      <c r="D62" s="91">
        <v>41001</v>
      </c>
      <c r="E62" s="32">
        <f t="shared" si="11"/>
        <v>41029</v>
      </c>
      <c r="F62" t="s">
        <v>2582</v>
      </c>
      <c r="G62">
        <v>124.93</v>
      </c>
      <c r="H62">
        <v>125.03</v>
      </c>
      <c r="I62">
        <v>126.42</v>
      </c>
      <c r="J62">
        <v>126.38</v>
      </c>
      <c r="K62">
        <v>125.77</v>
      </c>
      <c r="L62" s="97">
        <v>125.74</v>
      </c>
      <c r="M62">
        <v>124.96</v>
      </c>
      <c r="N62">
        <v>124.17</v>
      </c>
      <c r="O62">
        <v>124.68</v>
      </c>
      <c r="P62">
        <v>124.24</v>
      </c>
      <c r="Q62">
        <v>124.87</v>
      </c>
      <c r="S62" s="53">
        <f t="shared" si="12"/>
        <v>0.15848875370207302</v>
      </c>
      <c r="T62" s="53">
        <f t="shared" si="13"/>
        <v>0.15500279932816122</v>
      </c>
      <c r="U62" s="53">
        <f t="shared" si="14"/>
        <v>0.11699098243948747</v>
      </c>
      <c r="V62" s="53">
        <f t="shared" si="15"/>
        <v>0.1495489792688717</v>
      </c>
      <c r="W62" s="53">
        <f t="shared" si="16"/>
        <v>0.14454957462033866</v>
      </c>
      <c r="X62" s="53">
        <f t="shared" si="17"/>
        <v>0.15333227294417065</v>
      </c>
      <c r="Y62" s="53">
        <f t="shared" si="18"/>
        <v>0.15412932138284255</v>
      </c>
      <c r="Z62" s="53">
        <f t="shared" si="19"/>
        <v>0.12458725940243202</v>
      </c>
      <c r="AA62" s="53">
        <f t="shared" si="20"/>
        <v>0.13514597369265313</v>
      </c>
      <c r="AB62" s="53">
        <f t="shared" si="21"/>
        <v>0.10922408242112047</v>
      </c>
      <c r="AC62" s="53">
        <f t="shared" si="22"/>
        <v>0.10795227036117554</v>
      </c>
    </row>
    <row r="63" spans="4:29" x14ac:dyDescent="0.25">
      <c r="D63" s="91">
        <v>41015</v>
      </c>
      <c r="E63" s="32">
        <f t="shared" si="11"/>
        <v>41029</v>
      </c>
      <c r="F63" t="s">
        <v>2582</v>
      </c>
      <c r="G63">
        <v>124.93</v>
      </c>
      <c r="H63">
        <v>125.03</v>
      </c>
      <c r="I63">
        <v>126.42</v>
      </c>
      <c r="J63">
        <v>126.38</v>
      </c>
      <c r="K63">
        <v>125.77</v>
      </c>
      <c r="L63" s="97">
        <v>125.74</v>
      </c>
      <c r="M63">
        <v>124.96</v>
      </c>
      <c r="N63">
        <v>124.17</v>
      </c>
      <c r="O63">
        <v>124.68</v>
      </c>
      <c r="P63">
        <v>124.24</v>
      </c>
      <c r="Q63">
        <v>124.87</v>
      </c>
      <c r="S63" s="53">
        <f t="shared" si="12"/>
        <v>0.15848875370207302</v>
      </c>
      <c r="T63" s="53">
        <f t="shared" si="13"/>
        <v>0.15500279932816122</v>
      </c>
      <c r="U63" s="53">
        <f t="shared" si="14"/>
        <v>0.11699098243948747</v>
      </c>
      <c r="V63" s="53">
        <f t="shared" si="15"/>
        <v>0.1495489792688717</v>
      </c>
      <c r="W63" s="53">
        <f t="shared" si="16"/>
        <v>0.14454957462033866</v>
      </c>
      <c r="X63" s="53">
        <f t="shared" si="17"/>
        <v>0.15333227294417065</v>
      </c>
      <c r="Y63" s="53">
        <f t="shared" si="18"/>
        <v>0.15412932138284255</v>
      </c>
      <c r="Z63" s="53">
        <f t="shared" si="19"/>
        <v>0.12458725940243202</v>
      </c>
      <c r="AA63" s="53">
        <f t="shared" si="20"/>
        <v>0.13514597369265313</v>
      </c>
      <c r="AB63" s="53">
        <f t="shared" si="21"/>
        <v>0.10922408242112047</v>
      </c>
      <c r="AC63" s="53">
        <f t="shared" si="22"/>
        <v>0.10795227036117554</v>
      </c>
    </row>
    <row r="64" spans="4:29" x14ac:dyDescent="0.25">
      <c r="D64" s="91">
        <v>41292</v>
      </c>
      <c r="E64" s="32">
        <f t="shared" si="11"/>
        <v>41305</v>
      </c>
      <c r="F64" t="s">
        <v>2581</v>
      </c>
      <c r="G64">
        <v>138.94</v>
      </c>
      <c r="H64">
        <v>138.82</v>
      </c>
      <c r="I64">
        <v>136.57</v>
      </c>
      <c r="J64">
        <v>139.74</v>
      </c>
      <c r="K64">
        <v>138.47</v>
      </c>
      <c r="L64" s="97">
        <v>139.83000000000001</v>
      </c>
      <c r="M64">
        <v>139.12</v>
      </c>
      <c r="N64">
        <v>135.13</v>
      </c>
      <c r="O64">
        <v>136.76</v>
      </c>
      <c r="P64">
        <v>133.77000000000001</v>
      </c>
      <c r="Q64">
        <v>134.41</v>
      </c>
      <c r="S64" s="53">
        <f t="shared" si="12"/>
        <v>4.1672664459478856E-2</v>
      </c>
      <c r="T64" s="53">
        <f t="shared" si="13"/>
        <v>4.0267972914565651E-2</v>
      </c>
      <c r="U64" s="53">
        <f t="shared" si="14"/>
        <v>3.3975250787142232E-2</v>
      </c>
      <c r="V64" s="53">
        <f t="shared" si="15"/>
        <v>3.9645055102332842E-2</v>
      </c>
      <c r="W64" s="53">
        <f t="shared" si="16"/>
        <v>3.957535928359926E-2</v>
      </c>
      <c r="X64" s="53">
        <f t="shared" si="17"/>
        <v>3.7116498605449452E-2</v>
      </c>
      <c r="Y64" s="53">
        <f t="shared" si="18"/>
        <v>3.6658999424956831E-2</v>
      </c>
      <c r="Z64" s="53">
        <f t="shared" si="19"/>
        <v>3.3375268260193824E-2</v>
      </c>
      <c r="AA64" s="53">
        <f t="shared" si="20"/>
        <v>3.4878619479380014E-2</v>
      </c>
      <c r="AB64" s="53">
        <f t="shared" si="21"/>
        <v>3.020109142558116E-2</v>
      </c>
      <c r="AC64" s="53">
        <f t="shared" si="22"/>
        <v>2.9313295141730509E-2</v>
      </c>
    </row>
    <row r="65" spans="4:29" x14ac:dyDescent="0.25">
      <c r="D65" s="91">
        <v>41441</v>
      </c>
      <c r="E65" s="32">
        <f t="shared" si="11"/>
        <v>41455</v>
      </c>
      <c r="F65" t="s">
        <v>2581</v>
      </c>
      <c r="G65">
        <v>141.13999999999999</v>
      </c>
      <c r="H65">
        <v>140.25</v>
      </c>
      <c r="I65">
        <v>137.81</v>
      </c>
      <c r="J65">
        <v>141.31</v>
      </c>
      <c r="K65">
        <v>140.63</v>
      </c>
      <c r="L65" s="97">
        <v>141.47</v>
      </c>
      <c r="M65">
        <v>140.58000000000001</v>
      </c>
      <c r="N65">
        <v>136.25</v>
      </c>
      <c r="O65">
        <v>137.9</v>
      </c>
      <c r="P65">
        <v>134.68</v>
      </c>
      <c r="Q65">
        <v>135.38</v>
      </c>
      <c r="S65" s="53">
        <f t="shared" si="12"/>
        <v>2.543573756553779E-2</v>
      </c>
      <c r="T65" s="53">
        <f t="shared" si="13"/>
        <v>2.9661319073083756E-2</v>
      </c>
      <c r="U65" s="53">
        <f t="shared" si="14"/>
        <v>2.4671649372324255E-2</v>
      </c>
      <c r="V65" s="53">
        <f t="shared" si="15"/>
        <v>2.809426084495081E-2</v>
      </c>
      <c r="W65" s="53">
        <f t="shared" si="16"/>
        <v>2.3608049491573586E-2</v>
      </c>
      <c r="X65" s="53">
        <f t="shared" si="17"/>
        <v>2.5093659433095435E-2</v>
      </c>
      <c r="Y65" s="53">
        <f t="shared" si="18"/>
        <v>2.589273011808213E-2</v>
      </c>
      <c r="Z65" s="53">
        <f t="shared" si="19"/>
        <v>2.4880733944954027E-2</v>
      </c>
      <c r="AA65" s="53">
        <f t="shared" si="20"/>
        <v>2.6323422770123242E-2</v>
      </c>
      <c r="AB65" s="53">
        <f t="shared" si="21"/>
        <v>2.3240273240273206E-2</v>
      </c>
      <c r="AC65" s="53">
        <f t="shared" si="22"/>
        <v>2.1938247894814588E-2</v>
      </c>
    </row>
    <row r="66" spans="4:29" x14ac:dyDescent="0.25">
      <c r="D66" s="91">
        <v>41365</v>
      </c>
      <c r="E66" s="32">
        <f t="shared" si="11"/>
        <v>41394</v>
      </c>
      <c r="F66" t="s">
        <v>2581</v>
      </c>
      <c r="G66">
        <v>141.04</v>
      </c>
      <c r="H66">
        <v>139.18</v>
      </c>
      <c r="I66">
        <v>137.46</v>
      </c>
      <c r="J66">
        <v>141.13999999999999</v>
      </c>
      <c r="K66">
        <v>140.35</v>
      </c>
      <c r="L66" s="97">
        <v>141.22999999999999</v>
      </c>
      <c r="M66">
        <v>140.31</v>
      </c>
      <c r="N66">
        <v>136.19</v>
      </c>
      <c r="O66">
        <v>137.83000000000001</v>
      </c>
      <c r="P66">
        <v>134.71</v>
      </c>
      <c r="Q66">
        <v>135.41999999999999</v>
      </c>
      <c r="S66" s="53">
        <f t="shared" si="12"/>
        <v>2.6162790697674403E-2</v>
      </c>
      <c r="T66" s="53">
        <f t="shared" si="13"/>
        <v>3.7577238108923619E-2</v>
      </c>
      <c r="U66" s="53">
        <f t="shared" si="14"/>
        <v>2.7280663465735485E-2</v>
      </c>
      <c r="V66" s="53">
        <f t="shared" si="15"/>
        <v>2.9332577582542263E-2</v>
      </c>
      <c r="W66" s="53">
        <f t="shared" si="16"/>
        <v>2.5650160313501921E-2</v>
      </c>
      <c r="X66" s="53">
        <f t="shared" si="17"/>
        <v>2.6835658146286346E-2</v>
      </c>
      <c r="Y66" s="53">
        <f t="shared" si="18"/>
        <v>2.7866866224787946E-2</v>
      </c>
      <c r="Z66" s="53">
        <f t="shared" si="19"/>
        <v>2.5332256406490849E-2</v>
      </c>
      <c r="AA66" s="53">
        <f t="shared" si="20"/>
        <v>2.6844663716172012E-2</v>
      </c>
      <c r="AB66" s="53">
        <f t="shared" si="21"/>
        <v>2.3012397000964992E-2</v>
      </c>
      <c r="AC66" s="53">
        <f t="shared" si="22"/>
        <v>2.1636390488849556E-2</v>
      </c>
    </row>
    <row r="67" spans="4:29" x14ac:dyDescent="0.25">
      <c r="D67" s="91">
        <v>41517</v>
      </c>
      <c r="E67" s="32">
        <f t="shared" si="11"/>
        <v>41517</v>
      </c>
      <c r="F67" t="s">
        <v>2581</v>
      </c>
      <c r="G67">
        <v>141.04</v>
      </c>
      <c r="H67">
        <v>139.18</v>
      </c>
      <c r="I67">
        <v>137.46</v>
      </c>
      <c r="J67">
        <v>141.13999999999999</v>
      </c>
      <c r="K67">
        <v>140.35</v>
      </c>
      <c r="L67" s="97">
        <v>141.22999999999999</v>
      </c>
      <c r="M67">
        <v>140.31</v>
      </c>
      <c r="N67">
        <v>136.19</v>
      </c>
      <c r="O67">
        <v>137.83000000000001</v>
      </c>
      <c r="P67">
        <v>134.71</v>
      </c>
      <c r="Q67">
        <v>135.41999999999999</v>
      </c>
      <c r="S67" s="53">
        <f t="shared" si="12"/>
        <v>2.6162790697674403E-2</v>
      </c>
      <c r="T67" s="53">
        <f t="shared" si="13"/>
        <v>3.7577238108923619E-2</v>
      </c>
      <c r="U67" s="53">
        <f t="shared" si="14"/>
        <v>2.7280663465735485E-2</v>
      </c>
      <c r="V67" s="53">
        <f t="shared" si="15"/>
        <v>2.9332577582542263E-2</v>
      </c>
      <c r="W67" s="53">
        <f t="shared" si="16"/>
        <v>2.5650160313501921E-2</v>
      </c>
      <c r="X67" s="53">
        <f t="shared" si="17"/>
        <v>2.6835658146286346E-2</v>
      </c>
      <c r="Y67" s="53">
        <f t="shared" si="18"/>
        <v>2.7866866224787946E-2</v>
      </c>
      <c r="Z67" s="53">
        <f t="shared" si="19"/>
        <v>2.5332256406490849E-2</v>
      </c>
      <c r="AA67" s="53">
        <f t="shared" si="20"/>
        <v>2.6844663716172012E-2</v>
      </c>
      <c r="AB67" s="53">
        <f t="shared" si="21"/>
        <v>2.3012397000964992E-2</v>
      </c>
      <c r="AC67" s="53">
        <f t="shared" si="22"/>
        <v>2.1636390488849556E-2</v>
      </c>
    </row>
    <row r="68" spans="4:29" x14ac:dyDescent="0.25">
      <c r="D68" s="91">
        <v>41745</v>
      </c>
      <c r="E68" s="32">
        <f t="shared" si="11"/>
        <v>41759</v>
      </c>
      <c r="F68" t="s">
        <v>2581</v>
      </c>
      <c r="G68">
        <v>141.97999999999999</v>
      </c>
      <c r="H68">
        <v>141.66</v>
      </c>
      <c r="I68">
        <v>138.53</v>
      </c>
      <c r="J68">
        <v>142.53</v>
      </c>
      <c r="K68">
        <v>141.19999999999999</v>
      </c>
      <c r="L68" s="97">
        <v>142.27000000000001</v>
      </c>
      <c r="M68">
        <v>141.47</v>
      </c>
      <c r="N68">
        <v>136.96</v>
      </c>
      <c r="O68">
        <v>138.83000000000001</v>
      </c>
      <c r="P68">
        <v>135.19</v>
      </c>
      <c r="Q68">
        <v>135.72999999999999</v>
      </c>
      <c r="S68" s="53">
        <f t="shared" si="12"/>
        <v>1.9368925200732499E-2</v>
      </c>
      <c r="T68" s="53">
        <f t="shared" si="13"/>
        <v>1.9412678243682056E-2</v>
      </c>
      <c r="U68" s="53">
        <f t="shared" si="14"/>
        <v>1.934599003825891E-2</v>
      </c>
      <c r="V68" s="53">
        <f t="shared" si="15"/>
        <v>1.929418368062864E-2</v>
      </c>
      <c r="W68" s="53">
        <f t="shared" si="16"/>
        <v>1.9475920679886686E-2</v>
      </c>
      <c r="X68" s="53">
        <f t="shared" si="17"/>
        <v>1.9329444014901241E-2</v>
      </c>
      <c r="Y68" s="53">
        <f t="shared" si="18"/>
        <v>1.9438750265073867E-2</v>
      </c>
      <c r="Z68" s="53">
        <f t="shared" si="19"/>
        <v>1.9567757009345637E-2</v>
      </c>
      <c r="AA68" s="53">
        <f t="shared" si="20"/>
        <v>1.9448246056327799E-2</v>
      </c>
      <c r="AB68" s="53">
        <f t="shared" si="21"/>
        <v>1.9380131666543416E-2</v>
      </c>
      <c r="AC68" s="53">
        <f t="shared" si="22"/>
        <v>1.9303028070433985E-2</v>
      </c>
    </row>
    <row r="69" spans="4:29" x14ac:dyDescent="0.25">
      <c r="D69" s="91">
        <v>42217</v>
      </c>
      <c r="E69" s="32">
        <f t="shared" si="11"/>
        <v>42247</v>
      </c>
      <c r="F69" t="s">
        <v>2581</v>
      </c>
      <c r="G69">
        <v>141.97999999999999</v>
      </c>
      <c r="H69">
        <v>141.66</v>
      </c>
      <c r="I69">
        <v>138.53</v>
      </c>
      <c r="J69">
        <v>142.53</v>
      </c>
      <c r="K69">
        <v>141.19999999999999</v>
      </c>
      <c r="L69" s="97">
        <v>142.27000000000001</v>
      </c>
      <c r="M69">
        <v>141.47</v>
      </c>
      <c r="N69">
        <v>136.96</v>
      </c>
      <c r="O69">
        <v>138.83000000000001</v>
      </c>
      <c r="P69">
        <v>135.19</v>
      </c>
      <c r="Q69">
        <v>135.72999999999999</v>
      </c>
      <c r="S69" s="53">
        <f t="shared" si="12"/>
        <v>1.9368925200732499E-2</v>
      </c>
      <c r="T69" s="53">
        <f t="shared" si="13"/>
        <v>1.9412678243682056E-2</v>
      </c>
      <c r="U69" s="53">
        <f t="shared" si="14"/>
        <v>1.934599003825891E-2</v>
      </c>
      <c r="V69" s="53">
        <f t="shared" si="15"/>
        <v>1.929418368062864E-2</v>
      </c>
      <c r="W69" s="53">
        <f t="shared" si="16"/>
        <v>1.9475920679886686E-2</v>
      </c>
      <c r="X69" s="53">
        <f t="shared" si="17"/>
        <v>1.9329444014901241E-2</v>
      </c>
      <c r="Y69" s="53">
        <f t="shared" si="18"/>
        <v>1.9438750265073867E-2</v>
      </c>
      <c r="Z69" s="53">
        <f t="shared" si="19"/>
        <v>1.9567757009345637E-2</v>
      </c>
      <c r="AA69" s="53">
        <f t="shared" si="20"/>
        <v>1.9448246056327799E-2</v>
      </c>
      <c r="AB69" s="53">
        <f t="shared" si="21"/>
        <v>1.9380131666543416E-2</v>
      </c>
      <c r="AC69" s="53">
        <f t="shared" si="22"/>
        <v>1.9303028070433985E-2</v>
      </c>
    </row>
    <row r="70" spans="4:29" x14ac:dyDescent="0.25">
      <c r="D70" s="91">
        <v>42217</v>
      </c>
      <c r="E70" s="32">
        <f t="shared" si="11"/>
        <v>42247</v>
      </c>
      <c r="F70" t="s">
        <v>2581</v>
      </c>
      <c r="G70">
        <v>141.97999999999999</v>
      </c>
      <c r="H70">
        <v>141.66</v>
      </c>
      <c r="I70">
        <v>138.53</v>
      </c>
      <c r="J70">
        <v>142.53</v>
      </c>
      <c r="K70">
        <v>141.19999999999999</v>
      </c>
      <c r="L70" s="97">
        <v>142.27000000000001</v>
      </c>
      <c r="M70">
        <v>141.47</v>
      </c>
      <c r="N70">
        <v>136.96</v>
      </c>
      <c r="O70">
        <v>138.83000000000001</v>
      </c>
      <c r="P70">
        <v>135.19</v>
      </c>
      <c r="Q70">
        <v>135.72999999999999</v>
      </c>
      <c r="S70" s="53">
        <f t="shared" si="12"/>
        <v>1.9368925200732499E-2</v>
      </c>
      <c r="T70" s="53">
        <f t="shared" si="13"/>
        <v>1.9412678243682056E-2</v>
      </c>
      <c r="U70" s="53">
        <f t="shared" si="14"/>
        <v>1.934599003825891E-2</v>
      </c>
      <c r="V70" s="53">
        <f t="shared" si="15"/>
        <v>1.929418368062864E-2</v>
      </c>
      <c r="W70" s="53">
        <f t="shared" si="16"/>
        <v>1.9475920679886686E-2</v>
      </c>
      <c r="X70" s="53">
        <f t="shared" si="17"/>
        <v>1.9329444014901241E-2</v>
      </c>
      <c r="Y70" s="53">
        <f t="shared" si="18"/>
        <v>1.9438750265073867E-2</v>
      </c>
      <c r="Z70" s="53">
        <f t="shared" si="19"/>
        <v>1.9567757009345637E-2</v>
      </c>
      <c r="AA70" s="53">
        <f t="shared" si="20"/>
        <v>1.9448246056327799E-2</v>
      </c>
      <c r="AB70" s="53">
        <f t="shared" si="21"/>
        <v>1.9380131666543416E-2</v>
      </c>
      <c r="AC70" s="53">
        <f t="shared" si="22"/>
        <v>1.9303028070433985E-2</v>
      </c>
    </row>
    <row r="71" spans="4:29" x14ac:dyDescent="0.25">
      <c r="D71" s="91">
        <v>42217</v>
      </c>
      <c r="E71" s="32">
        <f t="shared" si="11"/>
        <v>42247</v>
      </c>
      <c r="F71" t="s">
        <v>2581</v>
      </c>
      <c r="G71">
        <v>141.97999999999999</v>
      </c>
      <c r="H71">
        <v>141.66</v>
      </c>
      <c r="I71">
        <v>138.53</v>
      </c>
      <c r="J71">
        <v>142.53</v>
      </c>
      <c r="K71">
        <v>141.19999999999999</v>
      </c>
      <c r="L71" s="97">
        <v>142.27000000000001</v>
      </c>
      <c r="M71">
        <v>141.47</v>
      </c>
      <c r="N71">
        <v>136.96</v>
      </c>
      <c r="O71">
        <v>138.83000000000001</v>
      </c>
      <c r="P71">
        <v>135.19</v>
      </c>
      <c r="Q71">
        <v>135.72999999999999</v>
      </c>
      <c r="S71" s="53">
        <f t="shared" si="12"/>
        <v>1.9368925200732499E-2</v>
      </c>
      <c r="T71" s="53">
        <f t="shared" si="13"/>
        <v>1.9412678243682056E-2</v>
      </c>
      <c r="U71" s="53">
        <f t="shared" si="14"/>
        <v>1.934599003825891E-2</v>
      </c>
      <c r="V71" s="53">
        <f t="shared" si="15"/>
        <v>1.929418368062864E-2</v>
      </c>
      <c r="W71" s="53">
        <f t="shared" si="16"/>
        <v>1.9475920679886686E-2</v>
      </c>
      <c r="X71" s="53">
        <f t="shared" si="17"/>
        <v>1.9329444014901241E-2</v>
      </c>
      <c r="Y71" s="53">
        <f t="shared" si="18"/>
        <v>1.9438750265073867E-2</v>
      </c>
      <c r="Z71" s="53">
        <f t="shared" si="19"/>
        <v>1.9567757009345637E-2</v>
      </c>
      <c r="AA71" s="53">
        <f t="shared" si="20"/>
        <v>1.9448246056327799E-2</v>
      </c>
      <c r="AB71" s="53">
        <f t="shared" si="21"/>
        <v>1.9380131666543416E-2</v>
      </c>
      <c r="AC71" s="53">
        <f t="shared" si="22"/>
        <v>1.9303028070433985E-2</v>
      </c>
    </row>
    <row r="72" spans="4:29" x14ac:dyDescent="0.25">
      <c r="D72" s="91">
        <v>42217</v>
      </c>
      <c r="E72" s="32">
        <f t="shared" si="11"/>
        <v>42247</v>
      </c>
      <c r="F72" t="s">
        <v>2581</v>
      </c>
      <c r="G72">
        <v>141.97999999999999</v>
      </c>
      <c r="H72">
        <v>141.66</v>
      </c>
      <c r="I72">
        <v>138.53</v>
      </c>
      <c r="J72">
        <v>142.53</v>
      </c>
      <c r="K72">
        <v>141.19999999999999</v>
      </c>
      <c r="L72" s="97">
        <v>142.27000000000001</v>
      </c>
      <c r="M72">
        <v>141.47</v>
      </c>
      <c r="N72">
        <v>136.96</v>
      </c>
      <c r="O72">
        <v>138.83000000000001</v>
      </c>
      <c r="P72">
        <v>135.19</v>
      </c>
      <c r="Q72">
        <v>135.72999999999999</v>
      </c>
      <c r="S72" s="53">
        <f t="shared" si="12"/>
        <v>1.9368925200732499E-2</v>
      </c>
      <c r="T72" s="53">
        <f t="shared" si="13"/>
        <v>1.9412678243682056E-2</v>
      </c>
      <c r="U72" s="53">
        <f t="shared" si="14"/>
        <v>1.934599003825891E-2</v>
      </c>
      <c r="V72" s="53">
        <f t="shared" si="15"/>
        <v>1.929418368062864E-2</v>
      </c>
      <c r="W72" s="53">
        <f t="shared" si="16"/>
        <v>1.9475920679886686E-2</v>
      </c>
      <c r="X72" s="53">
        <f t="shared" si="17"/>
        <v>1.9329444014901241E-2</v>
      </c>
      <c r="Y72" s="53">
        <f t="shared" si="18"/>
        <v>1.9438750265073867E-2</v>
      </c>
      <c r="Z72" s="53">
        <f t="shared" si="19"/>
        <v>1.9567757009345637E-2</v>
      </c>
      <c r="AA72" s="53">
        <f t="shared" si="20"/>
        <v>1.9448246056327799E-2</v>
      </c>
      <c r="AB72" s="53">
        <f t="shared" si="21"/>
        <v>1.9380131666543416E-2</v>
      </c>
      <c r="AC72" s="53">
        <f t="shared" si="22"/>
        <v>1.9303028070433985E-2</v>
      </c>
    </row>
    <row r="73" spans="4:29" x14ac:dyDescent="0.25">
      <c r="D73" s="91">
        <v>42217</v>
      </c>
      <c r="E73" s="32">
        <f t="shared" si="11"/>
        <v>42247</v>
      </c>
      <c r="F73" t="s">
        <v>2581</v>
      </c>
      <c r="G73">
        <v>141.97999999999999</v>
      </c>
      <c r="H73">
        <v>141.66</v>
      </c>
      <c r="I73">
        <v>138.53</v>
      </c>
      <c r="J73">
        <v>142.53</v>
      </c>
      <c r="K73">
        <v>141.19999999999999</v>
      </c>
      <c r="L73" s="97">
        <v>142.27000000000001</v>
      </c>
      <c r="M73">
        <v>141.47</v>
      </c>
      <c r="N73">
        <v>136.96</v>
      </c>
      <c r="O73">
        <v>138.83000000000001</v>
      </c>
      <c r="P73">
        <v>135.19</v>
      </c>
      <c r="Q73">
        <v>135.72999999999999</v>
      </c>
      <c r="S73" s="53">
        <f t="shared" si="12"/>
        <v>1.9368925200732499E-2</v>
      </c>
      <c r="T73" s="53">
        <f t="shared" si="13"/>
        <v>1.9412678243682056E-2</v>
      </c>
      <c r="U73" s="53">
        <f t="shared" si="14"/>
        <v>1.934599003825891E-2</v>
      </c>
      <c r="V73" s="53">
        <f t="shared" si="15"/>
        <v>1.929418368062864E-2</v>
      </c>
      <c r="W73" s="53">
        <f t="shared" si="16"/>
        <v>1.9475920679886686E-2</v>
      </c>
      <c r="X73" s="53">
        <f t="shared" si="17"/>
        <v>1.9329444014901241E-2</v>
      </c>
      <c r="Y73" s="53">
        <f t="shared" si="18"/>
        <v>1.9438750265073867E-2</v>
      </c>
      <c r="Z73" s="53">
        <f t="shared" si="19"/>
        <v>1.9567757009345637E-2</v>
      </c>
      <c r="AA73" s="53">
        <f t="shared" si="20"/>
        <v>1.9448246056327799E-2</v>
      </c>
      <c r="AB73" s="53">
        <f t="shared" si="21"/>
        <v>1.9380131666543416E-2</v>
      </c>
      <c r="AC73" s="53">
        <f t="shared" si="22"/>
        <v>1.9303028070433985E-2</v>
      </c>
    </row>
    <row r="74" spans="4:29" x14ac:dyDescent="0.25">
      <c r="D74" s="91">
        <v>42217</v>
      </c>
      <c r="E74" s="32">
        <f t="shared" si="11"/>
        <v>42247</v>
      </c>
      <c r="F74" t="s">
        <v>2581</v>
      </c>
      <c r="G74">
        <v>141.97999999999999</v>
      </c>
      <c r="H74">
        <v>141.66</v>
      </c>
      <c r="I74">
        <v>138.53</v>
      </c>
      <c r="J74">
        <v>142.53</v>
      </c>
      <c r="K74">
        <v>141.19999999999999</v>
      </c>
      <c r="L74" s="97">
        <v>142.27000000000001</v>
      </c>
      <c r="M74">
        <v>141.47</v>
      </c>
      <c r="N74">
        <v>136.96</v>
      </c>
      <c r="O74">
        <v>138.83000000000001</v>
      </c>
      <c r="P74">
        <v>135.19</v>
      </c>
      <c r="Q74">
        <v>135.72999999999999</v>
      </c>
      <c r="S74" s="53">
        <f t="shared" si="12"/>
        <v>1.9368925200732499E-2</v>
      </c>
      <c r="T74" s="53">
        <f t="shared" si="13"/>
        <v>1.9412678243682056E-2</v>
      </c>
      <c r="U74" s="53">
        <f t="shared" si="14"/>
        <v>1.934599003825891E-2</v>
      </c>
      <c r="V74" s="53">
        <f t="shared" si="15"/>
        <v>1.929418368062864E-2</v>
      </c>
      <c r="W74" s="53">
        <f t="shared" si="16"/>
        <v>1.9475920679886686E-2</v>
      </c>
      <c r="X74" s="53">
        <f t="shared" si="17"/>
        <v>1.9329444014901241E-2</v>
      </c>
      <c r="Y74" s="53">
        <f t="shared" si="18"/>
        <v>1.9438750265073867E-2</v>
      </c>
      <c r="Z74" s="53">
        <f t="shared" si="19"/>
        <v>1.9567757009345637E-2</v>
      </c>
      <c r="AA74" s="53">
        <f t="shared" si="20"/>
        <v>1.9448246056327799E-2</v>
      </c>
      <c r="AB74" s="53">
        <f t="shared" si="21"/>
        <v>1.9380131666543416E-2</v>
      </c>
      <c r="AC74" s="53">
        <f t="shared" si="22"/>
        <v>1.9303028070433985E-2</v>
      </c>
    </row>
    <row r="75" spans="4:29" x14ac:dyDescent="0.25">
      <c r="D75" s="91">
        <v>42217</v>
      </c>
      <c r="E75" s="32">
        <f t="shared" si="11"/>
        <v>42247</v>
      </c>
      <c r="F75" t="s">
        <v>2581</v>
      </c>
      <c r="G75">
        <v>141.97999999999999</v>
      </c>
      <c r="H75">
        <v>141.66</v>
      </c>
      <c r="I75">
        <v>138.53</v>
      </c>
      <c r="J75">
        <v>142.53</v>
      </c>
      <c r="K75">
        <v>141.19999999999999</v>
      </c>
      <c r="L75" s="97">
        <v>142.27000000000001</v>
      </c>
      <c r="M75">
        <v>141.47</v>
      </c>
      <c r="N75">
        <v>136.96</v>
      </c>
      <c r="O75">
        <v>138.83000000000001</v>
      </c>
      <c r="P75">
        <v>135.19</v>
      </c>
      <c r="Q75">
        <v>135.72999999999999</v>
      </c>
      <c r="S75" s="53">
        <f t="shared" si="12"/>
        <v>1.9368925200732499E-2</v>
      </c>
      <c r="T75" s="53">
        <f t="shared" si="13"/>
        <v>1.9412678243682056E-2</v>
      </c>
      <c r="U75" s="53">
        <f t="shared" si="14"/>
        <v>1.934599003825891E-2</v>
      </c>
      <c r="V75" s="53">
        <f t="shared" si="15"/>
        <v>1.929418368062864E-2</v>
      </c>
      <c r="W75" s="53">
        <f t="shared" si="16"/>
        <v>1.9475920679886686E-2</v>
      </c>
      <c r="X75" s="53">
        <f t="shared" si="17"/>
        <v>1.9329444014901241E-2</v>
      </c>
      <c r="Y75" s="53">
        <f t="shared" si="18"/>
        <v>1.9438750265073867E-2</v>
      </c>
      <c r="Z75" s="53">
        <f t="shared" si="19"/>
        <v>1.9567757009345637E-2</v>
      </c>
      <c r="AA75" s="53">
        <f t="shared" si="20"/>
        <v>1.9448246056327799E-2</v>
      </c>
      <c r="AB75" s="53">
        <f t="shared" si="21"/>
        <v>1.9380131666543416E-2</v>
      </c>
      <c r="AC75" s="53">
        <f t="shared" si="22"/>
        <v>1.9303028070433985E-2</v>
      </c>
    </row>
    <row r="76" spans="4:29" x14ac:dyDescent="0.25">
      <c r="D76" s="91">
        <v>42217</v>
      </c>
      <c r="E76" s="32">
        <f t="shared" si="11"/>
        <v>42247</v>
      </c>
      <c r="F76" t="s">
        <v>2581</v>
      </c>
      <c r="G76">
        <v>141.97999999999999</v>
      </c>
      <c r="H76">
        <v>141.66</v>
      </c>
      <c r="I76">
        <v>138.53</v>
      </c>
      <c r="J76">
        <v>142.53</v>
      </c>
      <c r="K76">
        <v>141.19999999999999</v>
      </c>
      <c r="L76" s="97">
        <v>142.27000000000001</v>
      </c>
      <c r="M76">
        <v>141.47</v>
      </c>
      <c r="N76">
        <v>136.96</v>
      </c>
      <c r="O76">
        <v>138.83000000000001</v>
      </c>
      <c r="P76">
        <v>135.19</v>
      </c>
      <c r="Q76">
        <v>135.72999999999999</v>
      </c>
      <c r="S76" s="53">
        <f t="shared" si="12"/>
        <v>1.9368925200732499E-2</v>
      </c>
      <c r="T76" s="53">
        <f t="shared" si="13"/>
        <v>1.9412678243682056E-2</v>
      </c>
      <c r="U76" s="53">
        <f t="shared" si="14"/>
        <v>1.934599003825891E-2</v>
      </c>
      <c r="V76" s="53">
        <f t="shared" si="15"/>
        <v>1.929418368062864E-2</v>
      </c>
      <c r="W76" s="53">
        <f t="shared" si="16"/>
        <v>1.9475920679886686E-2</v>
      </c>
      <c r="X76" s="53">
        <f t="shared" si="17"/>
        <v>1.9329444014901241E-2</v>
      </c>
      <c r="Y76" s="53">
        <f t="shared" si="18"/>
        <v>1.9438750265073867E-2</v>
      </c>
      <c r="Z76" s="53">
        <f t="shared" si="19"/>
        <v>1.9567757009345637E-2</v>
      </c>
      <c r="AA76" s="53">
        <f t="shared" si="20"/>
        <v>1.9448246056327799E-2</v>
      </c>
      <c r="AB76" s="53">
        <f t="shared" si="21"/>
        <v>1.9380131666543416E-2</v>
      </c>
      <c r="AC76" s="53">
        <f t="shared" si="22"/>
        <v>1.9303028070433985E-2</v>
      </c>
    </row>
    <row r="77" spans="4:29" x14ac:dyDescent="0.25">
      <c r="D77" s="91">
        <v>42217</v>
      </c>
      <c r="E77" s="32">
        <f t="shared" si="11"/>
        <v>42247</v>
      </c>
      <c r="F77" t="s">
        <v>2581</v>
      </c>
      <c r="G77">
        <v>141.97999999999999</v>
      </c>
      <c r="H77">
        <v>141.66</v>
      </c>
      <c r="I77">
        <v>138.53</v>
      </c>
      <c r="J77">
        <v>142.53</v>
      </c>
      <c r="K77">
        <v>141.19999999999999</v>
      </c>
      <c r="L77" s="97">
        <v>142.27000000000001</v>
      </c>
      <c r="M77">
        <v>141.47</v>
      </c>
      <c r="N77">
        <v>136.96</v>
      </c>
      <c r="O77">
        <v>138.83000000000001</v>
      </c>
      <c r="P77">
        <v>135.19</v>
      </c>
      <c r="Q77">
        <v>135.72999999999999</v>
      </c>
      <c r="S77" s="53">
        <f t="shared" si="12"/>
        <v>1.9368925200732499E-2</v>
      </c>
      <c r="T77" s="53">
        <f t="shared" si="13"/>
        <v>1.9412678243682056E-2</v>
      </c>
      <c r="U77" s="53">
        <f t="shared" si="14"/>
        <v>1.934599003825891E-2</v>
      </c>
      <c r="V77" s="53">
        <f t="shared" si="15"/>
        <v>1.929418368062864E-2</v>
      </c>
      <c r="W77" s="53">
        <f t="shared" si="16"/>
        <v>1.9475920679886686E-2</v>
      </c>
      <c r="X77" s="53">
        <f t="shared" si="17"/>
        <v>1.9329444014901241E-2</v>
      </c>
      <c r="Y77" s="53">
        <f t="shared" si="18"/>
        <v>1.9438750265073867E-2</v>
      </c>
      <c r="Z77" s="53">
        <f t="shared" si="19"/>
        <v>1.9567757009345637E-2</v>
      </c>
      <c r="AA77" s="53">
        <f t="shared" si="20"/>
        <v>1.9448246056327799E-2</v>
      </c>
      <c r="AB77" s="53">
        <f t="shared" si="21"/>
        <v>1.9380131666543416E-2</v>
      </c>
      <c r="AC77" s="53">
        <f t="shared" si="22"/>
        <v>1.9303028070433985E-2</v>
      </c>
    </row>
    <row r="78" spans="4:29" x14ac:dyDescent="0.25">
      <c r="D78" s="91">
        <v>42217</v>
      </c>
      <c r="E78" s="32">
        <f t="shared" si="11"/>
        <v>42247</v>
      </c>
      <c r="F78" t="s">
        <v>2581</v>
      </c>
      <c r="G78">
        <v>141.97999999999999</v>
      </c>
      <c r="H78">
        <v>141.66</v>
      </c>
      <c r="I78">
        <v>138.53</v>
      </c>
      <c r="J78">
        <v>142.53</v>
      </c>
      <c r="K78">
        <v>141.19999999999999</v>
      </c>
      <c r="L78" s="97">
        <v>142.27000000000001</v>
      </c>
      <c r="M78">
        <v>141.47</v>
      </c>
      <c r="N78">
        <v>136.96</v>
      </c>
      <c r="O78">
        <v>138.83000000000001</v>
      </c>
      <c r="P78">
        <v>135.19</v>
      </c>
      <c r="Q78">
        <v>135.72999999999999</v>
      </c>
      <c r="S78" s="53">
        <f t="shared" si="12"/>
        <v>1.9368925200732499E-2</v>
      </c>
      <c r="T78" s="53">
        <f t="shared" si="13"/>
        <v>1.9412678243682056E-2</v>
      </c>
      <c r="U78" s="53">
        <f t="shared" si="14"/>
        <v>1.934599003825891E-2</v>
      </c>
      <c r="V78" s="53">
        <f t="shared" si="15"/>
        <v>1.929418368062864E-2</v>
      </c>
      <c r="W78" s="53">
        <f t="shared" si="16"/>
        <v>1.9475920679886686E-2</v>
      </c>
      <c r="X78" s="53">
        <f t="shared" si="17"/>
        <v>1.9329444014901241E-2</v>
      </c>
      <c r="Y78" s="53">
        <f t="shared" si="18"/>
        <v>1.9438750265073867E-2</v>
      </c>
      <c r="Z78" s="53">
        <f t="shared" si="19"/>
        <v>1.9567757009345637E-2</v>
      </c>
      <c r="AA78" s="53">
        <f t="shared" si="20"/>
        <v>1.9448246056327799E-2</v>
      </c>
      <c r="AB78" s="53">
        <f t="shared" si="21"/>
        <v>1.9380131666543416E-2</v>
      </c>
      <c r="AC78" s="53">
        <f t="shared" si="22"/>
        <v>1.9303028070433985E-2</v>
      </c>
    </row>
    <row r="79" spans="4:29" x14ac:dyDescent="0.25">
      <c r="D79" s="91">
        <v>42217</v>
      </c>
      <c r="E79" s="32">
        <f t="shared" si="11"/>
        <v>42247</v>
      </c>
      <c r="F79" t="s">
        <v>2581</v>
      </c>
      <c r="G79">
        <v>141.97999999999999</v>
      </c>
      <c r="H79">
        <v>141.66</v>
      </c>
      <c r="I79">
        <v>138.53</v>
      </c>
      <c r="J79">
        <v>142.53</v>
      </c>
      <c r="K79">
        <v>141.19999999999999</v>
      </c>
      <c r="L79" s="97">
        <v>142.27000000000001</v>
      </c>
      <c r="M79">
        <v>141.47</v>
      </c>
      <c r="N79">
        <v>136.96</v>
      </c>
      <c r="O79">
        <v>138.83000000000001</v>
      </c>
      <c r="P79">
        <v>135.19</v>
      </c>
      <c r="Q79">
        <v>135.72999999999999</v>
      </c>
      <c r="S79" s="53">
        <f t="shared" si="12"/>
        <v>1.9368925200732499E-2</v>
      </c>
      <c r="T79" s="53">
        <f t="shared" si="13"/>
        <v>1.9412678243682056E-2</v>
      </c>
      <c r="U79" s="53">
        <f t="shared" si="14"/>
        <v>1.934599003825891E-2</v>
      </c>
      <c r="V79" s="53">
        <f t="shared" si="15"/>
        <v>1.929418368062864E-2</v>
      </c>
      <c r="W79" s="53">
        <f t="shared" si="16"/>
        <v>1.9475920679886686E-2</v>
      </c>
      <c r="X79" s="53">
        <f t="shared" si="17"/>
        <v>1.9329444014901241E-2</v>
      </c>
      <c r="Y79" s="53">
        <f t="shared" si="18"/>
        <v>1.9438750265073867E-2</v>
      </c>
      <c r="Z79" s="53">
        <f t="shared" si="19"/>
        <v>1.9567757009345637E-2</v>
      </c>
      <c r="AA79" s="53">
        <f t="shared" si="20"/>
        <v>1.9448246056327799E-2</v>
      </c>
      <c r="AB79" s="53">
        <f t="shared" si="21"/>
        <v>1.9380131666543416E-2</v>
      </c>
      <c r="AC79" s="53">
        <f t="shared" si="22"/>
        <v>1.9303028070433985E-2</v>
      </c>
    </row>
    <row r="80" spans="4:29" x14ac:dyDescent="0.25">
      <c r="D80" s="91">
        <v>42217</v>
      </c>
      <c r="E80" s="32">
        <f t="shared" si="11"/>
        <v>42247</v>
      </c>
      <c r="F80" t="s">
        <v>2581</v>
      </c>
      <c r="G80">
        <v>141.97999999999999</v>
      </c>
      <c r="H80">
        <v>141.66</v>
      </c>
      <c r="I80">
        <v>138.53</v>
      </c>
      <c r="J80">
        <v>142.53</v>
      </c>
      <c r="K80">
        <v>141.19999999999999</v>
      </c>
      <c r="L80" s="97">
        <v>142.27000000000001</v>
      </c>
      <c r="M80">
        <v>141.47</v>
      </c>
      <c r="N80">
        <v>136.96</v>
      </c>
      <c r="O80">
        <v>138.83000000000001</v>
      </c>
      <c r="P80">
        <v>135.19</v>
      </c>
      <c r="Q80">
        <v>135.72999999999999</v>
      </c>
      <c r="S80" s="53">
        <f t="shared" si="12"/>
        <v>1.9368925200732499E-2</v>
      </c>
      <c r="T80" s="53">
        <f t="shared" si="13"/>
        <v>1.9412678243682056E-2</v>
      </c>
      <c r="U80" s="53">
        <f t="shared" si="14"/>
        <v>1.934599003825891E-2</v>
      </c>
      <c r="V80" s="53">
        <f t="shared" si="15"/>
        <v>1.929418368062864E-2</v>
      </c>
      <c r="W80" s="53">
        <f t="shared" si="16"/>
        <v>1.9475920679886686E-2</v>
      </c>
      <c r="X80" s="53">
        <f t="shared" si="17"/>
        <v>1.9329444014901241E-2</v>
      </c>
      <c r="Y80" s="53">
        <f t="shared" si="18"/>
        <v>1.9438750265073867E-2</v>
      </c>
      <c r="Z80" s="53">
        <f t="shared" si="19"/>
        <v>1.9567757009345637E-2</v>
      </c>
      <c r="AA80" s="53">
        <f t="shared" si="20"/>
        <v>1.9448246056327799E-2</v>
      </c>
      <c r="AB80" s="53">
        <f t="shared" si="21"/>
        <v>1.9380131666543416E-2</v>
      </c>
      <c r="AC80" s="53">
        <f t="shared" si="22"/>
        <v>1.9303028070433985E-2</v>
      </c>
    </row>
    <row r="81" spans="4:29" x14ac:dyDescent="0.25">
      <c r="D81" s="91">
        <v>42217</v>
      </c>
      <c r="E81" s="32">
        <f t="shared" ref="E81:E144" si="23">EOMONTH(D81,0)</f>
        <v>42247</v>
      </c>
      <c r="F81" t="s">
        <v>2581</v>
      </c>
      <c r="G81">
        <v>141.97999999999999</v>
      </c>
      <c r="H81">
        <v>141.66</v>
      </c>
      <c r="I81">
        <v>138.53</v>
      </c>
      <c r="J81">
        <v>142.53</v>
      </c>
      <c r="K81">
        <v>141.19999999999999</v>
      </c>
      <c r="L81" s="97">
        <v>142.27000000000001</v>
      </c>
      <c r="M81">
        <v>141.47</v>
      </c>
      <c r="N81">
        <v>136.96</v>
      </c>
      <c r="O81">
        <v>138.83000000000001</v>
      </c>
      <c r="P81">
        <v>135.19</v>
      </c>
      <c r="Q81">
        <v>135.72999999999999</v>
      </c>
      <c r="S81" s="53">
        <f t="shared" ref="S81:S144" si="24">($G$14-G81)/G81</f>
        <v>1.9368925200732499E-2</v>
      </c>
      <c r="T81" s="53">
        <f t="shared" ref="T81:T144" si="25">($H$14-H81)/H81</f>
        <v>1.9412678243682056E-2</v>
      </c>
      <c r="U81" s="53">
        <f t="shared" ref="U81:U144" si="26">($I$14-I81)/I81</f>
        <v>1.934599003825891E-2</v>
      </c>
      <c r="V81" s="53">
        <f t="shared" ref="V81:V144" si="27">($J$14-J81)/J81</f>
        <v>1.929418368062864E-2</v>
      </c>
      <c r="W81" s="53">
        <f t="shared" ref="W81:W144" si="28">($K$14-K81)/K81</f>
        <v>1.9475920679886686E-2</v>
      </c>
      <c r="X81" s="53">
        <f t="shared" ref="X81:X144" si="29">($L$14-L81)/L81</f>
        <v>1.9329444014901241E-2</v>
      </c>
      <c r="Y81" s="53">
        <f t="shared" ref="Y81:Y144" si="30">($M$14-M81)/M81</f>
        <v>1.9438750265073867E-2</v>
      </c>
      <c r="Z81" s="53">
        <f t="shared" ref="Z81:Z144" si="31">($N$14-N81)/N81</f>
        <v>1.9567757009345637E-2</v>
      </c>
      <c r="AA81" s="53">
        <f t="shared" ref="AA81:AA144" si="32">($O$14-O81)/O81</f>
        <v>1.9448246056327799E-2</v>
      </c>
      <c r="AB81" s="53">
        <f t="shared" ref="AB81:AB144" si="33">($P$14-P81)/P81</f>
        <v>1.9380131666543416E-2</v>
      </c>
      <c r="AC81" s="53">
        <f t="shared" ref="AC81:AC144" si="34">($Q$14-Q81)/Q81</f>
        <v>1.9303028070433985E-2</v>
      </c>
    </row>
    <row r="82" spans="4:29" x14ac:dyDescent="0.25">
      <c r="D82" s="91">
        <v>42217</v>
      </c>
      <c r="E82" s="32">
        <f t="shared" si="23"/>
        <v>42247</v>
      </c>
      <c r="F82" t="s">
        <v>2581</v>
      </c>
      <c r="G82">
        <v>141.97999999999999</v>
      </c>
      <c r="H82">
        <v>141.66</v>
      </c>
      <c r="I82">
        <v>138.53</v>
      </c>
      <c r="J82">
        <v>142.53</v>
      </c>
      <c r="K82">
        <v>141.19999999999999</v>
      </c>
      <c r="L82" s="97">
        <v>142.27000000000001</v>
      </c>
      <c r="M82">
        <v>141.47</v>
      </c>
      <c r="N82">
        <v>136.96</v>
      </c>
      <c r="O82">
        <v>138.83000000000001</v>
      </c>
      <c r="P82">
        <v>135.19</v>
      </c>
      <c r="Q82">
        <v>135.72999999999999</v>
      </c>
      <c r="S82" s="53">
        <f t="shared" si="24"/>
        <v>1.9368925200732499E-2</v>
      </c>
      <c r="T82" s="53">
        <f t="shared" si="25"/>
        <v>1.9412678243682056E-2</v>
      </c>
      <c r="U82" s="53">
        <f t="shared" si="26"/>
        <v>1.934599003825891E-2</v>
      </c>
      <c r="V82" s="53">
        <f t="shared" si="27"/>
        <v>1.929418368062864E-2</v>
      </c>
      <c r="W82" s="53">
        <f t="shared" si="28"/>
        <v>1.9475920679886686E-2</v>
      </c>
      <c r="X82" s="53">
        <f t="shared" si="29"/>
        <v>1.9329444014901241E-2</v>
      </c>
      <c r="Y82" s="53">
        <f t="shared" si="30"/>
        <v>1.9438750265073867E-2</v>
      </c>
      <c r="Z82" s="53">
        <f t="shared" si="31"/>
        <v>1.9567757009345637E-2</v>
      </c>
      <c r="AA82" s="53">
        <f t="shared" si="32"/>
        <v>1.9448246056327799E-2</v>
      </c>
      <c r="AB82" s="53">
        <f t="shared" si="33"/>
        <v>1.9380131666543416E-2</v>
      </c>
      <c r="AC82" s="53">
        <f t="shared" si="34"/>
        <v>1.9303028070433985E-2</v>
      </c>
    </row>
    <row r="83" spans="4:29" x14ac:dyDescent="0.25">
      <c r="D83" s="91">
        <v>42455</v>
      </c>
      <c r="E83" s="32">
        <f t="shared" si="23"/>
        <v>42460</v>
      </c>
      <c r="F83" t="s">
        <v>2581</v>
      </c>
      <c r="G83">
        <v>143.46</v>
      </c>
      <c r="H83">
        <v>143.13999999999999</v>
      </c>
      <c r="I83">
        <v>139.97999999999999</v>
      </c>
      <c r="J83">
        <v>144.01</v>
      </c>
      <c r="K83">
        <v>142.68</v>
      </c>
      <c r="L83" s="97">
        <v>143.75</v>
      </c>
      <c r="M83">
        <v>142.94999999999999</v>
      </c>
      <c r="N83">
        <v>138.41</v>
      </c>
      <c r="O83">
        <v>140.29</v>
      </c>
      <c r="P83">
        <v>136.61000000000001</v>
      </c>
      <c r="Q83">
        <v>137.15</v>
      </c>
      <c r="S83" s="53">
        <f t="shared" si="24"/>
        <v>8.8526418513870195E-3</v>
      </c>
      <c r="T83" s="53">
        <f t="shared" si="25"/>
        <v>8.8724325834847722E-3</v>
      </c>
      <c r="U83" s="53">
        <f t="shared" si="26"/>
        <v>8.7869695670811428E-3</v>
      </c>
      <c r="V83" s="53">
        <f t="shared" si="27"/>
        <v>8.8188320255538528E-3</v>
      </c>
      <c r="W83" s="53">
        <f t="shared" si="28"/>
        <v>8.9010372862348038E-3</v>
      </c>
      <c r="X83" s="53">
        <f t="shared" si="29"/>
        <v>8.8347826086957234E-3</v>
      </c>
      <c r="Y83" s="53">
        <f t="shared" si="30"/>
        <v>8.8842252535852421E-3</v>
      </c>
      <c r="Z83" s="53">
        <f t="shared" si="31"/>
        <v>8.8866411386459773E-3</v>
      </c>
      <c r="AA83" s="53">
        <f t="shared" si="32"/>
        <v>8.8388338441799785E-3</v>
      </c>
      <c r="AB83" s="53">
        <f t="shared" si="33"/>
        <v>8.7841300051239909E-3</v>
      </c>
      <c r="AC83" s="53">
        <f t="shared" si="34"/>
        <v>8.749544294567908E-3</v>
      </c>
    </row>
    <row r="84" spans="4:29" x14ac:dyDescent="0.25">
      <c r="D84" s="91">
        <v>42455</v>
      </c>
      <c r="E84" s="32">
        <f t="shared" si="23"/>
        <v>42460</v>
      </c>
      <c r="F84" t="s">
        <v>2581</v>
      </c>
      <c r="G84">
        <v>143.46</v>
      </c>
      <c r="H84">
        <v>143.13999999999999</v>
      </c>
      <c r="I84">
        <v>139.97999999999999</v>
      </c>
      <c r="J84">
        <v>144.01</v>
      </c>
      <c r="K84">
        <v>142.68</v>
      </c>
      <c r="L84" s="97">
        <v>143.75</v>
      </c>
      <c r="M84">
        <v>142.94999999999999</v>
      </c>
      <c r="N84">
        <v>138.41</v>
      </c>
      <c r="O84">
        <v>140.29</v>
      </c>
      <c r="P84">
        <v>136.61000000000001</v>
      </c>
      <c r="Q84">
        <v>137.15</v>
      </c>
      <c r="S84" s="53">
        <f t="shared" si="24"/>
        <v>8.8526418513870195E-3</v>
      </c>
      <c r="T84" s="53">
        <f t="shared" si="25"/>
        <v>8.8724325834847722E-3</v>
      </c>
      <c r="U84" s="53">
        <f t="shared" si="26"/>
        <v>8.7869695670811428E-3</v>
      </c>
      <c r="V84" s="53">
        <f t="shared" si="27"/>
        <v>8.8188320255538528E-3</v>
      </c>
      <c r="W84" s="53">
        <f t="shared" si="28"/>
        <v>8.9010372862348038E-3</v>
      </c>
      <c r="X84" s="53">
        <f t="shared" si="29"/>
        <v>8.8347826086957234E-3</v>
      </c>
      <c r="Y84" s="53">
        <f t="shared" si="30"/>
        <v>8.8842252535852421E-3</v>
      </c>
      <c r="Z84" s="53">
        <f t="shared" si="31"/>
        <v>8.8866411386459773E-3</v>
      </c>
      <c r="AA84" s="53">
        <f t="shared" si="32"/>
        <v>8.8388338441799785E-3</v>
      </c>
      <c r="AB84" s="53">
        <f t="shared" si="33"/>
        <v>8.7841300051239909E-3</v>
      </c>
      <c r="AC84" s="53">
        <f t="shared" si="34"/>
        <v>8.749544294567908E-3</v>
      </c>
    </row>
    <row r="85" spans="4:29" x14ac:dyDescent="0.25">
      <c r="D85" s="91">
        <v>42455</v>
      </c>
      <c r="E85" s="32">
        <f t="shared" si="23"/>
        <v>42460</v>
      </c>
      <c r="F85" t="s">
        <v>2581</v>
      </c>
      <c r="G85">
        <v>143.46</v>
      </c>
      <c r="H85">
        <v>143.13999999999999</v>
      </c>
      <c r="I85">
        <v>139.97999999999999</v>
      </c>
      <c r="J85">
        <v>144.01</v>
      </c>
      <c r="K85">
        <v>142.68</v>
      </c>
      <c r="L85" s="97">
        <v>143.75</v>
      </c>
      <c r="M85">
        <v>142.94999999999999</v>
      </c>
      <c r="N85">
        <v>138.41</v>
      </c>
      <c r="O85">
        <v>140.29</v>
      </c>
      <c r="P85">
        <v>136.61000000000001</v>
      </c>
      <c r="Q85">
        <v>137.15</v>
      </c>
      <c r="S85" s="53">
        <f t="shared" si="24"/>
        <v>8.8526418513870195E-3</v>
      </c>
      <c r="T85" s="53">
        <f t="shared" si="25"/>
        <v>8.8724325834847722E-3</v>
      </c>
      <c r="U85" s="53">
        <f t="shared" si="26"/>
        <v>8.7869695670811428E-3</v>
      </c>
      <c r="V85" s="53">
        <f t="shared" si="27"/>
        <v>8.8188320255538528E-3</v>
      </c>
      <c r="W85" s="53">
        <f t="shared" si="28"/>
        <v>8.9010372862348038E-3</v>
      </c>
      <c r="X85" s="53">
        <f t="shared" si="29"/>
        <v>8.8347826086957234E-3</v>
      </c>
      <c r="Y85" s="53">
        <f t="shared" si="30"/>
        <v>8.8842252535852421E-3</v>
      </c>
      <c r="Z85" s="53">
        <f t="shared" si="31"/>
        <v>8.8866411386459773E-3</v>
      </c>
      <c r="AA85" s="53">
        <f t="shared" si="32"/>
        <v>8.8388338441799785E-3</v>
      </c>
      <c r="AB85" s="53">
        <f t="shared" si="33"/>
        <v>8.7841300051239909E-3</v>
      </c>
      <c r="AC85" s="53">
        <f t="shared" si="34"/>
        <v>8.749544294567908E-3</v>
      </c>
    </row>
    <row r="86" spans="4:29" x14ac:dyDescent="0.25">
      <c r="D86" s="91">
        <v>42455</v>
      </c>
      <c r="E86" s="32">
        <f t="shared" si="23"/>
        <v>42460</v>
      </c>
      <c r="F86" t="s">
        <v>2581</v>
      </c>
      <c r="G86">
        <v>143.46</v>
      </c>
      <c r="H86">
        <v>143.13999999999999</v>
      </c>
      <c r="I86">
        <v>139.97999999999999</v>
      </c>
      <c r="J86">
        <v>144.01</v>
      </c>
      <c r="K86">
        <v>142.68</v>
      </c>
      <c r="L86" s="97">
        <v>143.75</v>
      </c>
      <c r="M86">
        <v>142.94999999999999</v>
      </c>
      <c r="N86">
        <v>138.41</v>
      </c>
      <c r="O86">
        <v>140.29</v>
      </c>
      <c r="P86">
        <v>136.61000000000001</v>
      </c>
      <c r="Q86">
        <v>137.15</v>
      </c>
      <c r="S86" s="53">
        <f t="shared" si="24"/>
        <v>8.8526418513870195E-3</v>
      </c>
      <c r="T86" s="53">
        <f t="shared" si="25"/>
        <v>8.8724325834847722E-3</v>
      </c>
      <c r="U86" s="53">
        <f t="shared" si="26"/>
        <v>8.7869695670811428E-3</v>
      </c>
      <c r="V86" s="53">
        <f t="shared" si="27"/>
        <v>8.8188320255538528E-3</v>
      </c>
      <c r="W86" s="53">
        <f t="shared" si="28"/>
        <v>8.9010372862348038E-3</v>
      </c>
      <c r="X86" s="53">
        <f t="shared" si="29"/>
        <v>8.8347826086957234E-3</v>
      </c>
      <c r="Y86" s="53">
        <f t="shared" si="30"/>
        <v>8.8842252535852421E-3</v>
      </c>
      <c r="Z86" s="53">
        <f t="shared" si="31"/>
        <v>8.8866411386459773E-3</v>
      </c>
      <c r="AA86" s="53">
        <f t="shared" si="32"/>
        <v>8.8388338441799785E-3</v>
      </c>
      <c r="AB86" s="53">
        <f t="shared" si="33"/>
        <v>8.7841300051239909E-3</v>
      </c>
      <c r="AC86" s="53">
        <f t="shared" si="34"/>
        <v>8.749544294567908E-3</v>
      </c>
    </row>
    <row r="87" spans="4:29" x14ac:dyDescent="0.25">
      <c r="D87" s="91">
        <v>42455</v>
      </c>
      <c r="E87" s="32">
        <f t="shared" si="23"/>
        <v>42460</v>
      </c>
      <c r="F87" t="s">
        <v>2581</v>
      </c>
      <c r="G87">
        <v>143.46</v>
      </c>
      <c r="H87">
        <v>143.13999999999999</v>
      </c>
      <c r="I87">
        <v>139.97999999999999</v>
      </c>
      <c r="J87">
        <v>144.01</v>
      </c>
      <c r="K87">
        <v>142.68</v>
      </c>
      <c r="L87" s="97">
        <v>143.75</v>
      </c>
      <c r="M87">
        <v>142.94999999999999</v>
      </c>
      <c r="N87">
        <v>138.41</v>
      </c>
      <c r="O87">
        <v>140.29</v>
      </c>
      <c r="P87">
        <v>136.61000000000001</v>
      </c>
      <c r="Q87">
        <v>137.15</v>
      </c>
      <c r="S87" s="53">
        <f t="shared" si="24"/>
        <v>8.8526418513870195E-3</v>
      </c>
      <c r="T87" s="53">
        <f t="shared" si="25"/>
        <v>8.8724325834847722E-3</v>
      </c>
      <c r="U87" s="53">
        <f t="shared" si="26"/>
        <v>8.7869695670811428E-3</v>
      </c>
      <c r="V87" s="53">
        <f t="shared" si="27"/>
        <v>8.8188320255538528E-3</v>
      </c>
      <c r="W87" s="53">
        <f t="shared" si="28"/>
        <v>8.9010372862348038E-3</v>
      </c>
      <c r="X87" s="53">
        <f t="shared" si="29"/>
        <v>8.8347826086957234E-3</v>
      </c>
      <c r="Y87" s="53">
        <f t="shared" si="30"/>
        <v>8.8842252535852421E-3</v>
      </c>
      <c r="Z87" s="53">
        <f t="shared" si="31"/>
        <v>8.8866411386459773E-3</v>
      </c>
      <c r="AA87" s="53">
        <f t="shared" si="32"/>
        <v>8.8388338441799785E-3</v>
      </c>
      <c r="AB87" s="53">
        <f t="shared" si="33"/>
        <v>8.7841300051239909E-3</v>
      </c>
      <c r="AC87" s="53">
        <f t="shared" si="34"/>
        <v>8.749544294567908E-3</v>
      </c>
    </row>
    <row r="88" spans="4:29" x14ac:dyDescent="0.25">
      <c r="D88" s="91">
        <v>42455</v>
      </c>
      <c r="E88" s="32">
        <f t="shared" si="23"/>
        <v>42460</v>
      </c>
      <c r="F88" t="s">
        <v>2581</v>
      </c>
      <c r="G88">
        <v>143.46</v>
      </c>
      <c r="H88">
        <v>143.13999999999999</v>
      </c>
      <c r="I88">
        <v>139.97999999999999</v>
      </c>
      <c r="J88">
        <v>144.01</v>
      </c>
      <c r="K88">
        <v>142.68</v>
      </c>
      <c r="L88" s="97">
        <v>143.75</v>
      </c>
      <c r="M88">
        <v>142.94999999999999</v>
      </c>
      <c r="N88">
        <v>138.41</v>
      </c>
      <c r="O88">
        <v>140.29</v>
      </c>
      <c r="P88">
        <v>136.61000000000001</v>
      </c>
      <c r="Q88">
        <v>137.15</v>
      </c>
      <c r="S88" s="53">
        <f t="shared" si="24"/>
        <v>8.8526418513870195E-3</v>
      </c>
      <c r="T88" s="53">
        <f t="shared" si="25"/>
        <v>8.8724325834847722E-3</v>
      </c>
      <c r="U88" s="53">
        <f t="shared" si="26"/>
        <v>8.7869695670811428E-3</v>
      </c>
      <c r="V88" s="53">
        <f t="shared" si="27"/>
        <v>8.8188320255538528E-3</v>
      </c>
      <c r="W88" s="53">
        <f t="shared" si="28"/>
        <v>8.9010372862348038E-3</v>
      </c>
      <c r="X88" s="53">
        <f t="shared" si="29"/>
        <v>8.8347826086957234E-3</v>
      </c>
      <c r="Y88" s="53">
        <f t="shared" si="30"/>
        <v>8.8842252535852421E-3</v>
      </c>
      <c r="Z88" s="53">
        <f t="shared" si="31"/>
        <v>8.8866411386459773E-3</v>
      </c>
      <c r="AA88" s="53">
        <f t="shared" si="32"/>
        <v>8.8388338441799785E-3</v>
      </c>
      <c r="AB88" s="53">
        <f t="shared" si="33"/>
        <v>8.7841300051239909E-3</v>
      </c>
      <c r="AC88" s="53">
        <f t="shared" si="34"/>
        <v>8.749544294567908E-3</v>
      </c>
    </row>
    <row r="89" spans="4:29" x14ac:dyDescent="0.25">
      <c r="D89" s="91">
        <v>42614</v>
      </c>
      <c r="E89" s="32">
        <f t="shared" si="23"/>
        <v>42643</v>
      </c>
      <c r="F89" t="s">
        <v>2581</v>
      </c>
      <c r="G89">
        <v>144.38999999999999</v>
      </c>
      <c r="H89">
        <v>144.07</v>
      </c>
      <c r="I89">
        <v>140.88</v>
      </c>
      <c r="J89">
        <v>144.94</v>
      </c>
      <c r="K89">
        <v>143.61000000000001</v>
      </c>
      <c r="L89" s="97">
        <v>144.68</v>
      </c>
      <c r="M89">
        <v>143.88</v>
      </c>
      <c r="N89">
        <v>139.31</v>
      </c>
      <c r="O89">
        <v>141.19999999999999</v>
      </c>
      <c r="P89">
        <v>137.49</v>
      </c>
      <c r="Q89">
        <v>138.03</v>
      </c>
      <c r="S89" s="53">
        <f t="shared" si="24"/>
        <v>2.3547337073204755E-3</v>
      </c>
      <c r="T89" s="53">
        <f t="shared" si="25"/>
        <v>2.3599639064343959E-3</v>
      </c>
      <c r="U89" s="53">
        <f t="shared" si="26"/>
        <v>2.3424190800682321E-3</v>
      </c>
      <c r="V89" s="53">
        <f t="shared" si="27"/>
        <v>2.3457982613495475E-3</v>
      </c>
      <c r="W89" s="53">
        <f t="shared" si="28"/>
        <v>2.3675231529836013E-3</v>
      </c>
      <c r="X89" s="53">
        <f t="shared" si="29"/>
        <v>2.3500138236107505E-3</v>
      </c>
      <c r="Y89" s="53">
        <f t="shared" si="30"/>
        <v>2.3630803447317445E-3</v>
      </c>
      <c r="Z89" s="53">
        <f t="shared" si="31"/>
        <v>2.3688177445982633E-3</v>
      </c>
      <c r="AA89" s="53">
        <f t="shared" si="32"/>
        <v>2.3371104815864911E-3</v>
      </c>
      <c r="AB89" s="53">
        <f t="shared" si="33"/>
        <v>2.3274419957814616E-3</v>
      </c>
      <c r="AC89" s="53">
        <f t="shared" si="34"/>
        <v>2.3183365934941187E-3</v>
      </c>
    </row>
    <row r="90" spans="4:29" x14ac:dyDescent="0.25">
      <c r="D90" s="91">
        <v>43040</v>
      </c>
      <c r="E90" s="32">
        <f t="shared" si="23"/>
        <v>43069</v>
      </c>
      <c r="F90" t="s">
        <v>2581</v>
      </c>
      <c r="G90">
        <v>144.52000000000001</v>
      </c>
      <c r="H90">
        <v>144.19999999999999</v>
      </c>
      <c r="I90">
        <v>141.01</v>
      </c>
      <c r="J90">
        <v>145.07</v>
      </c>
      <c r="K90">
        <v>143.74</v>
      </c>
      <c r="L90" s="97">
        <v>144.81</v>
      </c>
      <c r="M90">
        <v>144.01</v>
      </c>
      <c r="N90">
        <v>139.44</v>
      </c>
      <c r="O90">
        <v>141.33000000000001</v>
      </c>
      <c r="P90">
        <v>137.62</v>
      </c>
      <c r="Q90">
        <v>138.16</v>
      </c>
      <c r="S90" s="53">
        <f t="shared" si="24"/>
        <v>1.453086078051339E-3</v>
      </c>
      <c r="T90" s="53">
        <f t="shared" si="25"/>
        <v>1.4563106796117058E-3</v>
      </c>
      <c r="U90" s="53">
        <f t="shared" si="26"/>
        <v>1.4183391248848809E-3</v>
      </c>
      <c r="V90" s="53">
        <f t="shared" si="27"/>
        <v>1.4475770317778174E-3</v>
      </c>
      <c r="W90" s="53">
        <f t="shared" si="28"/>
        <v>1.46097119799624E-3</v>
      </c>
      <c r="X90" s="53">
        <f t="shared" si="29"/>
        <v>1.4501760928113249E-3</v>
      </c>
      <c r="Y90" s="53">
        <f t="shared" si="30"/>
        <v>1.4582320672176098E-3</v>
      </c>
      <c r="Z90" s="53">
        <f t="shared" si="31"/>
        <v>1.4343086632242444E-3</v>
      </c>
      <c r="AA90" s="53">
        <f t="shared" si="32"/>
        <v>1.4151277152762232E-3</v>
      </c>
      <c r="AB90" s="53">
        <f t="shared" si="33"/>
        <v>1.3806132829530427E-3</v>
      </c>
      <c r="AC90" s="53">
        <f t="shared" si="34"/>
        <v>1.3752171395483334E-3</v>
      </c>
    </row>
    <row r="91" spans="4:29" x14ac:dyDescent="0.25">
      <c r="D91" s="91">
        <v>43040</v>
      </c>
      <c r="E91" s="32">
        <f t="shared" si="23"/>
        <v>43069</v>
      </c>
      <c r="F91" t="s">
        <v>2581</v>
      </c>
      <c r="G91">
        <v>144.52000000000001</v>
      </c>
      <c r="H91">
        <v>144.19999999999999</v>
      </c>
      <c r="I91">
        <v>141.01</v>
      </c>
      <c r="J91">
        <v>145.07</v>
      </c>
      <c r="K91">
        <v>143.74</v>
      </c>
      <c r="L91" s="97">
        <v>144.81</v>
      </c>
      <c r="M91">
        <v>144.01</v>
      </c>
      <c r="N91">
        <v>139.44</v>
      </c>
      <c r="O91">
        <v>141.33000000000001</v>
      </c>
      <c r="P91">
        <v>137.62</v>
      </c>
      <c r="Q91">
        <v>138.16</v>
      </c>
      <c r="S91" s="53">
        <f t="shared" si="24"/>
        <v>1.453086078051339E-3</v>
      </c>
      <c r="T91" s="53">
        <f t="shared" si="25"/>
        <v>1.4563106796117058E-3</v>
      </c>
      <c r="U91" s="53">
        <f t="shared" si="26"/>
        <v>1.4183391248848809E-3</v>
      </c>
      <c r="V91" s="53">
        <f t="shared" si="27"/>
        <v>1.4475770317778174E-3</v>
      </c>
      <c r="W91" s="53">
        <f t="shared" si="28"/>
        <v>1.46097119799624E-3</v>
      </c>
      <c r="X91" s="53">
        <f t="shared" si="29"/>
        <v>1.4501760928113249E-3</v>
      </c>
      <c r="Y91" s="53">
        <f t="shared" si="30"/>
        <v>1.4582320672176098E-3</v>
      </c>
      <c r="Z91" s="53">
        <f t="shared" si="31"/>
        <v>1.4343086632242444E-3</v>
      </c>
      <c r="AA91" s="53">
        <f t="shared" si="32"/>
        <v>1.4151277152762232E-3</v>
      </c>
      <c r="AB91" s="53">
        <f t="shared" si="33"/>
        <v>1.3806132829530427E-3</v>
      </c>
      <c r="AC91" s="53">
        <f t="shared" si="34"/>
        <v>1.3752171395483334E-3</v>
      </c>
    </row>
    <row r="92" spans="4:29" x14ac:dyDescent="0.25">
      <c r="D92" s="91">
        <v>43190</v>
      </c>
      <c r="E92" s="32">
        <f t="shared" si="23"/>
        <v>43190</v>
      </c>
      <c r="F92" t="s">
        <v>2581</v>
      </c>
      <c r="G92">
        <v>144.62</v>
      </c>
      <c r="H92">
        <v>144.30000000000001</v>
      </c>
      <c r="I92">
        <v>141.11000000000001</v>
      </c>
      <c r="J92">
        <v>145.16999999999999</v>
      </c>
      <c r="K92">
        <v>143.84</v>
      </c>
      <c r="L92" s="97">
        <v>144.91</v>
      </c>
      <c r="M92">
        <v>144.11000000000001</v>
      </c>
      <c r="N92">
        <v>139.54</v>
      </c>
      <c r="O92">
        <v>141.43</v>
      </c>
      <c r="P92">
        <v>137.72</v>
      </c>
      <c r="Q92">
        <v>138.26</v>
      </c>
      <c r="S92" s="53">
        <f t="shared" si="24"/>
        <v>7.6061402295661193E-4</v>
      </c>
      <c r="T92" s="53">
        <f t="shared" si="25"/>
        <v>7.6230076230065981E-4</v>
      </c>
      <c r="U92" s="53">
        <f t="shared" si="26"/>
        <v>7.086669973778918E-4</v>
      </c>
      <c r="V92" s="53">
        <f t="shared" si="27"/>
        <v>7.5773231383904145E-4</v>
      </c>
      <c r="W92" s="53">
        <f t="shared" si="28"/>
        <v>7.6473859844261138E-4</v>
      </c>
      <c r="X92" s="53">
        <f t="shared" si="29"/>
        <v>7.5909185011395789E-4</v>
      </c>
      <c r="Y92" s="53">
        <f t="shared" si="30"/>
        <v>7.6330580806318238E-4</v>
      </c>
      <c r="Z92" s="53">
        <f t="shared" si="31"/>
        <v>7.1664038985233135E-4</v>
      </c>
      <c r="AA92" s="53">
        <f t="shared" si="32"/>
        <v>7.0706356501445456E-4</v>
      </c>
      <c r="AB92" s="53">
        <f t="shared" si="33"/>
        <v>6.5349985477783487E-4</v>
      </c>
      <c r="AC92" s="53">
        <f t="shared" si="34"/>
        <v>6.5094749023581237E-4</v>
      </c>
    </row>
    <row r="93" spans="4:29" x14ac:dyDescent="0.25">
      <c r="D93" s="91">
        <v>43555</v>
      </c>
      <c r="E93" s="32">
        <f t="shared" si="23"/>
        <v>43555</v>
      </c>
      <c r="F93" t="s">
        <v>2581</v>
      </c>
      <c r="G93">
        <v>144.69</v>
      </c>
      <c r="H93">
        <v>144.37</v>
      </c>
      <c r="I93">
        <v>141.16999999999999</v>
      </c>
      <c r="J93">
        <v>145.24</v>
      </c>
      <c r="K93">
        <v>143.91</v>
      </c>
      <c r="L93" s="97">
        <v>144.97999999999999</v>
      </c>
      <c r="M93">
        <v>144.18</v>
      </c>
      <c r="N93">
        <v>139.6</v>
      </c>
      <c r="O93">
        <v>141.49</v>
      </c>
      <c r="P93">
        <v>137.78</v>
      </c>
      <c r="Q93">
        <v>138.32</v>
      </c>
      <c r="S93" s="53">
        <f t="shared" si="24"/>
        <v>2.7645310664173089E-4</v>
      </c>
      <c r="T93" s="53">
        <f t="shared" si="25"/>
        <v>2.7706587241111064E-4</v>
      </c>
      <c r="U93" s="53">
        <f t="shared" si="26"/>
        <v>2.8334632003981347E-4</v>
      </c>
      <c r="V93" s="53">
        <f t="shared" si="27"/>
        <v>2.754062241806117E-4</v>
      </c>
      <c r="W93" s="53">
        <f t="shared" si="28"/>
        <v>2.7795149746363731E-4</v>
      </c>
      <c r="X93" s="53">
        <f t="shared" si="29"/>
        <v>2.7590012415519701E-4</v>
      </c>
      <c r="Y93" s="53">
        <f t="shared" si="30"/>
        <v>2.7743098904142071E-4</v>
      </c>
      <c r="Z93" s="53">
        <f t="shared" si="31"/>
        <v>2.8653295128934129E-4</v>
      </c>
      <c r="AA93" s="53">
        <f t="shared" si="32"/>
        <v>2.8270549155411719E-4</v>
      </c>
      <c r="AB93" s="53">
        <f t="shared" si="33"/>
        <v>2.1773842357382159E-4</v>
      </c>
      <c r="AC93" s="53">
        <f t="shared" si="34"/>
        <v>2.1688837478311986E-4</v>
      </c>
    </row>
    <row r="94" spans="4:29" x14ac:dyDescent="0.25">
      <c r="D94" s="91">
        <v>42217</v>
      </c>
      <c r="E94" s="32">
        <f t="shared" si="23"/>
        <v>42247</v>
      </c>
      <c r="F94" t="s">
        <v>2581</v>
      </c>
      <c r="G94">
        <v>141.97999999999999</v>
      </c>
      <c r="H94">
        <v>141.66</v>
      </c>
      <c r="I94">
        <v>138.53</v>
      </c>
      <c r="J94">
        <v>142.53</v>
      </c>
      <c r="K94">
        <v>141.19999999999999</v>
      </c>
      <c r="L94" s="97">
        <v>142.27000000000001</v>
      </c>
      <c r="M94">
        <v>141.47</v>
      </c>
      <c r="N94">
        <v>136.96</v>
      </c>
      <c r="O94">
        <v>138.83000000000001</v>
      </c>
      <c r="P94">
        <v>135.19</v>
      </c>
      <c r="Q94">
        <v>135.72999999999999</v>
      </c>
      <c r="S94" s="53">
        <f t="shared" si="24"/>
        <v>1.9368925200732499E-2</v>
      </c>
      <c r="T94" s="53">
        <f t="shared" si="25"/>
        <v>1.9412678243682056E-2</v>
      </c>
      <c r="U94" s="53">
        <f t="shared" si="26"/>
        <v>1.934599003825891E-2</v>
      </c>
      <c r="V94" s="53">
        <f t="shared" si="27"/>
        <v>1.929418368062864E-2</v>
      </c>
      <c r="W94" s="53">
        <f t="shared" si="28"/>
        <v>1.9475920679886686E-2</v>
      </c>
      <c r="X94" s="53">
        <f t="shared" si="29"/>
        <v>1.9329444014901241E-2</v>
      </c>
      <c r="Y94" s="53">
        <f t="shared" si="30"/>
        <v>1.9438750265073867E-2</v>
      </c>
      <c r="Z94" s="53">
        <f t="shared" si="31"/>
        <v>1.9567757009345637E-2</v>
      </c>
      <c r="AA94" s="53">
        <f t="shared" si="32"/>
        <v>1.9448246056327799E-2</v>
      </c>
      <c r="AB94" s="53">
        <f t="shared" si="33"/>
        <v>1.9380131666543416E-2</v>
      </c>
      <c r="AC94" s="53">
        <f t="shared" si="34"/>
        <v>1.9303028070433985E-2</v>
      </c>
    </row>
    <row r="95" spans="4:29" x14ac:dyDescent="0.25">
      <c r="D95" s="91">
        <v>42217</v>
      </c>
      <c r="E95" s="32">
        <f t="shared" si="23"/>
        <v>42247</v>
      </c>
      <c r="F95" t="s">
        <v>2581</v>
      </c>
      <c r="G95">
        <v>141.97999999999999</v>
      </c>
      <c r="H95">
        <v>141.66</v>
      </c>
      <c r="I95">
        <v>138.53</v>
      </c>
      <c r="J95">
        <v>142.53</v>
      </c>
      <c r="K95">
        <v>141.19999999999999</v>
      </c>
      <c r="L95" s="97">
        <v>142.27000000000001</v>
      </c>
      <c r="M95">
        <v>141.47</v>
      </c>
      <c r="N95">
        <v>136.96</v>
      </c>
      <c r="O95">
        <v>138.83000000000001</v>
      </c>
      <c r="P95">
        <v>135.19</v>
      </c>
      <c r="Q95">
        <v>135.72999999999999</v>
      </c>
      <c r="S95" s="53">
        <f t="shared" si="24"/>
        <v>1.9368925200732499E-2</v>
      </c>
      <c r="T95" s="53">
        <f t="shared" si="25"/>
        <v>1.9412678243682056E-2</v>
      </c>
      <c r="U95" s="53">
        <f t="shared" si="26"/>
        <v>1.934599003825891E-2</v>
      </c>
      <c r="V95" s="53">
        <f t="shared" si="27"/>
        <v>1.929418368062864E-2</v>
      </c>
      <c r="W95" s="53">
        <f t="shared" si="28"/>
        <v>1.9475920679886686E-2</v>
      </c>
      <c r="X95" s="53">
        <f t="shared" si="29"/>
        <v>1.9329444014901241E-2</v>
      </c>
      <c r="Y95" s="53">
        <f t="shared" si="30"/>
        <v>1.9438750265073867E-2</v>
      </c>
      <c r="Z95" s="53">
        <f t="shared" si="31"/>
        <v>1.9567757009345637E-2</v>
      </c>
      <c r="AA95" s="53">
        <f t="shared" si="32"/>
        <v>1.9448246056327799E-2</v>
      </c>
      <c r="AB95" s="53">
        <f t="shared" si="33"/>
        <v>1.9380131666543416E-2</v>
      </c>
      <c r="AC95" s="53">
        <f t="shared" si="34"/>
        <v>1.9303028070433985E-2</v>
      </c>
    </row>
    <row r="96" spans="4:29" x14ac:dyDescent="0.25">
      <c r="D96" s="91">
        <v>42217</v>
      </c>
      <c r="E96" s="32">
        <f t="shared" si="23"/>
        <v>42247</v>
      </c>
      <c r="F96" t="s">
        <v>2581</v>
      </c>
      <c r="G96">
        <v>141.97999999999999</v>
      </c>
      <c r="H96">
        <v>141.66</v>
      </c>
      <c r="I96">
        <v>138.53</v>
      </c>
      <c r="J96">
        <v>142.53</v>
      </c>
      <c r="K96">
        <v>141.19999999999999</v>
      </c>
      <c r="L96" s="97">
        <v>142.27000000000001</v>
      </c>
      <c r="M96">
        <v>141.47</v>
      </c>
      <c r="N96">
        <v>136.96</v>
      </c>
      <c r="O96">
        <v>138.83000000000001</v>
      </c>
      <c r="P96">
        <v>135.19</v>
      </c>
      <c r="Q96">
        <v>135.72999999999999</v>
      </c>
      <c r="S96" s="53">
        <f t="shared" si="24"/>
        <v>1.9368925200732499E-2</v>
      </c>
      <c r="T96" s="53">
        <f t="shared" si="25"/>
        <v>1.9412678243682056E-2</v>
      </c>
      <c r="U96" s="53">
        <f t="shared" si="26"/>
        <v>1.934599003825891E-2</v>
      </c>
      <c r="V96" s="53">
        <f t="shared" si="27"/>
        <v>1.929418368062864E-2</v>
      </c>
      <c r="W96" s="53">
        <f t="shared" si="28"/>
        <v>1.9475920679886686E-2</v>
      </c>
      <c r="X96" s="53">
        <f t="shared" si="29"/>
        <v>1.9329444014901241E-2</v>
      </c>
      <c r="Y96" s="53">
        <f t="shared" si="30"/>
        <v>1.9438750265073867E-2</v>
      </c>
      <c r="Z96" s="53">
        <f t="shared" si="31"/>
        <v>1.9567757009345637E-2</v>
      </c>
      <c r="AA96" s="53">
        <f t="shared" si="32"/>
        <v>1.9448246056327799E-2</v>
      </c>
      <c r="AB96" s="53">
        <f t="shared" si="33"/>
        <v>1.9380131666543416E-2</v>
      </c>
      <c r="AC96" s="53">
        <f t="shared" si="34"/>
        <v>1.9303028070433985E-2</v>
      </c>
    </row>
    <row r="97" spans="4:29" x14ac:dyDescent="0.25">
      <c r="D97" s="91">
        <v>42217</v>
      </c>
      <c r="E97" s="32">
        <f t="shared" si="23"/>
        <v>42247</v>
      </c>
      <c r="F97" t="s">
        <v>2581</v>
      </c>
      <c r="G97">
        <v>141.97999999999999</v>
      </c>
      <c r="H97">
        <v>141.66</v>
      </c>
      <c r="I97">
        <v>138.53</v>
      </c>
      <c r="J97">
        <v>142.53</v>
      </c>
      <c r="K97">
        <v>141.19999999999999</v>
      </c>
      <c r="L97" s="97">
        <v>142.27000000000001</v>
      </c>
      <c r="M97">
        <v>141.47</v>
      </c>
      <c r="N97">
        <v>136.96</v>
      </c>
      <c r="O97">
        <v>138.83000000000001</v>
      </c>
      <c r="P97">
        <v>135.19</v>
      </c>
      <c r="Q97">
        <v>135.72999999999999</v>
      </c>
      <c r="S97" s="53">
        <f t="shared" si="24"/>
        <v>1.9368925200732499E-2</v>
      </c>
      <c r="T97" s="53">
        <f t="shared" si="25"/>
        <v>1.9412678243682056E-2</v>
      </c>
      <c r="U97" s="53">
        <f t="shared" si="26"/>
        <v>1.934599003825891E-2</v>
      </c>
      <c r="V97" s="53">
        <f t="shared" si="27"/>
        <v>1.929418368062864E-2</v>
      </c>
      <c r="W97" s="53">
        <f t="shared" si="28"/>
        <v>1.9475920679886686E-2</v>
      </c>
      <c r="X97" s="53">
        <f t="shared" si="29"/>
        <v>1.9329444014901241E-2</v>
      </c>
      <c r="Y97" s="53">
        <f t="shared" si="30"/>
        <v>1.9438750265073867E-2</v>
      </c>
      <c r="Z97" s="53">
        <f t="shared" si="31"/>
        <v>1.9567757009345637E-2</v>
      </c>
      <c r="AA97" s="53">
        <f t="shared" si="32"/>
        <v>1.9448246056327799E-2</v>
      </c>
      <c r="AB97" s="53">
        <f t="shared" si="33"/>
        <v>1.9380131666543416E-2</v>
      </c>
      <c r="AC97" s="53">
        <f t="shared" si="34"/>
        <v>1.9303028070433985E-2</v>
      </c>
    </row>
    <row r="98" spans="4:29" x14ac:dyDescent="0.25">
      <c r="D98" s="91">
        <v>42217</v>
      </c>
      <c r="E98" s="32">
        <f t="shared" si="23"/>
        <v>42247</v>
      </c>
      <c r="F98" t="s">
        <v>2581</v>
      </c>
      <c r="G98">
        <v>141.97999999999999</v>
      </c>
      <c r="H98">
        <v>141.66</v>
      </c>
      <c r="I98">
        <v>138.53</v>
      </c>
      <c r="J98">
        <v>142.53</v>
      </c>
      <c r="K98">
        <v>141.19999999999999</v>
      </c>
      <c r="L98" s="97">
        <v>142.27000000000001</v>
      </c>
      <c r="M98">
        <v>141.47</v>
      </c>
      <c r="N98">
        <v>136.96</v>
      </c>
      <c r="O98">
        <v>138.83000000000001</v>
      </c>
      <c r="P98">
        <v>135.19</v>
      </c>
      <c r="Q98">
        <v>135.72999999999999</v>
      </c>
      <c r="S98" s="53">
        <f t="shared" si="24"/>
        <v>1.9368925200732499E-2</v>
      </c>
      <c r="T98" s="53">
        <f t="shared" si="25"/>
        <v>1.9412678243682056E-2</v>
      </c>
      <c r="U98" s="53">
        <f t="shared" si="26"/>
        <v>1.934599003825891E-2</v>
      </c>
      <c r="V98" s="53">
        <f t="shared" si="27"/>
        <v>1.929418368062864E-2</v>
      </c>
      <c r="W98" s="53">
        <f t="shared" si="28"/>
        <v>1.9475920679886686E-2</v>
      </c>
      <c r="X98" s="53">
        <f t="shared" si="29"/>
        <v>1.9329444014901241E-2</v>
      </c>
      <c r="Y98" s="53">
        <f t="shared" si="30"/>
        <v>1.9438750265073867E-2</v>
      </c>
      <c r="Z98" s="53">
        <f t="shared" si="31"/>
        <v>1.9567757009345637E-2</v>
      </c>
      <c r="AA98" s="53">
        <f t="shared" si="32"/>
        <v>1.9448246056327799E-2</v>
      </c>
      <c r="AB98" s="53">
        <f t="shared" si="33"/>
        <v>1.9380131666543416E-2</v>
      </c>
      <c r="AC98" s="53">
        <f t="shared" si="34"/>
        <v>1.9303028070433985E-2</v>
      </c>
    </row>
    <row r="99" spans="4:29" x14ac:dyDescent="0.25">
      <c r="D99" s="91">
        <v>42217</v>
      </c>
      <c r="E99" s="32">
        <f t="shared" si="23"/>
        <v>42247</v>
      </c>
      <c r="F99" t="s">
        <v>2581</v>
      </c>
      <c r="G99">
        <v>141.97999999999999</v>
      </c>
      <c r="H99">
        <v>141.66</v>
      </c>
      <c r="I99">
        <v>138.53</v>
      </c>
      <c r="J99">
        <v>142.53</v>
      </c>
      <c r="K99">
        <v>141.19999999999999</v>
      </c>
      <c r="L99" s="97">
        <v>142.27000000000001</v>
      </c>
      <c r="M99">
        <v>141.47</v>
      </c>
      <c r="N99">
        <v>136.96</v>
      </c>
      <c r="O99">
        <v>138.83000000000001</v>
      </c>
      <c r="P99">
        <v>135.19</v>
      </c>
      <c r="Q99">
        <v>135.72999999999999</v>
      </c>
      <c r="S99" s="53">
        <f t="shared" si="24"/>
        <v>1.9368925200732499E-2</v>
      </c>
      <c r="T99" s="53">
        <f t="shared" si="25"/>
        <v>1.9412678243682056E-2</v>
      </c>
      <c r="U99" s="53">
        <f t="shared" si="26"/>
        <v>1.934599003825891E-2</v>
      </c>
      <c r="V99" s="53">
        <f t="shared" si="27"/>
        <v>1.929418368062864E-2</v>
      </c>
      <c r="W99" s="53">
        <f t="shared" si="28"/>
        <v>1.9475920679886686E-2</v>
      </c>
      <c r="X99" s="53">
        <f t="shared" si="29"/>
        <v>1.9329444014901241E-2</v>
      </c>
      <c r="Y99" s="53">
        <f t="shared" si="30"/>
        <v>1.9438750265073867E-2</v>
      </c>
      <c r="Z99" s="53">
        <f t="shared" si="31"/>
        <v>1.9567757009345637E-2</v>
      </c>
      <c r="AA99" s="53">
        <f t="shared" si="32"/>
        <v>1.9448246056327799E-2</v>
      </c>
      <c r="AB99" s="53">
        <f t="shared" si="33"/>
        <v>1.9380131666543416E-2</v>
      </c>
      <c r="AC99" s="53">
        <f t="shared" si="34"/>
        <v>1.9303028070433985E-2</v>
      </c>
    </row>
    <row r="100" spans="4:29" x14ac:dyDescent="0.25">
      <c r="D100" s="91">
        <v>42217</v>
      </c>
      <c r="E100" s="32">
        <f t="shared" si="23"/>
        <v>42247</v>
      </c>
      <c r="F100" t="s">
        <v>2581</v>
      </c>
      <c r="G100">
        <v>141.97999999999999</v>
      </c>
      <c r="H100">
        <v>141.66</v>
      </c>
      <c r="I100">
        <v>138.53</v>
      </c>
      <c r="J100">
        <v>142.53</v>
      </c>
      <c r="K100">
        <v>141.19999999999999</v>
      </c>
      <c r="L100" s="97">
        <v>142.27000000000001</v>
      </c>
      <c r="M100">
        <v>141.47</v>
      </c>
      <c r="N100">
        <v>136.96</v>
      </c>
      <c r="O100">
        <v>138.83000000000001</v>
      </c>
      <c r="P100">
        <v>135.19</v>
      </c>
      <c r="Q100">
        <v>135.72999999999999</v>
      </c>
      <c r="S100" s="53">
        <f t="shared" si="24"/>
        <v>1.9368925200732499E-2</v>
      </c>
      <c r="T100" s="53">
        <f t="shared" si="25"/>
        <v>1.9412678243682056E-2</v>
      </c>
      <c r="U100" s="53">
        <f t="shared" si="26"/>
        <v>1.934599003825891E-2</v>
      </c>
      <c r="V100" s="53">
        <f t="shared" si="27"/>
        <v>1.929418368062864E-2</v>
      </c>
      <c r="W100" s="53">
        <f t="shared" si="28"/>
        <v>1.9475920679886686E-2</v>
      </c>
      <c r="X100" s="53">
        <f t="shared" si="29"/>
        <v>1.9329444014901241E-2</v>
      </c>
      <c r="Y100" s="53">
        <f t="shared" si="30"/>
        <v>1.9438750265073867E-2</v>
      </c>
      <c r="Z100" s="53">
        <f t="shared" si="31"/>
        <v>1.9567757009345637E-2</v>
      </c>
      <c r="AA100" s="53">
        <f t="shared" si="32"/>
        <v>1.9448246056327799E-2</v>
      </c>
      <c r="AB100" s="53">
        <f t="shared" si="33"/>
        <v>1.9380131666543416E-2</v>
      </c>
      <c r="AC100" s="53">
        <f t="shared" si="34"/>
        <v>1.9303028070433985E-2</v>
      </c>
    </row>
    <row r="101" spans="4:29" x14ac:dyDescent="0.25">
      <c r="D101" s="91">
        <v>42217</v>
      </c>
      <c r="E101" s="32">
        <f t="shared" si="23"/>
        <v>42247</v>
      </c>
      <c r="F101" t="s">
        <v>2581</v>
      </c>
      <c r="G101">
        <v>141.97999999999999</v>
      </c>
      <c r="H101">
        <v>141.66</v>
      </c>
      <c r="I101">
        <v>138.53</v>
      </c>
      <c r="J101">
        <v>142.53</v>
      </c>
      <c r="K101">
        <v>141.19999999999999</v>
      </c>
      <c r="L101" s="97">
        <v>142.27000000000001</v>
      </c>
      <c r="M101">
        <v>141.47</v>
      </c>
      <c r="N101">
        <v>136.96</v>
      </c>
      <c r="O101">
        <v>138.83000000000001</v>
      </c>
      <c r="P101">
        <v>135.19</v>
      </c>
      <c r="Q101">
        <v>135.72999999999999</v>
      </c>
      <c r="S101" s="53">
        <f t="shared" si="24"/>
        <v>1.9368925200732499E-2</v>
      </c>
      <c r="T101" s="53">
        <f t="shared" si="25"/>
        <v>1.9412678243682056E-2</v>
      </c>
      <c r="U101" s="53">
        <f t="shared" si="26"/>
        <v>1.934599003825891E-2</v>
      </c>
      <c r="V101" s="53">
        <f t="shared" si="27"/>
        <v>1.929418368062864E-2</v>
      </c>
      <c r="W101" s="53">
        <f t="shared" si="28"/>
        <v>1.9475920679886686E-2</v>
      </c>
      <c r="X101" s="53">
        <f t="shared" si="29"/>
        <v>1.9329444014901241E-2</v>
      </c>
      <c r="Y101" s="53">
        <f t="shared" si="30"/>
        <v>1.9438750265073867E-2</v>
      </c>
      <c r="Z101" s="53">
        <f t="shared" si="31"/>
        <v>1.9567757009345637E-2</v>
      </c>
      <c r="AA101" s="53">
        <f t="shared" si="32"/>
        <v>1.9448246056327799E-2</v>
      </c>
      <c r="AB101" s="53">
        <f t="shared" si="33"/>
        <v>1.9380131666543416E-2</v>
      </c>
      <c r="AC101" s="53">
        <f t="shared" si="34"/>
        <v>1.9303028070433985E-2</v>
      </c>
    </row>
    <row r="102" spans="4:29" x14ac:dyDescent="0.25">
      <c r="D102" s="91">
        <v>42217</v>
      </c>
      <c r="E102" s="32">
        <f t="shared" si="23"/>
        <v>42247</v>
      </c>
      <c r="F102" t="s">
        <v>2581</v>
      </c>
      <c r="G102">
        <v>141.97999999999999</v>
      </c>
      <c r="H102">
        <v>141.66</v>
      </c>
      <c r="I102">
        <v>138.53</v>
      </c>
      <c r="J102">
        <v>142.53</v>
      </c>
      <c r="K102">
        <v>141.19999999999999</v>
      </c>
      <c r="L102" s="97">
        <v>142.27000000000001</v>
      </c>
      <c r="M102">
        <v>141.47</v>
      </c>
      <c r="N102">
        <v>136.96</v>
      </c>
      <c r="O102">
        <v>138.83000000000001</v>
      </c>
      <c r="P102">
        <v>135.19</v>
      </c>
      <c r="Q102">
        <v>135.72999999999999</v>
      </c>
      <c r="S102" s="53">
        <f t="shared" si="24"/>
        <v>1.9368925200732499E-2</v>
      </c>
      <c r="T102" s="53">
        <f t="shared" si="25"/>
        <v>1.9412678243682056E-2</v>
      </c>
      <c r="U102" s="53">
        <f t="shared" si="26"/>
        <v>1.934599003825891E-2</v>
      </c>
      <c r="V102" s="53">
        <f t="shared" si="27"/>
        <v>1.929418368062864E-2</v>
      </c>
      <c r="W102" s="53">
        <f t="shared" si="28"/>
        <v>1.9475920679886686E-2</v>
      </c>
      <c r="X102" s="53">
        <f t="shared" si="29"/>
        <v>1.9329444014901241E-2</v>
      </c>
      <c r="Y102" s="53">
        <f t="shared" si="30"/>
        <v>1.9438750265073867E-2</v>
      </c>
      <c r="Z102" s="53">
        <f t="shared" si="31"/>
        <v>1.9567757009345637E-2</v>
      </c>
      <c r="AA102" s="53">
        <f t="shared" si="32"/>
        <v>1.9448246056327799E-2</v>
      </c>
      <c r="AB102" s="53">
        <f t="shared" si="33"/>
        <v>1.9380131666543416E-2</v>
      </c>
      <c r="AC102" s="53">
        <f t="shared" si="34"/>
        <v>1.9303028070433985E-2</v>
      </c>
    </row>
    <row r="103" spans="4:29" x14ac:dyDescent="0.25">
      <c r="D103" s="91">
        <v>42217</v>
      </c>
      <c r="E103" s="32">
        <f t="shared" si="23"/>
        <v>42247</v>
      </c>
      <c r="F103" t="s">
        <v>2581</v>
      </c>
      <c r="G103">
        <v>141.97999999999999</v>
      </c>
      <c r="H103">
        <v>141.66</v>
      </c>
      <c r="I103">
        <v>138.53</v>
      </c>
      <c r="J103">
        <v>142.53</v>
      </c>
      <c r="K103">
        <v>141.19999999999999</v>
      </c>
      <c r="L103" s="97">
        <v>142.27000000000001</v>
      </c>
      <c r="M103">
        <v>141.47</v>
      </c>
      <c r="N103">
        <v>136.96</v>
      </c>
      <c r="O103">
        <v>138.83000000000001</v>
      </c>
      <c r="P103">
        <v>135.19</v>
      </c>
      <c r="Q103">
        <v>135.72999999999999</v>
      </c>
      <c r="S103" s="53">
        <f t="shared" si="24"/>
        <v>1.9368925200732499E-2</v>
      </c>
      <c r="T103" s="53">
        <f t="shared" si="25"/>
        <v>1.9412678243682056E-2</v>
      </c>
      <c r="U103" s="53">
        <f t="shared" si="26"/>
        <v>1.934599003825891E-2</v>
      </c>
      <c r="V103" s="53">
        <f t="shared" si="27"/>
        <v>1.929418368062864E-2</v>
      </c>
      <c r="W103" s="53">
        <f t="shared" si="28"/>
        <v>1.9475920679886686E-2</v>
      </c>
      <c r="X103" s="53">
        <f t="shared" si="29"/>
        <v>1.9329444014901241E-2</v>
      </c>
      <c r="Y103" s="53">
        <f t="shared" si="30"/>
        <v>1.9438750265073867E-2</v>
      </c>
      <c r="Z103" s="53">
        <f t="shared" si="31"/>
        <v>1.9567757009345637E-2</v>
      </c>
      <c r="AA103" s="53">
        <f t="shared" si="32"/>
        <v>1.9448246056327799E-2</v>
      </c>
      <c r="AB103" s="53">
        <f t="shared" si="33"/>
        <v>1.9380131666543416E-2</v>
      </c>
      <c r="AC103" s="53">
        <f t="shared" si="34"/>
        <v>1.9303028070433985E-2</v>
      </c>
    </row>
    <row r="104" spans="4:29" x14ac:dyDescent="0.25">
      <c r="D104" s="91">
        <v>42217</v>
      </c>
      <c r="E104" s="32">
        <f t="shared" si="23"/>
        <v>42247</v>
      </c>
      <c r="F104" t="s">
        <v>2581</v>
      </c>
      <c r="G104">
        <v>141.97999999999999</v>
      </c>
      <c r="H104">
        <v>141.66</v>
      </c>
      <c r="I104">
        <v>138.53</v>
      </c>
      <c r="J104">
        <v>142.53</v>
      </c>
      <c r="K104">
        <v>141.19999999999999</v>
      </c>
      <c r="L104" s="97">
        <v>142.27000000000001</v>
      </c>
      <c r="M104">
        <v>141.47</v>
      </c>
      <c r="N104">
        <v>136.96</v>
      </c>
      <c r="O104">
        <v>138.83000000000001</v>
      </c>
      <c r="P104">
        <v>135.19</v>
      </c>
      <c r="Q104">
        <v>135.72999999999999</v>
      </c>
      <c r="S104" s="53">
        <f t="shared" si="24"/>
        <v>1.9368925200732499E-2</v>
      </c>
      <c r="T104" s="53">
        <f t="shared" si="25"/>
        <v>1.9412678243682056E-2</v>
      </c>
      <c r="U104" s="53">
        <f t="shared" si="26"/>
        <v>1.934599003825891E-2</v>
      </c>
      <c r="V104" s="53">
        <f t="shared" si="27"/>
        <v>1.929418368062864E-2</v>
      </c>
      <c r="W104" s="53">
        <f t="shared" si="28"/>
        <v>1.9475920679886686E-2</v>
      </c>
      <c r="X104" s="53">
        <f t="shared" si="29"/>
        <v>1.9329444014901241E-2</v>
      </c>
      <c r="Y104" s="53">
        <f t="shared" si="30"/>
        <v>1.9438750265073867E-2</v>
      </c>
      <c r="Z104" s="53">
        <f t="shared" si="31"/>
        <v>1.9567757009345637E-2</v>
      </c>
      <c r="AA104" s="53">
        <f t="shared" si="32"/>
        <v>1.9448246056327799E-2</v>
      </c>
      <c r="AB104" s="53">
        <f t="shared" si="33"/>
        <v>1.9380131666543416E-2</v>
      </c>
      <c r="AC104" s="53">
        <f t="shared" si="34"/>
        <v>1.9303028070433985E-2</v>
      </c>
    </row>
    <row r="105" spans="4:29" x14ac:dyDescent="0.25">
      <c r="D105" s="91">
        <v>42217</v>
      </c>
      <c r="E105" s="32">
        <f t="shared" si="23"/>
        <v>42247</v>
      </c>
      <c r="F105" t="s">
        <v>2581</v>
      </c>
      <c r="G105">
        <v>141.97999999999999</v>
      </c>
      <c r="H105">
        <v>141.66</v>
      </c>
      <c r="I105">
        <v>138.53</v>
      </c>
      <c r="J105">
        <v>142.53</v>
      </c>
      <c r="K105">
        <v>141.19999999999999</v>
      </c>
      <c r="L105" s="97">
        <v>142.27000000000001</v>
      </c>
      <c r="M105">
        <v>141.47</v>
      </c>
      <c r="N105">
        <v>136.96</v>
      </c>
      <c r="O105">
        <v>138.83000000000001</v>
      </c>
      <c r="P105">
        <v>135.19</v>
      </c>
      <c r="Q105">
        <v>135.72999999999999</v>
      </c>
      <c r="S105" s="53">
        <f t="shared" si="24"/>
        <v>1.9368925200732499E-2</v>
      </c>
      <c r="T105" s="53">
        <f t="shared" si="25"/>
        <v>1.9412678243682056E-2</v>
      </c>
      <c r="U105" s="53">
        <f t="shared" si="26"/>
        <v>1.934599003825891E-2</v>
      </c>
      <c r="V105" s="53">
        <f t="shared" si="27"/>
        <v>1.929418368062864E-2</v>
      </c>
      <c r="W105" s="53">
        <f t="shared" si="28"/>
        <v>1.9475920679886686E-2</v>
      </c>
      <c r="X105" s="53">
        <f t="shared" si="29"/>
        <v>1.9329444014901241E-2</v>
      </c>
      <c r="Y105" s="53">
        <f t="shared" si="30"/>
        <v>1.9438750265073867E-2</v>
      </c>
      <c r="Z105" s="53">
        <f t="shared" si="31"/>
        <v>1.9567757009345637E-2</v>
      </c>
      <c r="AA105" s="53">
        <f t="shared" si="32"/>
        <v>1.9448246056327799E-2</v>
      </c>
      <c r="AB105" s="53">
        <f t="shared" si="33"/>
        <v>1.9380131666543416E-2</v>
      </c>
      <c r="AC105" s="53">
        <f t="shared" si="34"/>
        <v>1.9303028070433985E-2</v>
      </c>
    </row>
    <row r="106" spans="4:29" x14ac:dyDescent="0.25">
      <c r="D106" s="91">
        <v>42217</v>
      </c>
      <c r="E106" s="32">
        <f t="shared" si="23"/>
        <v>42247</v>
      </c>
      <c r="F106" t="s">
        <v>2581</v>
      </c>
      <c r="G106">
        <v>141.97999999999999</v>
      </c>
      <c r="H106">
        <v>141.66</v>
      </c>
      <c r="I106">
        <v>138.53</v>
      </c>
      <c r="J106">
        <v>142.53</v>
      </c>
      <c r="K106">
        <v>141.19999999999999</v>
      </c>
      <c r="L106" s="97">
        <v>142.27000000000001</v>
      </c>
      <c r="M106">
        <v>141.47</v>
      </c>
      <c r="N106">
        <v>136.96</v>
      </c>
      <c r="O106">
        <v>138.83000000000001</v>
      </c>
      <c r="P106">
        <v>135.19</v>
      </c>
      <c r="Q106">
        <v>135.72999999999999</v>
      </c>
      <c r="S106" s="53">
        <f t="shared" si="24"/>
        <v>1.9368925200732499E-2</v>
      </c>
      <c r="T106" s="53">
        <f t="shared" si="25"/>
        <v>1.9412678243682056E-2</v>
      </c>
      <c r="U106" s="53">
        <f t="shared" si="26"/>
        <v>1.934599003825891E-2</v>
      </c>
      <c r="V106" s="53">
        <f t="shared" si="27"/>
        <v>1.929418368062864E-2</v>
      </c>
      <c r="W106" s="53">
        <f t="shared" si="28"/>
        <v>1.9475920679886686E-2</v>
      </c>
      <c r="X106" s="53">
        <f t="shared" si="29"/>
        <v>1.9329444014901241E-2</v>
      </c>
      <c r="Y106" s="53">
        <f t="shared" si="30"/>
        <v>1.9438750265073867E-2</v>
      </c>
      <c r="Z106" s="53">
        <f t="shared" si="31"/>
        <v>1.9567757009345637E-2</v>
      </c>
      <c r="AA106" s="53">
        <f t="shared" si="32"/>
        <v>1.9448246056327799E-2</v>
      </c>
      <c r="AB106" s="53">
        <f t="shared" si="33"/>
        <v>1.9380131666543416E-2</v>
      </c>
      <c r="AC106" s="53">
        <f t="shared" si="34"/>
        <v>1.9303028070433985E-2</v>
      </c>
    </row>
    <row r="107" spans="4:29" x14ac:dyDescent="0.25">
      <c r="D107" s="91">
        <v>42217</v>
      </c>
      <c r="E107" s="32">
        <f t="shared" si="23"/>
        <v>42247</v>
      </c>
      <c r="F107" t="s">
        <v>2581</v>
      </c>
      <c r="G107">
        <v>141.97999999999999</v>
      </c>
      <c r="H107">
        <v>141.66</v>
      </c>
      <c r="I107">
        <v>138.53</v>
      </c>
      <c r="J107">
        <v>142.53</v>
      </c>
      <c r="K107">
        <v>141.19999999999999</v>
      </c>
      <c r="L107" s="97">
        <v>142.27000000000001</v>
      </c>
      <c r="M107">
        <v>141.47</v>
      </c>
      <c r="N107">
        <v>136.96</v>
      </c>
      <c r="O107">
        <v>138.83000000000001</v>
      </c>
      <c r="P107">
        <v>135.19</v>
      </c>
      <c r="Q107">
        <v>135.72999999999999</v>
      </c>
      <c r="S107" s="53">
        <f t="shared" si="24"/>
        <v>1.9368925200732499E-2</v>
      </c>
      <c r="T107" s="53">
        <f t="shared" si="25"/>
        <v>1.9412678243682056E-2</v>
      </c>
      <c r="U107" s="53">
        <f t="shared" si="26"/>
        <v>1.934599003825891E-2</v>
      </c>
      <c r="V107" s="53">
        <f t="shared" si="27"/>
        <v>1.929418368062864E-2</v>
      </c>
      <c r="W107" s="53">
        <f t="shared" si="28"/>
        <v>1.9475920679886686E-2</v>
      </c>
      <c r="X107" s="53">
        <f t="shared" si="29"/>
        <v>1.9329444014901241E-2</v>
      </c>
      <c r="Y107" s="53">
        <f t="shared" si="30"/>
        <v>1.9438750265073867E-2</v>
      </c>
      <c r="Z107" s="53">
        <f t="shared" si="31"/>
        <v>1.9567757009345637E-2</v>
      </c>
      <c r="AA107" s="53">
        <f t="shared" si="32"/>
        <v>1.9448246056327799E-2</v>
      </c>
      <c r="AB107" s="53">
        <f t="shared" si="33"/>
        <v>1.9380131666543416E-2</v>
      </c>
      <c r="AC107" s="53">
        <f t="shared" si="34"/>
        <v>1.9303028070433985E-2</v>
      </c>
    </row>
    <row r="108" spans="4:29" x14ac:dyDescent="0.25">
      <c r="D108" s="91">
        <v>42217</v>
      </c>
      <c r="E108" s="32">
        <f t="shared" si="23"/>
        <v>42247</v>
      </c>
      <c r="F108" t="s">
        <v>2581</v>
      </c>
      <c r="G108">
        <v>141.97999999999999</v>
      </c>
      <c r="H108">
        <v>141.66</v>
      </c>
      <c r="I108">
        <v>138.53</v>
      </c>
      <c r="J108">
        <v>142.53</v>
      </c>
      <c r="K108">
        <v>141.19999999999999</v>
      </c>
      <c r="L108" s="97">
        <v>142.27000000000001</v>
      </c>
      <c r="M108">
        <v>141.47</v>
      </c>
      <c r="N108">
        <v>136.96</v>
      </c>
      <c r="O108">
        <v>138.83000000000001</v>
      </c>
      <c r="P108">
        <v>135.19</v>
      </c>
      <c r="Q108">
        <v>135.72999999999999</v>
      </c>
      <c r="S108" s="53">
        <f t="shared" si="24"/>
        <v>1.9368925200732499E-2</v>
      </c>
      <c r="T108" s="53">
        <f t="shared" si="25"/>
        <v>1.9412678243682056E-2</v>
      </c>
      <c r="U108" s="53">
        <f t="shared" si="26"/>
        <v>1.934599003825891E-2</v>
      </c>
      <c r="V108" s="53">
        <f t="shared" si="27"/>
        <v>1.929418368062864E-2</v>
      </c>
      <c r="W108" s="53">
        <f t="shared" si="28"/>
        <v>1.9475920679886686E-2</v>
      </c>
      <c r="X108" s="53">
        <f t="shared" si="29"/>
        <v>1.9329444014901241E-2</v>
      </c>
      <c r="Y108" s="53">
        <f t="shared" si="30"/>
        <v>1.9438750265073867E-2</v>
      </c>
      <c r="Z108" s="53">
        <f t="shared" si="31"/>
        <v>1.9567757009345637E-2</v>
      </c>
      <c r="AA108" s="53">
        <f t="shared" si="32"/>
        <v>1.9448246056327799E-2</v>
      </c>
      <c r="AB108" s="53">
        <f t="shared" si="33"/>
        <v>1.9380131666543416E-2</v>
      </c>
      <c r="AC108" s="53">
        <f t="shared" si="34"/>
        <v>1.9303028070433985E-2</v>
      </c>
    </row>
    <row r="109" spans="4:29" x14ac:dyDescent="0.25">
      <c r="D109" s="91">
        <v>42217</v>
      </c>
      <c r="E109" s="32">
        <f t="shared" si="23"/>
        <v>42247</v>
      </c>
      <c r="F109" t="s">
        <v>2581</v>
      </c>
      <c r="G109">
        <v>141.97999999999999</v>
      </c>
      <c r="H109">
        <v>141.66</v>
      </c>
      <c r="I109">
        <v>138.53</v>
      </c>
      <c r="J109">
        <v>142.53</v>
      </c>
      <c r="K109">
        <v>141.19999999999999</v>
      </c>
      <c r="L109" s="97">
        <v>142.27000000000001</v>
      </c>
      <c r="M109">
        <v>141.47</v>
      </c>
      <c r="N109">
        <v>136.96</v>
      </c>
      <c r="O109">
        <v>138.83000000000001</v>
      </c>
      <c r="P109">
        <v>135.19</v>
      </c>
      <c r="Q109">
        <v>135.72999999999999</v>
      </c>
      <c r="S109" s="53">
        <f t="shared" si="24"/>
        <v>1.9368925200732499E-2</v>
      </c>
      <c r="T109" s="53">
        <f t="shared" si="25"/>
        <v>1.9412678243682056E-2</v>
      </c>
      <c r="U109" s="53">
        <f t="shared" si="26"/>
        <v>1.934599003825891E-2</v>
      </c>
      <c r="V109" s="53">
        <f t="shared" si="27"/>
        <v>1.929418368062864E-2</v>
      </c>
      <c r="W109" s="53">
        <f t="shared" si="28"/>
        <v>1.9475920679886686E-2</v>
      </c>
      <c r="X109" s="53">
        <f t="shared" si="29"/>
        <v>1.9329444014901241E-2</v>
      </c>
      <c r="Y109" s="53">
        <f t="shared" si="30"/>
        <v>1.9438750265073867E-2</v>
      </c>
      <c r="Z109" s="53">
        <f t="shared" si="31"/>
        <v>1.9567757009345637E-2</v>
      </c>
      <c r="AA109" s="53">
        <f t="shared" si="32"/>
        <v>1.9448246056327799E-2</v>
      </c>
      <c r="AB109" s="53">
        <f t="shared" si="33"/>
        <v>1.9380131666543416E-2</v>
      </c>
      <c r="AC109" s="53">
        <f t="shared" si="34"/>
        <v>1.9303028070433985E-2</v>
      </c>
    </row>
    <row r="110" spans="4:29" x14ac:dyDescent="0.25">
      <c r="D110" s="91">
        <v>42217</v>
      </c>
      <c r="E110" s="32">
        <f t="shared" si="23"/>
        <v>42247</v>
      </c>
      <c r="F110" t="s">
        <v>2581</v>
      </c>
      <c r="G110">
        <v>141.97999999999999</v>
      </c>
      <c r="H110">
        <v>141.66</v>
      </c>
      <c r="I110">
        <v>138.53</v>
      </c>
      <c r="J110">
        <v>142.53</v>
      </c>
      <c r="K110">
        <v>141.19999999999999</v>
      </c>
      <c r="L110" s="97">
        <v>142.27000000000001</v>
      </c>
      <c r="M110">
        <v>141.47</v>
      </c>
      <c r="N110">
        <v>136.96</v>
      </c>
      <c r="O110">
        <v>138.83000000000001</v>
      </c>
      <c r="P110">
        <v>135.19</v>
      </c>
      <c r="Q110">
        <v>135.72999999999999</v>
      </c>
      <c r="S110" s="53">
        <f t="shared" si="24"/>
        <v>1.9368925200732499E-2</v>
      </c>
      <c r="T110" s="53">
        <f t="shared" si="25"/>
        <v>1.9412678243682056E-2</v>
      </c>
      <c r="U110" s="53">
        <f t="shared" si="26"/>
        <v>1.934599003825891E-2</v>
      </c>
      <c r="V110" s="53">
        <f t="shared" si="27"/>
        <v>1.929418368062864E-2</v>
      </c>
      <c r="W110" s="53">
        <f t="shared" si="28"/>
        <v>1.9475920679886686E-2</v>
      </c>
      <c r="X110" s="53">
        <f t="shared" si="29"/>
        <v>1.9329444014901241E-2</v>
      </c>
      <c r="Y110" s="53">
        <f t="shared" si="30"/>
        <v>1.9438750265073867E-2</v>
      </c>
      <c r="Z110" s="53">
        <f t="shared" si="31"/>
        <v>1.9567757009345637E-2</v>
      </c>
      <c r="AA110" s="53">
        <f t="shared" si="32"/>
        <v>1.9448246056327799E-2</v>
      </c>
      <c r="AB110" s="53">
        <f t="shared" si="33"/>
        <v>1.9380131666543416E-2</v>
      </c>
      <c r="AC110" s="53">
        <f t="shared" si="34"/>
        <v>1.9303028070433985E-2</v>
      </c>
    </row>
    <row r="111" spans="4:29" x14ac:dyDescent="0.25">
      <c r="D111" s="91">
        <v>42217</v>
      </c>
      <c r="E111" s="32">
        <f t="shared" si="23"/>
        <v>42247</v>
      </c>
      <c r="F111" t="s">
        <v>2581</v>
      </c>
      <c r="G111">
        <v>141.97999999999999</v>
      </c>
      <c r="H111">
        <v>141.66</v>
      </c>
      <c r="I111">
        <v>138.53</v>
      </c>
      <c r="J111">
        <v>142.53</v>
      </c>
      <c r="K111">
        <v>141.19999999999999</v>
      </c>
      <c r="L111" s="97">
        <v>142.27000000000001</v>
      </c>
      <c r="M111">
        <v>141.47</v>
      </c>
      <c r="N111">
        <v>136.96</v>
      </c>
      <c r="O111">
        <v>138.83000000000001</v>
      </c>
      <c r="P111">
        <v>135.19</v>
      </c>
      <c r="Q111">
        <v>135.72999999999999</v>
      </c>
      <c r="S111" s="53">
        <f t="shared" si="24"/>
        <v>1.9368925200732499E-2</v>
      </c>
      <c r="T111" s="53">
        <f t="shared" si="25"/>
        <v>1.9412678243682056E-2</v>
      </c>
      <c r="U111" s="53">
        <f t="shared" si="26"/>
        <v>1.934599003825891E-2</v>
      </c>
      <c r="V111" s="53">
        <f t="shared" si="27"/>
        <v>1.929418368062864E-2</v>
      </c>
      <c r="W111" s="53">
        <f t="shared" si="28"/>
        <v>1.9475920679886686E-2</v>
      </c>
      <c r="X111" s="53">
        <f t="shared" si="29"/>
        <v>1.9329444014901241E-2</v>
      </c>
      <c r="Y111" s="53">
        <f t="shared" si="30"/>
        <v>1.9438750265073867E-2</v>
      </c>
      <c r="Z111" s="53">
        <f t="shared" si="31"/>
        <v>1.9567757009345637E-2</v>
      </c>
      <c r="AA111" s="53">
        <f t="shared" si="32"/>
        <v>1.9448246056327799E-2</v>
      </c>
      <c r="AB111" s="53">
        <f t="shared" si="33"/>
        <v>1.9380131666543416E-2</v>
      </c>
      <c r="AC111" s="53">
        <f t="shared" si="34"/>
        <v>1.9303028070433985E-2</v>
      </c>
    </row>
    <row r="112" spans="4:29" x14ac:dyDescent="0.25">
      <c r="D112" s="91">
        <v>42217</v>
      </c>
      <c r="E112" s="32">
        <f t="shared" si="23"/>
        <v>42247</v>
      </c>
      <c r="F112" t="s">
        <v>2581</v>
      </c>
      <c r="G112">
        <v>141.97999999999999</v>
      </c>
      <c r="H112">
        <v>141.66</v>
      </c>
      <c r="I112">
        <v>138.53</v>
      </c>
      <c r="J112">
        <v>142.53</v>
      </c>
      <c r="K112">
        <v>141.19999999999999</v>
      </c>
      <c r="L112" s="97">
        <v>142.27000000000001</v>
      </c>
      <c r="M112">
        <v>141.47</v>
      </c>
      <c r="N112">
        <v>136.96</v>
      </c>
      <c r="O112">
        <v>138.83000000000001</v>
      </c>
      <c r="P112">
        <v>135.19</v>
      </c>
      <c r="Q112">
        <v>135.72999999999999</v>
      </c>
      <c r="S112" s="53">
        <f t="shared" si="24"/>
        <v>1.9368925200732499E-2</v>
      </c>
      <c r="T112" s="53">
        <f t="shared" si="25"/>
        <v>1.9412678243682056E-2</v>
      </c>
      <c r="U112" s="53">
        <f t="shared" si="26"/>
        <v>1.934599003825891E-2</v>
      </c>
      <c r="V112" s="53">
        <f t="shared" si="27"/>
        <v>1.929418368062864E-2</v>
      </c>
      <c r="W112" s="53">
        <f t="shared" si="28"/>
        <v>1.9475920679886686E-2</v>
      </c>
      <c r="X112" s="53">
        <f t="shared" si="29"/>
        <v>1.9329444014901241E-2</v>
      </c>
      <c r="Y112" s="53">
        <f t="shared" si="30"/>
        <v>1.9438750265073867E-2</v>
      </c>
      <c r="Z112" s="53">
        <f t="shared" si="31"/>
        <v>1.9567757009345637E-2</v>
      </c>
      <c r="AA112" s="53">
        <f t="shared" si="32"/>
        <v>1.9448246056327799E-2</v>
      </c>
      <c r="AB112" s="53">
        <f t="shared" si="33"/>
        <v>1.9380131666543416E-2</v>
      </c>
      <c r="AC112" s="53">
        <f t="shared" si="34"/>
        <v>1.9303028070433985E-2</v>
      </c>
    </row>
    <row r="113" spans="4:29" x14ac:dyDescent="0.25">
      <c r="D113" s="91">
        <v>42217</v>
      </c>
      <c r="E113" s="32">
        <f t="shared" si="23"/>
        <v>42247</v>
      </c>
      <c r="F113" t="s">
        <v>2581</v>
      </c>
      <c r="G113">
        <v>141.97999999999999</v>
      </c>
      <c r="H113">
        <v>141.66</v>
      </c>
      <c r="I113">
        <v>138.53</v>
      </c>
      <c r="J113">
        <v>142.53</v>
      </c>
      <c r="K113">
        <v>141.19999999999999</v>
      </c>
      <c r="L113" s="97">
        <v>142.27000000000001</v>
      </c>
      <c r="M113">
        <v>141.47</v>
      </c>
      <c r="N113">
        <v>136.96</v>
      </c>
      <c r="O113">
        <v>138.83000000000001</v>
      </c>
      <c r="P113">
        <v>135.19</v>
      </c>
      <c r="Q113">
        <v>135.72999999999999</v>
      </c>
      <c r="S113" s="53">
        <f t="shared" si="24"/>
        <v>1.9368925200732499E-2</v>
      </c>
      <c r="T113" s="53">
        <f t="shared" si="25"/>
        <v>1.9412678243682056E-2</v>
      </c>
      <c r="U113" s="53">
        <f t="shared" si="26"/>
        <v>1.934599003825891E-2</v>
      </c>
      <c r="V113" s="53">
        <f t="shared" si="27"/>
        <v>1.929418368062864E-2</v>
      </c>
      <c r="W113" s="53">
        <f t="shared" si="28"/>
        <v>1.9475920679886686E-2</v>
      </c>
      <c r="X113" s="53">
        <f t="shared" si="29"/>
        <v>1.9329444014901241E-2</v>
      </c>
      <c r="Y113" s="53">
        <f t="shared" si="30"/>
        <v>1.9438750265073867E-2</v>
      </c>
      <c r="Z113" s="53">
        <f t="shared" si="31"/>
        <v>1.9567757009345637E-2</v>
      </c>
      <c r="AA113" s="53">
        <f t="shared" si="32"/>
        <v>1.9448246056327799E-2</v>
      </c>
      <c r="AB113" s="53">
        <f t="shared" si="33"/>
        <v>1.9380131666543416E-2</v>
      </c>
      <c r="AC113" s="53">
        <f t="shared" si="34"/>
        <v>1.9303028070433985E-2</v>
      </c>
    </row>
    <row r="114" spans="4:29" x14ac:dyDescent="0.25">
      <c r="D114" s="91">
        <v>42217</v>
      </c>
      <c r="E114" s="32">
        <f t="shared" si="23"/>
        <v>42247</v>
      </c>
      <c r="F114" t="s">
        <v>2581</v>
      </c>
      <c r="G114">
        <v>141.97999999999999</v>
      </c>
      <c r="H114">
        <v>141.66</v>
      </c>
      <c r="I114">
        <v>138.53</v>
      </c>
      <c r="J114">
        <v>142.53</v>
      </c>
      <c r="K114">
        <v>141.19999999999999</v>
      </c>
      <c r="L114" s="97">
        <v>142.27000000000001</v>
      </c>
      <c r="M114">
        <v>141.47</v>
      </c>
      <c r="N114">
        <v>136.96</v>
      </c>
      <c r="O114">
        <v>138.83000000000001</v>
      </c>
      <c r="P114">
        <v>135.19</v>
      </c>
      <c r="Q114">
        <v>135.72999999999999</v>
      </c>
      <c r="S114" s="53">
        <f t="shared" si="24"/>
        <v>1.9368925200732499E-2</v>
      </c>
      <c r="T114" s="53">
        <f t="shared" si="25"/>
        <v>1.9412678243682056E-2</v>
      </c>
      <c r="U114" s="53">
        <f t="shared" si="26"/>
        <v>1.934599003825891E-2</v>
      </c>
      <c r="V114" s="53">
        <f t="shared" si="27"/>
        <v>1.929418368062864E-2</v>
      </c>
      <c r="W114" s="53">
        <f t="shared" si="28"/>
        <v>1.9475920679886686E-2</v>
      </c>
      <c r="X114" s="53">
        <f t="shared" si="29"/>
        <v>1.9329444014901241E-2</v>
      </c>
      <c r="Y114" s="53">
        <f t="shared" si="30"/>
        <v>1.9438750265073867E-2</v>
      </c>
      <c r="Z114" s="53">
        <f t="shared" si="31"/>
        <v>1.9567757009345637E-2</v>
      </c>
      <c r="AA114" s="53">
        <f t="shared" si="32"/>
        <v>1.9448246056327799E-2</v>
      </c>
      <c r="AB114" s="53">
        <f t="shared" si="33"/>
        <v>1.9380131666543416E-2</v>
      </c>
      <c r="AC114" s="53">
        <f t="shared" si="34"/>
        <v>1.9303028070433985E-2</v>
      </c>
    </row>
    <row r="115" spans="4:29" x14ac:dyDescent="0.25">
      <c r="D115" s="91">
        <v>42217</v>
      </c>
      <c r="E115" s="32">
        <f t="shared" si="23"/>
        <v>42247</v>
      </c>
      <c r="F115" t="s">
        <v>2581</v>
      </c>
      <c r="G115">
        <v>141.97999999999999</v>
      </c>
      <c r="H115">
        <v>141.66</v>
      </c>
      <c r="I115">
        <v>138.53</v>
      </c>
      <c r="J115">
        <v>142.53</v>
      </c>
      <c r="K115">
        <v>141.19999999999999</v>
      </c>
      <c r="L115" s="97">
        <v>142.27000000000001</v>
      </c>
      <c r="M115">
        <v>141.47</v>
      </c>
      <c r="N115">
        <v>136.96</v>
      </c>
      <c r="O115">
        <v>138.83000000000001</v>
      </c>
      <c r="P115">
        <v>135.19</v>
      </c>
      <c r="Q115">
        <v>135.72999999999999</v>
      </c>
      <c r="S115" s="53">
        <f t="shared" si="24"/>
        <v>1.9368925200732499E-2</v>
      </c>
      <c r="T115" s="53">
        <f t="shared" si="25"/>
        <v>1.9412678243682056E-2</v>
      </c>
      <c r="U115" s="53">
        <f t="shared" si="26"/>
        <v>1.934599003825891E-2</v>
      </c>
      <c r="V115" s="53">
        <f t="shared" si="27"/>
        <v>1.929418368062864E-2</v>
      </c>
      <c r="W115" s="53">
        <f t="shared" si="28"/>
        <v>1.9475920679886686E-2</v>
      </c>
      <c r="X115" s="53">
        <f t="shared" si="29"/>
        <v>1.9329444014901241E-2</v>
      </c>
      <c r="Y115" s="53">
        <f t="shared" si="30"/>
        <v>1.9438750265073867E-2</v>
      </c>
      <c r="Z115" s="53">
        <f t="shared" si="31"/>
        <v>1.9567757009345637E-2</v>
      </c>
      <c r="AA115" s="53">
        <f t="shared" si="32"/>
        <v>1.9448246056327799E-2</v>
      </c>
      <c r="AB115" s="53">
        <f t="shared" si="33"/>
        <v>1.9380131666543416E-2</v>
      </c>
      <c r="AC115" s="53">
        <f t="shared" si="34"/>
        <v>1.9303028070433985E-2</v>
      </c>
    </row>
    <row r="116" spans="4:29" x14ac:dyDescent="0.25">
      <c r="D116" s="91">
        <v>42217</v>
      </c>
      <c r="E116" s="32">
        <f t="shared" si="23"/>
        <v>42247</v>
      </c>
      <c r="F116" t="s">
        <v>2581</v>
      </c>
      <c r="G116">
        <v>141.97999999999999</v>
      </c>
      <c r="H116">
        <v>141.66</v>
      </c>
      <c r="I116">
        <v>138.53</v>
      </c>
      <c r="J116">
        <v>142.53</v>
      </c>
      <c r="K116">
        <v>141.19999999999999</v>
      </c>
      <c r="L116" s="97">
        <v>142.27000000000001</v>
      </c>
      <c r="M116">
        <v>141.47</v>
      </c>
      <c r="N116">
        <v>136.96</v>
      </c>
      <c r="O116">
        <v>138.83000000000001</v>
      </c>
      <c r="P116">
        <v>135.19</v>
      </c>
      <c r="Q116">
        <v>135.72999999999999</v>
      </c>
      <c r="S116" s="53">
        <f t="shared" si="24"/>
        <v>1.9368925200732499E-2</v>
      </c>
      <c r="T116" s="53">
        <f t="shared" si="25"/>
        <v>1.9412678243682056E-2</v>
      </c>
      <c r="U116" s="53">
        <f t="shared" si="26"/>
        <v>1.934599003825891E-2</v>
      </c>
      <c r="V116" s="53">
        <f t="shared" si="27"/>
        <v>1.929418368062864E-2</v>
      </c>
      <c r="W116" s="53">
        <f t="shared" si="28"/>
        <v>1.9475920679886686E-2</v>
      </c>
      <c r="X116" s="53">
        <f t="shared" si="29"/>
        <v>1.9329444014901241E-2</v>
      </c>
      <c r="Y116" s="53">
        <f t="shared" si="30"/>
        <v>1.9438750265073867E-2</v>
      </c>
      <c r="Z116" s="53">
        <f t="shared" si="31"/>
        <v>1.9567757009345637E-2</v>
      </c>
      <c r="AA116" s="53">
        <f t="shared" si="32"/>
        <v>1.9448246056327799E-2</v>
      </c>
      <c r="AB116" s="53">
        <f t="shared" si="33"/>
        <v>1.9380131666543416E-2</v>
      </c>
      <c r="AC116" s="53">
        <f t="shared" si="34"/>
        <v>1.9303028070433985E-2</v>
      </c>
    </row>
    <row r="117" spans="4:29" x14ac:dyDescent="0.25">
      <c r="D117" s="91">
        <v>42217</v>
      </c>
      <c r="E117" s="32">
        <f t="shared" si="23"/>
        <v>42247</v>
      </c>
      <c r="F117" t="s">
        <v>2581</v>
      </c>
      <c r="G117">
        <v>141.97999999999999</v>
      </c>
      <c r="H117">
        <v>141.66</v>
      </c>
      <c r="I117">
        <v>138.53</v>
      </c>
      <c r="J117">
        <v>142.53</v>
      </c>
      <c r="K117">
        <v>141.19999999999999</v>
      </c>
      <c r="L117" s="97">
        <v>142.27000000000001</v>
      </c>
      <c r="M117">
        <v>141.47</v>
      </c>
      <c r="N117">
        <v>136.96</v>
      </c>
      <c r="O117">
        <v>138.83000000000001</v>
      </c>
      <c r="P117">
        <v>135.19</v>
      </c>
      <c r="Q117">
        <v>135.72999999999999</v>
      </c>
      <c r="S117" s="53">
        <f t="shared" si="24"/>
        <v>1.9368925200732499E-2</v>
      </c>
      <c r="T117" s="53">
        <f t="shared" si="25"/>
        <v>1.9412678243682056E-2</v>
      </c>
      <c r="U117" s="53">
        <f t="shared" si="26"/>
        <v>1.934599003825891E-2</v>
      </c>
      <c r="V117" s="53">
        <f t="shared" si="27"/>
        <v>1.929418368062864E-2</v>
      </c>
      <c r="W117" s="53">
        <f t="shared" si="28"/>
        <v>1.9475920679886686E-2</v>
      </c>
      <c r="X117" s="53">
        <f t="shared" si="29"/>
        <v>1.9329444014901241E-2</v>
      </c>
      <c r="Y117" s="53">
        <f t="shared" si="30"/>
        <v>1.9438750265073867E-2</v>
      </c>
      <c r="Z117" s="53">
        <f t="shared" si="31"/>
        <v>1.9567757009345637E-2</v>
      </c>
      <c r="AA117" s="53">
        <f t="shared" si="32"/>
        <v>1.9448246056327799E-2</v>
      </c>
      <c r="AB117" s="53">
        <f t="shared" si="33"/>
        <v>1.9380131666543416E-2</v>
      </c>
      <c r="AC117" s="53">
        <f t="shared" si="34"/>
        <v>1.9303028070433985E-2</v>
      </c>
    </row>
    <row r="118" spans="4:29" x14ac:dyDescent="0.25">
      <c r="D118" s="91">
        <v>42217</v>
      </c>
      <c r="E118" s="32">
        <f t="shared" si="23"/>
        <v>42247</v>
      </c>
      <c r="F118" t="s">
        <v>2581</v>
      </c>
      <c r="G118">
        <v>141.97999999999999</v>
      </c>
      <c r="H118">
        <v>141.66</v>
      </c>
      <c r="I118">
        <v>138.53</v>
      </c>
      <c r="J118">
        <v>142.53</v>
      </c>
      <c r="K118">
        <v>141.19999999999999</v>
      </c>
      <c r="L118" s="97">
        <v>142.27000000000001</v>
      </c>
      <c r="M118">
        <v>141.47</v>
      </c>
      <c r="N118">
        <v>136.96</v>
      </c>
      <c r="O118">
        <v>138.83000000000001</v>
      </c>
      <c r="P118">
        <v>135.19</v>
      </c>
      <c r="Q118">
        <v>135.72999999999999</v>
      </c>
      <c r="S118" s="53">
        <f t="shared" si="24"/>
        <v>1.9368925200732499E-2</v>
      </c>
      <c r="T118" s="53">
        <f t="shared" si="25"/>
        <v>1.9412678243682056E-2</v>
      </c>
      <c r="U118" s="53">
        <f t="shared" si="26"/>
        <v>1.934599003825891E-2</v>
      </c>
      <c r="V118" s="53">
        <f t="shared" si="27"/>
        <v>1.929418368062864E-2</v>
      </c>
      <c r="W118" s="53">
        <f t="shared" si="28"/>
        <v>1.9475920679886686E-2</v>
      </c>
      <c r="X118" s="53">
        <f t="shared" si="29"/>
        <v>1.9329444014901241E-2</v>
      </c>
      <c r="Y118" s="53">
        <f t="shared" si="30"/>
        <v>1.9438750265073867E-2</v>
      </c>
      <c r="Z118" s="53">
        <f t="shared" si="31"/>
        <v>1.9567757009345637E-2</v>
      </c>
      <c r="AA118" s="53">
        <f t="shared" si="32"/>
        <v>1.9448246056327799E-2</v>
      </c>
      <c r="AB118" s="53">
        <f t="shared" si="33"/>
        <v>1.9380131666543416E-2</v>
      </c>
      <c r="AC118" s="53">
        <f t="shared" si="34"/>
        <v>1.9303028070433985E-2</v>
      </c>
    </row>
    <row r="119" spans="4:29" x14ac:dyDescent="0.25">
      <c r="D119" s="91">
        <v>42217</v>
      </c>
      <c r="E119" s="32">
        <f t="shared" si="23"/>
        <v>42247</v>
      </c>
      <c r="F119" t="s">
        <v>2581</v>
      </c>
      <c r="G119">
        <v>141.97999999999999</v>
      </c>
      <c r="H119">
        <v>141.66</v>
      </c>
      <c r="I119">
        <v>138.53</v>
      </c>
      <c r="J119">
        <v>142.53</v>
      </c>
      <c r="K119">
        <v>141.19999999999999</v>
      </c>
      <c r="L119" s="97">
        <v>142.27000000000001</v>
      </c>
      <c r="M119">
        <v>141.47</v>
      </c>
      <c r="N119">
        <v>136.96</v>
      </c>
      <c r="O119">
        <v>138.83000000000001</v>
      </c>
      <c r="P119">
        <v>135.19</v>
      </c>
      <c r="Q119">
        <v>135.72999999999999</v>
      </c>
      <c r="S119" s="53">
        <f t="shared" si="24"/>
        <v>1.9368925200732499E-2</v>
      </c>
      <c r="T119" s="53">
        <f t="shared" si="25"/>
        <v>1.9412678243682056E-2</v>
      </c>
      <c r="U119" s="53">
        <f t="shared" si="26"/>
        <v>1.934599003825891E-2</v>
      </c>
      <c r="V119" s="53">
        <f t="shared" si="27"/>
        <v>1.929418368062864E-2</v>
      </c>
      <c r="W119" s="53">
        <f t="shared" si="28"/>
        <v>1.9475920679886686E-2</v>
      </c>
      <c r="X119" s="53">
        <f t="shared" si="29"/>
        <v>1.9329444014901241E-2</v>
      </c>
      <c r="Y119" s="53">
        <f t="shared" si="30"/>
        <v>1.9438750265073867E-2</v>
      </c>
      <c r="Z119" s="53">
        <f t="shared" si="31"/>
        <v>1.9567757009345637E-2</v>
      </c>
      <c r="AA119" s="53">
        <f t="shared" si="32"/>
        <v>1.9448246056327799E-2</v>
      </c>
      <c r="AB119" s="53">
        <f t="shared" si="33"/>
        <v>1.9380131666543416E-2</v>
      </c>
      <c r="AC119" s="53">
        <f t="shared" si="34"/>
        <v>1.9303028070433985E-2</v>
      </c>
    </row>
    <row r="120" spans="4:29" x14ac:dyDescent="0.25">
      <c r="D120" s="91">
        <v>42217</v>
      </c>
      <c r="E120" s="32">
        <f t="shared" si="23"/>
        <v>42247</v>
      </c>
      <c r="F120" t="s">
        <v>2581</v>
      </c>
      <c r="G120">
        <v>141.97999999999999</v>
      </c>
      <c r="H120">
        <v>141.66</v>
      </c>
      <c r="I120">
        <v>138.53</v>
      </c>
      <c r="J120">
        <v>142.53</v>
      </c>
      <c r="K120">
        <v>141.19999999999999</v>
      </c>
      <c r="L120" s="97">
        <v>142.27000000000001</v>
      </c>
      <c r="M120">
        <v>141.47</v>
      </c>
      <c r="N120">
        <v>136.96</v>
      </c>
      <c r="O120">
        <v>138.83000000000001</v>
      </c>
      <c r="P120">
        <v>135.19</v>
      </c>
      <c r="Q120">
        <v>135.72999999999999</v>
      </c>
      <c r="S120" s="53">
        <f t="shared" si="24"/>
        <v>1.9368925200732499E-2</v>
      </c>
      <c r="T120" s="53">
        <f t="shared" si="25"/>
        <v>1.9412678243682056E-2</v>
      </c>
      <c r="U120" s="53">
        <f t="shared" si="26"/>
        <v>1.934599003825891E-2</v>
      </c>
      <c r="V120" s="53">
        <f t="shared" si="27"/>
        <v>1.929418368062864E-2</v>
      </c>
      <c r="W120" s="53">
        <f t="shared" si="28"/>
        <v>1.9475920679886686E-2</v>
      </c>
      <c r="X120" s="53">
        <f t="shared" si="29"/>
        <v>1.9329444014901241E-2</v>
      </c>
      <c r="Y120" s="53">
        <f t="shared" si="30"/>
        <v>1.9438750265073867E-2</v>
      </c>
      <c r="Z120" s="53">
        <f t="shared" si="31"/>
        <v>1.9567757009345637E-2</v>
      </c>
      <c r="AA120" s="53">
        <f t="shared" si="32"/>
        <v>1.9448246056327799E-2</v>
      </c>
      <c r="AB120" s="53">
        <f t="shared" si="33"/>
        <v>1.9380131666543416E-2</v>
      </c>
      <c r="AC120" s="53">
        <f t="shared" si="34"/>
        <v>1.9303028070433985E-2</v>
      </c>
    </row>
    <row r="121" spans="4:29" x14ac:dyDescent="0.25">
      <c r="D121" s="91">
        <v>42217</v>
      </c>
      <c r="E121" s="32">
        <f t="shared" si="23"/>
        <v>42247</v>
      </c>
      <c r="F121" t="s">
        <v>2581</v>
      </c>
      <c r="G121">
        <v>141.97999999999999</v>
      </c>
      <c r="H121">
        <v>141.66</v>
      </c>
      <c r="I121">
        <v>138.53</v>
      </c>
      <c r="J121">
        <v>142.53</v>
      </c>
      <c r="K121">
        <v>141.19999999999999</v>
      </c>
      <c r="L121" s="97">
        <v>142.27000000000001</v>
      </c>
      <c r="M121">
        <v>141.47</v>
      </c>
      <c r="N121">
        <v>136.96</v>
      </c>
      <c r="O121">
        <v>138.83000000000001</v>
      </c>
      <c r="P121">
        <v>135.19</v>
      </c>
      <c r="Q121">
        <v>135.72999999999999</v>
      </c>
      <c r="S121" s="53">
        <f t="shared" si="24"/>
        <v>1.9368925200732499E-2</v>
      </c>
      <c r="T121" s="53">
        <f t="shared" si="25"/>
        <v>1.9412678243682056E-2</v>
      </c>
      <c r="U121" s="53">
        <f t="shared" si="26"/>
        <v>1.934599003825891E-2</v>
      </c>
      <c r="V121" s="53">
        <f t="shared" si="27"/>
        <v>1.929418368062864E-2</v>
      </c>
      <c r="W121" s="53">
        <f t="shared" si="28"/>
        <v>1.9475920679886686E-2</v>
      </c>
      <c r="X121" s="53">
        <f t="shared" si="29"/>
        <v>1.9329444014901241E-2</v>
      </c>
      <c r="Y121" s="53">
        <f t="shared" si="30"/>
        <v>1.9438750265073867E-2</v>
      </c>
      <c r="Z121" s="53">
        <f t="shared" si="31"/>
        <v>1.9567757009345637E-2</v>
      </c>
      <c r="AA121" s="53">
        <f t="shared" si="32"/>
        <v>1.9448246056327799E-2</v>
      </c>
      <c r="AB121" s="53">
        <f t="shared" si="33"/>
        <v>1.9380131666543416E-2</v>
      </c>
      <c r="AC121" s="53">
        <f t="shared" si="34"/>
        <v>1.9303028070433985E-2</v>
      </c>
    </row>
    <row r="122" spans="4:29" x14ac:dyDescent="0.25">
      <c r="D122" s="91">
        <v>42217</v>
      </c>
      <c r="E122" s="32">
        <f t="shared" si="23"/>
        <v>42247</v>
      </c>
      <c r="F122" t="s">
        <v>2581</v>
      </c>
      <c r="G122">
        <v>141.97999999999999</v>
      </c>
      <c r="H122">
        <v>141.66</v>
      </c>
      <c r="I122">
        <v>138.53</v>
      </c>
      <c r="J122">
        <v>142.53</v>
      </c>
      <c r="K122">
        <v>141.19999999999999</v>
      </c>
      <c r="L122" s="97">
        <v>142.27000000000001</v>
      </c>
      <c r="M122">
        <v>141.47</v>
      </c>
      <c r="N122">
        <v>136.96</v>
      </c>
      <c r="O122">
        <v>138.83000000000001</v>
      </c>
      <c r="P122">
        <v>135.19</v>
      </c>
      <c r="Q122">
        <v>135.72999999999999</v>
      </c>
      <c r="S122" s="53">
        <f t="shared" si="24"/>
        <v>1.9368925200732499E-2</v>
      </c>
      <c r="T122" s="53">
        <f t="shared" si="25"/>
        <v>1.9412678243682056E-2</v>
      </c>
      <c r="U122" s="53">
        <f t="shared" si="26"/>
        <v>1.934599003825891E-2</v>
      </c>
      <c r="V122" s="53">
        <f t="shared" si="27"/>
        <v>1.929418368062864E-2</v>
      </c>
      <c r="W122" s="53">
        <f t="shared" si="28"/>
        <v>1.9475920679886686E-2</v>
      </c>
      <c r="X122" s="53">
        <f t="shared" si="29"/>
        <v>1.9329444014901241E-2</v>
      </c>
      <c r="Y122" s="53">
        <f t="shared" si="30"/>
        <v>1.9438750265073867E-2</v>
      </c>
      <c r="Z122" s="53">
        <f t="shared" si="31"/>
        <v>1.9567757009345637E-2</v>
      </c>
      <c r="AA122" s="53">
        <f t="shared" si="32"/>
        <v>1.9448246056327799E-2</v>
      </c>
      <c r="AB122" s="53">
        <f t="shared" si="33"/>
        <v>1.9380131666543416E-2</v>
      </c>
      <c r="AC122" s="53">
        <f t="shared" si="34"/>
        <v>1.9303028070433985E-2</v>
      </c>
    </row>
    <row r="123" spans="4:29" x14ac:dyDescent="0.25">
      <c r="D123" s="91">
        <v>42217</v>
      </c>
      <c r="E123" s="32">
        <f t="shared" si="23"/>
        <v>42247</v>
      </c>
      <c r="F123" t="s">
        <v>2581</v>
      </c>
      <c r="G123">
        <v>141.97999999999999</v>
      </c>
      <c r="H123">
        <v>141.66</v>
      </c>
      <c r="I123">
        <v>138.53</v>
      </c>
      <c r="J123">
        <v>142.53</v>
      </c>
      <c r="K123">
        <v>141.19999999999999</v>
      </c>
      <c r="L123" s="97">
        <v>142.27000000000001</v>
      </c>
      <c r="M123">
        <v>141.47</v>
      </c>
      <c r="N123">
        <v>136.96</v>
      </c>
      <c r="O123">
        <v>138.83000000000001</v>
      </c>
      <c r="P123">
        <v>135.19</v>
      </c>
      <c r="Q123">
        <v>135.72999999999999</v>
      </c>
      <c r="S123" s="53">
        <f t="shared" si="24"/>
        <v>1.9368925200732499E-2</v>
      </c>
      <c r="T123" s="53">
        <f t="shared" si="25"/>
        <v>1.9412678243682056E-2</v>
      </c>
      <c r="U123" s="53">
        <f t="shared" si="26"/>
        <v>1.934599003825891E-2</v>
      </c>
      <c r="V123" s="53">
        <f t="shared" si="27"/>
        <v>1.929418368062864E-2</v>
      </c>
      <c r="W123" s="53">
        <f t="shared" si="28"/>
        <v>1.9475920679886686E-2</v>
      </c>
      <c r="X123" s="53">
        <f t="shared" si="29"/>
        <v>1.9329444014901241E-2</v>
      </c>
      <c r="Y123" s="53">
        <f t="shared" si="30"/>
        <v>1.9438750265073867E-2</v>
      </c>
      <c r="Z123" s="53">
        <f t="shared" si="31"/>
        <v>1.9567757009345637E-2</v>
      </c>
      <c r="AA123" s="53">
        <f t="shared" si="32"/>
        <v>1.9448246056327799E-2</v>
      </c>
      <c r="AB123" s="53">
        <f t="shared" si="33"/>
        <v>1.9380131666543416E-2</v>
      </c>
      <c r="AC123" s="53">
        <f t="shared" si="34"/>
        <v>1.9303028070433985E-2</v>
      </c>
    </row>
    <row r="124" spans="4:29" x14ac:dyDescent="0.25">
      <c r="D124" s="91">
        <v>42217</v>
      </c>
      <c r="E124" s="32">
        <f t="shared" si="23"/>
        <v>42247</v>
      </c>
      <c r="F124" t="s">
        <v>2581</v>
      </c>
      <c r="G124">
        <v>141.97999999999999</v>
      </c>
      <c r="H124">
        <v>141.66</v>
      </c>
      <c r="I124">
        <v>138.53</v>
      </c>
      <c r="J124">
        <v>142.53</v>
      </c>
      <c r="K124">
        <v>141.19999999999999</v>
      </c>
      <c r="L124" s="97">
        <v>142.27000000000001</v>
      </c>
      <c r="M124">
        <v>141.47</v>
      </c>
      <c r="N124">
        <v>136.96</v>
      </c>
      <c r="O124">
        <v>138.83000000000001</v>
      </c>
      <c r="P124">
        <v>135.19</v>
      </c>
      <c r="Q124">
        <v>135.72999999999999</v>
      </c>
      <c r="S124" s="53">
        <f t="shared" si="24"/>
        <v>1.9368925200732499E-2</v>
      </c>
      <c r="T124" s="53">
        <f t="shared" si="25"/>
        <v>1.9412678243682056E-2</v>
      </c>
      <c r="U124" s="53">
        <f t="shared" si="26"/>
        <v>1.934599003825891E-2</v>
      </c>
      <c r="V124" s="53">
        <f t="shared" si="27"/>
        <v>1.929418368062864E-2</v>
      </c>
      <c r="W124" s="53">
        <f t="shared" si="28"/>
        <v>1.9475920679886686E-2</v>
      </c>
      <c r="X124" s="53">
        <f t="shared" si="29"/>
        <v>1.9329444014901241E-2</v>
      </c>
      <c r="Y124" s="53">
        <f t="shared" si="30"/>
        <v>1.9438750265073867E-2</v>
      </c>
      <c r="Z124" s="53">
        <f t="shared" si="31"/>
        <v>1.9567757009345637E-2</v>
      </c>
      <c r="AA124" s="53">
        <f t="shared" si="32"/>
        <v>1.9448246056327799E-2</v>
      </c>
      <c r="AB124" s="53">
        <f t="shared" si="33"/>
        <v>1.9380131666543416E-2</v>
      </c>
      <c r="AC124" s="53">
        <f t="shared" si="34"/>
        <v>1.9303028070433985E-2</v>
      </c>
    </row>
    <row r="125" spans="4:29" x14ac:dyDescent="0.25">
      <c r="D125" s="91">
        <v>42217</v>
      </c>
      <c r="E125" s="32">
        <f t="shared" si="23"/>
        <v>42247</v>
      </c>
      <c r="F125" t="s">
        <v>2581</v>
      </c>
      <c r="G125">
        <v>141.97999999999999</v>
      </c>
      <c r="H125">
        <v>141.66</v>
      </c>
      <c r="I125">
        <v>138.53</v>
      </c>
      <c r="J125">
        <v>142.53</v>
      </c>
      <c r="K125">
        <v>141.19999999999999</v>
      </c>
      <c r="L125" s="97">
        <v>142.27000000000001</v>
      </c>
      <c r="M125">
        <v>141.47</v>
      </c>
      <c r="N125">
        <v>136.96</v>
      </c>
      <c r="O125">
        <v>138.83000000000001</v>
      </c>
      <c r="P125">
        <v>135.19</v>
      </c>
      <c r="Q125">
        <v>135.72999999999999</v>
      </c>
      <c r="S125" s="53">
        <f t="shared" si="24"/>
        <v>1.9368925200732499E-2</v>
      </c>
      <c r="T125" s="53">
        <f t="shared" si="25"/>
        <v>1.9412678243682056E-2</v>
      </c>
      <c r="U125" s="53">
        <f t="shared" si="26"/>
        <v>1.934599003825891E-2</v>
      </c>
      <c r="V125" s="53">
        <f t="shared" si="27"/>
        <v>1.929418368062864E-2</v>
      </c>
      <c r="W125" s="53">
        <f t="shared" si="28"/>
        <v>1.9475920679886686E-2</v>
      </c>
      <c r="X125" s="53">
        <f t="shared" si="29"/>
        <v>1.9329444014901241E-2</v>
      </c>
      <c r="Y125" s="53">
        <f t="shared" si="30"/>
        <v>1.9438750265073867E-2</v>
      </c>
      <c r="Z125" s="53">
        <f t="shared" si="31"/>
        <v>1.9567757009345637E-2</v>
      </c>
      <c r="AA125" s="53">
        <f t="shared" si="32"/>
        <v>1.9448246056327799E-2</v>
      </c>
      <c r="AB125" s="53">
        <f t="shared" si="33"/>
        <v>1.9380131666543416E-2</v>
      </c>
      <c r="AC125" s="53">
        <f t="shared" si="34"/>
        <v>1.9303028070433985E-2</v>
      </c>
    </row>
    <row r="126" spans="4:29" x14ac:dyDescent="0.25">
      <c r="D126" s="91">
        <v>42217</v>
      </c>
      <c r="E126" s="32">
        <f t="shared" si="23"/>
        <v>42247</v>
      </c>
      <c r="F126" t="s">
        <v>2581</v>
      </c>
      <c r="G126">
        <v>141.97999999999999</v>
      </c>
      <c r="H126">
        <v>141.66</v>
      </c>
      <c r="I126">
        <v>138.53</v>
      </c>
      <c r="J126">
        <v>142.53</v>
      </c>
      <c r="K126">
        <v>141.19999999999999</v>
      </c>
      <c r="L126" s="97">
        <v>142.27000000000001</v>
      </c>
      <c r="M126">
        <v>141.47</v>
      </c>
      <c r="N126">
        <v>136.96</v>
      </c>
      <c r="O126">
        <v>138.83000000000001</v>
      </c>
      <c r="P126">
        <v>135.19</v>
      </c>
      <c r="Q126">
        <v>135.72999999999999</v>
      </c>
      <c r="S126" s="53">
        <f t="shared" si="24"/>
        <v>1.9368925200732499E-2</v>
      </c>
      <c r="T126" s="53">
        <f t="shared" si="25"/>
        <v>1.9412678243682056E-2</v>
      </c>
      <c r="U126" s="53">
        <f t="shared" si="26"/>
        <v>1.934599003825891E-2</v>
      </c>
      <c r="V126" s="53">
        <f t="shared" si="27"/>
        <v>1.929418368062864E-2</v>
      </c>
      <c r="W126" s="53">
        <f t="shared" si="28"/>
        <v>1.9475920679886686E-2</v>
      </c>
      <c r="X126" s="53">
        <f t="shared" si="29"/>
        <v>1.9329444014901241E-2</v>
      </c>
      <c r="Y126" s="53">
        <f t="shared" si="30"/>
        <v>1.9438750265073867E-2</v>
      </c>
      <c r="Z126" s="53">
        <f t="shared" si="31"/>
        <v>1.9567757009345637E-2</v>
      </c>
      <c r="AA126" s="53">
        <f t="shared" si="32"/>
        <v>1.9448246056327799E-2</v>
      </c>
      <c r="AB126" s="53">
        <f t="shared" si="33"/>
        <v>1.9380131666543416E-2</v>
      </c>
      <c r="AC126" s="53">
        <f t="shared" si="34"/>
        <v>1.9303028070433985E-2</v>
      </c>
    </row>
    <row r="127" spans="4:29" x14ac:dyDescent="0.25">
      <c r="D127" s="91">
        <v>42217</v>
      </c>
      <c r="E127" s="32">
        <f t="shared" si="23"/>
        <v>42247</v>
      </c>
      <c r="F127" t="s">
        <v>2581</v>
      </c>
      <c r="G127">
        <v>141.97999999999999</v>
      </c>
      <c r="H127">
        <v>141.66</v>
      </c>
      <c r="I127">
        <v>138.53</v>
      </c>
      <c r="J127">
        <v>142.53</v>
      </c>
      <c r="K127">
        <v>141.19999999999999</v>
      </c>
      <c r="L127" s="97">
        <v>142.27000000000001</v>
      </c>
      <c r="M127">
        <v>141.47</v>
      </c>
      <c r="N127">
        <v>136.96</v>
      </c>
      <c r="O127">
        <v>138.83000000000001</v>
      </c>
      <c r="P127">
        <v>135.19</v>
      </c>
      <c r="Q127">
        <v>135.72999999999999</v>
      </c>
      <c r="S127" s="53">
        <f t="shared" si="24"/>
        <v>1.9368925200732499E-2</v>
      </c>
      <c r="T127" s="53">
        <f t="shared" si="25"/>
        <v>1.9412678243682056E-2</v>
      </c>
      <c r="U127" s="53">
        <f t="shared" si="26"/>
        <v>1.934599003825891E-2</v>
      </c>
      <c r="V127" s="53">
        <f t="shared" si="27"/>
        <v>1.929418368062864E-2</v>
      </c>
      <c r="W127" s="53">
        <f t="shared" si="28"/>
        <v>1.9475920679886686E-2</v>
      </c>
      <c r="X127" s="53">
        <f t="shared" si="29"/>
        <v>1.9329444014901241E-2</v>
      </c>
      <c r="Y127" s="53">
        <f t="shared" si="30"/>
        <v>1.9438750265073867E-2</v>
      </c>
      <c r="Z127" s="53">
        <f t="shared" si="31"/>
        <v>1.9567757009345637E-2</v>
      </c>
      <c r="AA127" s="53">
        <f t="shared" si="32"/>
        <v>1.9448246056327799E-2</v>
      </c>
      <c r="AB127" s="53">
        <f t="shared" si="33"/>
        <v>1.9380131666543416E-2</v>
      </c>
      <c r="AC127" s="53">
        <f t="shared" si="34"/>
        <v>1.9303028070433985E-2</v>
      </c>
    </row>
    <row r="128" spans="4:29" x14ac:dyDescent="0.25">
      <c r="D128" s="91">
        <v>42217</v>
      </c>
      <c r="E128" s="32">
        <f t="shared" si="23"/>
        <v>42247</v>
      </c>
      <c r="F128" t="s">
        <v>2581</v>
      </c>
      <c r="G128">
        <v>141.97999999999999</v>
      </c>
      <c r="H128">
        <v>141.66</v>
      </c>
      <c r="I128">
        <v>138.53</v>
      </c>
      <c r="J128">
        <v>142.53</v>
      </c>
      <c r="K128">
        <v>141.19999999999999</v>
      </c>
      <c r="L128" s="97">
        <v>142.27000000000001</v>
      </c>
      <c r="M128">
        <v>141.47</v>
      </c>
      <c r="N128">
        <v>136.96</v>
      </c>
      <c r="O128">
        <v>138.83000000000001</v>
      </c>
      <c r="P128">
        <v>135.19</v>
      </c>
      <c r="Q128">
        <v>135.72999999999999</v>
      </c>
      <c r="S128" s="53">
        <f t="shared" si="24"/>
        <v>1.9368925200732499E-2</v>
      </c>
      <c r="T128" s="53">
        <f t="shared" si="25"/>
        <v>1.9412678243682056E-2</v>
      </c>
      <c r="U128" s="53">
        <f t="shared" si="26"/>
        <v>1.934599003825891E-2</v>
      </c>
      <c r="V128" s="53">
        <f t="shared" si="27"/>
        <v>1.929418368062864E-2</v>
      </c>
      <c r="W128" s="53">
        <f t="shared" si="28"/>
        <v>1.9475920679886686E-2</v>
      </c>
      <c r="X128" s="53">
        <f t="shared" si="29"/>
        <v>1.9329444014901241E-2</v>
      </c>
      <c r="Y128" s="53">
        <f t="shared" si="30"/>
        <v>1.9438750265073867E-2</v>
      </c>
      <c r="Z128" s="53">
        <f t="shared" si="31"/>
        <v>1.9567757009345637E-2</v>
      </c>
      <c r="AA128" s="53">
        <f t="shared" si="32"/>
        <v>1.9448246056327799E-2</v>
      </c>
      <c r="AB128" s="53">
        <f t="shared" si="33"/>
        <v>1.9380131666543416E-2</v>
      </c>
      <c r="AC128" s="53">
        <f t="shared" si="34"/>
        <v>1.9303028070433985E-2</v>
      </c>
    </row>
    <row r="129" spans="4:29" x14ac:dyDescent="0.25">
      <c r="D129" s="91">
        <v>42217</v>
      </c>
      <c r="E129" s="32">
        <f t="shared" si="23"/>
        <v>42247</v>
      </c>
      <c r="F129" t="s">
        <v>2581</v>
      </c>
      <c r="G129">
        <v>141.97999999999999</v>
      </c>
      <c r="H129">
        <v>141.66</v>
      </c>
      <c r="I129">
        <v>138.53</v>
      </c>
      <c r="J129">
        <v>142.53</v>
      </c>
      <c r="K129">
        <v>141.19999999999999</v>
      </c>
      <c r="L129" s="97">
        <v>142.27000000000001</v>
      </c>
      <c r="M129">
        <v>141.47</v>
      </c>
      <c r="N129">
        <v>136.96</v>
      </c>
      <c r="O129">
        <v>138.83000000000001</v>
      </c>
      <c r="P129">
        <v>135.19</v>
      </c>
      <c r="Q129">
        <v>135.72999999999999</v>
      </c>
      <c r="S129" s="53">
        <f t="shared" si="24"/>
        <v>1.9368925200732499E-2</v>
      </c>
      <c r="T129" s="53">
        <f t="shared" si="25"/>
        <v>1.9412678243682056E-2</v>
      </c>
      <c r="U129" s="53">
        <f t="shared" si="26"/>
        <v>1.934599003825891E-2</v>
      </c>
      <c r="V129" s="53">
        <f t="shared" si="27"/>
        <v>1.929418368062864E-2</v>
      </c>
      <c r="W129" s="53">
        <f t="shared" si="28"/>
        <v>1.9475920679886686E-2</v>
      </c>
      <c r="X129" s="53">
        <f t="shared" si="29"/>
        <v>1.9329444014901241E-2</v>
      </c>
      <c r="Y129" s="53">
        <f t="shared" si="30"/>
        <v>1.9438750265073867E-2</v>
      </c>
      <c r="Z129" s="53">
        <f t="shared" si="31"/>
        <v>1.9567757009345637E-2</v>
      </c>
      <c r="AA129" s="53">
        <f t="shared" si="32"/>
        <v>1.9448246056327799E-2</v>
      </c>
      <c r="AB129" s="53">
        <f t="shared" si="33"/>
        <v>1.9380131666543416E-2</v>
      </c>
      <c r="AC129" s="53">
        <f t="shared" si="34"/>
        <v>1.9303028070433985E-2</v>
      </c>
    </row>
    <row r="130" spans="4:29" x14ac:dyDescent="0.25">
      <c r="D130" s="91">
        <v>42217</v>
      </c>
      <c r="E130" s="32">
        <f t="shared" si="23"/>
        <v>42247</v>
      </c>
      <c r="F130" t="s">
        <v>2581</v>
      </c>
      <c r="G130">
        <v>141.97999999999999</v>
      </c>
      <c r="H130">
        <v>141.66</v>
      </c>
      <c r="I130">
        <v>138.53</v>
      </c>
      <c r="J130">
        <v>142.53</v>
      </c>
      <c r="K130">
        <v>141.19999999999999</v>
      </c>
      <c r="L130" s="97">
        <v>142.27000000000001</v>
      </c>
      <c r="M130">
        <v>141.47</v>
      </c>
      <c r="N130">
        <v>136.96</v>
      </c>
      <c r="O130">
        <v>138.83000000000001</v>
      </c>
      <c r="P130">
        <v>135.19</v>
      </c>
      <c r="Q130">
        <v>135.72999999999999</v>
      </c>
      <c r="S130" s="53">
        <f t="shared" si="24"/>
        <v>1.9368925200732499E-2</v>
      </c>
      <c r="T130" s="53">
        <f t="shared" si="25"/>
        <v>1.9412678243682056E-2</v>
      </c>
      <c r="U130" s="53">
        <f t="shared" si="26"/>
        <v>1.934599003825891E-2</v>
      </c>
      <c r="V130" s="53">
        <f t="shared" si="27"/>
        <v>1.929418368062864E-2</v>
      </c>
      <c r="W130" s="53">
        <f t="shared" si="28"/>
        <v>1.9475920679886686E-2</v>
      </c>
      <c r="X130" s="53">
        <f t="shared" si="29"/>
        <v>1.9329444014901241E-2</v>
      </c>
      <c r="Y130" s="53">
        <f t="shared" si="30"/>
        <v>1.9438750265073867E-2</v>
      </c>
      <c r="Z130" s="53">
        <f t="shared" si="31"/>
        <v>1.9567757009345637E-2</v>
      </c>
      <c r="AA130" s="53">
        <f t="shared" si="32"/>
        <v>1.9448246056327799E-2</v>
      </c>
      <c r="AB130" s="53">
        <f t="shared" si="33"/>
        <v>1.9380131666543416E-2</v>
      </c>
      <c r="AC130" s="53">
        <f t="shared" si="34"/>
        <v>1.9303028070433985E-2</v>
      </c>
    </row>
    <row r="131" spans="4:29" x14ac:dyDescent="0.25">
      <c r="D131" s="91">
        <v>42217</v>
      </c>
      <c r="E131" s="32">
        <f t="shared" si="23"/>
        <v>42247</v>
      </c>
      <c r="F131" t="s">
        <v>2581</v>
      </c>
      <c r="G131">
        <v>141.97999999999999</v>
      </c>
      <c r="H131">
        <v>141.66</v>
      </c>
      <c r="I131">
        <v>138.53</v>
      </c>
      <c r="J131">
        <v>142.53</v>
      </c>
      <c r="K131">
        <v>141.19999999999999</v>
      </c>
      <c r="L131" s="97">
        <v>142.27000000000001</v>
      </c>
      <c r="M131">
        <v>141.47</v>
      </c>
      <c r="N131">
        <v>136.96</v>
      </c>
      <c r="O131">
        <v>138.83000000000001</v>
      </c>
      <c r="P131">
        <v>135.19</v>
      </c>
      <c r="Q131">
        <v>135.72999999999999</v>
      </c>
      <c r="S131" s="53">
        <f t="shared" si="24"/>
        <v>1.9368925200732499E-2</v>
      </c>
      <c r="T131" s="53">
        <f t="shared" si="25"/>
        <v>1.9412678243682056E-2</v>
      </c>
      <c r="U131" s="53">
        <f t="shared" si="26"/>
        <v>1.934599003825891E-2</v>
      </c>
      <c r="V131" s="53">
        <f t="shared" si="27"/>
        <v>1.929418368062864E-2</v>
      </c>
      <c r="W131" s="53">
        <f t="shared" si="28"/>
        <v>1.9475920679886686E-2</v>
      </c>
      <c r="X131" s="53">
        <f t="shared" si="29"/>
        <v>1.9329444014901241E-2</v>
      </c>
      <c r="Y131" s="53">
        <f t="shared" si="30"/>
        <v>1.9438750265073867E-2</v>
      </c>
      <c r="Z131" s="53">
        <f t="shared" si="31"/>
        <v>1.9567757009345637E-2</v>
      </c>
      <c r="AA131" s="53">
        <f t="shared" si="32"/>
        <v>1.9448246056327799E-2</v>
      </c>
      <c r="AB131" s="53">
        <f t="shared" si="33"/>
        <v>1.9380131666543416E-2</v>
      </c>
      <c r="AC131" s="53">
        <f t="shared" si="34"/>
        <v>1.9303028070433985E-2</v>
      </c>
    </row>
    <row r="132" spans="4:29" x14ac:dyDescent="0.25">
      <c r="D132" s="91">
        <v>42217</v>
      </c>
      <c r="E132" s="32">
        <f t="shared" si="23"/>
        <v>42247</v>
      </c>
      <c r="F132" t="s">
        <v>2581</v>
      </c>
      <c r="G132">
        <v>141.97999999999999</v>
      </c>
      <c r="H132">
        <v>141.66</v>
      </c>
      <c r="I132">
        <v>138.53</v>
      </c>
      <c r="J132">
        <v>142.53</v>
      </c>
      <c r="K132">
        <v>141.19999999999999</v>
      </c>
      <c r="L132" s="97">
        <v>142.27000000000001</v>
      </c>
      <c r="M132">
        <v>141.47</v>
      </c>
      <c r="N132">
        <v>136.96</v>
      </c>
      <c r="O132">
        <v>138.83000000000001</v>
      </c>
      <c r="P132">
        <v>135.19</v>
      </c>
      <c r="Q132">
        <v>135.72999999999999</v>
      </c>
      <c r="S132" s="53">
        <f t="shared" si="24"/>
        <v>1.9368925200732499E-2</v>
      </c>
      <c r="T132" s="53">
        <f t="shared" si="25"/>
        <v>1.9412678243682056E-2</v>
      </c>
      <c r="U132" s="53">
        <f t="shared" si="26"/>
        <v>1.934599003825891E-2</v>
      </c>
      <c r="V132" s="53">
        <f t="shared" si="27"/>
        <v>1.929418368062864E-2</v>
      </c>
      <c r="W132" s="53">
        <f t="shared" si="28"/>
        <v>1.9475920679886686E-2</v>
      </c>
      <c r="X132" s="53">
        <f t="shared" si="29"/>
        <v>1.9329444014901241E-2</v>
      </c>
      <c r="Y132" s="53">
        <f t="shared" si="30"/>
        <v>1.9438750265073867E-2</v>
      </c>
      <c r="Z132" s="53">
        <f t="shared" si="31"/>
        <v>1.9567757009345637E-2</v>
      </c>
      <c r="AA132" s="53">
        <f t="shared" si="32"/>
        <v>1.9448246056327799E-2</v>
      </c>
      <c r="AB132" s="53">
        <f t="shared" si="33"/>
        <v>1.9380131666543416E-2</v>
      </c>
      <c r="AC132" s="53">
        <f t="shared" si="34"/>
        <v>1.9303028070433985E-2</v>
      </c>
    </row>
    <row r="133" spans="4:29" x14ac:dyDescent="0.25">
      <c r="D133" s="91">
        <v>42217</v>
      </c>
      <c r="E133" s="32">
        <f t="shared" si="23"/>
        <v>42247</v>
      </c>
      <c r="F133" t="s">
        <v>2581</v>
      </c>
      <c r="G133">
        <v>141.97999999999999</v>
      </c>
      <c r="H133">
        <v>141.66</v>
      </c>
      <c r="I133">
        <v>138.53</v>
      </c>
      <c r="J133">
        <v>142.53</v>
      </c>
      <c r="K133">
        <v>141.19999999999999</v>
      </c>
      <c r="L133" s="97">
        <v>142.27000000000001</v>
      </c>
      <c r="M133">
        <v>141.47</v>
      </c>
      <c r="N133">
        <v>136.96</v>
      </c>
      <c r="O133">
        <v>138.83000000000001</v>
      </c>
      <c r="P133">
        <v>135.19</v>
      </c>
      <c r="Q133">
        <v>135.72999999999999</v>
      </c>
      <c r="S133" s="53">
        <f t="shared" si="24"/>
        <v>1.9368925200732499E-2</v>
      </c>
      <c r="T133" s="53">
        <f t="shared" si="25"/>
        <v>1.9412678243682056E-2</v>
      </c>
      <c r="U133" s="53">
        <f t="shared" si="26"/>
        <v>1.934599003825891E-2</v>
      </c>
      <c r="V133" s="53">
        <f t="shared" si="27"/>
        <v>1.929418368062864E-2</v>
      </c>
      <c r="W133" s="53">
        <f t="shared" si="28"/>
        <v>1.9475920679886686E-2</v>
      </c>
      <c r="X133" s="53">
        <f t="shared" si="29"/>
        <v>1.9329444014901241E-2</v>
      </c>
      <c r="Y133" s="53">
        <f t="shared" si="30"/>
        <v>1.9438750265073867E-2</v>
      </c>
      <c r="Z133" s="53">
        <f t="shared" si="31"/>
        <v>1.9567757009345637E-2</v>
      </c>
      <c r="AA133" s="53">
        <f t="shared" si="32"/>
        <v>1.9448246056327799E-2</v>
      </c>
      <c r="AB133" s="53">
        <f t="shared" si="33"/>
        <v>1.9380131666543416E-2</v>
      </c>
      <c r="AC133" s="53">
        <f t="shared" si="34"/>
        <v>1.9303028070433985E-2</v>
      </c>
    </row>
    <row r="134" spans="4:29" x14ac:dyDescent="0.25">
      <c r="D134" s="91">
        <v>42217</v>
      </c>
      <c r="E134" s="32">
        <f t="shared" si="23"/>
        <v>42247</v>
      </c>
      <c r="F134" t="s">
        <v>2581</v>
      </c>
      <c r="G134">
        <v>141.97999999999999</v>
      </c>
      <c r="H134">
        <v>141.66</v>
      </c>
      <c r="I134">
        <v>138.53</v>
      </c>
      <c r="J134">
        <v>142.53</v>
      </c>
      <c r="K134">
        <v>141.19999999999999</v>
      </c>
      <c r="L134" s="97">
        <v>142.27000000000001</v>
      </c>
      <c r="M134">
        <v>141.47</v>
      </c>
      <c r="N134">
        <v>136.96</v>
      </c>
      <c r="O134">
        <v>138.83000000000001</v>
      </c>
      <c r="P134">
        <v>135.19</v>
      </c>
      <c r="Q134">
        <v>135.72999999999999</v>
      </c>
      <c r="S134" s="53">
        <f t="shared" si="24"/>
        <v>1.9368925200732499E-2</v>
      </c>
      <c r="T134" s="53">
        <f t="shared" si="25"/>
        <v>1.9412678243682056E-2</v>
      </c>
      <c r="U134" s="53">
        <f t="shared" si="26"/>
        <v>1.934599003825891E-2</v>
      </c>
      <c r="V134" s="53">
        <f t="shared" si="27"/>
        <v>1.929418368062864E-2</v>
      </c>
      <c r="W134" s="53">
        <f t="shared" si="28"/>
        <v>1.9475920679886686E-2</v>
      </c>
      <c r="X134" s="53">
        <f t="shared" si="29"/>
        <v>1.9329444014901241E-2</v>
      </c>
      <c r="Y134" s="53">
        <f t="shared" si="30"/>
        <v>1.9438750265073867E-2</v>
      </c>
      <c r="Z134" s="53">
        <f t="shared" si="31"/>
        <v>1.9567757009345637E-2</v>
      </c>
      <c r="AA134" s="53">
        <f t="shared" si="32"/>
        <v>1.9448246056327799E-2</v>
      </c>
      <c r="AB134" s="53">
        <f t="shared" si="33"/>
        <v>1.9380131666543416E-2</v>
      </c>
      <c r="AC134" s="53">
        <f t="shared" si="34"/>
        <v>1.9303028070433985E-2</v>
      </c>
    </row>
    <row r="135" spans="4:29" x14ac:dyDescent="0.25">
      <c r="D135" s="91">
        <v>42217</v>
      </c>
      <c r="E135" s="32">
        <f t="shared" si="23"/>
        <v>42247</v>
      </c>
      <c r="F135" t="s">
        <v>2581</v>
      </c>
      <c r="G135">
        <v>141.97999999999999</v>
      </c>
      <c r="H135">
        <v>141.66</v>
      </c>
      <c r="I135">
        <v>138.53</v>
      </c>
      <c r="J135">
        <v>142.53</v>
      </c>
      <c r="K135">
        <v>141.19999999999999</v>
      </c>
      <c r="L135" s="97">
        <v>142.27000000000001</v>
      </c>
      <c r="M135">
        <v>141.47</v>
      </c>
      <c r="N135">
        <v>136.96</v>
      </c>
      <c r="O135">
        <v>138.83000000000001</v>
      </c>
      <c r="P135">
        <v>135.19</v>
      </c>
      <c r="Q135">
        <v>135.72999999999999</v>
      </c>
      <c r="S135" s="53">
        <f t="shared" si="24"/>
        <v>1.9368925200732499E-2</v>
      </c>
      <c r="T135" s="53">
        <f t="shared" si="25"/>
        <v>1.9412678243682056E-2</v>
      </c>
      <c r="U135" s="53">
        <f t="shared" si="26"/>
        <v>1.934599003825891E-2</v>
      </c>
      <c r="V135" s="53">
        <f t="shared" si="27"/>
        <v>1.929418368062864E-2</v>
      </c>
      <c r="W135" s="53">
        <f t="shared" si="28"/>
        <v>1.9475920679886686E-2</v>
      </c>
      <c r="X135" s="53">
        <f t="shared" si="29"/>
        <v>1.9329444014901241E-2</v>
      </c>
      <c r="Y135" s="53">
        <f t="shared" si="30"/>
        <v>1.9438750265073867E-2</v>
      </c>
      <c r="Z135" s="53">
        <f t="shared" si="31"/>
        <v>1.9567757009345637E-2</v>
      </c>
      <c r="AA135" s="53">
        <f t="shared" si="32"/>
        <v>1.9448246056327799E-2</v>
      </c>
      <c r="AB135" s="53">
        <f t="shared" si="33"/>
        <v>1.9380131666543416E-2</v>
      </c>
      <c r="AC135" s="53">
        <f t="shared" si="34"/>
        <v>1.9303028070433985E-2</v>
      </c>
    </row>
    <row r="136" spans="4:29" x14ac:dyDescent="0.25">
      <c r="D136" s="91">
        <v>42217</v>
      </c>
      <c r="E136" s="32">
        <f t="shared" si="23"/>
        <v>42247</v>
      </c>
      <c r="F136" t="s">
        <v>2581</v>
      </c>
      <c r="G136">
        <v>141.97999999999999</v>
      </c>
      <c r="H136">
        <v>141.66</v>
      </c>
      <c r="I136">
        <v>138.53</v>
      </c>
      <c r="J136">
        <v>142.53</v>
      </c>
      <c r="K136">
        <v>141.19999999999999</v>
      </c>
      <c r="L136" s="97">
        <v>142.27000000000001</v>
      </c>
      <c r="M136">
        <v>141.47</v>
      </c>
      <c r="N136">
        <v>136.96</v>
      </c>
      <c r="O136">
        <v>138.83000000000001</v>
      </c>
      <c r="P136">
        <v>135.19</v>
      </c>
      <c r="Q136">
        <v>135.72999999999999</v>
      </c>
      <c r="S136" s="53">
        <f t="shared" si="24"/>
        <v>1.9368925200732499E-2</v>
      </c>
      <c r="T136" s="53">
        <f t="shared" si="25"/>
        <v>1.9412678243682056E-2</v>
      </c>
      <c r="U136" s="53">
        <f t="shared" si="26"/>
        <v>1.934599003825891E-2</v>
      </c>
      <c r="V136" s="53">
        <f t="shared" si="27"/>
        <v>1.929418368062864E-2</v>
      </c>
      <c r="W136" s="53">
        <f t="shared" si="28"/>
        <v>1.9475920679886686E-2</v>
      </c>
      <c r="X136" s="53">
        <f t="shared" si="29"/>
        <v>1.9329444014901241E-2</v>
      </c>
      <c r="Y136" s="53">
        <f t="shared" si="30"/>
        <v>1.9438750265073867E-2</v>
      </c>
      <c r="Z136" s="53">
        <f t="shared" si="31"/>
        <v>1.9567757009345637E-2</v>
      </c>
      <c r="AA136" s="53">
        <f t="shared" si="32"/>
        <v>1.9448246056327799E-2</v>
      </c>
      <c r="AB136" s="53">
        <f t="shared" si="33"/>
        <v>1.9380131666543416E-2</v>
      </c>
      <c r="AC136" s="53">
        <f t="shared" si="34"/>
        <v>1.9303028070433985E-2</v>
      </c>
    </row>
    <row r="137" spans="4:29" x14ac:dyDescent="0.25">
      <c r="D137" s="91">
        <v>42455</v>
      </c>
      <c r="E137" s="32">
        <f t="shared" si="23"/>
        <v>42460</v>
      </c>
      <c r="F137" t="s">
        <v>2581</v>
      </c>
      <c r="G137">
        <v>143.46</v>
      </c>
      <c r="H137">
        <v>143.13999999999999</v>
      </c>
      <c r="I137">
        <v>139.97999999999999</v>
      </c>
      <c r="J137">
        <v>144.01</v>
      </c>
      <c r="K137">
        <v>142.68</v>
      </c>
      <c r="L137" s="97">
        <v>143.75</v>
      </c>
      <c r="M137">
        <v>142.94999999999999</v>
      </c>
      <c r="N137">
        <v>138.41</v>
      </c>
      <c r="O137">
        <v>140.29</v>
      </c>
      <c r="P137">
        <v>136.61000000000001</v>
      </c>
      <c r="Q137">
        <v>137.15</v>
      </c>
      <c r="S137" s="53">
        <f t="shared" si="24"/>
        <v>8.8526418513870195E-3</v>
      </c>
      <c r="T137" s="53">
        <f t="shared" si="25"/>
        <v>8.8724325834847722E-3</v>
      </c>
      <c r="U137" s="53">
        <f t="shared" si="26"/>
        <v>8.7869695670811428E-3</v>
      </c>
      <c r="V137" s="53">
        <f t="shared" si="27"/>
        <v>8.8188320255538528E-3</v>
      </c>
      <c r="W137" s="53">
        <f t="shared" si="28"/>
        <v>8.9010372862348038E-3</v>
      </c>
      <c r="X137" s="53">
        <f t="shared" si="29"/>
        <v>8.8347826086957234E-3</v>
      </c>
      <c r="Y137" s="53">
        <f t="shared" si="30"/>
        <v>8.8842252535852421E-3</v>
      </c>
      <c r="Z137" s="53">
        <f t="shared" si="31"/>
        <v>8.8866411386459773E-3</v>
      </c>
      <c r="AA137" s="53">
        <f t="shared" si="32"/>
        <v>8.8388338441799785E-3</v>
      </c>
      <c r="AB137" s="53">
        <f t="shared" si="33"/>
        <v>8.7841300051239909E-3</v>
      </c>
      <c r="AC137" s="53">
        <f t="shared" si="34"/>
        <v>8.749544294567908E-3</v>
      </c>
    </row>
    <row r="138" spans="4:29" x14ac:dyDescent="0.25">
      <c r="D138" s="91">
        <v>42455</v>
      </c>
      <c r="E138" s="32">
        <f t="shared" si="23"/>
        <v>42460</v>
      </c>
      <c r="F138" t="s">
        <v>2581</v>
      </c>
      <c r="G138">
        <v>143.46</v>
      </c>
      <c r="H138">
        <v>143.13999999999999</v>
      </c>
      <c r="I138">
        <v>139.97999999999999</v>
      </c>
      <c r="J138">
        <v>144.01</v>
      </c>
      <c r="K138">
        <v>142.68</v>
      </c>
      <c r="L138" s="97">
        <v>143.75</v>
      </c>
      <c r="M138">
        <v>142.94999999999999</v>
      </c>
      <c r="N138">
        <v>138.41</v>
      </c>
      <c r="O138">
        <v>140.29</v>
      </c>
      <c r="P138">
        <v>136.61000000000001</v>
      </c>
      <c r="Q138">
        <v>137.15</v>
      </c>
      <c r="S138" s="53">
        <f t="shared" si="24"/>
        <v>8.8526418513870195E-3</v>
      </c>
      <c r="T138" s="53">
        <f t="shared" si="25"/>
        <v>8.8724325834847722E-3</v>
      </c>
      <c r="U138" s="53">
        <f t="shared" si="26"/>
        <v>8.7869695670811428E-3</v>
      </c>
      <c r="V138" s="53">
        <f t="shared" si="27"/>
        <v>8.8188320255538528E-3</v>
      </c>
      <c r="W138" s="53">
        <f t="shared" si="28"/>
        <v>8.9010372862348038E-3</v>
      </c>
      <c r="X138" s="53">
        <f t="shared" si="29"/>
        <v>8.8347826086957234E-3</v>
      </c>
      <c r="Y138" s="53">
        <f t="shared" si="30"/>
        <v>8.8842252535852421E-3</v>
      </c>
      <c r="Z138" s="53">
        <f t="shared" si="31"/>
        <v>8.8866411386459773E-3</v>
      </c>
      <c r="AA138" s="53">
        <f t="shared" si="32"/>
        <v>8.8388338441799785E-3</v>
      </c>
      <c r="AB138" s="53">
        <f t="shared" si="33"/>
        <v>8.7841300051239909E-3</v>
      </c>
      <c r="AC138" s="53">
        <f t="shared" si="34"/>
        <v>8.749544294567908E-3</v>
      </c>
    </row>
    <row r="139" spans="4:29" x14ac:dyDescent="0.25">
      <c r="D139" s="91">
        <v>42455</v>
      </c>
      <c r="E139" s="32">
        <f t="shared" si="23"/>
        <v>42460</v>
      </c>
      <c r="F139" t="s">
        <v>2581</v>
      </c>
      <c r="G139">
        <v>143.46</v>
      </c>
      <c r="H139">
        <v>143.13999999999999</v>
      </c>
      <c r="I139">
        <v>139.97999999999999</v>
      </c>
      <c r="J139">
        <v>144.01</v>
      </c>
      <c r="K139">
        <v>142.68</v>
      </c>
      <c r="L139" s="97">
        <v>143.75</v>
      </c>
      <c r="M139">
        <v>142.94999999999999</v>
      </c>
      <c r="N139">
        <v>138.41</v>
      </c>
      <c r="O139">
        <v>140.29</v>
      </c>
      <c r="P139">
        <v>136.61000000000001</v>
      </c>
      <c r="Q139">
        <v>137.15</v>
      </c>
      <c r="S139" s="53">
        <f t="shared" si="24"/>
        <v>8.8526418513870195E-3</v>
      </c>
      <c r="T139" s="53">
        <f t="shared" si="25"/>
        <v>8.8724325834847722E-3</v>
      </c>
      <c r="U139" s="53">
        <f t="shared" si="26"/>
        <v>8.7869695670811428E-3</v>
      </c>
      <c r="V139" s="53">
        <f t="shared" si="27"/>
        <v>8.8188320255538528E-3</v>
      </c>
      <c r="W139" s="53">
        <f t="shared" si="28"/>
        <v>8.9010372862348038E-3</v>
      </c>
      <c r="X139" s="53">
        <f t="shared" si="29"/>
        <v>8.8347826086957234E-3</v>
      </c>
      <c r="Y139" s="53">
        <f t="shared" si="30"/>
        <v>8.8842252535852421E-3</v>
      </c>
      <c r="Z139" s="53">
        <f t="shared" si="31"/>
        <v>8.8866411386459773E-3</v>
      </c>
      <c r="AA139" s="53">
        <f t="shared" si="32"/>
        <v>8.8388338441799785E-3</v>
      </c>
      <c r="AB139" s="53">
        <f t="shared" si="33"/>
        <v>8.7841300051239909E-3</v>
      </c>
      <c r="AC139" s="53">
        <f t="shared" si="34"/>
        <v>8.749544294567908E-3</v>
      </c>
    </row>
    <row r="140" spans="4:29" x14ac:dyDescent="0.25">
      <c r="D140" s="91">
        <v>42455</v>
      </c>
      <c r="E140" s="32">
        <f t="shared" si="23"/>
        <v>42460</v>
      </c>
      <c r="F140" t="s">
        <v>2581</v>
      </c>
      <c r="G140">
        <v>143.46</v>
      </c>
      <c r="H140">
        <v>143.13999999999999</v>
      </c>
      <c r="I140">
        <v>139.97999999999999</v>
      </c>
      <c r="J140">
        <v>144.01</v>
      </c>
      <c r="K140">
        <v>142.68</v>
      </c>
      <c r="L140" s="97">
        <v>143.75</v>
      </c>
      <c r="M140">
        <v>142.94999999999999</v>
      </c>
      <c r="N140">
        <v>138.41</v>
      </c>
      <c r="O140">
        <v>140.29</v>
      </c>
      <c r="P140">
        <v>136.61000000000001</v>
      </c>
      <c r="Q140">
        <v>137.15</v>
      </c>
      <c r="S140" s="53">
        <f t="shared" si="24"/>
        <v>8.8526418513870195E-3</v>
      </c>
      <c r="T140" s="53">
        <f t="shared" si="25"/>
        <v>8.8724325834847722E-3</v>
      </c>
      <c r="U140" s="53">
        <f t="shared" si="26"/>
        <v>8.7869695670811428E-3</v>
      </c>
      <c r="V140" s="53">
        <f t="shared" si="27"/>
        <v>8.8188320255538528E-3</v>
      </c>
      <c r="W140" s="53">
        <f t="shared" si="28"/>
        <v>8.9010372862348038E-3</v>
      </c>
      <c r="X140" s="53">
        <f t="shared" si="29"/>
        <v>8.8347826086957234E-3</v>
      </c>
      <c r="Y140" s="53">
        <f t="shared" si="30"/>
        <v>8.8842252535852421E-3</v>
      </c>
      <c r="Z140" s="53">
        <f t="shared" si="31"/>
        <v>8.8866411386459773E-3</v>
      </c>
      <c r="AA140" s="53">
        <f t="shared" si="32"/>
        <v>8.8388338441799785E-3</v>
      </c>
      <c r="AB140" s="53">
        <f t="shared" si="33"/>
        <v>8.7841300051239909E-3</v>
      </c>
      <c r="AC140" s="53">
        <f t="shared" si="34"/>
        <v>8.749544294567908E-3</v>
      </c>
    </row>
    <row r="141" spans="4:29" x14ac:dyDescent="0.25">
      <c r="D141" s="91">
        <v>42455</v>
      </c>
      <c r="E141" s="32">
        <f t="shared" si="23"/>
        <v>42460</v>
      </c>
      <c r="F141" t="s">
        <v>2581</v>
      </c>
      <c r="G141">
        <v>143.46</v>
      </c>
      <c r="H141">
        <v>143.13999999999999</v>
      </c>
      <c r="I141">
        <v>139.97999999999999</v>
      </c>
      <c r="J141">
        <v>144.01</v>
      </c>
      <c r="K141">
        <v>142.68</v>
      </c>
      <c r="L141" s="97">
        <v>143.75</v>
      </c>
      <c r="M141">
        <v>142.94999999999999</v>
      </c>
      <c r="N141">
        <v>138.41</v>
      </c>
      <c r="O141">
        <v>140.29</v>
      </c>
      <c r="P141">
        <v>136.61000000000001</v>
      </c>
      <c r="Q141">
        <v>137.15</v>
      </c>
      <c r="S141" s="53">
        <f t="shared" si="24"/>
        <v>8.8526418513870195E-3</v>
      </c>
      <c r="T141" s="53">
        <f t="shared" si="25"/>
        <v>8.8724325834847722E-3</v>
      </c>
      <c r="U141" s="53">
        <f t="shared" si="26"/>
        <v>8.7869695670811428E-3</v>
      </c>
      <c r="V141" s="53">
        <f t="shared" si="27"/>
        <v>8.8188320255538528E-3</v>
      </c>
      <c r="W141" s="53">
        <f t="shared" si="28"/>
        <v>8.9010372862348038E-3</v>
      </c>
      <c r="X141" s="53">
        <f t="shared" si="29"/>
        <v>8.8347826086957234E-3</v>
      </c>
      <c r="Y141" s="53">
        <f t="shared" si="30"/>
        <v>8.8842252535852421E-3</v>
      </c>
      <c r="Z141" s="53">
        <f t="shared" si="31"/>
        <v>8.8866411386459773E-3</v>
      </c>
      <c r="AA141" s="53">
        <f t="shared" si="32"/>
        <v>8.8388338441799785E-3</v>
      </c>
      <c r="AB141" s="53">
        <f t="shared" si="33"/>
        <v>8.7841300051239909E-3</v>
      </c>
      <c r="AC141" s="53">
        <f t="shared" si="34"/>
        <v>8.749544294567908E-3</v>
      </c>
    </row>
    <row r="142" spans="4:29" x14ac:dyDescent="0.25">
      <c r="D142" s="91">
        <v>42455</v>
      </c>
      <c r="E142" s="32">
        <f t="shared" si="23"/>
        <v>42460</v>
      </c>
      <c r="F142" t="s">
        <v>2581</v>
      </c>
      <c r="G142">
        <v>143.46</v>
      </c>
      <c r="H142">
        <v>143.13999999999999</v>
      </c>
      <c r="I142">
        <v>139.97999999999999</v>
      </c>
      <c r="J142">
        <v>144.01</v>
      </c>
      <c r="K142">
        <v>142.68</v>
      </c>
      <c r="L142" s="97">
        <v>143.75</v>
      </c>
      <c r="M142">
        <v>142.94999999999999</v>
      </c>
      <c r="N142">
        <v>138.41</v>
      </c>
      <c r="O142">
        <v>140.29</v>
      </c>
      <c r="P142">
        <v>136.61000000000001</v>
      </c>
      <c r="Q142">
        <v>137.15</v>
      </c>
      <c r="S142" s="53">
        <f t="shared" si="24"/>
        <v>8.8526418513870195E-3</v>
      </c>
      <c r="T142" s="53">
        <f t="shared" si="25"/>
        <v>8.8724325834847722E-3</v>
      </c>
      <c r="U142" s="53">
        <f t="shared" si="26"/>
        <v>8.7869695670811428E-3</v>
      </c>
      <c r="V142" s="53">
        <f t="shared" si="27"/>
        <v>8.8188320255538528E-3</v>
      </c>
      <c r="W142" s="53">
        <f t="shared" si="28"/>
        <v>8.9010372862348038E-3</v>
      </c>
      <c r="X142" s="53">
        <f t="shared" si="29"/>
        <v>8.8347826086957234E-3</v>
      </c>
      <c r="Y142" s="53">
        <f t="shared" si="30"/>
        <v>8.8842252535852421E-3</v>
      </c>
      <c r="Z142" s="53">
        <f t="shared" si="31"/>
        <v>8.8866411386459773E-3</v>
      </c>
      <c r="AA142" s="53">
        <f t="shared" si="32"/>
        <v>8.8388338441799785E-3</v>
      </c>
      <c r="AB142" s="53">
        <f t="shared" si="33"/>
        <v>8.7841300051239909E-3</v>
      </c>
      <c r="AC142" s="53">
        <f t="shared" si="34"/>
        <v>8.749544294567908E-3</v>
      </c>
    </row>
    <row r="143" spans="4:29" x14ac:dyDescent="0.25">
      <c r="D143" s="91">
        <v>42455</v>
      </c>
      <c r="E143" s="32">
        <f t="shared" si="23"/>
        <v>42460</v>
      </c>
      <c r="F143" t="s">
        <v>2581</v>
      </c>
      <c r="G143">
        <v>143.46</v>
      </c>
      <c r="H143">
        <v>143.13999999999999</v>
      </c>
      <c r="I143">
        <v>139.97999999999999</v>
      </c>
      <c r="J143">
        <v>144.01</v>
      </c>
      <c r="K143">
        <v>142.68</v>
      </c>
      <c r="L143" s="97">
        <v>143.75</v>
      </c>
      <c r="M143">
        <v>142.94999999999999</v>
      </c>
      <c r="N143">
        <v>138.41</v>
      </c>
      <c r="O143">
        <v>140.29</v>
      </c>
      <c r="P143">
        <v>136.61000000000001</v>
      </c>
      <c r="Q143">
        <v>137.15</v>
      </c>
      <c r="S143" s="53">
        <f t="shared" si="24"/>
        <v>8.8526418513870195E-3</v>
      </c>
      <c r="T143" s="53">
        <f t="shared" si="25"/>
        <v>8.8724325834847722E-3</v>
      </c>
      <c r="U143" s="53">
        <f t="shared" si="26"/>
        <v>8.7869695670811428E-3</v>
      </c>
      <c r="V143" s="53">
        <f t="shared" si="27"/>
        <v>8.8188320255538528E-3</v>
      </c>
      <c r="W143" s="53">
        <f t="shared" si="28"/>
        <v>8.9010372862348038E-3</v>
      </c>
      <c r="X143" s="53">
        <f t="shared" si="29"/>
        <v>8.8347826086957234E-3</v>
      </c>
      <c r="Y143" s="53">
        <f t="shared" si="30"/>
        <v>8.8842252535852421E-3</v>
      </c>
      <c r="Z143" s="53">
        <f t="shared" si="31"/>
        <v>8.8866411386459773E-3</v>
      </c>
      <c r="AA143" s="53">
        <f t="shared" si="32"/>
        <v>8.8388338441799785E-3</v>
      </c>
      <c r="AB143" s="53">
        <f t="shared" si="33"/>
        <v>8.7841300051239909E-3</v>
      </c>
      <c r="AC143" s="53">
        <f t="shared" si="34"/>
        <v>8.749544294567908E-3</v>
      </c>
    </row>
    <row r="144" spans="4:29" x14ac:dyDescent="0.25">
      <c r="D144" s="91">
        <v>42455</v>
      </c>
      <c r="E144" s="32">
        <f t="shared" si="23"/>
        <v>42460</v>
      </c>
      <c r="F144" t="s">
        <v>2581</v>
      </c>
      <c r="G144">
        <v>143.46</v>
      </c>
      <c r="H144">
        <v>143.13999999999999</v>
      </c>
      <c r="I144">
        <v>139.97999999999999</v>
      </c>
      <c r="J144">
        <v>144.01</v>
      </c>
      <c r="K144">
        <v>142.68</v>
      </c>
      <c r="L144" s="97">
        <v>143.75</v>
      </c>
      <c r="M144">
        <v>142.94999999999999</v>
      </c>
      <c r="N144">
        <v>138.41</v>
      </c>
      <c r="O144">
        <v>140.29</v>
      </c>
      <c r="P144">
        <v>136.61000000000001</v>
      </c>
      <c r="Q144">
        <v>137.15</v>
      </c>
      <c r="S144" s="53">
        <f t="shared" si="24"/>
        <v>8.8526418513870195E-3</v>
      </c>
      <c r="T144" s="53">
        <f t="shared" si="25"/>
        <v>8.8724325834847722E-3</v>
      </c>
      <c r="U144" s="53">
        <f t="shared" si="26"/>
        <v>8.7869695670811428E-3</v>
      </c>
      <c r="V144" s="53">
        <f t="shared" si="27"/>
        <v>8.8188320255538528E-3</v>
      </c>
      <c r="W144" s="53">
        <f t="shared" si="28"/>
        <v>8.9010372862348038E-3</v>
      </c>
      <c r="X144" s="53">
        <f t="shared" si="29"/>
        <v>8.8347826086957234E-3</v>
      </c>
      <c r="Y144" s="53">
        <f t="shared" si="30"/>
        <v>8.8842252535852421E-3</v>
      </c>
      <c r="Z144" s="53">
        <f t="shared" si="31"/>
        <v>8.8866411386459773E-3</v>
      </c>
      <c r="AA144" s="53">
        <f t="shared" si="32"/>
        <v>8.8388338441799785E-3</v>
      </c>
      <c r="AB144" s="53">
        <f t="shared" si="33"/>
        <v>8.7841300051239909E-3</v>
      </c>
      <c r="AC144" s="53">
        <f t="shared" si="34"/>
        <v>8.749544294567908E-3</v>
      </c>
    </row>
    <row r="145" spans="4:29" x14ac:dyDescent="0.25">
      <c r="D145" s="91">
        <v>42455</v>
      </c>
      <c r="E145" s="32">
        <f t="shared" ref="E145:E184" si="35">EOMONTH(D145,0)</f>
        <v>42460</v>
      </c>
      <c r="F145" t="s">
        <v>2581</v>
      </c>
      <c r="G145">
        <v>143.46</v>
      </c>
      <c r="H145">
        <v>143.13999999999999</v>
      </c>
      <c r="I145">
        <v>139.97999999999999</v>
      </c>
      <c r="J145">
        <v>144.01</v>
      </c>
      <c r="K145">
        <v>142.68</v>
      </c>
      <c r="L145" s="97">
        <v>143.75</v>
      </c>
      <c r="M145">
        <v>142.94999999999999</v>
      </c>
      <c r="N145">
        <v>138.41</v>
      </c>
      <c r="O145">
        <v>140.29</v>
      </c>
      <c r="P145">
        <v>136.61000000000001</v>
      </c>
      <c r="Q145">
        <v>137.15</v>
      </c>
      <c r="S145" s="53">
        <f t="shared" ref="S145:S184" si="36">($G$14-G145)/G145</f>
        <v>8.8526418513870195E-3</v>
      </c>
      <c r="T145" s="53">
        <f t="shared" ref="T145:T184" si="37">($H$14-H145)/H145</f>
        <v>8.8724325834847722E-3</v>
      </c>
      <c r="U145" s="53">
        <f t="shared" ref="U145:U184" si="38">($I$14-I145)/I145</f>
        <v>8.7869695670811428E-3</v>
      </c>
      <c r="V145" s="53">
        <f t="shared" ref="V145:V184" si="39">($J$14-J145)/J145</f>
        <v>8.8188320255538528E-3</v>
      </c>
      <c r="W145" s="53">
        <f t="shared" ref="W145:W184" si="40">($K$14-K145)/K145</f>
        <v>8.9010372862348038E-3</v>
      </c>
      <c r="X145" s="53">
        <f t="shared" ref="X145:X184" si="41">($L$14-L145)/L145</f>
        <v>8.8347826086957234E-3</v>
      </c>
      <c r="Y145" s="53">
        <f t="shared" ref="Y145:Y184" si="42">($M$14-M145)/M145</f>
        <v>8.8842252535852421E-3</v>
      </c>
      <c r="Z145" s="53">
        <f t="shared" ref="Z145:Z184" si="43">($N$14-N145)/N145</f>
        <v>8.8866411386459773E-3</v>
      </c>
      <c r="AA145" s="53">
        <f t="shared" ref="AA145:AA184" si="44">($O$14-O145)/O145</f>
        <v>8.8388338441799785E-3</v>
      </c>
      <c r="AB145" s="53">
        <f t="shared" ref="AB145:AB184" si="45">($P$14-P145)/P145</f>
        <v>8.7841300051239909E-3</v>
      </c>
      <c r="AC145" s="53">
        <f t="shared" ref="AC145:AC184" si="46">($Q$14-Q145)/Q145</f>
        <v>8.749544294567908E-3</v>
      </c>
    </row>
    <row r="146" spans="4:29" x14ac:dyDescent="0.25">
      <c r="D146" s="91">
        <v>42455</v>
      </c>
      <c r="E146" s="32">
        <f t="shared" si="35"/>
        <v>42460</v>
      </c>
      <c r="F146" t="s">
        <v>2581</v>
      </c>
      <c r="G146">
        <v>143.46</v>
      </c>
      <c r="H146">
        <v>143.13999999999999</v>
      </c>
      <c r="I146">
        <v>139.97999999999999</v>
      </c>
      <c r="J146">
        <v>144.01</v>
      </c>
      <c r="K146">
        <v>142.68</v>
      </c>
      <c r="L146" s="97">
        <v>143.75</v>
      </c>
      <c r="M146">
        <v>142.94999999999999</v>
      </c>
      <c r="N146">
        <v>138.41</v>
      </c>
      <c r="O146">
        <v>140.29</v>
      </c>
      <c r="P146">
        <v>136.61000000000001</v>
      </c>
      <c r="Q146">
        <v>137.15</v>
      </c>
      <c r="S146" s="53">
        <f t="shared" si="36"/>
        <v>8.8526418513870195E-3</v>
      </c>
      <c r="T146" s="53">
        <f t="shared" si="37"/>
        <v>8.8724325834847722E-3</v>
      </c>
      <c r="U146" s="53">
        <f t="shared" si="38"/>
        <v>8.7869695670811428E-3</v>
      </c>
      <c r="V146" s="53">
        <f t="shared" si="39"/>
        <v>8.8188320255538528E-3</v>
      </c>
      <c r="W146" s="53">
        <f t="shared" si="40"/>
        <v>8.9010372862348038E-3</v>
      </c>
      <c r="X146" s="53">
        <f t="shared" si="41"/>
        <v>8.8347826086957234E-3</v>
      </c>
      <c r="Y146" s="53">
        <f t="shared" si="42"/>
        <v>8.8842252535852421E-3</v>
      </c>
      <c r="Z146" s="53">
        <f t="shared" si="43"/>
        <v>8.8866411386459773E-3</v>
      </c>
      <c r="AA146" s="53">
        <f t="shared" si="44"/>
        <v>8.8388338441799785E-3</v>
      </c>
      <c r="AB146" s="53">
        <f t="shared" si="45"/>
        <v>8.7841300051239909E-3</v>
      </c>
      <c r="AC146" s="53">
        <f t="shared" si="46"/>
        <v>8.749544294567908E-3</v>
      </c>
    </row>
    <row r="147" spans="4:29" x14ac:dyDescent="0.25">
      <c r="D147" s="91">
        <v>42795</v>
      </c>
      <c r="E147" s="32">
        <f t="shared" si="35"/>
        <v>42825</v>
      </c>
      <c r="F147" t="s">
        <v>2581</v>
      </c>
      <c r="G147">
        <v>144.46</v>
      </c>
      <c r="H147">
        <v>144.13999999999999</v>
      </c>
      <c r="I147">
        <v>140.94999999999999</v>
      </c>
      <c r="J147">
        <v>145.01</v>
      </c>
      <c r="K147">
        <v>143.68</v>
      </c>
      <c r="L147" s="97">
        <v>144.75</v>
      </c>
      <c r="M147">
        <v>143.94999999999999</v>
      </c>
      <c r="N147">
        <v>139.38</v>
      </c>
      <c r="O147">
        <v>141.27000000000001</v>
      </c>
      <c r="P147">
        <v>137.56</v>
      </c>
      <c r="Q147">
        <v>138.1</v>
      </c>
      <c r="S147" s="53">
        <f t="shared" si="36"/>
        <v>1.8690294891318135E-3</v>
      </c>
      <c r="T147" s="53">
        <f t="shared" si="37"/>
        <v>1.8731788538921205E-3</v>
      </c>
      <c r="U147" s="53">
        <f t="shared" si="38"/>
        <v>1.8446257538135462E-3</v>
      </c>
      <c r="V147" s="53">
        <f t="shared" si="39"/>
        <v>1.861940555823807E-3</v>
      </c>
      <c r="W147" s="53">
        <f t="shared" si="40"/>
        <v>1.8791759465477576E-3</v>
      </c>
      <c r="X147" s="53">
        <f t="shared" si="41"/>
        <v>1.8652849740933349E-3</v>
      </c>
      <c r="Y147" s="53">
        <f t="shared" si="42"/>
        <v>1.8756512678013912E-3</v>
      </c>
      <c r="Z147" s="53">
        <f t="shared" si="43"/>
        <v>1.8654039316974523E-3</v>
      </c>
      <c r="AA147" s="53">
        <f t="shared" si="44"/>
        <v>1.8404473702837891E-3</v>
      </c>
      <c r="AB147" s="53">
        <f t="shared" si="45"/>
        <v>1.8173887758069205E-3</v>
      </c>
      <c r="AC147" s="53">
        <f t="shared" si="46"/>
        <v>1.8102824040550326E-3</v>
      </c>
    </row>
    <row r="148" spans="4:29" x14ac:dyDescent="0.25">
      <c r="D148" s="91">
        <v>42795</v>
      </c>
      <c r="E148" s="32">
        <f t="shared" si="35"/>
        <v>42825</v>
      </c>
      <c r="F148" t="s">
        <v>2581</v>
      </c>
      <c r="G148">
        <v>144.46</v>
      </c>
      <c r="H148">
        <v>144.13999999999999</v>
      </c>
      <c r="I148">
        <v>140.94999999999999</v>
      </c>
      <c r="J148">
        <v>145.01</v>
      </c>
      <c r="K148">
        <v>143.68</v>
      </c>
      <c r="L148" s="97">
        <v>144.75</v>
      </c>
      <c r="M148">
        <v>143.94999999999999</v>
      </c>
      <c r="N148">
        <v>139.38</v>
      </c>
      <c r="O148">
        <v>141.27000000000001</v>
      </c>
      <c r="P148">
        <v>137.56</v>
      </c>
      <c r="Q148">
        <v>138.1</v>
      </c>
      <c r="S148" s="53">
        <f t="shared" si="36"/>
        <v>1.8690294891318135E-3</v>
      </c>
      <c r="T148" s="53">
        <f t="shared" si="37"/>
        <v>1.8731788538921205E-3</v>
      </c>
      <c r="U148" s="53">
        <f t="shared" si="38"/>
        <v>1.8446257538135462E-3</v>
      </c>
      <c r="V148" s="53">
        <f t="shared" si="39"/>
        <v>1.861940555823807E-3</v>
      </c>
      <c r="W148" s="53">
        <f t="shared" si="40"/>
        <v>1.8791759465477576E-3</v>
      </c>
      <c r="X148" s="53">
        <f t="shared" si="41"/>
        <v>1.8652849740933349E-3</v>
      </c>
      <c r="Y148" s="53">
        <f t="shared" si="42"/>
        <v>1.8756512678013912E-3</v>
      </c>
      <c r="Z148" s="53">
        <f t="shared" si="43"/>
        <v>1.8654039316974523E-3</v>
      </c>
      <c r="AA148" s="53">
        <f t="shared" si="44"/>
        <v>1.8404473702837891E-3</v>
      </c>
      <c r="AB148" s="53">
        <f t="shared" si="45"/>
        <v>1.8173887758069205E-3</v>
      </c>
      <c r="AC148" s="53">
        <f t="shared" si="46"/>
        <v>1.8102824040550326E-3</v>
      </c>
    </row>
    <row r="149" spans="4:29" x14ac:dyDescent="0.25">
      <c r="D149" s="91">
        <v>42795</v>
      </c>
      <c r="E149" s="32">
        <f t="shared" si="35"/>
        <v>42825</v>
      </c>
      <c r="F149" t="s">
        <v>2581</v>
      </c>
      <c r="G149">
        <v>144.46</v>
      </c>
      <c r="H149">
        <v>144.13999999999999</v>
      </c>
      <c r="I149">
        <v>140.94999999999999</v>
      </c>
      <c r="J149">
        <v>145.01</v>
      </c>
      <c r="K149">
        <v>143.68</v>
      </c>
      <c r="L149" s="97">
        <v>144.75</v>
      </c>
      <c r="M149">
        <v>143.94999999999999</v>
      </c>
      <c r="N149">
        <v>139.38</v>
      </c>
      <c r="O149">
        <v>141.27000000000001</v>
      </c>
      <c r="P149">
        <v>137.56</v>
      </c>
      <c r="Q149">
        <v>138.1</v>
      </c>
      <c r="S149" s="53">
        <f t="shared" si="36"/>
        <v>1.8690294891318135E-3</v>
      </c>
      <c r="T149" s="53">
        <f t="shared" si="37"/>
        <v>1.8731788538921205E-3</v>
      </c>
      <c r="U149" s="53">
        <f t="shared" si="38"/>
        <v>1.8446257538135462E-3</v>
      </c>
      <c r="V149" s="53">
        <f t="shared" si="39"/>
        <v>1.861940555823807E-3</v>
      </c>
      <c r="W149" s="53">
        <f t="shared" si="40"/>
        <v>1.8791759465477576E-3</v>
      </c>
      <c r="X149" s="53">
        <f t="shared" si="41"/>
        <v>1.8652849740933349E-3</v>
      </c>
      <c r="Y149" s="53">
        <f t="shared" si="42"/>
        <v>1.8756512678013912E-3</v>
      </c>
      <c r="Z149" s="53">
        <f t="shared" si="43"/>
        <v>1.8654039316974523E-3</v>
      </c>
      <c r="AA149" s="53">
        <f t="shared" si="44"/>
        <v>1.8404473702837891E-3</v>
      </c>
      <c r="AB149" s="53">
        <f t="shared" si="45"/>
        <v>1.8173887758069205E-3</v>
      </c>
      <c r="AC149" s="53">
        <f t="shared" si="46"/>
        <v>1.8102824040550326E-3</v>
      </c>
    </row>
    <row r="150" spans="4:29" x14ac:dyDescent="0.25">
      <c r="D150" s="91">
        <v>42795</v>
      </c>
      <c r="E150" s="32">
        <f t="shared" si="35"/>
        <v>42825</v>
      </c>
      <c r="F150" t="s">
        <v>2581</v>
      </c>
      <c r="G150">
        <v>144.46</v>
      </c>
      <c r="H150">
        <v>144.13999999999999</v>
      </c>
      <c r="I150">
        <v>140.94999999999999</v>
      </c>
      <c r="J150">
        <v>145.01</v>
      </c>
      <c r="K150">
        <v>143.68</v>
      </c>
      <c r="L150" s="97">
        <v>144.75</v>
      </c>
      <c r="M150">
        <v>143.94999999999999</v>
      </c>
      <c r="N150">
        <v>139.38</v>
      </c>
      <c r="O150">
        <v>141.27000000000001</v>
      </c>
      <c r="P150">
        <v>137.56</v>
      </c>
      <c r="Q150">
        <v>138.1</v>
      </c>
      <c r="S150" s="53">
        <f t="shared" si="36"/>
        <v>1.8690294891318135E-3</v>
      </c>
      <c r="T150" s="53">
        <f t="shared" si="37"/>
        <v>1.8731788538921205E-3</v>
      </c>
      <c r="U150" s="53">
        <f t="shared" si="38"/>
        <v>1.8446257538135462E-3</v>
      </c>
      <c r="V150" s="53">
        <f t="shared" si="39"/>
        <v>1.861940555823807E-3</v>
      </c>
      <c r="W150" s="53">
        <f t="shared" si="40"/>
        <v>1.8791759465477576E-3</v>
      </c>
      <c r="X150" s="53">
        <f t="shared" si="41"/>
        <v>1.8652849740933349E-3</v>
      </c>
      <c r="Y150" s="53">
        <f t="shared" si="42"/>
        <v>1.8756512678013912E-3</v>
      </c>
      <c r="Z150" s="53">
        <f t="shared" si="43"/>
        <v>1.8654039316974523E-3</v>
      </c>
      <c r="AA150" s="53">
        <f t="shared" si="44"/>
        <v>1.8404473702837891E-3</v>
      </c>
      <c r="AB150" s="53">
        <f t="shared" si="45"/>
        <v>1.8173887758069205E-3</v>
      </c>
      <c r="AC150" s="53">
        <f t="shared" si="46"/>
        <v>1.8102824040550326E-3</v>
      </c>
    </row>
    <row r="151" spans="4:29" x14ac:dyDescent="0.25">
      <c r="D151" s="91">
        <v>43315</v>
      </c>
      <c r="E151" s="32">
        <f t="shared" si="35"/>
        <v>43343</v>
      </c>
      <c r="F151" t="s">
        <v>2581</v>
      </c>
      <c r="G151">
        <v>144.65</v>
      </c>
      <c r="H151">
        <v>144.33000000000001</v>
      </c>
      <c r="I151">
        <v>141.13</v>
      </c>
      <c r="J151">
        <v>145.19999999999999</v>
      </c>
      <c r="K151">
        <v>143.87</v>
      </c>
      <c r="L151" s="97">
        <v>144.94</v>
      </c>
      <c r="M151">
        <v>144.13999999999999</v>
      </c>
      <c r="N151">
        <v>139.56</v>
      </c>
      <c r="O151">
        <v>141.44999999999999</v>
      </c>
      <c r="P151">
        <v>137.74</v>
      </c>
      <c r="Q151">
        <v>138.28</v>
      </c>
      <c r="S151" s="53">
        <f t="shared" si="36"/>
        <v>5.5305910819207797E-4</v>
      </c>
      <c r="T151" s="53">
        <f t="shared" si="37"/>
        <v>5.5428531836751937E-4</v>
      </c>
      <c r="U151" s="53">
        <f t="shared" si="38"/>
        <v>5.6685325586347697E-4</v>
      </c>
      <c r="V151" s="53">
        <f t="shared" si="39"/>
        <v>5.5096418732790984E-4</v>
      </c>
      <c r="W151" s="53">
        <f t="shared" si="40"/>
        <v>5.5605755195651683E-4</v>
      </c>
      <c r="X151" s="53">
        <f t="shared" si="41"/>
        <v>5.5195253208232718E-4</v>
      </c>
      <c r="Y151" s="53">
        <f t="shared" si="42"/>
        <v>5.550159567088422E-4</v>
      </c>
      <c r="Z151" s="53">
        <f t="shared" si="43"/>
        <v>5.7323015190587621E-4</v>
      </c>
      <c r="AA151" s="53">
        <f t="shared" si="44"/>
        <v>5.6557087310012382E-4</v>
      </c>
      <c r="AB151" s="53">
        <f t="shared" si="45"/>
        <v>5.0820386234930431E-4</v>
      </c>
      <c r="AC151" s="53">
        <f t="shared" si="46"/>
        <v>5.0621926525884562E-4</v>
      </c>
    </row>
    <row r="152" spans="4:29" x14ac:dyDescent="0.25">
      <c r="D152" s="91">
        <v>43040</v>
      </c>
      <c r="E152" s="32">
        <f t="shared" si="35"/>
        <v>43069</v>
      </c>
      <c r="F152" t="s">
        <v>2581</v>
      </c>
      <c r="G152">
        <v>144.52000000000001</v>
      </c>
      <c r="H152">
        <v>144.19999999999999</v>
      </c>
      <c r="I152">
        <v>141.01</v>
      </c>
      <c r="J152">
        <v>145.07</v>
      </c>
      <c r="K152">
        <v>143.74</v>
      </c>
      <c r="L152" s="97">
        <v>144.81</v>
      </c>
      <c r="M152">
        <v>144.01</v>
      </c>
      <c r="N152">
        <v>139.44</v>
      </c>
      <c r="O152">
        <v>141.33000000000001</v>
      </c>
      <c r="P152">
        <v>137.62</v>
      </c>
      <c r="Q152">
        <v>138.16</v>
      </c>
      <c r="S152" s="53">
        <f t="shared" si="36"/>
        <v>1.453086078051339E-3</v>
      </c>
      <c r="T152" s="53">
        <f t="shared" si="37"/>
        <v>1.4563106796117058E-3</v>
      </c>
      <c r="U152" s="53">
        <f t="shared" si="38"/>
        <v>1.4183391248848809E-3</v>
      </c>
      <c r="V152" s="53">
        <f t="shared" si="39"/>
        <v>1.4475770317778174E-3</v>
      </c>
      <c r="W152" s="53">
        <f t="shared" si="40"/>
        <v>1.46097119799624E-3</v>
      </c>
      <c r="X152" s="53">
        <f t="shared" si="41"/>
        <v>1.4501760928113249E-3</v>
      </c>
      <c r="Y152" s="53">
        <f t="shared" si="42"/>
        <v>1.4582320672176098E-3</v>
      </c>
      <c r="Z152" s="53">
        <f t="shared" si="43"/>
        <v>1.4343086632242444E-3</v>
      </c>
      <c r="AA152" s="53">
        <f t="shared" si="44"/>
        <v>1.4151277152762232E-3</v>
      </c>
      <c r="AB152" s="53">
        <f t="shared" si="45"/>
        <v>1.3806132829530427E-3</v>
      </c>
      <c r="AC152" s="53">
        <f t="shared" si="46"/>
        <v>1.3752171395483334E-3</v>
      </c>
    </row>
    <row r="153" spans="4:29" x14ac:dyDescent="0.25">
      <c r="D153" s="91">
        <v>43190</v>
      </c>
      <c r="E153" s="32">
        <f t="shared" si="35"/>
        <v>43190</v>
      </c>
      <c r="F153" t="s">
        <v>2581</v>
      </c>
      <c r="G153">
        <v>144.62</v>
      </c>
      <c r="H153">
        <v>144.30000000000001</v>
      </c>
      <c r="I153">
        <v>141.11000000000001</v>
      </c>
      <c r="J153">
        <v>145.16999999999999</v>
      </c>
      <c r="K153">
        <v>143.84</v>
      </c>
      <c r="L153" s="97">
        <v>144.91</v>
      </c>
      <c r="M153">
        <v>144.11000000000001</v>
      </c>
      <c r="N153">
        <v>139.54</v>
      </c>
      <c r="O153">
        <v>141.43</v>
      </c>
      <c r="P153">
        <v>137.72</v>
      </c>
      <c r="Q153">
        <v>138.26</v>
      </c>
      <c r="S153" s="53">
        <f t="shared" si="36"/>
        <v>7.6061402295661193E-4</v>
      </c>
      <c r="T153" s="53">
        <f t="shared" si="37"/>
        <v>7.6230076230065981E-4</v>
      </c>
      <c r="U153" s="53">
        <f t="shared" si="38"/>
        <v>7.086669973778918E-4</v>
      </c>
      <c r="V153" s="53">
        <f t="shared" si="39"/>
        <v>7.5773231383904145E-4</v>
      </c>
      <c r="W153" s="53">
        <f t="shared" si="40"/>
        <v>7.6473859844261138E-4</v>
      </c>
      <c r="X153" s="53">
        <f t="shared" si="41"/>
        <v>7.5909185011395789E-4</v>
      </c>
      <c r="Y153" s="53">
        <f t="shared" si="42"/>
        <v>7.6330580806318238E-4</v>
      </c>
      <c r="Z153" s="53">
        <f t="shared" si="43"/>
        <v>7.1664038985233135E-4</v>
      </c>
      <c r="AA153" s="53">
        <f t="shared" si="44"/>
        <v>7.0706356501445456E-4</v>
      </c>
      <c r="AB153" s="53">
        <f t="shared" si="45"/>
        <v>6.5349985477783487E-4</v>
      </c>
      <c r="AC153" s="53">
        <f t="shared" si="46"/>
        <v>6.5094749023581237E-4</v>
      </c>
    </row>
    <row r="154" spans="4:29" x14ac:dyDescent="0.25">
      <c r="D154" s="91">
        <v>43190</v>
      </c>
      <c r="E154" s="32">
        <f t="shared" si="35"/>
        <v>43190</v>
      </c>
      <c r="F154" t="s">
        <v>2581</v>
      </c>
      <c r="G154">
        <v>144.62</v>
      </c>
      <c r="H154">
        <v>144.30000000000001</v>
      </c>
      <c r="I154">
        <v>141.11000000000001</v>
      </c>
      <c r="J154">
        <v>145.16999999999999</v>
      </c>
      <c r="K154">
        <v>143.84</v>
      </c>
      <c r="L154" s="97">
        <v>144.91</v>
      </c>
      <c r="M154">
        <v>144.11000000000001</v>
      </c>
      <c r="N154">
        <v>139.54</v>
      </c>
      <c r="O154">
        <v>141.43</v>
      </c>
      <c r="P154">
        <v>137.72</v>
      </c>
      <c r="Q154">
        <v>138.26</v>
      </c>
      <c r="S154" s="53">
        <f t="shared" si="36"/>
        <v>7.6061402295661193E-4</v>
      </c>
      <c r="T154" s="53">
        <f t="shared" si="37"/>
        <v>7.6230076230065981E-4</v>
      </c>
      <c r="U154" s="53">
        <f t="shared" si="38"/>
        <v>7.086669973778918E-4</v>
      </c>
      <c r="V154" s="53">
        <f t="shared" si="39"/>
        <v>7.5773231383904145E-4</v>
      </c>
      <c r="W154" s="53">
        <f t="shared" si="40"/>
        <v>7.6473859844261138E-4</v>
      </c>
      <c r="X154" s="53">
        <f t="shared" si="41"/>
        <v>7.5909185011395789E-4</v>
      </c>
      <c r="Y154" s="53">
        <f t="shared" si="42"/>
        <v>7.6330580806318238E-4</v>
      </c>
      <c r="Z154" s="53">
        <f t="shared" si="43"/>
        <v>7.1664038985233135E-4</v>
      </c>
      <c r="AA154" s="53">
        <f t="shared" si="44"/>
        <v>7.0706356501445456E-4</v>
      </c>
      <c r="AB154" s="53">
        <f t="shared" si="45"/>
        <v>6.5349985477783487E-4</v>
      </c>
      <c r="AC154" s="53">
        <f t="shared" si="46"/>
        <v>6.5094749023581237E-4</v>
      </c>
    </row>
    <row r="155" spans="4:29" x14ac:dyDescent="0.25">
      <c r="D155" s="91">
        <v>43555</v>
      </c>
      <c r="E155" s="32">
        <f t="shared" si="35"/>
        <v>43555</v>
      </c>
      <c r="F155" t="s">
        <v>2581</v>
      </c>
      <c r="G155">
        <v>144.69</v>
      </c>
      <c r="H155">
        <v>144.37</v>
      </c>
      <c r="I155">
        <v>141.16999999999999</v>
      </c>
      <c r="J155">
        <v>145.24</v>
      </c>
      <c r="K155">
        <v>143.91</v>
      </c>
      <c r="L155" s="97">
        <v>144.97999999999999</v>
      </c>
      <c r="M155">
        <v>144.18</v>
      </c>
      <c r="N155">
        <v>139.6</v>
      </c>
      <c r="O155">
        <v>141.49</v>
      </c>
      <c r="P155">
        <v>137.78</v>
      </c>
      <c r="Q155">
        <v>138.32</v>
      </c>
      <c r="S155" s="53">
        <f t="shared" si="36"/>
        <v>2.7645310664173089E-4</v>
      </c>
      <c r="T155" s="53">
        <f t="shared" si="37"/>
        <v>2.7706587241111064E-4</v>
      </c>
      <c r="U155" s="53">
        <f t="shared" si="38"/>
        <v>2.8334632003981347E-4</v>
      </c>
      <c r="V155" s="53">
        <f t="shared" si="39"/>
        <v>2.754062241806117E-4</v>
      </c>
      <c r="W155" s="53">
        <f t="shared" si="40"/>
        <v>2.7795149746363731E-4</v>
      </c>
      <c r="X155" s="53">
        <f t="shared" si="41"/>
        <v>2.7590012415519701E-4</v>
      </c>
      <c r="Y155" s="53">
        <f t="shared" si="42"/>
        <v>2.7743098904142071E-4</v>
      </c>
      <c r="Z155" s="53">
        <f t="shared" si="43"/>
        <v>2.8653295128934129E-4</v>
      </c>
      <c r="AA155" s="53">
        <f t="shared" si="44"/>
        <v>2.8270549155411719E-4</v>
      </c>
      <c r="AB155" s="53">
        <f t="shared" si="45"/>
        <v>2.1773842357382159E-4</v>
      </c>
      <c r="AC155" s="53">
        <f t="shared" si="46"/>
        <v>2.1688837478311986E-4</v>
      </c>
    </row>
    <row r="156" spans="4:29" x14ac:dyDescent="0.25">
      <c r="D156" s="91">
        <v>43555</v>
      </c>
      <c r="E156" s="32">
        <f t="shared" si="35"/>
        <v>43555</v>
      </c>
      <c r="F156" t="s">
        <v>2581</v>
      </c>
      <c r="G156">
        <v>144.69</v>
      </c>
      <c r="H156">
        <v>144.37</v>
      </c>
      <c r="I156">
        <v>141.16999999999999</v>
      </c>
      <c r="J156">
        <v>145.24</v>
      </c>
      <c r="K156">
        <v>143.91</v>
      </c>
      <c r="L156" s="97">
        <v>144.97999999999999</v>
      </c>
      <c r="M156">
        <v>144.18</v>
      </c>
      <c r="N156">
        <v>139.6</v>
      </c>
      <c r="O156">
        <v>141.49</v>
      </c>
      <c r="P156">
        <v>137.78</v>
      </c>
      <c r="Q156">
        <v>138.32</v>
      </c>
      <c r="S156" s="53">
        <f t="shared" si="36"/>
        <v>2.7645310664173089E-4</v>
      </c>
      <c r="T156" s="53">
        <f t="shared" si="37"/>
        <v>2.7706587241111064E-4</v>
      </c>
      <c r="U156" s="53">
        <f t="shared" si="38"/>
        <v>2.8334632003981347E-4</v>
      </c>
      <c r="V156" s="53">
        <f t="shared" si="39"/>
        <v>2.754062241806117E-4</v>
      </c>
      <c r="W156" s="53">
        <f t="shared" si="40"/>
        <v>2.7795149746363731E-4</v>
      </c>
      <c r="X156" s="53">
        <f t="shared" si="41"/>
        <v>2.7590012415519701E-4</v>
      </c>
      <c r="Y156" s="53">
        <f t="shared" si="42"/>
        <v>2.7743098904142071E-4</v>
      </c>
      <c r="Z156" s="53">
        <f t="shared" si="43"/>
        <v>2.8653295128934129E-4</v>
      </c>
      <c r="AA156" s="53">
        <f t="shared" si="44"/>
        <v>2.8270549155411719E-4</v>
      </c>
      <c r="AB156" s="53">
        <f t="shared" si="45"/>
        <v>2.1773842357382159E-4</v>
      </c>
      <c r="AC156" s="53">
        <f t="shared" si="46"/>
        <v>2.1688837478311986E-4</v>
      </c>
    </row>
    <row r="157" spans="4:29" x14ac:dyDescent="0.25">
      <c r="D157" s="91">
        <v>43555</v>
      </c>
      <c r="E157" s="32">
        <f t="shared" si="35"/>
        <v>43555</v>
      </c>
      <c r="F157" t="s">
        <v>2581</v>
      </c>
      <c r="G157">
        <v>144.69</v>
      </c>
      <c r="H157">
        <v>144.37</v>
      </c>
      <c r="I157">
        <v>141.16999999999999</v>
      </c>
      <c r="J157">
        <v>145.24</v>
      </c>
      <c r="K157">
        <v>143.91</v>
      </c>
      <c r="L157" s="97">
        <v>144.97999999999999</v>
      </c>
      <c r="M157">
        <v>144.18</v>
      </c>
      <c r="N157">
        <v>139.6</v>
      </c>
      <c r="O157">
        <v>141.49</v>
      </c>
      <c r="P157">
        <v>137.78</v>
      </c>
      <c r="Q157">
        <v>138.32</v>
      </c>
      <c r="S157" s="53">
        <f t="shared" si="36"/>
        <v>2.7645310664173089E-4</v>
      </c>
      <c r="T157" s="53">
        <f t="shared" si="37"/>
        <v>2.7706587241111064E-4</v>
      </c>
      <c r="U157" s="53">
        <f t="shared" si="38"/>
        <v>2.8334632003981347E-4</v>
      </c>
      <c r="V157" s="53">
        <f t="shared" si="39"/>
        <v>2.754062241806117E-4</v>
      </c>
      <c r="W157" s="53">
        <f t="shared" si="40"/>
        <v>2.7795149746363731E-4</v>
      </c>
      <c r="X157" s="53">
        <f t="shared" si="41"/>
        <v>2.7590012415519701E-4</v>
      </c>
      <c r="Y157" s="53">
        <f t="shared" si="42"/>
        <v>2.7743098904142071E-4</v>
      </c>
      <c r="Z157" s="53">
        <f t="shared" si="43"/>
        <v>2.8653295128934129E-4</v>
      </c>
      <c r="AA157" s="53">
        <f t="shared" si="44"/>
        <v>2.8270549155411719E-4</v>
      </c>
      <c r="AB157" s="53">
        <f t="shared" si="45"/>
        <v>2.1773842357382159E-4</v>
      </c>
      <c r="AC157" s="53">
        <f t="shared" si="46"/>
        <v>2.1688837478311986E-4</v>
      </c>
    </row>
    <row r="158" spans="4:29" x14ac:dyDescent="0.25">
      <c r="D158" s="91">
        <v>43555</v>
      </c>
      <c r="E158" s="32">
        <f t="shared" si="35"/>
        <v>43555</v>
      </c>
      <c r="F158" t="s">
        <v>2581</v>
      </c>
      <c r="G158">
        <v>144.69</v>
      </c>
      <c r="H158">
        <v>144.37</v>
      </c>
      <c r="I158">
        <v>141.16999999999999</v>
      </c>
      <c r="J158">
        <v>145.24</v>
      </c>
      <c r="K158">
        <v>143.91</v>
      </c>
      <c r="L158" s="97">
        <v>144.97999999999999</v>
      </c>
      <c r="M158">
        <v>144.18</v>
      </c>
      <c r="N158">
        <v>139.6</v>
      </c>
      <c r="O158">
        <v>141.49</v>
      </c>
      <c r="P158">
        <v>137.78</v>
      </c>
      <c r="Q158">
        <v>138.32</v>
      </c>
      <c r="S158" s="53">
        <f t="shared" si="36"/>
        <v>2.7645310664173089E-4</v>
      </c>
      <c r="T158" s="53">
        <f t="shared" si="37"/>
        <v>2.7706587241111064E-4</v>
      </c>
      <c r="U158" s="53">
        <f t="shared" si="38"/>
        <v>2.8334632003981347E-4</v>
      </c>
      <c r="V158" s="53">
        <f t="shared" si="39"/>
        <v>2.754062241806117E-4</v>
      </c>
      <c r="W158" s="53">
        <f t="shared" si="40"/>
        <v>2.7795149746363731E-4</v>
      </c>
      <c r="X158" s="53">
        <f t="shared" si="41"/>
        <v>2.7590012415519701E-4</v>
      </c>
      <c r="Y158" s="53">
        <f t="shared" si="42"/>
        <v>2.7743098904142071E-4</v>
      </c>
      <c r="Z158" s="53">
        <f t="shared" si="43"/>
        <v>2.8653295128934129E-4</v>
      </c>
      <c r="AA158" s="53">
        <f t="shared" si="44"/>
        <v>2.8270549155411719E-4</v>
      </c>
      <c r="AB158" s="53">
        <f t="shared" si="45"/>
        <v>2.1773842357382159E-4</v>
      </c>
      <c r="AC158" s="53">
        <f t="shared" si="46"/>
        <v>2.1688837478311986E-4</v>
      </c>
    </row>
    <row r="159" spans="4:29" x14ac:dyDescent="0.25">
      <c r="D159" s="91">
        <v>43579</v>
      </c>
      <c r="E159" s="32">
        <f t="shared" si="35"/>
        <v>43585</v>
      </c>
      <c r="F159" t="s">
        <v>2581</v>
      </c>
      <c r="G159">
        <v>144.69</v>
      </c>
      <c r="H159">
        <v>144.37</v>
      </c>
      <c r="I159">
        <v>141.16999999999999</v>
      </c>
      <c r="J159">
        <v>145.24</v>
      </c>
      <c r="K159">
        <v>143.91</v>
      </c>
      <c r="L159" s="97">
        <v>144.97999999999999</v>
      </c>
      <c r="M159">
        <v>144.18</v>
      </c>
      <c r="N159">
        <v>139.6</v>
      </c>
      <c r="O159">
        <v>141.49</v>
      </c>
      <c r="P159">
        <v>137.78</v>
      </c>
      <c r="Q159">
        <v>138.32</v>
      </c>
      <c r="S159" s="53">
        <f t="shared" si="36"/>
        <v>2.7645310664173089E-4</v>
      </c>
      <c r="T159" s="53">
        <f t="shared" si="37"/>
        <v>2.7706587241111064E-4</v>
      </c>
      <c r="U159" s="53">
        <f t="shared" si="38"/>
        <v>2.8334632003981347E-4</v>
      </c>
      <c r="V159" s="53">
        <f t="shared" si="39"/>
        <v>2.754062241806117E-4</v>
      </c>
      <c r="W159" s="53">
        <f t="shared" si="40"/>
        <v>2.7795149746363731E-4</v>
      </c>
      <c r="X159" s="53">
        <f t="shared" si="41"/>
        <v>2.7590012415519701E-4</v>
      </c>
      <c r="Y159" s="53">
        <f t="shared" si="42"/>
        <v>2.7743098904142071E-4</v>
      </c>
      <c r="Z159" s="53">
        <f t="shared" si="43"/>
        <v>2.8653295128934129E-4</v>
      </c>
      <c r="AA159" s="53">
        <f t="shared" si="44"/>
        <v>2.8270549155411719E-4</v>
      </c>
      <c r="AB159" s="53">
        <f t="shared" si="45"/>
        <v>2.1773842357382159E-4</v>
      </c>
      <c r="AC159" s="53">
        <f t="shared" si="46"/>
        <v>2.1688837478311986E-4</v>
      </c>
    </row>
    <row r="160" spans="4:29" x14ac:dyDescent="0.25">
      <c r="D160" s="91">
        <v>43579</v>
      </c>
      <c r="E160" s="32">
        <f t="shared" si="35"/>
        <v>43585</v>
      </c>
      <c r="F160" t="s">
        <v>2581</v>
      </c>
      <c r="G160">
        <v>144.69</v>
      </c>
      <c r="H160">
        <v>144.37</v>
      </c>
      <c r="I160">
        <v>141.16999999999999</v>
      </c>
      <c r="J160">
        <v>145.24</v>
      </c>
      <c r="K160">
        <v>143.91</v>
      </c>
      <c r="L160" s="97">
        <v>144.97999999999999</v>
      </c>
      <c r="M160">
        <v>144.18</v>
      </c>
      <c r="N160">
        <v>139.6</v>
      </c>
      <c r="O160">
        <v>141.49</v>
      </c>
      <c r="P160">
        <v>137.78</v>
      </c>
      <c r="Q160">
        <v>138.32</v>
      </c>
      <c r="S160" s="53">
        <f t="shared" si="36"/>
        <v>2.7645310664173089E-4</v>
      </c>
      <c r="T160" s="53">
        <f t="shared" si="37"/>
        <v>2.7706587241111064E-4</v>
      </c>
      <c r="U160" s="53">
        <f t="shared" si="38"/>
        <v>2.8334632003981347E-4</v>
      </c>
      <c r="V160" s="53">
        <f t="shared" si="39"/>
        <v>2.754062241806117E-4</v>
      </c>
      <c r="W160" s="53">
        <f t="shared" si="40"/>
        <v>2.7795149746363731E-4</v>
      </c>
      <c r="X160" s="53">
        <f t="shared" si="41"/>
        <v>2.7590012415519701E-4</v>
      </c>
      <c r="Y160" s="53">
        <f t="shared" si="42"/>
        <v>2.7743098904142071E-4</v>
      </c>
      <c r="Z160" s="53">
        <f t="shared" si="43"/>
        <v>2.8653295128934129E-4</v>
      </c>
      <c r="AA160" s="53">
        <f t="shared" si="44"/>
        <v>2.8270549155411719E-4</v>
      </c>
      <c r="AB160" s="53">
        <f t="shared" si="45"/>
        <v>2.1773842357382159E-4</v>
      </c>
      <c r="AC160" s="53">
        <f t="shared" si="46"/>
        <v>2.1688837478311986E-4</v>
      </c>
    </row>
    <row r="161" spans="4:29" x14ac:dyDescent="0.25">
      <c r="D161" s="91">
        <v>43733</v>
      </c>
      <c r="E161" s="32">
        <f t="shared" si="35"/>
        <v>43738</v>
      </c>
      <c r="F161" t="s">
        <v>2581</v>
      </c>
      <c r="G161">
        <v>144.72999999999999</v>
      </c>
      <c r="H161">
        <v>144.41</v>
      </c>
      <c r="I161">
        <v>141.21</v>
      </c>
      <c r="J161">
        <v>145.28</v>
      </c>
      <c r="K161">
        <v>143.94999999999999</v>
      </c>
      <c r="L161" s="97">
        <v>145.02000000000001</v>
      </c>
      <c r="M161">
        <v>144.22</v>
      </c>
      <c r="N161">
        <v>139.63999999999999</v>
      </c>
      <c r="O161">
        <v>141.53</v>
      </c>
      <c r="P161">
        <v>137.81</v>
      </c>
      <c r="Q161">
        <v>138.35</v>
      </c>
      <c r="S161" s="53">
        <f t="shared" si="36"/>
        <v>0</v>
      </c>
      <c r="T161" s="53">
        <f t="shared" si="37"/>
        <v>0</v>
      </c>
      <c r="U161" s="53">
        <f t="shared" si="38"/>
        <v>0</v>
      </c>
      <c r="V161" s="53">
        <f t="shared" si="39"/>
        <v>0</v>
      </c>
      <c r="W161" s="53">
        <f t="shared" si="40"/>
        <v>0</v>
      </c>
      <c r="X161" s="53">
        <f t="shared" si="41"/>
        <v>0</v>
      </c>
      <c r="Y161" s="53">
        <f t="shared" si="42"/>
        <v>0</v>
      </c>
      <c r="Z161" s="53">
        <f t="shared" si="43"/>
        <v>0</v>
      </c>
      <c r="AA161" s="53">
        <f t="shared" si="44"/>
        <v>0</v>
      </c>
      <c r="AB161" s="53">
        <f t="shared" si="45"/>
        <v>0</v>
      </c>
      <c r="AC161" s="53">
        <f t="shared" si="46"/>
        <v>0</v>
      </c>
    </row>
    <row r="162" spans="4:29" x14ac:dyDescent="0.25">
      <c r="D162" s="91">
        <v>43733</v>
      </c>
      <c r="E162" s="32">
        <f t="shared" si="35"/>
        <v>43738</v>
      </c>
      <c r="F162" t="s">
        <v>2581</v>
      </c>
      <c r="G162">
        <v>144.72999999999999</v>
      </c>
      <c r="H162">
        <v>144.41</v>
      </c>
      <c r="I162">
        <v>141.21</v>
      </c>
      <c r="J162">
        <v>145.28</v>
      </c>
      <c r="K162">
        <v>143.94999999999999</v>
      </c>
      <c r="L162" s="97">
        <v>145.02000000000001</v>
      </c>
      <c r="M162">
        <v>144.22</v>
      </c>
      <c r="N162">
        <v>139.63999999999999</v>
      </c>
      <c r="O162">
        <v>141.53</v>
      </c>
      <c r="P162">
        <v>137.81</v>
      </c>
      <c r="Q162">
        <v>138.35</v>
      </c>
      <c r="S162" s="53">
        <f t="shared" si="36"/>
        <v>0</v>
      </c>
      <c r="T162" s="53">
        <f t="shared" si="37"/>
        <v>0</v>
      </c>
      <c r="U162" s="53">
        <f t="shared" si="38"/>
        <v>0</v>
      </c>
      <c r="V162" s="53">
        <f t="shared" si="39"/>
        <v>0</v>
      </c>
      <c r="W162" s="53">
        <f t="shared" si="40"/>
        <v>0</v>
      </c>
      <c r="X162" s="53">
        <f t="shared" si="41"/>
        <v>0</v>
      </c>
      <c r="Y162" s="53">
        <f t="shared" si="42"/>
        <v>0</v>
      </c>
      <c r="Z162" s="53">
        <f t="shared" si="43"/>
        <v>0</v>
      </c>
      <c r="AA162" s="53">
        <f t="shared" si="44"/>
        <v>0</v>
      </c>
      <c r="AB162" s="53">
        <f t="shared" si="45"/>
        <v>0</v>
      </c>
      <c r="AC162" s="53">
        <f t="shared" si="46"/>
        <v>0</v>
      </c>
    </row>
    <row r="163" spans="4:29" x14ac:dyDescent="0.25">
      <c r="D163" s="91">
        <v>43579</v>
      </c>
      <c r="E163" s="32">
        <f t="shared" si="35"/>
        <v>43585</v>
      </c>
      <c r="F163" t="s">
        <v>2581</v>
      </c>
      <c r="G163">
        <v>144.69</v>
      </c>
      <c r="H163">
        <v>144.37</v>
      </c>
      <c r="I163">
        <v>141.16999999999999</v>
      </c>
      <c r="J163">
        <v>145.24</v>
      </c>
      <c r="K163">
        <v>143.91</v>
      </c>
      <c r="L163" s="97">
        <v>144.97999999999999</v>
      </c>
      <c r="M163">
        <v>144.18</v>
      </c>
      <c r="N163">
        <v>139.6</v>
      </c>
      <c r="O163">
        <v>141.49</v>
      </c>
      <c r="P163">
        <v>137.78</v>
      </c>
      <c r="Q163">
        <v>138.32</v>
      </c>
      <c r="S163" s="53">
        <f t="shared" si="36"/>
        <v>2.7645310664173089E-4</v>
      </c>
      <c r="T163" s="53">
        <f t="shared" si="37"/>
        <v>2.7706587241111064E-4</v>
      </c>
      <c r="U163" s="53">
        <f t="shared" si="38"/>
        <v>2.8334632003981347E-4</v>
      </c>
      <c r="V163" s="53">
        <f t="shared" si="39"/>
        <v>2.754062241806117E-4</v>
      </c>
      <c r="W163" s="53">
        <f t="shared" si="40"/>
        <v>2.7795149746363731E-4</v>
      </c>
      <c r="X163" s="53">
        <f t="shared" si="41"/>
        <v>2.7590012415519701E-4</v>
      </c>
      <c r="Y163" s="53">
        <f t="shared" si="42"/>
        <v>2.7743098904142071E-4</v>
      </c>
      <c r="Z163" s="53">
        <f t="shared" si="43"/>
        <v>2.8653295128934129E-4</v>
      </c>
      <c r="AA163" s="53">
        <f t="shared" si="44"/>
        <v>2.8270549155411719E-4</v>
      </c>
      <c r="AB163" s="53">
        <f t="shared" si="45"/>
        <v>2.1773842357382159E-4</v>
      </c>
      <c r="AC163" s="53">
        <f t="shared" si="46"/>
        <v>2.1688837478311986E-4</v>
      </c>
    </row>
    <row r="164" spans="4:29" x14ac:dyDescent="0.25">
      <c r="D164" s="91">
        <v>43579</v>
      </c>
      <c r="E164" s="32">
        <f t="shared" si="35"/>
        <v>43585</v>
      </c>
      <c r="F164" t="s">
        <v>2581</v>
      </c>
      <c r="G164">
        <v>144.69</v>
      </c>
      <c r="H164">
        <v>144.37</v>
      </c>
      <c r="I164">
        <v>141.16999999999999</v>
      </c>
      <c r="J164">
        <v>145.24</v>
      </c>
      <c r="K164">
        <v>143.91</v>
      </c>
      <c r="L164" s="97">
        <v>144.97999999999999</v>
      </c>
      <c r="M164">
        <v>144.18</v>
      </c>
      <c r="N164">
        <v>139.6</v>
      </c>
      <c r="O164">
        <v>141.49</v>
      </c>
      <c r="P164">
        <v>137.78</v>
      </c>
      <c r="Q164">
        <v>138.32</v>
      </c>
      <c r="S164" s="53">
        <f t="shared" si="36"/>
        <v>2.7645310664173089E-4</v>
      </c>
      <c r="T164" s="53">
        <f t="shared" si="37"/>
        <v>2.7706587241111064E-4</v>
      </c>
      <c r="U164" s="53">
        <f t="shared" si="38"/>
        <v>2.8334632003981347E-4</v>
      </c>
      <c r="V164" s="53">
        <f t="shared" si="39"/>
        <v>2.754062241806117E-4</v>
      </c>
      <c r="W164" s="53">
        <f t="shared" si="40"/>
        <v>2.7795149746363731E-4</v>
      </c>
      <c r="X164" s="53">
        <f t="shared" si="41"/>
        <v>2.7590012415519701E-4</v>
      </c>
      <c r="Y164" s="53">
        <f t="shared" si="42"/>
        <v>2.7743098904142071E-4</v>
      </c>
      <c r="Z164" s="53">
        <f t="shared" si="43"/>
        <v>2.8653295128934129E-4</v>
      </c>
      <c r="AA164" s="53">
        <f t="shared" si="44"/>
        <v>2.8270549155411719E-4</v>
      </c>
      <c r="AB164" s="53">
        <f t="shared" si="45"/>
        <v>2.1773842357382159E-4</v>
      </c>
      <c r="AC164" s="53">
        <f t="shared" si="46"/>
        <v>2.1688837478311986E-4</v>
      </c>
    </row>
    <row r="165" spans="4:29" x14ac:dyDescent="0.25">
      <c r="D165" s="91">
        <v>43579</v>
      </c>
      <c r="E165" s="32">
        <f t="shared" si="35"/>
        <v>43585</v>
      </c>
      <c r="F165" t="s">
        <v>2581</v>
      </c>
      <c r="G165">
        <v>144.69</v>
      </c>
      <c r="H165">
        <v>144.37</v>
      </c>
      <c r="I165">
        <v>141.16999999999999</v>
      </c>
      <c r="J165">
        <v>145.24</v>
      </c>
      <c r="K165">
        <v>143.91</v>
      </c>
      <c r="L165" s="97">
        <v>144.97999999999999</v>
      </c>
      <c r="M165">
        <v>144.18</v>
      </c>
      <c r="N165">
        <v>139.6</v>
      </c>
      <c r="O165">
        <v>141.49</v>
      </c>
      <c r="P165">
        <v>137.78</v>
      </c>
      <c r="Q165">
        <v>138.32</v>
      </c>
      <c r="S165" s="53">
        <f t="shared" si="36"/>
        <v>2.7645310664173089E-4</v>
      </c>
      <c r="T165" s="53">
        <f t="shared" si="37"/>
        <v>2.7706587241111064E-4</v>
      </c>
      <c r="U165" s="53">
        <f t="shared" si="38"/>
        <v>2.8334632003981347E-4</v>
      </c>
      <c r="V165" s="53">
        <f t="shared" si="39"/>
        <v>2.754062241806117E-4</v>
      </c>
      <c r="W165" s="53">
        <f t="shared" si="40"/>
        <v>2.7795149746363731E-4</v>
      </c>
      <c r="X165" s="53">
        <f t="shared" si="41"/>
        <v>2.7590012415519701E-4</v>
      </c>
      <c r="Y165" s="53">
        <f t="shared" si="42"/>
        <v>2.7743098904142071E-4</v>
      </c>
      <c r="Z165" s="53">
        <f t="shared" si="43"/>
        <v>2.8653295128934129E-4</v>
      </c>
      <c r="AA165" s="53">
        <f t="shared" si="44"/>
        <v>2.8270549155411719E-4</v>
      </c>
      <c r="AB165" s="53">
        <f t="shared" si="45"/>
        <v>2.1773842357382159E-4</v>
      </c>
      <c r="AC165" s="53">
        <f t="shared" si="46"/>
        <v>2.1688837478311986E-4</v>
      </c>
    </row>
    <row r="166" spans="4:29" x14ac:dyDescent="0.25">
      <c r="D166" s="91">
        <v>43579</v>
      </c>
      <c r="E166" s="32">
        <f t="shared" si="35"/>
        <v>43585</v>
      </c>
      <c r="F166" t="s">
        <v>2581</v>
      </c>
      <c r="G166">
        <v>144.69</v>
      </c>
      <c r="H166">
        <v>144.37</v>
      </c>
      <c r="I166">
        <v>141.16999999999999</v>
      </c>
      <c r="J166">
        <v>145.24</v>
      </c>
      <c r="K166">
        <v>143.91</v>
      </c>
      <c r="L166" s="97">
        <v>144.97999999999999</v>
      </c>
      <c r="M166">
        <v>144.18</v>
      </c>
      <c r="N166">
        <v>139.6</v>
      </c>
      <c r="O166">
        <v>141.49</v>
      </c>
      <c r="P166">
        <v>137.78</v>
      </c>
      <c r="Q166">
        <v>138.32</v>
      </c>
      <c r="S166" s="53">
        <f t="shared" si="36"/>
        <v>2.7645310664173089E-4</v>
      </c>
      <c r="T166" s="53">
        <f t="shared" si="37"/>
        <v>2.7706587241111064E-4</v>
      </c>
      <c r="U166" s="53">
        <f t="shared" si="38"/>
        <v>2.8334632003981347E-4</v>
      </c>
      <c r="V166" s="53">
        <f t="shared" si="39"/>
        <v>2.754062241806117E-4</v>
      </c>
      <c r="W166" s="53">
        <f t="shared" si="40"/>
        <v>2.7795149746363731E-4</v>
      </c>
      <c r="X166" s="53">
        <f t="shared" si="41"/>
        <v>2.7590012415519701E-4</v>
      </c>
      <c r="Y166" s="53">
        <f t="shared" si="42"/>
        <v>2.7743098904142071E-4</v>
      </c>
      <c r="Z166" s="53">
        <f t="shared" si="43"/>
        <v>2.8653295128934129E-4</v>
      </c>
      <c r="AA166" s="53">
        <f t="shared" si="44"/>
        <v>2.8270549155411719E-4</v>
      </c>
      <c r="AB166" s="53">
        <f t="shared" si="45"/>
        <v>2.1773842357382159E-4</v>
      </c>
      <c r="AC166" s="53">
        <f t="shared" si="46"/>
        <v>2.1688837478311986E-4</v>
      </c>
    </row>
    <row r="167" spans="4:29" x14ac:dyDescent="0.25">
      <c r="D167" s="91">
        <v>43733</v>
      </c>
      <c r="E167" s="32">
        <f t="shared" si="35"/>
        <v>43738</v>
      </c>
      <c r="F167" t="s">
        <v>2581</v>
      </c>
      <c r="G167">
        <v>144.72999999999999</v>
      </c>
      <c r="H167">
        <v>144.41</v>
      </c>
      <c r="I167">
        <v>141.21</v>
      </c>
      <c r="J167">
        <v>145.28</v>
      </c>
      <c r="K167">
        <v>143.94999999999999</v>
      </c>
      <c r="L167" s="97">
        <v>145.02000000000001</v>
      </c>
      <c r="M167">
        <v>144.22</v>
      </c>
      <c r="N167">
        <v>139.63999999999999</v>
      </c>
      <c r="O167">
        <v>141.53</v>
      </c>
      <c r="P167">
        <v>137.81</v>
      </c>
      <c r="Q167">
        <v>138.35</v>
      </c>
      <c r="S167" s="53">
        <f t="shared" si="36"/>
        <v>0</v>
      </c>
      <c r="T167" s="53">
        <f t="shared" si="37"/>
        <v>0</v>
      </c>
      <c r="U167" s="53">
        <f t="shared" si="38"/>
        <v>0</v>
      </c>
      <c r="V167" s="53">
        <f t="shared" si="39"/>
        <v>0</v>
      </c>
      <c r="W167" s="53">
        <f t="shared" si="40"/>
        <v>0</v>
      </c>
      <c r="X167" s="53">
        <f t="shared" si="41"/>
        <v>0</v>
      </c>
      <c r="Y167" s="53">
        <f t="shared" si="42"/>
        <v>0</v>
      </c>
      <c r="Z167" s="53">
        <f t="shared" si="43"/>
        <v>0</v>
      </c>
      <c r="AA167" s="53">
        <f t="shared" si="44"/>
        <v>0</v>
      </c>
      <c r="AB167" s="53">
        <f t="shared" si="45"/>
        <v>0</v>
      </c>
      <c r="AC167" s="53">
        <f t="shared" si="46"/>
        <v>0</v>
      </c>
    </row>
    <row r="168" spans="4:29" x14ac:dyDescent="0.25">
      <c r="D168" s="91">
        <v>43921</v>
      </c>
      <c r="E168" s="32">
        <f t="shared" si="35"/>
        <v>43921</v>
      </c>
      <c r="F168" t="s">
        <v>2581</v>
      </c>
      <c r="G168">
        <v>144.72999999999999</v>
      </c>
      <c r="H168">
        <v>144.41</v>
      </c>
      <c r="I168">
        <v>141.21</v>
      </c>
      <c r="J168">
        <v>145.28</v>
      </c>
      <c r="K168">
        <v>143.94999999999999</v>
      </c>
      <c r="L168" s="97">
        <v>145.02000000000001</v>
      </c>
      <c r="M168">
        <v>144.22</v>
      </c>
      <c r="N168">
        <v>139.63999999999999</v>
      </c>
      <c r="O168">
        <v>141.53</v>
      </c>
      <c r="P168">
        <v>137.81</v>
      </c>
      <c r="Q168">
        <v>138.35</v>
      </c>
      <c r="S168" s="53">
        <f t="shared" si="36"/>
        <v>0</v>
      </c>
      <c r="T168" s="53">
        <f t="shared" si="37"/>
        <v>0</v>
      </c>
      <c r="U168" s="53">
        <f t="shared" si="38"/>
        <v>0</v>
      </c>
      <c r="V168" s="53">
        <f t="shared" si="39"/>
        <v>0</v>
      </c>
      <c r="W168" s="53">
        <f t="shared" si="40"/>
        <v>0</v>
      </c>
      <c r="X168" s="53">
        <f t="shared" si="41"/>
        <v>0</v>
      </c>
      <c r="Y168" s="53">
        <f t="shared" si="42"/>
        <v>0</v>
      </c>
      <c r="Z168" s="53">
        <f t="shared" si="43"/>
        <v>0</v>
      </c>
      <c r="AA168" s="53">
        <f t="shared" si="44"/>
        <v>0</v>
      </c>
      <c r="AB168" s="53">
        <f t="shared" si="45"/>
        <v>0</v>
      </c>
      <c r="AC168" s="53">
        <f t="shared" si="46"/>
        <v>0</v>
      </c>
    </row>
    <row r="169" spans="4:29" x14ac:dyDescent="0.25">
      <c r="D169" s="91">
        <v>43921</v>
      </c>
      <c r="E169" s="32">
        <f t="shared" si="35"/>
        <v>43921</v>
      </c>
      <c r="F169" t="s">
        <v>2581</v>
      </c>
      <c r="G169">
        <v>144.72999999999999</v>
      </c>
      <c r="H169">
        <v>144.41</v>
      </c>
      <c r="I169">
        <v>141.21</v>
      </c>
      <c r="J169">
        <v>145.28</v>
      </c>
      <c r="K169">
        <v>143.94999999999999</v>
      </c>
      <c r="L169" s="97">
        <v>145.02000000000001</v>
      </c>
      <c r="M169">
        <v>144.22</v>
      </c>
      <c r="N169">
        <v>139.63999999999999</v>
      </c>
      <c r="O169">
        <v>141.53</v>
      </c>
      <c r="P169">
        <v>137.81</v>
      </c>
      <c r="Q169">
        <v>138.35</v>
      </c>
      <c r="S169" s="53">
        <f t="shared" si="36"/>
        <v>0</v>
      </c>
      <c r="T169" s="53">
        <f t="shared" si="37"/>
        <v>0</v>
      </c>
      <c r="U169" s="53">
        <f t="shared" si="38"/>
        <v>0</v>
      </c>
      <c r="V169" s="53">
        <f t="shared" si="39"/>
        <v>0</v>
      </c>
      <c r="W169" s="53">
        <f t="shared" si="40"/>
        <v>0</v>
      </c>
      <c r="X169" s="53">
        <f t="shared" si="41"/>
        <v>0</v>
      </c>
      <c r="Y169" s="53">
        <f t="shared" si="42"/>
        <v>0</v>
      </c>
      <c r="Z169" s="53">
        <f t="shared" si="43"/>
        <v>0</v>
      </c>
      <c r="AA169" s="53">
        <f t="shared" si="44"/>
        <v>0</v>
      </c>
      <c r="AB169" s="53">
        <f t="shared" si="45"/>
        <v>0</v>
      </c>
      <c r="AC169" s="53">
        <f t="shared" si="46"/>
        <v>0</v>
      </c>
    </row>
    <row r="170" spans="4:29" x14ac:dyDescent="0.25">
      <c r="D170" s="91">
        <v>43921</v>
      </c>
      <c r="E170" s="32">
        <f t="shared" si="35"/>
        <v>43921</v>
      </c>
      <c r="F170" t="s">
        <v>2581</v>
      </c>
      <c r="G170">
        <v>144.72999999999999</v>
      </c>
      <c r="H170">
        <v>144.41</v>
      </c>
      <c r="I170">
        <v>141.21</v>
      </c>
      <c r="J170">
        <v>145.28</v>
      </c>
      <c r="K170">
        <v>143.94999999999999</v>
      </c>
      <c r="L170" s="97">
        <v>145.02000000000001</v>
      </c>
      <c r="M170">
        <v>144.22</v>
      </c>
      <c r="N170">
        <v>139.63999999999999</v>
      </c>
      <c r="O170">
        <v>141.53</v>
      </c>
      <c r="P170">
        <v>137.81</v>
      </c>
      <c r="Q170">
        <v>138.35</v>
      </c>
      <c r="S170" s="53">
        <f t="shared" si="36"/>
        <v>0</v>
      </c>
      <c r="T170" s="53">
        <f t="shared" si="37"/>
        <v>0</v>
      </c>
      <c r="U170" s="53">
        <f t="shared" si="38"/>
        <v>0</v>
      </c>
      <c r="V170" s="53">
        <f t="shared" si="39"/>
        <v>0</v>
      </c>
      <c r="W170" s="53">
        <f t="shared" si="40"/>
        <v>0</v>
      </c>
      <c r="X170" s="53">
        <f t="shared" si="41"/>
        <v>0</v>
      </c>
      <c r="Y170" s="53">
        <f t="shared" si="42"/>
        <v>0</v>
      </c>
      <c r="Z170" s="53">
        <f t="shared" si="43"/>
        <v>0</v>
      </c>
      <c r="AA170" s="53">
        <f t="shared" si="44"/>
        <v>0</v>
      </c>
      <c r="AB170" s="53">
        <f t="shared" si="45"/>
        <v>0</v>
      </c>
      <c r="AC170" s="53">
        <f t="shared" si="46"/>
        <v>0</v>
      </c>
    </row>
    <row r="171" spans="4:29" x14ac:dyDescent="0.25">
      <c r="D171" s="91">
        <v>43921</v>
      </c>
      <c r="E171" s="32">
        <f t="shared" si="35"/>
        <v>43921</v>
      </c>
      <c r="F171" t="s">
        <v>2581</v>
      </c>
      <c r="G171">
        <v>144.72999999999999</v>
      </c>
      <c r="H171">
        <v>144.41</v>
      </c>
      <c r="I171">
        <v>141.21</v>
      </c>
      <c r="J171">
        <v>145.28</v>
      </c>
      <c r="K171">
        <v>143.94999999999999</v>
      </c>
      <c r="L171" s="97">
        <v>145.02000000000001</v>
      </c>
      <c r="M171">
        <v>144.22</v>
      </c>
      <c r="N171">
        <v>139.63999999999999</v>
      </c>
      <c r="O171">
        <v>141.53</v>
      </c>
      <c r="P171">
        <v>137.81</v>
      </c>
      <c r="Q171">
        <v>138.35</v>
      </c>
      <c r="S171" s="53">
        <f t="shared" si="36"/>
        <v>0</v>
      </c>
      <c r="T171" s="53">
        <f t="shared" si="37"/>
        <v>0</v>
      </c>
      <c r="U171" s="53">
        <f t="shared" si="38"/>
        <v>0</v>
      </c>
      <c r="V171" s="53">
        <f t="shared" si="39"/>
        <v>0</v>
      </c>
      <c r="W171" s="53">
        <f t="shared" si="40"/>
        <v>0</v>
      </c>
      <c r="X171" s="53">
        <f t="shared" si="41"/>
        <v>0</v>
      </c>
      <c r="Y171" s="53">
        <f t="shared" si="42"/>
        <v>0</v>
      </c>
      <c r="Z171" s="53">
        <f t="shared" si="43"/>
        <v>0</v>
      </c>
      <c r="AA171" s="53">
        <f t="shared" si="44"/>
        <v>0</v>
      </c>
      <c r="AB171" s="53">
        <f t="shared" si="45"/>
        <v>0</v>
      </c>
      <c r="AC171" s="53">
        <f t="shared" si="46"/>
        <v>0</v>
      </c>
    </row>
    <row r="172" spans="4:29" x14ac:dyDescent="0.25">
      <c r="D172" s="91">
        <v>43921</v>
      </c>
      <c r="E172" s="32">
        <f t="shared" si="35"/>
        <v>43921</v>
      </c>
      <c r="F172" t="s">
        <v>2581</v>
      </c>
      <c r="G172">
        <v>144.72999999999999</v>
      </c>
      <c r="H172">
        <v>144.41</v>
      </c>
      <c r="I172">
        <v>141.21</v>
      </c>
      <c r="J172">
        <v>145.28</v>
      </c>
      <c r="K172">
        <v>143.94999999999999</v>
      </c>
      <c r="L172" s="97">
        <v>145.02000000000001</v>
      </c>
      <c r="M172">
        <v>144.22</v>
      </c>
      <c r="N172">
        <v>139.63999999999999</v>
      </c>
      <c r="O172">
        <v>141.53</v>
      </c>
      <c r="P172">
        <v>137.81</v>
      </c>
      <c r="Q172">
        <v>138.35</v>
      </c>
      <c r="S172" s="53">
        <f t="shared" si="36"/>
        <v>0</v>
      </c>
      <c r="T172" s="53">
        <f t="shared" si="37"/>
        <v>0</v>
      </c>
      <c r="U172" s="53">
        <f t="shared" si="38"/>
        <v>0</v>
      </c>
      <c r="V172" s="53">
        <f t="shared" si="39"/>
        <v>0</v>
      </c>
      <c r="W172" s="53">
        <f t="shared" si="40"/>
        <v>0</v>
      </c>
      <c r="X172" s="53">
        <f t="shared" si="41"/>
        <v>0</v>
      </c>
      <c r="Y172" s="53">
        <f t="shared" si="42"/>
        <v>0</v>
      </c>
      <c r="Z172" s="53">
        <f t="shared" si="43"/>
        <v>0</v>
      </c>
      <c r="AA172" s="53">
        <f t="shared" si="44"/>
        <v>0</v>
      </c>
      <c r="AB172" s="53">
        <f t="shared" si="45"/>
        <v>0</v>
      </c>
      <c r="AC172" s="53">
        <f t="shared" si="46"/>
        <v>0</v>
      </c>
    </row>
    <row r="173" spans="4:29" x14ac:dyDescent="0.25">
      <c r="D173" s="91">
        <v>43921</v>
      </c>
      <c r="E173" s="32">
        <f t="shared" si="35"/>
        <v>43921</v>
      </c>
      <c r="F173" t="s">
        <v>2581</v>
      </c>
      <c r="G173">
        <v>144.72999999999999</v>
      </c>
      <c r="H173">
        <v>144.41</v>
      </c>
      <c r="I173">
        <v>141.21</v>
      </c>
      <c r="J173">
        <v>145.28</v>
      </c>
      <c r="K173">
        <v>143.94999999999999</v>
      </c>
      <c r="L173" s="97">
        <v>145.02000000000001</v>
      </c>
      <c r="M173">
        <v>144.22</v>
      </c>
      <c r="N173">
        <v>139.63999999999999</v>
      </c>
      <c r="O173">
        <v>141.53</v>
      </c>
      <c r="P173">
        <v>137.81</v>
      </c>
      <c r="Q173">
        <v>138.35</v>
      </c>
      <c r="S173" s="53">
        <f t="shared" si="36"/>
        <v>0</v>
      </c>
      <c r="T173" s="53">
        <f t="shared" si="37"/>
        <v>0</v>
      </c>
      <c r="U173" s="53">
        <f t="shared" si="38"/>
        <v>0</v>
      </c>
      <c r="V173" s="53">
        <f t="shared" si="39"/>
        <v>0</v>
      </c>
      <c r="W173" s="53">
        <f t="shared" si="40"/>
        <v>0</v>
      </c>
      <c r="X173" s="53">
        <f t="shared" si="41"/>
        <v>0</v>
      </c>
      <c r="Y173" s="53">
        <f t="shared" si="42"/>
        <v>0</v>
      </c>
      <c r="Z173" s="53">
        <f t="shared" si="43"/>
        <v>0</v>
      </c>
      <c r="AA173" s="53">
        <f t="shared" si="44"/>
        <v>0</v>
      </c>
      <c r="AB173" s="53">
        <f t="shared" si="45"/>
        <v>0</v>
      </c>
      <c r="AC173" s="53">
        <f t="shared" si="46"/>
        <v>0</v>
      </c>
    </row>
    <row r="174" spans="4:29" x14ac:dyDescent="0.25">
      <c r="D174" s="91">
        <v>43921</v>
      </c>
      <c r="E174" s="32">
        <f t="shared" si="35"/>
        <v>43921</v>
      </c>
      <c r="F174" t="s">
        <v>2581</v>
      </c>
      <c r="G174">
        <v>144.72999999999999</v>
      </c>
      <c r="H174">
        <v>144.41</v>
      </c>
      <c r="I174">
        <v>141.21</v>
      </c>
      <c r="J174">
        <v>145.28</v>
      </c>
      <c r="K174">
        <v>143.94999999999999</v>
      </c>
      <c r="L174" s="97">
        <v>145.02000000000001</v>
      </c>
      <c r="M174">
        <v>144.22</v>
      </c>
      <c r="N174">
        <v>139.63999999999999</v>
      </c>
      <c r="O174">
        <v>141.53</v>
      </c>
      <c r="P174">
        <v>137.81</v>
      </c>
      <c r="Q174">
        <v>138.35</v>
      </c>
      <c r="S174" s="53">
        <f t="shared" si="36"/>
        <v>0</v>
      </c>
      <c r="T174" s="53">
        <f t="shared" si="37"/>
        <v>0</v>
      </c>
      <c r="U174" s="53">
        <f t="shared" si="38"/>
        <v>0</v>
      </c>
      <c r="V174" s="53">
        <f t="shared" si="39"/>
        <v>0</v>
      </c>
      <c r="W174" s="53">
        <f t="shared" si="40"/>
        <v>0</v>
      </c>
      <c r="X174" s="53">
        <f t="shared" si="41"/>
        <v>0</v>
      </c>
      <c r="Y174" s="53">
        <f t="shared" si="42"/>
        <v>0</v>
      </c>
      <c r="Z174" s="53">
        <f t="shared" si="43"/>
        <v>0</v>
      </c>
      <c r="AA174" s="53">
        <f t="shared" si="44"/>
        <v>0</v>
      </c>
      <c r="AB174" s="53">
        <f t="shared" si="45"/>
        <v>0</v>
      </c>
      <c r="AC174" s="53">
        <f t="shared" si="46"/>
        <v>0</v>
      </c>
    </row>
    <row r="175" spans="4:29" x14ac:dyDescent="0.25">
      <c r="D175" s="91">
        <v>43921</v>
      </c>
      <c r="E175" s="32">
        <f t="shared" si="35"/>
        <v>43921</v>
      </c>
      <c r="F175" t="s">
        <v>2581</v>
      </c>
      <c r="G175">
        <v>144.72999999999999</v>
      </c>
      <c r="H175">
        <v>144.41</v>
      </c>
      <c r="I175">
        <v>141.21</v>
      </c>
      <c r="J175">
        <v>145.28</v>
      </c>
      <c r="K175">
        <v>143.94999999999999</v>
      </c>
      <c r="L175" s="97">
        <v>145.02000000000001</v>
      </c>
      <c r="M175">
        <v>144.22</v>
      </c>
      <c r="N175">
        <v>139.63999999999999</v>
      </c>
      <c r="O175">
        <v>141.53</v>
      </c>
      <c r="P175">
        <v>137.81</v>
      </c>
      <c r="Q175">
        <v>138.35</v>
      </c>
      <c r="S175" s="53">
        <f t="shared" si="36"/>
        <v>0</v>
      </c>
      <c r="T175" s="53">
        <f t="shared" si="37"/>
        <v>0</v>
      </c>
      <c r="U175" s="53">
        <f t="shared" si="38"/>
        <v>0</v>
      </c>
      <c r="V175" s="53">
        <f t="shared" si="39"/>
        <v>0</v>
      </c>
      <c r="W175" s="53">
        <f t="shared" si="40"/>
        <v>0</v>
      </c>
      <c r="X175" s="53">
        <f t="shared" si="41"/>
        <v>0</v>
      </c>
      <c r="Y175" s="53">
        <f t="shared" si="42"/>
        <v>0</v>
      </c>
      <c r="Z175" s="53">
        <f t="shared" si="43"/>
        <v>0</v>
      </c>
      <c r="AA175" s="53">
        <f t="shared" si="44"/>
        <v>0</v>
      </c>
      <c r="AB175" s="53">
        <f t="shared" si="45"/>
        <v>0</v>
      </c>
      <c r="AC175" s="53">
        <f t="shared" si="46"/>
        <v>0</v>
      </c>
    </row>
    <row r="176" spans="4:29" x14ac:dyDescent="0.25">
      <c r="D176" s="91">
        <v>43921</v>
      </c>
      <c r="E176" s="32">
        <f t="shared" si="35"/>
        <v>43921</v>
      </c>
      <c r="F176" t="s">
        <v>2581</v>
      </c>
      <c r="G176">
        <v>144.72999999999999</v>
      </c>
      <c r="H176">
        <v>144.41</v>
      </c>
      <c r="I176">
        <v>141.21</v>
      </c>
      <c r="J176">
        <v>145.28</v>
      </c>
      <c r="K176">
        <v>143.94999999999999</v>
      </c>
      <c r="L176" s="97">
        <v>145.02000000000001</v>
      </c>
      <c r="M176">
        <v>144.22</v>
      </c>
      <c r="N176">
        <v>139.63999999999999</v>
      </c>
      <c r="O176">
        <v>141.53</v>
      </c>
      <c r="P176">
        <v>137.81</v>
      </c>
      <c r="Q176">
        <v>138.35</v>
      </c>
      <c r="S176" s="53">
        <f t="shared" si="36"/>
        <v>0</v>
      </c>
      <c r="T176" s="53">
        <f t="shared" si="37"/>
        <v>0</v>
      </c>
      <c r="U176" s="53">
        <f t="shared" si="38"/>
        <v>0</v>
      </c>
      <c r="V176" s="53">
        <f t="shared" si="39"/>
        <v>0</v>
      </c>
      <c r="W176" s="53">
        <f t="shared" si="40"/>
        <v>0</v>
      </c>
      <c r="X176" s="53">
        <f t="shared" si="41"/>
        <v>0</v>
      </c>
      <c r="Y176" s="53">
        <f t="shared" si="42"/>
        <v>0</v>
      </c>
      <c r="Z176" s="53">
        <f t="shared" si="43"/>
        <v>0</v>
      </c>
      <c r="AA176" s="53">
        <f t="shared" si="44"/>
        <v>0</v>
      </c>
      <c r="AB176" s="53">
        <f t="shared" si="45"/>
        <v>0</v>
      </c>
      <c r="AC176" s="53">
        <f t="shared" si="46"/>
        <v>0</v>
      </c>
    </row>
    <row r="177" spans="4:29" x14ac:dyDescent="0.25">
      <c r="D177" s="91">
        <v>43921</v>
      </c>
      <c r="E177" s="32">
        <f t="shared" si="35"/>
        <v>43921</v>
      </c>
      <c r="F177" t="s">
        <v>2581</v>
      </c>
      <c r="G177">
        <v>144.72999999999999</v>
      </c>
      <c r="H177">
        <v>144.41</v>
      </c>
      <c r="I177">
        <v>141.21</v>
      </c>
      <c r="J177">
        <v>145.28</v>
      </c>
      <c r="K177">
        <v>143.94999999999999</v>
      </c>
      <c r="L177" s="97">
        <v>145.02000000000001</v>
      </c>
      <c r="M177">
        <v>144.22</v>
      </c>
      <c r="N177">
        <v>139.63999999999999</v>
      </c>
      <c r="O177">
        <v>141.53</v>
      </c>
      <c r="P177">
        <v>137.81</v>
      </c>
      <c r="Q177">
        <v>138.35</v>
      </c>
      <c r="S177" s="53">
        <f t="shared" si="36"/>
        <v>0</v>
      </c>
      <c r="T177" s="53">
        <f t="shared" si="37"/>
        <v>0</v>
      </c>
      <c r="U177" s="53">
        <f t="shared" si="38"/>
        <v>0</v>
      </c>
      <c r="V177" s="53">
        <f t="shared" si="39"/>
        <v>0</v>
      </c>
      <c r="W177" s="53">
        <f t="shared" si="40"/>
        <v>0</v>
      </c>
      <c r="X177" s="53">
        <f t="shared" si="41"/>
        <v>0</v>
      </c>
      <c r="Y177" s="53">
        <f t="shared" si="42"/>
        <v>0</v>
      </c>
      <c r="Z177" s="53">
        <f t="shared" si="43"/>
        <v>0</v>
      </c>
      <c r="AA177" s="53">
        <f t="shared" si="44"/>
        <v>0</v>
      </c>
      <c r="AB177" s="53">
        <f t="shared" si="45"/>
        <v>0</v>
      </c>
      <c r="AC177" s="53">
        <f t="shared" si="46"/>
        <v>0</v>
      </c>
    </row>
    <row r="178" spans="4:29" x14ac:dyDescent="0.25">
      <c r="D178" s="91">
        <v>43921</v>
      </c>
      <c r="E178" s="32">
        <f t="shared" si="35"/>
        <v>43921</v>
      </c>
      <c r="F178" t="s">
        <v>2581</v>
      </c>
      <c r="G178">
        <v>144.72999999999999</v>
      </c>
      <c r="H178">
        <v>144.41</v>
      </c>
      <c r="I178">
        <v>141.21</v>
      </c>
      <c r="J178">
        <v>145.28</v>
      </c>
      <c r="K178">
        <v>143.94999999999999</v>
      </c>
      <c r="L178" s="97">
        <v>145.02000000000001</v>
      </c>
      <c r="M178">
        <v>144.22</v>
      </c>
      <c r="N178">
        <v>139.63999999999999</v>
      </c>
      <c r="O178">
        <v>141.53</v>
      </c>
      <c r="P178">
        <v>137.81</v>
      </c>
      <c r="Q178">
        <v>138.35</v>
      </c>
      <c r="S178" s="53">
        <f t="shared" si="36"/>
        <v>0</v>
      </c>
      <c r="T178" s="53">
        <f t="shared" si="37"/>
        <v>0</v>
      </c>
      <c r="U178" s="53">
        <f t="shared" si="38"/>
        <v>0</v>
      </c>
      <c r="V178" s="53">
        <f t="shared" si="39"/>
        <v>0</v>
      </c>
      <c r="W178" s="53">
        <f t="shared" si="40"/>
        <v>0</v>
      </c>
      <c r="X178" s="53">
        <f t="shared" si="41"/>
        <v>0</v>
      </c>
      <c r="Y178" s="53">
        <f t="shared" si="42"/>
        <v>0</v>
      </c>
      <c r="Z178" s="53">
        <f t="shared" si="43"/>
        <v>0</v>
      </c>
      <c r="AA178" s="53">
        <f t="shared" si="44"/>
        <v>0</v>
      </c>
      <c r="AB178" s="53">
        <f t="shared" si="45"/>
        <v>0</v>
      </c>
      <c r="AC178" s="53">
        <f t="shared" si="46"/>
        <v>0</v>
      </c>
    </row>
    <row r="179" spans="4:29" x14ac:dyDescent="0.25">
      <c r="D179" s="91">
        <v>43921</v>
      </c>
      <c r="E179" s="32">
        <f t="shared" si="35"/>
        <v>43921</v>
      </c>
      <c r="F179" t="s">
        <v>2581</v>
      </c>
      <c r="G179">
        <v>144.72999999999999</v>
      </c>
      <c r="H179">
        <v>144.41</v>
      </c>
      <c r="I179">
        <v>141.21</v>
      </c>
      <c r="J179">
        <v>145.28</v>
      </c>
      <c r="K179">
        <v>143.94999999999999</v>
      </c>
      <c r="L179" s="97">
        <v>145.02000000000001</v>
      </c>
      <c r="M179">
        <v>144.22</v>
      </c>
      <c r="N179">
        <v>139.63999999999999</v>
      </c>
      <c r="O179">
        <v>141.53</v>
      </c>
      <c r="P179">
        <v>137.81</v>
      </c>
      <c r="Q179">
        <v>138.35</v>
      </c>
      <c r="S179" s="53">
        <f t="shared" si="36"/>
        <v>0</v>
      </c>
      <c r="T179" s="53">
        <f t="shared" si="37"/>
        <v>0</v>
      </c>
      <c r="U179" s="53">
        <f t="shared" si="38"/>
        <v>0</v>
      </c>
      <c r="V179" s="53">
        <f t="shared" si="39"/>
        <v>0</v>
      </c>
      <c r="W179" s="53">
        <f t="shared" si="40"/>
        <v>0</v>
      </c>
      <c r="X179" s="53">
        <f t="shared" si="41"/>
        <v>0</v>
      </c>
      <c r="Y179" s="53">
        <f t="shared" si="42"/>
        <v>0</v>
      </c>
      <c r="Z179" s="53">
        <f t="shared" si="43"/>
        <v>0</v>
      </c>
      <c r="AA179" s="53">
        <f t="shared" si="44"/>
        <v>0</v>
      </c>
      <c r="AB179" s="53">
        <f t="shared" si="45"/>
        <v>0</v>
      </c>
      <c r="AC179" s="53">
        <f t="shared" si="46"/>
        <v>0</v>
      </c>
    </row>
    <row r="180" spans="4:29" x14ac:dyDescent="0.25">
      <c r="D180" s="91">
        <v>43921</v>
      </c>
      <c r="E180" s="32">
        <f t="shared" si="35"/>
        <v>43921</v>
      </c>
      <c r="F180" t="s">
        <v>2581</v>
      </c>
      <c r="G180">
        <v>144.72999999999999</v>
      </c>
      <c r="H180">
        <v>144.41</v>
      </c>
      <c r="I180">
        <v>141.21</v>
      </c>
      <c r="J180">
        <v>145.28</v>
      </c>
      <c r="K180">
        <v>143.94999999999999</v>
      </c>
      <c r="L180" s="97">
        <v>145.02000000000001</v>
      </c>
      <c r="M180">
        <v>144.22</v>
      </c>
      <c r="N180">
        <v>139.63999999999999</v>
      </c>
      <c r="O180">
        <v>141.53</v>
      </c>
      <c r="P180">
        <v>137.81</v>
      </c>
      <c r="Q180">
        <v>138.35</v>
      </c>
      <c r="S180" s="53">
        <f t="shared" si="36"/>
        <v>0</v>
      </c>
      <c r="T180" s="53">
        <f t="shared" si="37"/>
        <v>0</v>
      </c>
      <c r="U180" s="53">
        <f t="shared" si="38"/>
        <v>0</v>
      </c>
      <c r="V180" s="53">
        <f t="shared" si="39"/>
        <v>0</v>
      </c>
      <c r="W180" s="53">
        <f t="shared" si="40"/>
        <v>0</v>
      </c>
      <c r="X180" s="53">
        <f t="shared" si="41"/>
        <v>0</v>
      </c>
      <c r="Y180" s="53">
        <f t="shared" si="42"/>
        <v>0</v>
      </c>
      <c r="Z180" s="53">
        <f t="shared" si="43"/>
        <v>0</v>
      </c>
      <c r="AA180" s="53">
        <f t="shared" si="44"/>
        <v>0</v>
      </c>
      <c r="AB180" s="53">
        <f t="shared" si="45"/>
        <v>0</v>
      </c>
      <c r="AC180" s="53">
        <f t="shared" si="46"/>
        <v>0</v>
      </c>
    </row>
    <row r="181" spans="4:29" x14ac:dyDescent="0.25">
      <c r="D181" s="91">
        <v>43921</v>
      </c>
      <c r="E181" s="32">
        <f t="shared" si="35"/>
        <v>43921</v>
      </c>
      <c r="F181" t="s">
        <v>2581</v>
      </c>
      <c r="G181">
        <v>144.72999999999999</v>
      </c>
      <c r="H181">
        <v>144.41</v>
      </c>
      <c r="I181">
        <v>141.21</v>
      </c>
      <c r="J181">
        <v>145.28</v>
      </c>
      <c r="K181">
        <v>143.94999999999999</v>
      </c>
      <c r="L181" s="97">
        <v>145.02000000000001</v>
      </c>
      <c r="M181">
        <v>144.22</v>
      </c>
      <c r="N181">
        <v>139.63999999999999</v>
      </c>
      <c r="O181">
        <v>141.53</v>
      </c>
      <c r="P181">
        <v>137.81</v>
      </c>
      <c r="Q181">
        <v>138.35</v>
      </c>
      <c r="S181" s="53">
        <f t="shared" si="36"/>
        <v>0</v>
      </c>
      <c r="T181" s="53">
        <f t="shared" si="37"/>
        <v>0</v>
      </c>
      <c r="U181" s="53">
        <f t="shared" si="38"/>
        <v>0</v>
      </c>
      <c r="V181" s="53">
        <f t="shared" si="39"/>
        <v>0</v>
      </c>
      <c r="W181" s="53">
        <f t="shared" si="40"/>
        <v>0</v>
      </c>
      <c r="X181" s="53">
        <f t="shared" si="41"/>
        <v>0</v>
      </c>
      <c r="Y181" s="53">
        <f t="shared" si="42"/>
        <v>0</v>
      </c>
      <c r="Z181" s="53">
        <f t="shared" si="43"/>
        <v>0</v>
      </c>
      <c r="AA181" s="53">
        <f t="shared" si="44"/>
        <v>0</v>
      </c>
      <c r="AB181" s="53">
        <f t="shared" si="45"/>
        <v>0</v>
      </c>
      <c r="AC181" s="53">
        <f t="shared" si="46"/>
        <v>0</v>
      </c>
    </row>
    <row r="182" spans="4:29" x14ac:dyDescent="0.25">
      <c r="D182" s="91">
        <v>43921</v>
      </c>
      <c r="E182" s="32">
        <f t="shared" si="35"/>
        <v>43921</v>
      </c>
      <c r="F182" t="s">
        <v>2581</v>
      </c>
      <c r="G182">
        <v>144.72999999999999</v>
      </c>
      <c r="H182">
        <v>144.41</v>
      </c>
      <c r="I182">
        <v>141.21</v>
      </c>
      <c r="J182">
        <v>145.28</v>
      </c>
      <c r="K182">
        <v>143.94999999999999</v>
      </c>
      <c r="L182" s="97">
        <v>145.02000000000001</v>
      </c>
      <c r="M182">
        <v>144.22</v>
      </c>
      <c r="N182">
        <v>139.63999999999999</v>
      </c>
      <c r="O182">
        <v>141.53</v>
      </c>
      <c r="P182">
        <v>137.81</v>
      </c>
      <c r="Q182">
        <v>138.35</v>
      </c>
      <c r="S182" s="53">
        <f t="shared" si="36"/>
        <v>0</v>
      </c>
      <c r="T182" s="53">
        <f t="shared" si="37"/>
        <v>0</v>
      </c>
      <c r="U182" s="53">
        <f t="shared" si="38"/>
        <v>0</v>
      </c>
      <c r="V182" s="53">
        <f t="shared" si="39"/>
        <v>0</v>
      </c>
      <c r="W182" s="53">
        <f t="shared" si="40"/>
        <v>0</v>
      </c>
      <c r="X182" s="53">
        <f t="shared" si="41"/>
        <v>0</v>
      </c>
      <c r="Y182" s="53">
        <f t="shared" si="42"/>
        <v>0</v>
      </c>
      <c r="Z182" s="53">
        <f t="shared" si="43"/>
        <v>0</v>
      </c>
      <c r="AA182" s="53">
        <f t="shared" si="44"/>
        <v>0</v>
      </c>
      <c r="AB182" s="53">
        <f t="shared" si="45"/>
        <v>0</v>
      </c>
      <c r="AC182" s="53">
        <f t="shared" si="46"/>
        <v>0</v>
      </c>
    </row>
    <row r="183" spans="4:29" x14ac:dyDescent="0.25">
      <c r="D183" s="91">
        <v>43921</v>
      </c>
      <c r="E183" s="32">
        <f t="shared" si="35"/>
        <v>43921</v>
      </c>
      <c r="F183" t="s">
        <v>2581</v>
      </c>
      <c r="G183">
        <v>144.72999999999999</v>
      </c>
      <c r="H183">
        <v>144.41</v>
      </c>
      <c r="I183">
        <v>141.21</v>
      </c>
      <c r="J183">
        <v>145.28</v>
      </c>
      <c r="K183">
        <v>143.94999999999999</v>
      </c>
      <c r="L183" s="97">
        <v>145.02000000000001</v>
      </c>
      <c r="M183">
        <v>144.22</v>
      </c>
      <c r="N183">
        <v>139.63999999999999</v>
      </c>
      <c r="O183">
        <v>141.53</v>
      </c>
      <c r="P183">
        <v>137.81</v>
      </c>
      <c r="Q183">
        <v>138.35</v>
      </c>
      <c r="S183" s="53">
        <f t="shared" si="36"/>
        <v>0</v>
      </c>
      <c r="T183" s="53">
        <f t="shared" si="37"/>
        <v>0</v>
      </c>
      <c r="U183" s="53">
        <f t="shared" si="38"/>
        <v>0</v>
      </c>
      <c r="V183" s="53">
        <f t="shared" si="39"/>
        <v>0</v>
      </c>
      <c r="W183" s="53">
        <f t="shared" si="40"/>
        <v>0</v>
      </c>
      <c r="X183" s="53">
        <f t="shared" si="41"/>
        <v>0</v>
      </c>
      <c r="Y183" s="53">
        <f t="shared" si="42"/>
        <v>0</v>
      </c>
      <c r="Z183" s="53">
        <f t="shared" si="43"/>
        <v>0</v>
      </c>
      <c r="AA183" s="53">
        <f t="shared" si="44"/>
        <v>0</v>
      </c>
      <c r="AB183" s="53">
        <f t="shared" si="45"/>
        <v>0</v>
      </c>
      <c r="AC183" s="53">
        <f t="shared" si="46"/>
        <v>0</v>
      </c>
    </row>
    <row r="184" spans="4:29" x14ac:dyDescent="0.25">
      <c r="D184" s="91">
        <v>43921</v>
      </c>
      <c r="E184" s="32">
        <f t="shared" si="35"/>
        <v>43921</v>
      </c>
      <c r="F184" t="s">
        <v>2581</v>
      </c>
      <c r="G184">
        <v>144.72999999999999</v>
      </c>
      <c r="H184">
        <v>144.41</v>
      </c>
      <c r="I184">
        <v>141.21</v>
      </c>
      <c r="J184">
        <v>145.28</v>
      </c>
      <c r="K184">
        <v>143.94999999999999</v>
      </c>
      <c r="L184" s="97">
        <v>145.02000000000001</v>
      </c>
      <c r="M184">
        <v>144.22</v>
      </c>
      <c r="N184">
        <v>139.63999999999999</v>
      </c>
      <c r="O184">
        <v>141.53</v>
      </c>
      <c r="P184">
        <v>137.81</v>
      </c>
      <c r="Q184">
        <v>138.35</v>
      </c>
      <c r="S184" s="53">
        <f t="shared" si="36"/>
        <v>0</v>
      </c>
      <c r="T184" s="53">
        <f t="shared" si="37"/>
        <v>0</v>
      </c>
      <c r="U184" s="53">
        <f t="shared" si="38"/>
        <v>0</v>
      </c>
      <c r="V184" s="53">
        <f t="shared" si="39"/>
        <v>0</v>
      </c>
      <c r="W184" s="53">
        <f t="shared" si="40"/>
        <v>0</v>
      </c>
      <c r="X184" s="53">
        <f t="shared" si="41"/>
        <v>0</v>
      </c>
      <c r="Y184" s="53">
        <f t="shared" si="42"/>
        <v>0</v>
      </c>
      <c r="Z184" s="53">
        <f t="shared" si="43"/>
        <v>0</v>
      </c>
      <c r="AA184" s="53">
        <f t="shared" si="44"/>
        <v>0</v>
      </c>
      <c r="AB184" s="53">
        <f t="shared" si="45"/>
        <v>0</v>
      </c>
      <c r="AC184" s="53">
        <f t="shared" si="46"/>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D1:J11"/>
  <sheetViews>
    <sheetView workbookViewId="0">
      <selection activeCell="G5" sqref="G5"/>
    </sheetView>
  </sheetViews>
  <sheetFormatPr defaultRowHeight="15" x14ac:dyDescent="0.25"/>
  <cols>
    <col min="4" max="4" width="5.85546875" customWidth="1"/>
    <col min="5" max="5" width="15.140625" customWidth="1"/>
    <col min="6" max="6" width="9.85546875" customWidth="1"/>
    <col min="7" max="7" width="18.42578125" customWidth="1"/>
    <col min="8" max="9" width="18.7109375" customWidth="1"/>
    <col min="10" max="10" width="19.28515625" customWidth="1"/>
  </cols>
  <sheetData>
    <row r="1" spans="4:10" ht="15.75" thickBot="1" x14ac:dyDescent="0.3"/>
    <row r="2" spans="4:10" ht="48" customHeight="1" x14ac:dyDescent="0.25">
      <c r="D2" s="186" t="s">
        <v>2679</v>
      </c>
      <c r="E2" s="187"/>
      <c r="F2" s="187"/>
      <c r="G2" s="187"/>
      <c r="H2" s="187"/>
      <c r="I2" s="187"/>
      <c r="J2" s="188"/>
    </row>
    <row r="3" spans="4:10" ht="45" customHeight="1" x14ac:dyDescent="0.25">
      <c r="D3" s="85" t="s">
        <v>22</v>
      </c>
      <c r="E3" s="16" t="s">
        <v>23</v>
      </c>
      <c r="F3" s="16" t="s">
        <v>31</v>
      </c>
      <c r="G3" s="16" t="s">
        <v>24</v>
      </c>
      <c r="H3" s="16" t="s">
        <v>53</v>
      </c>
      <c r="I3" s="16" t="s">
        <v>29</v>
      </c>
      <c r="J3" s="86" t="s">
        <v>25</v>
      </c>
    </row>
    <row r="4" spans="4:10" x14ac:dyDescent="0.25">
      <c r="D4" s="20">
        <v>1</v>
      </c>
      <c r="E4" s="106" t="s">
        <v>35</v>
      </c>
      <c r="F4" s="11" t="s">
        <v>32</v>
      </c>
      <c r="G4" s="107">
        <f>'Factory Building'!L174</f>
        <v>11981889396.350002</v>
      </c>
      <c r="H4" s="107">
        <f>'Factory Building'!M174</f>
        <v>10091203033.209999</v>
      </c>
      <c r="I4" s="107">
        <f>'Factory Building'!O174</f>
        <v>12024973553.563805</v>
      </c>
      <c r="J4" s="108">
        <f>'Factory Building'!S174</f>
        <v>9262968629.6217194</v>
      </c>
    </row>
    <row r="5" spans="4:10" ht="15.75" x14ac:dyDescent="0.25">
      <c r="D5" s="198" t="s">
        <v>14</v>
      </c>
      <c r="E5" s="199"/>
      <c r="F5" s="200"/>
      <c r="G5" s="109">
        <f>SUM(G4:G4)</f>
        <v>11981889396.350002</v>
      </c>
      <c r="H5" s="109">
        <f>SUM(H4:H4)</f>
        <v>10091203033.209999</v>
      </c>
      <c r="I5" s="109">
        <f>SUM(I4:I4)</f>
        <v>12024973553.563805</v>
      </c>
      <c r="J5" s="110">
        <f>SUM(J4:J4)</f>
        <v>9262968629.6217194</v>
      </c>
    </row>
    <row r="6" spans="4:10" x14ac:dyDescent="0.25">
      <c r="D6" s="189" t="s">
        <v>26</v>
      </c>
      <c r="E6" s="190"/>
      <c r="F6" s="190"/>
      <c r="G6" s="190"/>
      <c r="H6" s="190"/>
      <c r="I6" s="190"/>
      <c r="J6" s="191"/>
    </row>
    <row r="7" spans="4:10" ht="30" customHeight="1" x14ac:dyDescent="0.25">
      <c r="D7" s="192" t="s">
        <v>2623</v>
      </c>
      <c r="E7" s="193"/>
      <c r="F7" s="193"/>
      <c r="G7" s="193"/>
      <c r="H7" s="193"/>
      <c r="I7" s="193"/>
      <c r="J7" s="194"/>
    </row>
    <row r="8" spans="4:10" ht="18.75" customHeight="1" thickBot="1" x14ac:dyDescent="0.3">
      <c r="D8" s="195" t="s">
        <v>30</v>
      </c>
      <c r="E8" s="196"/>
      <c r="F8" s="196"/>
      <c r="G8" s="196"/>
      <c r="H8" s="196"/>
      <c r="I8" s="196"/>
      <c r="J8" s="197"/>
    </row>
    <row r="10" spans="4:10" x14ac:dyDescent="0.25">
      <c r="G10" s="162">
        <f>G5/1200</f>
        <v>9984907.830291668</v>
      </c>
      <c r="H10" s="162">
        <f t="shared" ref="H10:J10" si="0">H5/1200</f>
        <v>8409335.861008333</v>
      </c>
      <c r="I10" s="162">
        <f t="shared" si="0"/>
        <v>10020811.294636505</v>
      </c>
      <c r="J10" s="162">
        <f t="shared" si="0"/>
        <v>7719140.5246847663</v>
      </c>
    </row>
    <row r="11" spans="4:10" x14ac:dyDescent="0.25">
      <c r="G11" s="1">
        <f>G5/1320</f>
        <v>9077188.9366287887</v>
      </c>
      <c r="H11" s="1">
        <f t="shared" ref="H11:J11" si="1">H5/1320</f>
        <v>7644850.7827348476</v>
      </c>
      <c r="I11" s="1">
        <f t="shared" si="1"/>
        <v>9109828.4496695492</v>
      </c>
      <c r="J11" s="1">
        <f t="shared" si="1"/>
        <v>7017400.4769861512</v>
      </c>
    </row>
  </sheetData>
  <mergeCells count="5">
    <mergeCell ref="D2:J2"/>
    <mergeCell ref="D6:J6"/>
    <mergeCell ref="D7:J7"/>
    <mergeCell ref="D8:J8"/>
    <mergeCell ref="D5:F5"/>
  </mergeCells>
  <pageMargins left="0.7" right="0.7" top="0.75" bottom="0.75" header="0.3" footer="0.3"/>
  <pageSetup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3:U3686"/>
  <sheetViews>
    <sheetView topLeftCell="F1" zoomScaleNormal="100" workbookViewId="0">
      <pane ySplit="4" topLeftCell="A3674" activePane="bottomLeft" state="frozen"/>
      <selection pane="bottomLeft" activeCell="B3" sqref="B3:S3"/>
    </sheetView>
  </sheetViews>
  <sheetFormatPr defaultRowHeight="15" outlineLevelCol="1" x14ac:dyDescent="0.25"/>
  <cols>
    <col min="3" max="3" width="58.42578125" style="12" bestFit="1" customWidth="1"/>
    <col min="4" max="4" width="13.7109375" style="12" hidden="1" customWidth="1"/>
    <col min="5" max="5" width="17.85546875" style="7" bestFit="1" customWidth="1"/>
    <col min="6" max="6" width="14.140625" style="14" bestFit="1" customWidth="1" outlineLevel="1"/>
    <col min="7" max="7" width="11.7109375" style="14" customWidth="1" outlineLevel="1"/>
    <col min="8" max="8" width="19.7109375" style="14" customWidth="1" outlineLevel="1"/>
    <col min="9" max="9" width="15.42578125" style="14" hidden="1" customWidth="1" outlineLevel="1"/>
    <col min="10" max="10" width="10.7109375" style="14" bestFit="1" customWidth="1" outlineLevel="1"/>
    <col min="11" max="11" width="14.42578125" style="14" customWidth="1" outlineLevel="1"/>
    <col min="12" max="12" width="17.140625" style="14" customWidth="1"/>
    <col min="13" max="13" width="17" style="14" customWidth="1"/>
    <col min="14" max="14" width="0" style="14" hidden="1" customWidth="1"/>
    <col min="15" max="15" width="19.140625" style="14" customWidth="1"/>
    <col min="16" max="16" width="17.42578125" style="14" bestFit="1" customWidth="1"/>
    <col min="17" max="17" width="16.85546875" style="14" customWidth="1"/>
    <col min="18" max="18" width="13.5703125" style="14" hidden="1" customWidth="1"/>
    <col min="19" max="19" width="16.42578125" style="14" customWidth="1"/>
    <col min="21" max="21" width="11.28515625" bestFit="1" customWidth="1"/>
  </cols>
  <sheetData>
    <row r="3" spans="2:19" s="3" customFormat="1" ht="15.75" x14ac:dyDescent="0.25">
      <c r="B3" s="183" t="s">
        <v>2662</v>
      </c>
      <c r="C3" s="183"/>
      <c r="D3" s="201"/>
      <c r="E3" s="183"/>
      <c r="F3" s="183"/>
      <c r="G3" s="183"/>
      <c r="H3" s="183"/>
      <c r="I3" s="201"/>
      <c r="J3" s="183"/>
      <c r="K3" s="183"/>
      <c r="L3" s="183"/>
      <c r="M3" s="183"/>
      <c r="N3" s="183"/>
      <c r="O3" s="183"/>
      <c r="P3" s="183"/>
      <c r="Q3" s="183"/>
      <c r="R3" s="183"/>
      <c r="S3" s="183"/>
    </row>
    <row r="4" spans="2:19" s="3" customFormat="1" ht="60" x14ac:dyDescent="0.25">
      <c r="B4" s="15" t="s">
        <v>4</v>
      </c>
      <c r="C4" s="15" t="s">
        <v>5</v>
      </c>
      <c r="D4" s="15" t="s">
        <v>60</v>
      </c>
      <c r="E4" s="15" t="s">
        <v>6</v>
      </c>
      <c r="F4" s="15" t="s">
        <v>7</v>
      </c>
      <c r="G4" s="15" t="s">
        <v>2666</v>
      </c>
      <c r="H4" s="15" t="s">
        <v>2667</v>
      </c>
      <c r="I4" s="15" t="s">
        <v>2584</v>
      </c>
      <c r="J4" s="15" t="s">
        <v>27</v>
      </c>
      <c r="K4" s="15" t="s">
        <v>9</v>
      </c>
      <c r="L4" s="15" t="s">
        <v>10</v>
      </c>
      <c r="M4" s="15" t="s">
        <v>51</v>
      </c>
      <c r="N4" s="15" t="s">
        <v>11</v>
      </c>
      <c r="O4" s="15" t="s">
        <v>2660</v>
      </c>
      <c r="P4" s="15" t="s">
        <v>12</v>
      </c>
      <c r="Q4" s="15" t="s">
        <v>28</v>
      </c>
      <c r="R4" s="15" t="s">
        <v>56</v>
      </c>
      <c r="S4" s="15" t="s">
        <v>13</v>
      </c>
    </row>
    <row r="5" spans="2:19" ht="15" customHeight="1" x14ac:dyDescent="0.25">
      <c r="B5" s="11">
        <v>1</v>
      </c>
      <c r="C5" s="161" t="s">
        <v>570</v>
      </c>
      <c r="D5" s="237"/>
      <c r="E5" s="152">
        <v>40719</v>
      </c>
      <c r="F5" s="58">
        <v>44482</v>
      </c>
      <c r="G5" s="5">
        <f t="shared" ref="G5:G68" si="0">(F5-E5)/(EDATE(F5,12)-F5)</f>
        <v>10.30958904109589</v>
      </c>
      <c r="H5" s="11">
        <v>10</v>
      </c>
      <c r="I5" s="11"/>
      <c r="J5" s="87">
        <v>0.05</v>
      </c>
      <c r="K5" s="88">
        <f t="shared" ref="K5:K68" si="1">(1-J5)/H5</f>
        <v>9.5000000000000001E-2</v>
      </c>
      <c r="L5" s="238">
        <v>1975717</v>
      </c>
      <c r="M5" s="238">
        <v>1308174.55</v>
      </c>
      <c r="N5" s="89">
        <v>0.05</v>
      </c>
      <c r="O5" s="239">
        <f t="shared" ref="O5" si="2">L5*(1+N5)</f>
        <v>2074502.85</v>
      </c>
      <c r="P5" s="238">
        <f>O5*K5*G5</f>
        <v>2031790.8255678085</v>
      </c>
      <c r="Q5" s="238">
        <f t="shared" ref="Q5" si="3">MAX(O5-P5,0)</f>
        <v>42712.024432191625</v>
      </c>
      <c r="R5" s="89">
        <v>0.05</v>
      </c>
      <c r="S5" s="238">
        <f t="shared" ref="S5:S68" si="4">IF(M5&lt;=0,0,IF(Q5&lt;=J5*O5,J5*O5,Q5*(1-R5)))</f>
        <v>103725.14250000002</v>
      </c>
    </row>
    <row r="6" spans="2:19" ht="15" customHeight="1" x14ac:dyDescent="0.25">
      <c r="B6" s="11">
        <v>2</v>
      </c>
      <c r="C6" s="161" t="s">
        <v>570</v>
      </c>
      <c r="D6" s="237"/>
      <c r="E6" s="152">
        <v>40668</v>
      </c>
      <c r="F6" s="58">
        <v>44482</v>
      </c>
      <c r="G6" s="5">
        <f t="shared" si="0"/>
        <v>10.449315068493151</v>
      </c>
      <c r="H6" s="11">
        <v>10</v>
      </c>
      <c r="I6" s="11"/>
      <c r="J6" s="87">
        <v>0.05</v>
      </c>
      <c r="K6" s="88">
        <f t="shared" si="1"/>
        <v>9.5000000000000001E-2</v>
      </c>
      <c r="L6" s="238">
        <v>1235202</v>
      </c>
      <c r="M6" s="238">
        <v>800757.54</v>
      </c>
      <c r="N6" s="89">
        <v>0.05</v>
      </c>
      <c r="O6" s="239">
        <f t="shared" ref="O6:O69" si="5">L6*(1+N6)</f>
        <v>1296962.1000000001</v>
      </c>
      <c r="P6" s="238">
        <f t="shared" ref="P6:P69" si="6">O6*K6*G6</f>
        <v>1287474.7334054797</v>
      </c>
      <c r="Q6" s="238">
        <f t="shared" ref="Q6:Q69" si="7">MAX(O6-P6,0)</f>
        <v>9487.3665945203975</v>
      </c>
      <c r="R6" s="89">
        <v>0.05</v>
      </c>
      <c r="S6" s="238">
        <f t="shared" si="4"/>
        <v>64848.10500000001</v>
      </c>
    </row>
    <row r="7" spans="2:19" ht="15" customHeight="1" x14ac:dyDescent="0.25">
      <c r="B7" s="11">
        <v>3</v>
      </c>
      <c r="C7" s="161" t="s">
        <v>571</v>
      </c>
      <c r="D7" s="237"/>
      <c r="E7" s="152">
        <v>40634</v>
      </c>
      <c r="F7" s="58">
        <v>44482</v>
      </c>
      <c r="G7" s="5">
        <f t="shared" si="0"/>
        <v>10.542465753424658</v>
      </c>
      <c r="H7" s="11">
        <v>40</v>
      </c>
      <c r="I7" s="11"/>
      <c r="J7" s="87">
        <v>0.05</v>
      </c>
      <c r="K7" s="88">
        <f t="shared" si="1"/>
        <v>2.375E-2</v>
      </c>
      <c r="L7" s="238">
        <v>2492375</v>
      </c>
      <c r="M7" s="238">
        <v>1605101.09</v>
      </c>
      <c r="N7" s="89">
        <v>0.05</v>
      </c>
      <c r="O7" s="239">
        <f t="shared" si="5"/>
        <v>2616993.75</v>
      </c>
      <c r="P7" s="238">
        <f t="shared" si="6"/>
        <v>655252.21592465753</v>
      </c>
      <c r="Q7" s="238">
        <f t="shared" si="7"/>
        <v>1961741.5340753426</v>
      </c>
      <c r="R7" s="89">
        <v>0.05</v>
      </c>
      <c r="S7" s="238">
        <f t="shared" si="4"/>
        <v>1863654.4573715753</v>
      </c>
    </row>
    <row r="8" spans="2:19" ht="15" customHeight="1" x14ac:dyDescent="0.25">
      <c r="B8" s="11">
        <v>4</v>
      </c>
      <c r="C8" s="161" t="s">
        <v>572</v>
      </c>
      <c r="D8" s="237"/>
      <c r="E8" s="152">
        <v>40699</v>
      </c>
      <c r="F8" s="58">
        <v>44482</v>
      </c>
      <c r="G8" s="5">
        <f t="shared" si="0"/>
        <v>10.364383561643836</v>
      </c>
      <c r="H8" s="11">
        <v>8</v>
      </c>
      <c r="I8" s="11"/>
      <c r="J8" s="87">
        <v>0.05</v>
      </c>
      <c r="K8" s="88">
        <f t="shared" si="1"/>
        <v>0.11874999999999999</v>
      </c>
      <c r="L8" s="238">
        <v>1279020</v>
      </c>
      <c r="M8" s="238">
        <v>834211.92</v>
      </c>
      <c r="N8" s="89">
        <v>0.05</v>
      </c>
      <c r="O8" s="239">
        <f t="shared" si="5"/>
        <v>1342971</v>
      </c>
      <c r="P8" s="238">
        <f t="shared" si="6"/>
        <v>1652889.1535445205</v>
      </c>
      <c r="Q8" s="238">
        <f t="shared" si="7"/>
        <v>0</v>
      </c>
      <c r="R8" s="89">
        <v>0.05</v>
      </c>
      <c r="S8" s="238">
        <f t="shared" si="4"/>
        <v>67148.55</v>
      </c>
    </row>
    <row r="9" spans="2:19" ht="15" customHeight="1" x14ac:dyDescent="0.25">
      <c r="B9" s="11">
        <v>5</v>
      </c>
      <c r="C9" s="161" t="s">
        <v>573</v>
      </c>
      <c r="D9" s="237"/>
      <c r="E9" s="152">
        <v>40634</v>
      </c>
      <c r="F9" s="58">
        <v>44482</v>
      </c>
      <c r="G9" s="5">
        <f t="shared" si="0"/>
        <v>10.542465753424658</v>
      </c>
      <c r="H9" s="11">
        <v>15</v>
      </c>
      <c r="I9" s="11"/>
      <c r="J9" s="87">
        <v>0.05</v>
      </c>
      <c r="K9" s="88">
        <f t="shared" si="1"/>
        <v>6.3333333333333325E-2</v>
      </c>
      <c r="L9" s="238">
        <v>4612746</v>
      </c>
      <c r="M9" s="238">
        <v>2970630.53</v>
      </c>
      <c r="N9" s="89">
        <v>0.05</v>
      </c>
      <c r="O9" s="239">
        <f t="shared" si="5"/>
        <v>4843383.3</v>
      </c>
      <c r="P9" s="238">
        <f t="shared" si="6"/>
        <v>3233876.1628273968</v>
      </c>
      <c r="Q9" s="238">
        <f t="shared" si="7"/>
        <v>1609507.137172603</v>
      </c>
      <c r="R9" s="89">
        <v>0.05</v>
      </c>
      <c r="S9" s="238">
        <f t="shared" si="4"/>
        <v>1529031.7803139728</v>
      </c>
    </row>
    <row r="10" spans="2:19" ht="15" customHeight="1" x14ac:dyDescent="0.25">
      <c r="B10" s="11">
        <v>6</v>
      </c>
      <c r="C10" s="161" t="s">
        <v>574</v>
      </c>
      <c r="D10" s="237"/>
      <c r="E10" s="152">
        <v>40634</v>
      </c>
      <c r="F10" s="58">
        <v>44482</v>
      </c>
      <c r="G10" s="5">
        <f t="shared" si="0"/>
        <v>10.542465753424658</v>
      </c>
      <c r="H10" s="11">
        <v>15</v>
      </c>
      <c r="I10" s="11"/>
      <c r="J10" s="87">
        <v>0.05</v>
      </c>
      <c r="K10" s="88">
        <f t="shared" si="1"/>
        <v>6.3333333333333325E-2</v>
      </c>
      <c r="L10" s="238">
        <v>1755094</v>
      </c>
      <c r="M10" s="238">
        <v>1130288.78</v>
      </c>
      <c r="N10" s="89">
        <v>0.05</v>
      </c>
      <c r="O10" s="239">
        <f t="shared" si="5"/>
        <v>1842848.7000000002</v>
      </c>
      <c r="P10" s="238">
        <f t="shared" si="6"/>
        <v>1230450.7228712328</v>
      </c>
      <c r="Q10" s="238">
        <f t="shared" si="7"/>
        <v>612397.97712876741</v>
      </c>
      <c r="R10" s="89">
        <v>0.05</v>
      </c>
      <c r="S10" s="238">
        <f t="shared" si="4"/>
        <v>581778.07827232906</v>
      </c>
    </row>
    <row r="11" spans="2:19" ht="15" customHeight="1" x14ac:dyDescent="0.25">
      <c r="B11" s="11">
        <v>7</v>
      </c>
      <c r="C11" s="161" t="s">
        <v>575</v>
      </c>
      <c r="D11" s="237"/>
      <c r="E11" s="152">
        <v>40634</v>
      </c>
      <c r="F11" s="58">
        <v>44482</v>
      </c>
      <c r="G11" s="5">
        <f t="shared" si="0"/>
        <v>10.542465753424658</v>
      </c>
      <c r="H11" s="11">
        <v>10</v>
      </c>
      <c r="I11" s="11"/>
      <c r="J11" s="87">
        <v>0.05</v>
      </c>
      <c r="K11" s="88">
        <f t="shared" si="1"/>
        <v>9.5000000000000001E-2</v>
      </c>
      <c r="L11" s="238">
        <v>422172</v>
      </c>
      <c r="M11" s="238">
        <v>271880.92</v>
      </c>
      <c r="N11" s="89">
        <v>0.05</v>
      </c>
      <c r="O11" s="239">
        <f t="shared" si="5"/>
        <v>443280.60000000003</v>
      </c>
      <c r="P11" s="238">
        <f t="shared" si="6"/>
        <v>443960.70174246584</v>
      </c>
      <c r="Q11" s="238">
        <f t="shared" si="7"/>
        <v>0</v>
      </c>
      <c r="R11" s="89">
        <v>0.05</v>
      </c>
      <c r="S11" s="238">
        <f t="shared" si="4"/>
        <v>22164.030000000002</v>
      </c>
    </row>
    <row r="12" spans="2:19" ht="15" customHeight="1" x14ac:dyDescent="0.25">
      <c r="B12" s="11">
        <v>8</v>
      </c>
      <c r="C12" s="161" t="s">
        <v>576</v>
      </c>
      <c r="D12" s="237"/>
      <c r="E12" s="152">
        <v>40707</v>
      </c>
      <c r="F12" s="58">
        <v>44482</v>
      </c>
      <c r="G12" s="5">
        <f t="shared" si="0"/>
        <v>10.342465753424657</v>
      </c>
      <c r="H12" s="11">
        <v>5</v>
      </c>
      <c r="I12" s="11"/>
      <c r="J12" s="87">
        <v>0.05</v>
      </c>
      <c r="K12" s="88">
        <f t="shared" si="1"/>
        <v>0.19</v>
      </c>
      <c r="L12" s="238">
        <v>219326</v>
      </c>
      <c r="M12" s="238">
        <v>143241.35</v>
      </c>
      <c r="N12" s="89">
        <v>0.05</v>
      </c>
      <c r="O12" s="239">
        <f t="shared" si="5"/>
        <v>230292.30000000002</v>
      </c>
      <c r="P12" s="238">
        <f t="shared" si="6"/>
        <v>452540.1429452055</v>
      </c>
      <c r="Q12" s="238">
        <f t="shared" si="7"/>
        <v>0</v>
      </c>
      <c r="R12" s="89">
        <v>0.05</v>
      </c>
      <c r="S12" s="238">
        <f t="shared" si="4"/>
        <v>11514.615000000002</v>
      </c>
    </row>
    <row r="13" spans="2:19" ht="15" customHeight="1" x14ac:dyDescent="0.25">
      <c r="B13" s="11">
        <v>9</v>
      </c>
      <c r="C13" s="161" t="s">
        <v>577</v>
      </c>
      <c r="D13" s="237"/>
      <c r="E13" s="152">
        <v>40808</v>
      </c>
      <c r="F13" s="58">
        <v>44482</v>
      </c>
      <c r="G13" s="5">
        <f t="shared" si="0"/>
        <v>10.065753424657535</v>
      </c>
      <c r="H13" s="11">
        <v>8</v>
      </c>
      <c r="I13" s="11"/>
      <c r="J13" s="87">
        <v>0.05</v>
      </c>
      <c r="K13" s="88">
        <f t="shared" si="1"/>
        <v>0.11874999999999999</v>
      </c>
      <c r="L13" s="238">
        <v>740940</v>
      </c>
      <c r="M13" s="238">
        <v>493312.55</v>
      </c>
      <c r="N13" s="89">
        <v>0.05</v>
      </c>
      <c r="O13" s="239">
        <f t="shared" si="5"/>
        <v>777987</v>
      </c>
      <c r="P13" s="238">
        <f t="shared" si="6"/>
        <v>929934.25551369868</v>
      </c>
      <c r="Q13" s="238">
        <f t="shared" si="7"/>
        <v>0</v>
      </c>
      <c r="R13" s="89">
        <v>0.05</v>
      </c>
      <c r="S13" s="238">
        <f t="shared" si="4"/>
        <v>38899.35</v>
      </c>
    </row>
    <row r="14" spans="2:19" ht="15" customHeight="1" x14ac:dyDescent="0.25">
      <c r="B14" s="11">
        <v>10</v>
      </c>
      <c r="C14" s="161" t="s">
        <v>578</v>
      </c>
      <c r="D14" s="237"/>
      <c r="E14" s="152">
        <v>40634</v>
      </c>
      <c r="F14" s="58">
        <v>44482</v>
      </c>
      <c r="G14" s="5">
        <f t="shared" si="0"/>
        <v>10.542465753424658</v>
      </c>
      <c r="H14" s="11">
        <v>8</v>
      </c>
      <c r="I14" s="11"/>
      <c r="J14" s="87">
        <v>0.05</v>
      </c>
      <c r="K14" s="88">
        <f t="shared" si="1"/>
        <v>0.11874999999999999</v>
      </c>
      <c r="L14" s="238">
        <v>8505</v>
      </c>
      <c r="M14" s="238">
        <v>5477.22</v>
      </c>
      <c r="N14" s="89">
        <v>0.05</v>
      </c>
      <c r="O14" s="239">
        <f t="shared" si="5"/>
        <v>8930.25</v>
      </c>
      <c r="P14" s="238">
        <f t="shared" si="6"/>
        <v>11179.939006849314</v>
      </c>
      <c r="Q14" s="238">
        <f t="shared" si="7"/>
        <v>0</v>
      </c>
      <c r="R14" s="89">
        <v>0.05</v>
      </c>
      <c r="S14" s="238">
        <f t="shared" si="4"/>
        <v>446.51250000000005</v>
      </c>
    </row>
    <row r="15" spans="2:19" ht="15" customHeight="1" x14ac:dyDescent="0.25">
      <c r="B15" s="11">
        <v>11</v>
      </c>
      <c r="C15" s="161" t="s">
        <v>579</v>
      </c>
      <c r="D15" s="237"/>
      <c r="E15" s="152">
        <v>40851</v>
      </c>
      <c r="F15" s="58">
        <v>44482</v>
      </c>
      <c r="G15" s="5">
        <f t="shared" si="0"/>
        <v>9.9479452054794528</v>
      </c>
      <c r="H15" s="11">
        <v>8</v>
      </c>
      <c r="I15" s="11"/>
      <c r="J15" s="87">
        <v>0.05</v>
      </c>
      <c r="K15" s="88">
        <f t="shared" si="1"/>
        <v>0.11874999999999999</v>
      </c>
      <c r="L15" s="238">
        <v>26612</v>
      </c>
      <c r="M15" s="238">
        <v>17872.689999999999</v>
      </c>
      <c r="N15" s="89">
        <v>0.05</v>
      </c>
      <c r="O15" s="239">
        <f t="shared" si="5"/>
        <v>27942.600000000002</v>
      </c>
      <c r="P15" s="238">
        <f t="shared" si="6"/>
        <v>33009.11012671233</v>
      </c>
      <c r="Q15" s="238">
        <f t="shared" si="7"/>
        <v>0</v>
      </c>
      <c r="R15" s="89">
        <v>0.05</v>
      </c>
      <c r="S15" s="238">
        <f t="shared" si="4"/>
        <v>1397.13</v>
      </c>
    </row>
    <row r="16" spans="2:19" ht="15" customHeight="1" x14ac:dyDescent="0.25">
      <c r="B16" s="11">
        <v>12</v>
      </c>
      <c r="C16" s="161" t="s">
        <v>454</v>
      </c>
      <c r="D16" s="237"/>
      <c r="E16" s="152">
        <v>40715</v>
      </c>
      <c r="F16" s="58">
        <v>44482</v>
      </c>
      <c r="G16" s="5">
        <f t="shared" si="0"/>
        <v>10.32054794520548</v>
      </c>
      <c r="H16" s="11">
        <v>10</v>
      </c>
      <c r="I16" s="11"/>
      <c r="J16" s="87">
        <v>0.05</v>
      </c>
      <c r="K16" s="88">
        <f t="shared" si="1"/>
        <v>9.5000000000000001E-2</v>
      </c>
      <c r="L16" s="238">
        <v>13076</v>
      </c>
      <c r="M16" s="238">
        <v>8551.39</v>
      </c>
      <c r="N16" s="89">
        <v>0.05</v>
      </c>
      <c r="O16" s="239">
        <f t="shared" si="5"/>
        <v>13729.800000000001</v>
      </c>
      <c r="P16" s="238">
        <f t="shared" si="6"/>
        <v>13461.41062191781</v>
      </c>
      <c r="Q16" s="238">
        <f t="shared" si="7"/>
        <v>268.38937808219089</v>
      </c>
      <c r="R16" s="89">
        <v>0.05</v>
      </c>
      <c r="S16" s="238">
        <f t="shared" si="4"/>
        <v>686.49000000000012</v>
      </c>
    </row>
    <row r="17" spans="2:19" ht="15" customHeight="1" x14ac:dyDescent="0.25">
      <c r="B17" s="11">
        <v>13</v>
      </c>
      <c r="C17" s="161" t="s">
        <v>576</v>
      </c>
      <c r="D17" s="237"/>
      <c r="E17" s="152">
        <v>41061</v>
      </c>
      <c r="F17" s="58">
        <v>44482</v>
      </c>
      <c r="G17" s="5">
        <f t="shared" si="0"/>
        <v>9.3726027397260268</v>
      </c>
      <c r="H17" s="11">
        <v>5</v>
      </c>
      <c r="I17" s="11"/>
      <c r="J17" s="87">
        <v>0.05</v>
      </c>
      <c r="K17" s="88">
        <f t="shared" si="1"/>
        <v>0.19</v>
      </c>
      <c r="L17" s="238">
        <v>23500</v>
      </c>
      <c r="M17" s="238">
        <v>16408.14</v>
      </c>
      <c r="N17" s="89">
        <v>0.05</v>
      </c>
      <c r="O17" s="239">
        <f t="shared" si="5"/>
        <v>24675</v>
      </c>
      <c r="P17" s="238">
        <f t="shared" si="6"/>
        <v>43941.104794520543</v>
      </c>
      <c r="Q17" s="238">
        <f t="shared" si="7"/>
        <v>0</v>
      </c>
      <c r="R17" s="89">
        <v>0.05</v>
      </c>
      <c r="S17" s="238">
        <f t="shared" si="4"/>
        <v>1233.75</v>
      </c>
    </row>
    <row r="18" spans="2:19" ht="15" customHeight="1" x14ac:dyDescent="0.25">
      <c r="B18" s="11">
        <v>14</v>
      </c>
      <c r="C18" s="161" t="s">
        <v>580</v>
      </c>
      <c r="D18" s="237"/>
      <c r="E18" s="152">
        <v>41087</v>
      </c>
      <c r="F18" s="58">
        <v>44482</v>
      </c>
      <c r="G18" s="5">
        <f t="shared" si="0"/>
        <v>9.3013698630136989</v>
      </c>
      <c r="H18" s="11">
        <v>8</v>
      </c>
      <c r="I18" s="11"/>
      <c r="J18" s="87">
        <v>0.05</v>
      </c>
      <c r="K18" s="88">
        <f t="shared" si="1"/>
        <v>0.11874999999999999</v>
      </c>
      <c r="L18" s="238">
        <v>382400</v>
      </c>
      <c r="M18" s="238">
        <v>268084.09000000003</v>
      </c>
      <c r="N18" s="89">
        <v>0.05</v>
      </c>
      <c r="O18" s="239">
        <f t="shared" si="5"/>
        <v>401520</v>
      </c>
      <c r="P18" s="238">
        <f t="shared" si="6"/>
        <v>443493.96575342468</v>
      </c>
      <c r="Q18" s="238">
        <f t="shared" si="7"/>
        <v>0</v>
      </c>
      <c r="R18" s="89">
        <v>0.05</v>
      </c>
      <c r="S18" s="238">
        <f t="shared" si="4"/>
        <v>20076</v>
      </c>
    </row>
    <row r="19" spans="2:19" ht="15" customHeight="1" x14ac:dyDescent="0.25">
      <c r="B19" s="11">
        <v>15</v>
      </c>
      <c r="C19" s="161" t="s">
        <v>581</v>
      </c>
      <c r="D19" s="237"/>
      <c r="E19" s="152">
        <v>41015</v>
      </c>
      <c r="F19" s="58">
        <v>44482</v>
      </c>
      <c r="G19" s="5">
        <f t="shared" si="0"/>
        <v>9.4986301369863018</v>
      </c>
      <c r="H19" s="11">
        <v>8</v>
      </c>
      <c r="I19" s="11"/>
      <c r="J19" s="87">
        <v>0.05</v>
      </c>
      <c r="K19" s="88">
        <f t="shared" si="1"/>
        <v>0.11874999999999999</v>
      </c>
      <c r="L19" s="238">
        <v>6166</v>
      </c>
      <c r="M19" s="238">
        <v>4267.47</v>
      </c>
      <c r="N19" s="89">
        <v>0.05</v>
      </c>
      <c r="O19" s="239">
        <f t="shared" si="5"/>
        <v>6474.3</v>
      </c>
      <c r="P19" s="238">
        <f t="shared" si="6"/>
        <v>7302.7665051369868</v>
      </c>
      <c r="Q19" s="238">
        <f t="shared" si="7"/>
        <v>0</v>
      </c>
      <c r="R19" s="89">
        <v>0.05</v>
      </c>
      <c r="S19" s="238">
        <f t="shared" si="4"/>
        <v>323.71500000000003</v>
      </c>
    </row>
    <row r="20" spans="2:19" ht="15" customHeight="1" x14ac:dyDescent="0.25">
      <c r="B20" s="11">
        <v>16</v>
      </c>
      <c r="C20" s="161" t="s">
        <v>582</v>
      </c>
      <c r="D20" s="237"/>
      <c r="E20" s="152">
        <v>41155</v>
      </c>
      <c r="F20" s="58">
        <v>44482</v>
      </c>
      <c r="G20" s="5">
        <f t="shared" si="0"/>
        <v>9.1150684931506856</v>
      </c>
      <c r="H20" s="11">
        <v>5</v>
      </c>
      <c r="I20" s="11"/>
      <c r="J20" s="87">
        <v>0.05</v>
      </c>
      <c r="K20" s="88">
        <f t="shared" si="1"/>
        <v>0.19</v>
      </c>
      <c r="L20" s="238">
        <v>31500</v>
      </c>
      <c r="M20" s="238">
        <v>22368.05</v>
      </c>
      <c r="N20" s="89">
        <v>0.05</v>
      </c>
      <c r="O20" s="239">
        <f t="shared" si="5"/>
        <v>33075</v>
      </c>
      <c r="P20" s="238">
        <f t="shared" si="6"/>
        <v>57281.369178082197</v>
      </c>
      <c r="Q20" s="238">
        <f t="shared" si="7"/>
        <v>0</v>
      </c>
      <c r="R20" s="89">
        <v>0.05</v>
      </c>
      <c r="S20" s="238">
        <f t="shared" si="4"/>
        <v>1653.75</v>
      </c>
    </row>
    <row r="21" spans="2:19" ht="15" customHeight="1" x14ac:dyDescent="0.25">
      <c r="B21" s="11">
        <v>17</v>
      </c>
      <c r="C21" s="161" t="s">
        <v>583</v>
      </c>
      <c r="D21" s="237"/>
      <c r="E21" s="152">
        <v>41194</v>
      </c>
      <c r="F21" s="58">
        <v>44482</v>
      </c>
      <c r="G21" s="5">
        <f t="shared" si="0"/>
        <v>9.0082191780821912</v>
      </c>
      <c r="H21" s="11">
        <v>8</v>
      </c>
      <c r="I21" s="11"/>
      <c r="J21" s="87">
        <v>0.05</v>
      </c>
      <c r="K21" s="88">
        <f t="shared" si="1"/>
        <v>0.11874999999999999</v>
      </c>
      <c r="L21" s="238">
        <v>24675</v>
      </c>
      <c r="M21" s="238">
        <v>17639.97</v>
      </c>
      <c r="N21" s="89">
        <v>0.05</v>
      </c>
      <c r="O21" s="239">
        <f t="shared" si="5"/>
        <v>25908.75</v>
      </c>
      <c r="P21" s="238">
        <f t="shared" si="6"/>
        <v>27715.264212328766</v>
      </c>
      <c r="Q21" s="238">
        <f t="shared" si="7"/>
        <v>0</v>
      </c>
      <c r="R21" s="89">
        <v>0.05</v>
      </c>
      <c r="S21" s="238">
        <f t="shared" si="4"/>
        <v>1295.4375</v>
      </c>
    </row>
    <row r="22" spans="2:19" ht="15" customHeight="1" x14ac:dyDescent="0.25">
      <c r="B22" s="11">
        <v>18</v>
      </c>
      <c r="C22" s="161" t="s">
        <v>584</v>
      </c>
      <c r="D22" s="237"/>
      <c r="E22" s="152">
        <v>41191</v>
      </c>
      <c r="F22" s="58">
        <v>44482</v>
      </c>
      <c r="G22" s="5">
        <f t="shared" si="0"/>
        <v>9.0164383561643842</v>
      </c>
      <c r="H22" s="11">
        <v>8</v>
      </c>
      <c r="I22" s="11"/>
      <c r="J22" s="87">
        <v>0.05</v>
      </c>
      <c r="K22" s="88">
        <f t="shared" si="1"/>
        <v>0.11874999999999999</v>
      </c>
      <c r="L22" s="238">
        <v>113567</v>
      </c>
      <c r="M22" s="238">
        <v>81150.42</v>
      </c>
      <c r="N22" s="89">
        <v>0.05</v>
      </c>
      <c r="O22" s="239">
        <f t="shared" si="5"/>
        <v>119245.35</v>
      </c>
      <c r="P22" s="238">
        <f t="shared" si="6"/>
        <v>127676.24126969179</v>
      </c>
      <c r="Q22" s="238">
        <f t="shared" si="7"/>
        <v>0</v>
      </c>
      <c r="R22" s="89">
        <v>0.05</v>
      </c>
      <c r="S22" s="238">
        <f t="shared" si="4"/>
        <v>5962.2675000000008</v>
      </c>
    </row>
    <row r="23" spans="2:19" ht="15" customHeight="1" x14ac:dyDescent="0.25">
      <c r="B23" s="11">
        <v>19</v>
      </c>
      <c r="C23" s="161" t="s">
        <v>585</v>
      </c>
      <c r="D23" s="237"/>
      <c r="E23" s="152">
        <v>41219</v>
      </c>
      <c r="F23" s="58">
        <v>44482</v>
      </c>
      <c r="G23" s="5">
        <f t="shared" si="0"/>
        <v>8.9397260273972599</v>
      </c>
      <c r="H23" s="11">
        <v>8</v>
      </c>
      <c r="I23" s="11"/>
      <c r="J23" s="87">
        <v>0.05</v>
      </c>
      <c r="K23" s="88">
        <f t="shared" si="1"/>
        <v>0.11874999999999999</v>
      </c>
      <c r="L23" s="238">
        <v>661857</v>
      </c>
      <c r="M23" s="238">
        <v>475315.21</v>
      </c>
      <c r="N23" s="89">
        <v>0.05</v>
      </c>
      <c r="O23" s="239">
        <f t="shared" si="5"/>
        <v>694949.85</v>
      </c>
      <c r="P23" s="238">
        <f t="shared" si="6"/>
        <v>737753.52483647247</v>
      </c>
      <c r="Q23" s="238">
        <f t="shared" si="7"/>
        <v>0</v>
      </c>
      <c r="R23" s="89">
        <v>0.05</v>
      </c>
      <c r="S23" s="238">
        <f t="shared" si="4"/>
        <v>34747.4925</v>
      </c>
    </row>
    <row r="24" spans="2:19" ht="15" customHeight="1" x14ac:dyDescent="0.25">
      <c r="B24" s="11">
        <v>20</v>
      </c>
      <c r="C24" s="161" t="s">
        <v>586</v>
      </c>
      <c r="D24" s="237"/>
      <c r="E24" s="152">
        <v>41306</v>
      </c>
      <c r="F24" s="58">
        <v>44482</v>
      </c>
      <c r="G24" s="5">
        <f t="shared" si="0"/>
        <v>8.7013698630136993</v>
      </c>
      <c r="H24" s="11">
        <v>5</v>
      </c>
      <c r="I24" s="11"/>
      <c r="J24" s="87">
        <v>0.05</v>
      </c>
      <c r="K24" s="88">
        <f t="shared" si="1"/>
        <v>0.19</v>
      </c>
      <c r="L24" s="238">
        <v>77670</v>
      </c>
      <c r="M24" s="238">
        <v>56640.77</v>
      </c>
      <c r="N24" s="89">
        <v>7.0000000000000007E-2</v>
      </c>
      <c r="O24" s="239">
        <f t="shared" si="5"/>
        <v>83106.900000000009</v>
      </c>
      <c r="P24" s="238">
        <f t="shared" si="6"/>
        <v>137397.33626301371</v>
      </c>
      <c r="Q24" s="238">
        <f t="shared" si="7"/>
        <v>0</v>
      </c>
      <c r="R24" s="89">
        <v>0.05</v>
      </c>
      <c r="S24" s="238">
        <f t="shared" si="4"/>
        <v>4155.3450000000003</v>
      </c>
    </row>
    <row r="25" spans="2:19" ht="15" customHeight="1" x14ac:dyDescent="0.25">
      <c r="B25" s="11">
        <v>21</v>
      </c>
      <c r="C25" s="161" t="s">
        <v>587</v>
      </c>
      <c r="D25" s="237"/>
      <c r="E25" s="152">
        <v>41345</v>
      </c>
      <c r="F25" s="58">
        <v>44482</v>
      </c>
      <c r="G25" s="5">
        <f t="shared" si="0"/>
        <v>8.5945205479452049</v>
      </c>
      <c r="H25" s="11">
        <v>5</v>
      </c>
      <c r="I25" s="11"/>
      <c r="J25" s="87">
        <v>0.05</v>
      </c>
      <c r="K25" s="88">
        <f t="shared" si="1"/>
        <v>0.19</v>
      </c>
      <c r="L25" s="238">
        <v>5650</v>
      </c>
      <c r="M25" s="238">
        <v>0</v>
      </c>
      <c r="N25" s="89">
        <v>0.05</v>
      </c>
      <c r="O25" s="239">
        <f t="shared" si="5"/>
        <v>5932.5</v>
      </c>
      <c r="P25" s="238">
        <f t="shared" si="6"/>
        <v>9687.5286986301362</v>
      </c>
      <c r="Q25" s="238">
        <f t="shared" si="7"/>
        <v>0</v>
      </c>
      <c r="R25" s="89">
        <v>0.05</v>
      </c>
      <c r="S25" s="238">
        <f t="shared" si="4"/>
        <v>0</v>
      </c>
    </row>
    <row r="26" spans="2:19" ht="15" customHeight="1" x14ac:dyDescent="0.25">
      <c r="B26" s="11">
        <v>22</v>
      </c>
      <c r="C26" s="161" t="s">
        <v>588</v>
      </c>
      <c r="D26" s="237"/>
      <c r="E26" s="152">
        <v>41354</v>
      </c>
      <c r="F26" s="58">
        <v>44482</v>
      </c>
      <c r="G26" s="5">
        <f t="shared" si="0"/>
        <v>8.5698630136986296</v>
      </c>
      <c r="H26" s="11">
        <v>8</v>
      </c>
      <c r="I26" s="11"/>
      <c r="J26" s="87">
        <v>0.05</v>
      </c>
      <c r="K26" s="88">
        <f t="shared" si="1"/>
        <v>0.11874999999999999</v>
      </c>
      <c r="L26" s="238">
        <v>57750</v>
      </c>
      <c r="M26" s="238">
        <v>42446.36</v>
      </c>
      <c r="N26" s="89">
        <v>0.06</v>
      </c>
      <c r="O26" s="239">
        <f t="shared" si="5"/>
        <v>61215</v>
      </c>
      <c r="P26" s="238">
        <f t="shared" si="6"/>
        <v>62296.744520547938</v>
      </c>
      <c r="Q26" s="238">
        <f t="shared" si="7"/>
        <v>0</v>
      </c>
      <c r="R26" s="89">
        <v>0.05</v>
      </c>
      <c r="S26" s="238">
        <f t="shared" si="4"/>
        <v>3060.75</v>
      </c>
    </row>
    <row r="27" spans="2:19" ht="15" customHeight="1" x14ac:dyDescent="0.25">
      <c r="B27" s="11">
        <v>23</v>
      </c>
      <c r="C27" s="161" t="s">
        <v>577</v>
      </c>
      <c r="D27" s="237"/>
      <c r="E27" s="152">
        <v>41345</v>
      </c>
      <c r="F27" s="58">
        <v>44482</v>
      </c>
      <c r="G27" s="5">
        <f t="shared" si="0"/>
        <v>8.5945205479452049</v>
      </c>
      <c r="H27" s="11">
        <v>8</v>
      </c>
      <c r="I27" s="11"/>
      <c r="J27" s="87">
        <v>0.05</v>
      </c>
      <c r="K27" s="88">
        <f t="shared" si="1"/>
        <v>0.11874999999999999</v>
      </c>
      <c r="L27" s="238">
        <v>1753663</v>
      </c>
      <c r="M27" s="238">
        <v>1287238.19</v>
      </c>
      <c r="N27" s="89">
        <v>0.05</v>
      </c>
      <c r="O27" s="239">
        <f t="shared" si="5"/>
        <v>1841346.1500000001</v>
      </c>
      <c r="P27" s="238">
        <f t="shared" si="6"/>
        <v>1879276.6194940067</v>
      </c>
      <c r="Q27" s="238">
        <f t="shared" si="7"/>
        <v>0</v>
      </c>
      <c r="R27" s="89">
        <v>0.05</v>
      </c>
      <c r="S27" s="238">
        <f t="shared" si="4"/>
        <v>92067.30750000001</v>
      </c>
    </row>
    <row r="28" spans="2:19" ht="15" customHeight="1" x14ac:dyDescent="0.25">
      <c r="B28" s="11">
        <v>24</v>
      </c>
      <c r="C28" s="161" t="s">
        <v>589</v>
      </c>
      <c r="D28" s="237">
        <v>1</v>
      </c>
      <c r="E28" s="152">
        <v>41153</v>
      </c>
      <c r="F28" s="58">
        <v>44482</v>
      </c>
      <c r="G28" s="5">
        <f t="shared" si="0"/>
        <v>9.1205479452054803</v>
      </c>
      <c r="H28" s="11">
        <v>15</v>
      </c>
      <c r="I28" s="11"/>
      <c r="J28" s="87">
        <v>0.05</v>
      </c>
      <c r="K28" s="88">
        <f t="shared" si="1"/>
        <v>6.3333333333333325E-2</v>
      </c>
      <c r="L28" s="238">
        <v>66637738.5</v>
      </c>
      <c r="M28" s="238">
        <v>47290052.170000002</v>
      </c>
      <c r="N28" s="89">
        <v>0.05</v>
      </c>
      <c r="O28" s="239">
        <f t="shared" si="5"/>
        <v>69969625.424999997</v>
      </c>
      <c r="P28" s="238">
        <f t="shared" si="6"/>
        <v>40416883.815129444</v>
      </c>
      <c r="Q28" s="238">
        <f t="shared" si="7"/>
        <v>29552741.609870553</v>
      </c>
      <c r="R28" s="89">
        <v>0.05</v>
      </c>
      <c r="S28" s="238">
        <f t="shared" si="4"/>
        <v>28075104.529377025</v>
      </c>
    </row>
    <row r="29" spans="2:19" ht="15" customHeight="1" x14ac:dyDescent="0.25">
      <c r="B29" s="11">
        <v>25</v>
      </c>
      <c r="C29" s="161" t="s">
        <v>590</v>
      </c>
      <c r="D29" s="237"/>
      <c r="E29" s="152">
        <v>41090</v>
      </c>
      <c r="F29" s="58">
        <v>44482</v>
      </c>
      <c r="G29" s="5">
        <f t="shared" si="0"/>
        <v>9.293150684931506</v>
      </c>
      <c r="H29" s="11">
        <v>15</v>
      </c>
      <c r="I29" s="11"/>
      <c r="J29" s="87">
        <v>0.05</v>
      </c>
      <c r="K29" s="88">
        <f t="shared" si="1"/>
        <v>6.3333333333333325E-2</v>
      </c>
      <c r="L29" s="238">
        <v>2481056</v>
      </c>
      <c r="M29" s="238">
        <v>1740167.23</v>
      </c>
      <c r="N29" s="89">
        <v>0.05</v>
      </c>
      <c r="O29" s="239">
        <f t="shared" si="5"/>
        <v>2605108.8000000003</v>
      </c>
      <c r="P29" s="238">
        <f t="shared" si="6"/>
        <v>1533279.0131726025</v>
      </c>
      <c r="Q29" s="238">
        <f t="shared" si="7"/>
        <v>1071829.7868273978</v>
      </c>
      <c r="R29" s="89">
        <v>0.05</v>
      </c>
      <c r="S29" s="238">
        <f t="shared" si="4"/>
        <v>1018238.2974860278</v>
      </c>
    </row>
    <row r="30" spans="2:19" ht="15" customHeight="1" x14ac:dyDescent="0.25">
      <c r="B30" s="11">
        <v>26</v>
      </c>
      <c r="C30" s="161" t="s">
        <v>591</v>
      </c>
      <c r="D30" s="237"/>
      <c r="E30" s="152">
        <v>41323</v>
      </c>
      <c r="F30" s="58">
        <v>44482</v>
      </c>
      <c r="G30" s="5">
        <f t="shared" si="0"/>
        <v>8.6547945205479451</v>
      </c>
      <c r="H30" s="11">
        <v>10</v>
      </c>
      <c r="I30" s="11"/>
      <c r="J30" s="87">
        <v>0.05</v>
      </c>
      <c r="K30" s="88">
        <f t="shared" si="1"/>
        <v>9.5000000000000001E-2</v>
      </c>
      <c r="L30" s="238">
        <v>426078</v>
      </c>
      <c r="M30" s="238">
        <v>313447.92</v>
      </c>
      <c r="N30" s="89">
        <v>0.05</v>
      </c>
      <c r="O30" s="239">
        <f t="shared" si="5"/>
        <v>447381.9</v>
      </c>
      <c r="P30" s="238">
        <f t="shared" si="6"/>
        <v>367839.84958767123</v>
      </c>
      <c r="Q30" s="238">
        <f t="shared" si="7"/>
        <v>79542.050412328797</v>
      </c>
      <c r="R30" s="89">
        <v>0.05</v>
      </c>
      <c r="S30" s="238">
        <f t="shared" si="4"/>
        <v>75564.947891712349</v>
      </c>
    </row>
    <row r="31" spans="2:19" ht="15" customHeight="1" x14ac:dyDescent="0.25">
      <c r="B31" s="11">
        <v>27</v>
      </c>
      <c r="C31" s="161" t="s">
        <v>577</v>
      </c>
      <c r="D31" s="237"/>
      <c r="E31" s="152">
        <v>41362</v>
      </c>
      <c r="F31" s="58">
        <v>44482</v>
      </c>
      <c r="G31" s="5">
        <f t="shared" si="0"/>
        <v>8.5479452054794525</v>
      </c>
      <c r="H31" s="11">
        <v>6</v>
      </c>
      <c r="I31" s="11"/>
      <c r="J31" s="87">
        <v>0.05</v>
      </c>
      <c r="K31" s="88">
        <f t="shared" si="1"/>
        <v>0.15833333333333333</v>
      </c>
      <c r="L31" s="238">
        <v>656100</v>
      </c>
      <c r="M31" s="238">
        <v>483022.65</v>
      </c>
      <c r="N31" s="89">
        <v>0.05</v>
      </c>
      <c r="O31" s="239">
        <f t="shared" si="5"/>
        <v>688905</v>
      </c>
      <c r="P31" s="238">
        <f t="shared" si="6"/>
        <v>932381.01369863015</v>
      </c>
      <c r="Q31" s="238">
        <f t="shared" si="7"/>
        <v>0</v>
      </c>
      <c r="R31" s="89">
        <v>0.05</v>
      </c>
      <c r="S31" s="238">
        <f t="shared" si="4"/>
        <v>34445.25</v>
      </c>
    </row>
    <row r="32" spans="2:19" ht="15" customHeight="1" x14ac:dyDescent="0.25">
      <c r="B32" s="11">
        <v>28</v>
      </c>
      <c r="C32" s="161" t="s">
        <v>592</v>
      </c>
      <c r="D32" s="237"/>
      <c r="E32" s="152">
        <v>40978</v>
      </c>
      <c r="F32" s="58">
        <v>44482</v>
      </c>
      <c r="G32" s="5">
        <f t="shared" si="0"/>
        <v>9.6</v>
      </c>
      <c r="H32" s="11">
        <v>5</v>
      </c>
      <c r="I32" s="11"/>
      <c r="J32" s="87">
        <v>0.05</v>
      </c>
      <c r="K32" s="88">
        <f t="shared" si="1"/>
        <v>0.19</v>
      </c>
      <c r="L32" s="238">
        <v>13500</v>
      </c>
      <c r="M32" s="238">
        <v>8548.17</v>
      </c>
      <c r="N32" s="89">
        <v>0.05</v>
      </c>
      <c r="O32" s="239">
        <f t="shared" si="5"/>
        <v>14175</v>
      </c>
      <c r="P32" s="238">
        <f t="shared" si="6"/>
        <v>25855.200000000001</v>
      </c>
      <c r="Q32" s="238">
        <f t="shared" si="7"/>
        <v>0</v>
      </c>
      <c r="R32" s="89">
        <v>0.05</v>
      </c>
      <c r="S32" s="238">
        <f t="shared" si="4"/>
        <v>708.75</v>
      </c>
    </row>
    <row r="33" spans="2:19" ht="15" customHeight="1" x14ac:dyDescent="0.25">
      <c r="B33" s="11">
        <v>29</v>
      </c>
      <c r="C33" s="161" t="s">
        <v>593</v>
      </c>
      <c r="D33" s="237"/>
      <c r="E33" s="152">
        <v>41023</v>
      </c>
      <c r="F33" s="58">
        <v>44482</v>
      </c>
      <c r="G33" s="5">
        <f t="shared" si="0"/>
        <v>9.4767123287671229</v>
      </c>
      <c r="H33" s="11">
        <v>8</v>
      </c>
      <c r="I33" s="11"/>
      <c r="J33" s="87">
        <v>0.05</v>
      </c>
      <c r="K33" s="88">
        <f t="shared" si="1"/>
        <v>0.11874999999999999</v>
      </c>
      <c r="L33" s="238">
        <v>10164</v>
      </c>
      <c r="M33" s="238">
        <v>7043.84</v>
      </c>
      <c r="N33" s="89">
        <v>0.05</v>
      </c>
      <c r="O33" s="239">
        <f t="shared" si="5"/>
        <v>10672.2</v>
      </c>
      <c r="P33" s="238">
        <f t="shared" si="6"/>
        <v>12010.062606164383</v>
      </c>
      <c r="Q33" s="238">
        <f t="shared" si="7"/>
        <v>0</v>
      </c>
      <c r="R33" s="89">
        <v>0.05</v>
      </c>
      <c r="S33" s="238">
        <f t="shared" si="4"/>
        <v>533.61</v>
      </c>
    </row>
    <row r="34" spans="2:19" ht="15" customHeight="1" x14ac:dyDescent="0.25">
      <c r="B34" s="11">
        <v>30</v>
      </c>
      <c r="C34" s="161" t="s">
        <v>594</v>
      </c>
      <c r="D34" s="237"/>
      <c r="E34" s="152">
        <v>41248</v>
      </c>
      <c r="F34" s="58">
        <v>44482</v>
      </c>
      <c r="G34" s="5">
        <f t="shared" si="0"/>
        <v>8.8602739726027391</v>
      </c>
      <c r="H34" s="11">
        <v>5</v>
      </c>
      <c r="I34" s="11"/>
      <c r="J34" s="87">
        <v>0.05</v>
      </c>
      <c r="K34" s="88">
        <f t="shared" si="1"/>
        <v>0.19</v>
      </c>
      <c r="L34" s="238">
        <v>24100</v>
      </c>
      <c r="M34" s="238">
        <v>17396.59</v>
      </c>
      <c r="N34" s="89">
        <v>0.05</v>
      </c>
      <c r="O34" s="239">
        <f t="shared" si="5"/>
        <v>25305</v>
      </c>
      <c r="P34" s="238">
        <f t="shared" si="6"/>
        <v>42599.754246575336</v>
      </c>
      <c r="Q34" s="238">
        <f t="shared" si="7"/>
        <v>0</v>
      </c>
      <c r="R34" s="89">
        <v>0.05</v>
      </c>
      <c r="S34" s="238">
        <f t="shared" si="4"/>
        <v>1265.25</v>
      </c>
    </row>
    <row r="35" spans="2:19" ht="15" customHeight="1" x14ac:dyDescent="0.25">
      <c r="B35" s="11">
        <v>31</v>
      </c>
      <c r="C35" s="161" t="s">
        <v>595</v>
      </c>
      <c r="D35" s="237"/>
      <c r="E35" s="152">
        <v>39632</v>
      </c>
      <c r="F35" s="58">
        <v>44482</v>
      </c>
      <c r="G35" s="5">
        <f t="shared" si="0"/>
        <v>13.287671232876713</v>
      </c>
      <c r="H35" s="11">
        <v>8</v>
      </c>
      <c r="I35" s="11"/>
      <c r="J35" s="87">
        <v>0.05</v>
      </c>
      <c r="K35" s="88">
        <f t="shared" si="1"/>
        <v>0.11874999999999999</v>
      </c>
      <c r="L35" s="238">
        <v>384800</v>
      </c>
      <c r="M35" s="238">
        <v>189689.35</v>
      </c>
      <c r="N35" s="89">
        <v>0.05</v>
      </c>
      <c r="O35" s="239">
        <f t="shared" si="5"/>
        <v>404040</v>
      </c>
      <c r="P35" s="238">
        <f t="shared" si="6"/>
        <v>637539.14383561641</v>
      </c>
      <c r="Q35" s="238">
        <f t="shared" si="7"/>
        <v>0</v>
      </c>
      <c r="R35" s="89">
        <v>0.05</v>
      </c>
      <c r="S35" s="238">
        <f t="shared" si="4"/>
        <v>20202</v>
      </c>
    </row>
    <row r="36" spans="2:19" ht="15" customHeight="1" x14ac:dyDescent="0.25">
      <c r="B36" s="11">
        <v>32</v>
      </c>
      <c r="C36" s="161" t="s">
        <v>596</v>
      </c>
      <c r="D36" s="237"/>
      <c r="E36" s="152">
        <v>41380</v>
      </c>
      <c r="F36" s="58">
        <v>44482</v>
      </c>
      <c r="G36" s="5">
        <f t="shared" si="0"/>
        <v>8.4986301369863018</v>
      </c>
      <c r="H36" s="11">
        <v>8</v>
      </c>
      <c r="I36" s="11"/>
      <c r="J36" s="87">
        <v>0.05</v>
      </c>
      <c r="K36" s="88">
        <f t="shared" si="1"/>
        <v>0.11874999999999999</v>
      </c>
      <c r="L36" s="238">
        <v>6990</v>
      </c>
      <c r="M36" s="238">
        <v>0</v>
      </c>
      <c r="N36" s="89">
        <v>0.06</v>
      </c>
      <c r="O36" s="239">
        <f t="shared" si="5"/>
        <v>7409.4000000000005</v>
      </c>
      <c r="P36" s="238">
        <f t="shared" si="6"/>
        <v>7477.6578287671236</v>
      </c>
      <c r="Q36" s="238">
        <f t="shared" si="7"/>
        <v>0</v>
      </c>
      <c r="R36" s="89">
        <v>0.05</v>
      </c>
      <c r="S36" s="238">
        <f t="shared" si="4"/>
        <v>0</v>
      </c>
    </row>
    <row r="37" spans="2:19" ht="15" customHeight="1" x14ac:dyDescent="0.25">
      <c r="B37" s="11">
        <v>33</v>
      </c>
      <c r="C37" s="161" t="s">
        <v>597</v>
      </c>
      <c r="D37" s="237"/>
      <c r="E37" s="152">
        <v>41423</v>
      </c>
      <c r="F37" s="58">
        <v>44482</v>
      </c>
      <c r="G37" s="5">
        <f t="shared" si="0"/>
        <v>8.3808219178082197</v>
      </c>
      <c r="H37" s="11">
        <v>8</v>
      </c>
      <c r="I37" s="11"/>
      <c r="J37" s="87">
        <v>0.05</v>
      </c>
      <c r="K37" s="88">
        <f t="shared" si="1"/>
        <v>0.11874999999999999</v>
      </c>
      <c r="L37" s="238">
        <v>82517</v>
      </c>
      <c r="M37" s="238">
        <v>61111.32</v>
      </c>
      <c r="N37" s="89">
        <v>0.05</v>
      </c>
      <c r="O37" s="239">
        <f t="shared" si="5"/>
        <v>86642.85</v>
      </c>
      <c r="P37" s="238">
        <f t="shared" si="6"/>
        <v>86228.922685787678</v>
      </c>
      <c r="Q37" s="238">
        <f t="shared" si="7"/>
        <v>413.92731421232747</v>
      </c>
      <c r="R37" s="89">
        <v>0.05</v>
      </c>
      <c r="S37" s="238">
        <f t="shared" si="4"/>
        <v>4332.1425000000008</v>
      </c>
    </row>
    <row r="38" spans="2:19" ht="15" customHeight="1" x14ac:dyDescent="0.25">
      <c r="B38" s="11">
        <v>34</v>
      </c>
      <c r="C38" s="161" t="s">
        <v>577</v>
      </c>
      <c r="D38" s="237"/>
      <c r="E38" s="152">
        <v>41455</v>
      </c>
      <c r="F38" s="58">
        <v>44482</v>
      </c>
      <c r="G38" s="5">
        <f t="shared" si="0"/>
        <v>8.293150684931506</v>
      </c>
      <c r="H38" s="11">
        <v>8</v>
      </c>
      <c r="I38" s="11"/>
      <c r="J38" s="87">
        <v>0.05</v>
      </c>
      <c r="K38" s="88">
        <f t="shared" si="1"/>
        <v>0.11874999999999999</v>
      </c>
      <c r="L38" s="238">
        <v>232195</v>
      </c>
      <c r="M38" s="238">
        <v>172854.49</v>
      </c>
      <c r="N38" s="89">
        <v>0.05</v>
      </c>
      <c r="O38" s="239">
        <f t="shared" si="5"/>
        <v>243804.75</v>
      </c>
      <c r="P38" s="238">
        <f t="shared" si="6"/>
        <v>240101.75662243145</v>
      </c>
      <c r="Q38" s="238">
        <f t="shared" si="7"/>
        <v>3702.9933775685495</v>
      </c>
      <c r="R38" s="89">
        <v>0.05</v>
      </c>
      <c r="S38" s="238">
        <f t="shared" si="4"/>
        <v>12190.237500000001</v>
      </c>
    </row>
    <row r="39" spans="2:19" ht="15" customHeight="1" x14ac:dyDescent="0.25">
      <c r="B39" s="11">
        <v>35</v>
      </c>
      <c r="C39" s="161" t="s">
        <v>598</v>
      </c>
      <c r="D39" s="237"/>
      <c r="E39" s="152">
        <v>41480</v>
      </c>
      <c r="F39" s="58">
        <v>44482</v>
      </c>
      <c r="G39" s="5">
        <f t="shared" si="0"/>
        <v>8.2246575342465746</v>
      </c>
      <c r="H39" s="11">
        <v>15</v>
      </c>
      <c r="I39" s="11"/>
      <c r="J39" s="87">
        <v>0.05</v>
      </c>
      <c r="K39" s="88">
        <f t="shared" si="1"/>
        <v>6.3333333333333325E-2</v>
      </c>
      <c r="L39" s="238">
        <v>44944</v>
      </c>
      <c r="M39" s="238">
        <v>33630.800000000003</v>
      </c>
      <c r="N39" s="89">
        <v>0.05</v>
      </c>
      <c r="O39" s="239">
        <f t="shared" si="5"/>
        <v>47191.200000000004</v>
      </c>
      <c r="P39" s="238">
        <f t="shared" si="6"/>
        <v>24581.65904657534</v>
      </c>
      <c r="Q39" s="238">
        <f t="shared" si="7"/>
        <v>22609.540953424665</v>
      </c>
      <c r="R39" s="89">
        <v>0.05</v>
      </c>
      <c r="S39" s="238">
        <f t="shared" si="4"/>
        <v>21479.063905753432</v>
      </c>
    </row>
    <row r="40" spans="2:19" ht="15" customHeight="1" x14ac:dyDescent="0.25">
      <c r="B40" s="11">
        <v>36</v>
      </c>
      <c r="C40" s="161" t="s">
        <v>577</v>
      </c>
      <c r="D40" s="237"/>
      <c r="E40" s="152">
        <v>41472</v>
      </c>
      <c r="F40" s="58">
        <v>44482</v>
      </c>
      <c r="G40" s="5">
        <f t="shared" si="0"/>
        <v>8.2465753424657535</v>
      </c>
      <c r="H40" s="11">
        <v>8</v>
      </c>
      <c r="I40" s="11"/>
      <c r="J40" s="87">
        <v>0.05</v>
      </c>
      <c r="K40" s="88">
        <f t="shared" si="1"/>
        <v>0.11874999999999999</v>
      </c>
      <c r="L40" s="238">
        <v>501918</v>
      </c>
      <c r="M40" s="238">
        <v>375576.28</v>
      </c>
      <c r="N40" s="89">
        <v>0.05</v>
      </c>
      <c r="O40" s="239">
        <f t="shared" si="5"/>
        <v>527013.9</v>
      </c>
      <c r="P40" s="238">
        <f t="shared" si="6"/>
        <v>516094.60515410959</v>
      </c>
      <c r="Q40" s="238">
        <f t="shared" si="7"/>
        <v>10919.294845890428</v>
      </c>
      <c r="R40" s="89">
        <v>0.05</v>
      </c>
      <c r="S40" s="238">
        <f t="shared" si="4"/>
        <v>26350.695000000003</v>
      </c>
    </row>
    <row r="41" spans="2:19" ht="15" customHeight="1" x14ac:dyDescent="0.25">
      <c r="B41" s="11">
        <v>37</v>
      </c>
      <c r="C41" s="161" t="s">
        <v>599</v>
      </c>
      <c r="D41" s="237"/>
      <c r="E41" s="152">
        <v>41472</v>
      </c>
      <c r="F41" s="58">
        <v>44482</v>
      </c>
      <c r="G41" s="5">
        <f t="shared" si="0"/>
        <v>8.2465753424657535</v>
      </c>
      <c r="H41" s="11">
        <v>8</v>
      </c>
      <c r="I41" s="11"/>
      <c r="J41" s="87">
        <v>0.05</v>
      </c>
      <c r="K41" s="88">
        <f t="shared" si="1"/>
        <v>0.11874999999999999</v>
      </c>
      <c r="L41" s="238">
        <v>29400</v>
      </c>
      <c r="M41" s="238">
        <v>21999.48</v>
      </c>
      <c r="N41" s="89">
        <v>0.06</v>
      </c>
      <c r="O41" s="239">
        <f t="shared" si="5"/>
        <v>31164</v>
      </c>
      <c r="P41" s="238">
        <f t="shared" si="6"/>
        <v>30518.307534246575</v>
      </c>
      <c r="Q41" s="238">
        <f t="shared" si="7"/>
        <v>645.69246575342549</v>
      </c>
      <c r="R41" s="89">
        <v>0.05</v>
      </c>
      <c r="S41" s="238">
        <f t="shared" si="4"/>
        <v>1558.2</v>
      </c>
    </row>
    <row r="42" spans="2:19" ht="15" customHeight="1" x14ac:dyDescent="0.25">
      <c r="B42" s="11">
        <v>38</v>
      </c>
      <c r="C42" s="161" t="s">
        <v>600</v>
      </c>
      <c r="D42" s="237"/>
      <c r="E42" s="152">
        <v>41459</v>
      </c>
      <c r="F42" s="58">
        <v>44482</v>
      </c>
      <c r="G42" s="5">
        <f t="shared" si="0"/>
        <v>8.2821917808219183</v>
      </c>
      <c r="H42" s="11">
        <v>8</v>
      </c>
      <c r="I42" s="11"/>
      <c r="J42" s="87">
        <v>0.05</v>
      </c>
      <c r="K42" s="88">
        <f t="shared" si="1"/>
        <v>0.11874999999999999</v>
      </c>
      <c r="L42" s="238">
        <v>198715</v>
      </c>
      <c r="M42" s="238">
        <v>148694.87</v>
      </c>
      <c r="N42" s="89">
        <v>0.06</v>
      </c>
      <c r="O42" s="239">
        <f t="shared" si="5"/>
        <v>210637.90000000002</v>
      </c>
      <c r="P42" s="238">
        <f t="shared" si="6"/>
        <v>207164.53873801371</v>
      </c>
      <c r="Q42" s="238">
        <f t="shared" si="7"/>
        <v>3473.3612619863125</v>
      </c>
      <c r="R42" s="89">
        <v>0.05</v>
      </c>
      <c r="S42" s="238">
        <f t="shared" si="4"/>
        <v>10531.895000000002</v>
      </c>
    </row>
    <row r="43" spans="2:19" ht="15" customHeight="1" x14ac:dyDescent="0.25">
      <c r="B43" s="11">
        <v>39</v>
      </c>
      <c r="C43" s="161" t="s">
        <v>600</v>
      </c>
      <c r="D43" s="237"/>
      <c r="E43" s="152">
        <v>41456</v>
      </c>
      <c r="F43" s="58">
        <v>44482</v>
      </c>
      <c r="G43" s="5">
        <f t="shared" si="0"/>
        <v>8.2904109589041095</v>
      </c>
      <c r="H43" s="11">
        <v>8</v>
      </c>
      <c r="I43" s="11"/>
      <c r="J43" s="87">
        <v>0.05</v>
      </c>
      <c r="K43" s="88">
        <f t="shared" si="1"/>
        <v>0.11874999999999999</v>
      </c>
      <c r="L43" s="238">
        <v>132743</v>
      </c>
      <c r="M43" s="238">
        <v>99329.25</v>
      </c>
      <c r="N43" s="89">
        <v>0.06</v>
      </c>
      <c r="O43" s="239">
        <f t="shared" si="5"/>
        <v>140707.58000000002</v>
      </c>
      <c r="P43" s="238">
        <f t="shared" si="6"/>
        <v>138524.68500890411</v>
      </c>
      <c r="Q43" s="238">
        <f t="shared" si="7"/>
        <v>2182.8949910959054</v>
      </c>
      <c r="R43" s="89">
        <v>0.05</v>
      </c>
      <c r="S43" s="238">
        <f t="shared" si="4"/>
        <v>7035.3790000000008</v>
      </c>
    </row>
    <row r="44" spans="2:19" ht="15" customHeight="1" x14ac:dyDescent="0.25">
      <c r="B44" s="11">
        <v>40</v>
      </c>
      <c r="C44" s="161" t="s">
        <v>601</v>
      </c>
      <c r="D44" s="237"/>
      <c r="E44" s="152">
        <v>41502</v>
      </c>
      <c r="F44" s="58">
        <v>44482</v>
      </c>
      <c r="G44" s="5">
        <f t="shared" si="0"/>
        <v>8.1643835616438363</v>
      </c>
      <c r="H44" s="11">
        <v>8</v>
      </c>
      <c r="I44" s="11"/>
      <c r="J44" s="87">
        <v>0.05</v>
      </c>
      <c r="K44" s="88">
        <f t="shared" si="1"/>
        <v>0.11874999999999999</v>
      </c>
      <c r="L44" s="238">
        <v>197914</v>
      </c>
      <c r="M44" s="238">
        <v>148856.4</v>
      </c>
      <c r="N44" s="89">
        <v>0.06</v>
      </c>
      <c r="O44" s="239">
        <f t="shared" si="5"/>
        <v>209788.84</v>
      </c>
      <c r="P44" s="238">
        <f t="shared" si="6"/>
        <v>203394.59110958903</v>
      </c>
      <c r="Q44" s="238">
        <f t="shared" si="7"/>
        <v>6394.2488904109632</v>
      </c>
      <c r="R44" s="89">
        <v>0.05</v>
      </c>
      <c r="S44" s="238">
        <f t="shared" si="4"/>
        <v>10489.442000000001</v>
      </c>
    </row>
    <row r="45" spans="2:19" ht="15" customHeight="1" x14ac:dyDescent="0.25">
      <c r="B45" s="11">
        <v>41</v>
      </c>
      <c r="C45" s="161" t="s">
        <v>602</v>
      </c>
      <c r="D45" s="237"/>
      <c r="E45" s="152">
        <v>41455</v>
      </c>
      <c r="F45" s="58">
        <v>44482</v>
      </c>
      <c r="G45" s="5">
        <f t="shared" si="0"/>
        <v>8.293150684931506</v>
      </c>
      <c r="H45" s="11">
        <v>10</v>
      </c>
      <c r="I45" s="11"/>
      <c r="J45" s="87">
        <v>0.05</v>
      </c>
      <c r="K45" s="88">
        <f t="shared" si="1"/>
        <v>9.5000000000000001E-2</v>
      </c>
      <c r="L45" s="238">
        <v>7331000</v>
      </c>
      <c r="M45" s="238">
        <v>5457465.6600000001</v>
      </c>
      <c r="N45" s="89">
        <v>0.05</v>
      </c>
      <c r="O45" s="239">
        <f t="shared" si="5"/>
        <v>7697550</v>
      </c>
      <c r="P45" s="238">
        <f t="shared" si="6"/>
        <v>6064509.4952054787</v>
      </c>
      <c r="Q45" s="238">
        <f t="shared" si="7"/>
        <v>1633040.5047945213</v>
      </c>
      <c r="R45" s="89">
        <v>0.05</v>
      </c>
      <c r="S45" s="238">
        <f t="shared" si="4"/>
        <v>1551388.4795547952</v>
      </c>
    </row>
    <row r="46" spans="2:19" ht="15" customHeight="1" x14ac:dyDescent="0.25">
      <c r="B46" s="11">
        <v>42</v>
      </c>
      <c r="C46" s="161" t="s">
        <v>603</v>
      </c>
      <c r="D46" s="237"/>
      <c r="E46" s="152">
        <v>41455</v>
      </c>
      <c r="F46" s="58">
        <v>44482</v>
      </c>
      <c r="G46" s="5">
        <f t="shared" si="0"/>
        <v>8.293150684931506</v>
      </c>
      <c r="H46" s="11">
        <v>8</v>
      </c>
      <c r="I46" s="11"/>
      <c r="J46" s="87">
        <v>0.05</v>
      </c>
      <c r="K46" s="88">
        <f t="shared" si="1"/>
        <v>0.11874999999999999</v>
      </c>
      <c r="L46" s="238">
        <v>4139975</v>
      </c>
      <c r="M46" s="238">
        <v>3081949.43</v>
      </c>
      <c r="N46" s="89">
        <v>0.05</v>
      </c>
      <c r="O46" s="239">
        <f t="shared" si="5"/>
        <v>4346973.75</v>
      </c>
      <c r="P46" s="238">
        <f t="shared" si="6"/>
        <v>4280950.3644477734</v>
      </c>
      <c r="Q46" s="238">
        <f t="shared" si="7"/>
        <v>66023.385552226566</v>
      </c>
      <c r="R46" s="89">
        <v>0.05</v>
      </c>
      <c r="S46" s="238">
        <f t="shared" si="4"/>
        <v>217348.6875</v>
      </c>
    </row>
    <row r="47" spans="2:19" ht="15" customHeight="1" x14ac:dyDescent="0.25">
      <c r="B47" s="11">
        <v>43</v>
      </c>
      <c r="C47" s="161" t="s">
        <v>604</v>
      </c>
      <c r="D47" s="237"/>
      <c r="E47" s="152">
        <v>41517</v>
      </c>
      <c r="F47" s="58">
        <v>44482</v>
      </c>
      <c r="G47" s="5">
        <f t="shared" si="0"/>
        <v>8.1232876712328768</v>
      </c>
      <c r="H47" s="11">
        <v>8</v>
      </c>
      <c r="I47" s="11"/>
      <c r="J47" s="87">
        <v>0.05</v>
      </c>
      <c r="K47" s="88">
        <f t="shared" si="1"/>
        <v>0.11874999999999999</v>
      </c>
      <c r="L47" s="238">
        <v>131943</v>
      </c>
      <c r="M47" s="238">
        <v>99237.86</v>
      </c>
      <c r="N47" s="89">
        <v>0.06</v>
      </c>
      <c r="O47" s="239">
        <f t="shared" si="5"/>
        <v>139859.58000000002</v>
      </c>
      <c r="P47" s="238">
        <f t="shared" si="6"/>
        <v>134914.20272773973</v>
      </c>
      <c r="Q47" s="238">
        <f t="shared" si="7"/>
        <v>4945.377272260288</v>
      </c>
      <c r="R47" s="89">
        <v>0.05</v>
      </c>
      <c r="S47" s="238">
        <f t="shared" si="4"/>
        <v>6992.9790000000012</v>
      </c>
    </row>
    <row r="48" spans="2:19" ht="15" customHeight="1" x14ac:dyDescent="0.25">
      <c r="B48" s="11">
        <v>44</v>
      </c>
      <c r="C48" s="161" t="s">
        <v>605</v>
      </c>
      <c r="D48" s="237"/>
      <c r="E48" s="152">
        <v>41517</v>
      </c>
      <c r="F48" s="58">
        <v>44482</v>
      </c>
      <c r="G48" s="5">
        <f t="shared" si="0"/>
        <v>8.1232876712328768</v>
      </c>
      <c r="H48" s="11">
        <v>8</v>
      </c>
      <c r="I48" s="11"/>
      <c r="J48" s="87">
        <v>0.05</v>
      </c>
      <c r="K48" s="88">
        <f t="shared" si="1"/>
        <v>0.11874999999999999</v>
      </c>
      <c r="L48" s="238">
        <v>29694</v>
      </c>
      <c r="M48" s="238">
        <v>22333.66</v>
      </c>
      <c r="N48" s="89">
        <v>0.06</v>
      </c>
      <c r="O48" s="239">
        <f t="shared" si="5"/>
        <v>31475.640000000003</v>
      </c>
      <c r="P48" s="238">
        <f t="shared" si="6"/>
        <v>30362.67430479452</v>
      </c>
      <c r="Q48" s="238">
        <f t="shared" si="7"/>
        <v>1112.9656952054829</v>
      </c>
      <c r="R48" s="89">
        <v>0.05</v>
      </c>
      <c r="S48" s="238">
        <f t="shared" si="4"/>
        <v>1573.7820000000002</v>
      </c>
    </row>
    <row r="49" spans="2:19" ht="15" customHeight="1" x14ac:dyDescent="0.25">
      <c r="B49" s="11">
        <v>45</v>
      </c>
      <c r="C49" s="161" t="s">
        <v>606</v>
      </c>
      <c r="D49" s="237"/>
      <c r="E49" s="152">
        <v>41888</v>
      </c>
      <c r="F49" s="58">
        <v>44482</v>
      </c>
      <c r="G49" s="5">
        <f t="shared" si="0"/>
        <v>7.1068493150684935</v>
      </c>
      <c r="H49" s="11">
        <v>8</v>
      </c>
      <c r="I49" s="11"/>
      <c r="J49" s="87">
        <v>0.05</v>
      </c>
      <c r="K49" s="88">
        <f t="shared" si="1"/>
        <v>0.11874999999999999</v>
      </c>
      <c r="L49" s="238">
        <v>27000</v>
      </c>
      <c r="M49" s="238">
        <v>21431.07</v>
      </c>
      <c r="N49" s="89">
        <v>0.05</v>
      </c>
      <c r="O49" s="239">
        <f t="shared" si="5"/>
        <v>28350</v>
      </c>
      <c r="P49" s="238">
        <f t="shared" si="6"/>
        <v>23925.652397260274</v>
      </c>
      <c r="Q49" s="238">
        <f t="shared" si="7"/>
        <v>4424.3476027397264</v>
      </c>
      <c r="R49" s="89">
        <v>0.05</v>
      </c>
      <c r="S49" s="238">
        <f t="shared" si="4"/>
        <v>4203.1302226027401</v>
      </c>
    </row>
    <row r="50" spans="2:19" ht="15" customHeight="1" x14ac:dyDescent="0.25">
      <c r="B50" s="11">
        <v>46</v>
      </c>
      <c r="C50" s="161" t="s">
        <v>607</v>
      </c>
      <c r="D50" s="237"/>
      <c r="E50" s="152">
        <v>42284</v>
      </c>
      <c r="F50" s="58">
        <v>44482</v>
      </c>
      <c r="G50" s="5">
        <f t="shared" si="0"/>
        <v>6.021917808219178</v>
      </c>
      <c r="H50" s="11">
        <v>8</v>
      </c>
      <c r="I50" s="11"/>
      <c r="J50" s="87">
        <v>0.05</v>
      </c>
      <c r="K50" s="88">
        <f t="shared" si="1"/>
        <v>0.11874999999999999</v>
      </c>
      <c r="L50" s="238">
        <v>313596.84000000003</v>
      </c>
      <c r="M50" s="238">
        <v>257868.35</v>
      </c>
      <c r="N50" s="89">
        <v>0.05</v>
      </c>
      <c r="O50" s="239">
        <f t="shared" si="5"/>
        <v>329276.68200000003</v>
      </c>
      <c r="P50" s="238">
        <f t="shared" si="6"/>
        <v>235466.65742609589</v>
      </c>
      <c r="Q50" s="238">
        <f t="shared" si="7"/>
        <v>93810.024573904142</v>
      </c>
      <c r="R50" s="89">
        <v>0.05</v>
      </c>
      <c r="S50" s="238">
        <f t="shared" si="4"/>
        <v>89119.523345208931</v>
      </c>
    </row>
    <row r="51" spans="2:19" ht="15" customHeight="1" x14ac:dyDescent="0.25">
      <c r="B51" s="11">
        <v>47</v>
      </c>
      <c r="C51" s="161" t="s">
        <v>608</v>
      </c>
      <c r="D51" s="237"/>
      <c r="E51" s="152">
        <v>42332</v>
      </c>
      <c r="F51" s="58">
        <v>44482</v>
      </c>
      <c r="G51" s="5">
        <f t="shared" si="0"/>
        <v>5.8904109589041092</v>
      </c>
      <c r="H51" s="11">
        <v>8</v>
      </c>
      <c r="I51" s="11"/>
      <c r="J51" s="87">
        <v>0.05</v>
      </c>
      <c r="K51" s="88">
        <f t="shared" si="1"/>
        <v>0.11874999999999999</v>
      </c>
      <c r="L51" s="238">
        <v>799107</v>
      </c>
      <c r="M51" s="238">
        <v>659809.81000000006</v>
      </c>
      <c r="N51" s="89">
        <v>0.05</v>
      </c>
      <c r="O51" s="239">
        <f t="shared" si="5"/>
        <v>839062.35000000009</v>
      </c>
      <c r="P51" s="238">
        <f t="shared" si="6"/>
        <v>586912.61982020549</v>
      </c>
      <c r="Q51" s="238">
        <f t="shared" si="7"/>
        <v>252149.7301797946</v>
      </c>
      <c r="R51" s="89">
        <v>0.05</v>
      </c>
      <c r="S51" s="238">
        <f t="shared" si="4"/>
        <v>239542.24367080486</v>
      </c>
    </row>
    <row r="52" spans="2:19" ht="15" customHeight="1" x14ac:dyDescent="0.25">
      <c r="B52" s="11">
        <v>48</v>
      </c>
      <c r="C52" s="161" t="s">
        <v>609</v>
      </c>
      <c r="D52" s="237"/>
      <c r="E52" s="152">
        <v>42367</v>
      </c>
      <c r="F52" s="58">
        <v>44482</v>
      </c>
      <c r="G52" s="5">
        <f t="shared" si="0"/>
        <v>5.7945205479452051</v>
      </c>
      <c r="H52" s="11">
        <v>8</v>
      </c>
      <c r="I52" s="11"/>
      <c r="J52" s="87">
        <v>0.05</v>
      </c>
      <c r="K52" s="88">
        <f t="shared" si="1"/>
        <v>0.11874999999999999</v>
      </c>
      <c r="L52" s="238">
        <v>180000.42</v>
      </c>
      <c r="M52" s="238">
        <v>149068.21</v>
      </c>
      <c r="N52" s="89">
        <v>0.05</v>
      </c>
      <c r="O52" s="239">
        <f t="shared" si="5"/>
        <v>189000.44100000002</v>
      </c>
      <c r="P52" s="238">
        <f t="shared" si="6"/>
        <v>130051.07399974315</v>
      </c>
      <c r="Q52" s="238">
        <f t="shared" si="7"/>
        <v>58949.367000256869</v>
      </c>
      <c r="R52" s="89">
        <v>0.05</v>
      </c>
      <c r="S52" s="238">
        <f t="shared" si="4"/>
        <v>56001.898650244024</v>
      </c>
    </row>
    <row r="53" spans="2:19" ht="15" customHeight="1" x14ac:dyDescent="0.25">
      <c r="B53" s="11">
        <v>49</v>
      </c>
      <c r="C53" s="161" t="s">
        <v>610</v>
      </c>
      <c r="D53" s="237"/>
      <c r="E53" s="152">
        <v>42740</v>
      </c>
      <c r="F53" s="58">
        <v>44482</v>
      </c>
      <c r="G53" s="5">
        <f t="shared" si="0"/>
        <v>4.7726027397260271</v>
      </c>
      <c r="H53" s="11">
        <v>5</v>
      </c>
      <c r="I53" s="11"/>
      <c r="J53" s="87">
        <v>0.05</v>
      </c>
      <c r="K53" s="88">
        <f t="shared" si="1"/>
        <v>0.19</v>
      </c>
      <c r="L53" s="238">
        <v>289423.59999999998</v>
      </c>
      <c r="M53" s="238">
        <v>247292.59</v>
      </c>
      <c r="N53" s="89">
        <v>0.05</v>
      </c>
      <c r="O53" s="239">
        <f t="shared" si="5"/>
        <v>303894.77999999997</v>
      </c>
      <c r="P53" s="238">
        <f t="shared" si="6"/>
        <v>275570.12132712326</v>
      </c>
      <c r="Q53" s="238">
        <f t="shared" si="7"/>
        <v>28324.658672876714</v>
      </c>
      <c r="R53" s="89">
        <v>0.05</v>
      </c>
      <c r="S53" s="238">
        <f t="shared" si="4"/>
        <v>26908.425739232876</v>
      </c>
    </row>
    <row r="54" spans="2:19" ht="15" customHeight="1" x14ac:dyDescent="0.25">
      <c r="B54" s="11">
        <v>50</v>
      </c>
      <c r="C54" s="161" t="s">
        <v>611</v>
      </c>
      <c r="D54" s="237"/>
      <c r="E54" s="152">
        <v>42601</v>
      </c>
      <c r="F54" s="58">
        <v>44482</v>
      </c>
      <c r="G54" s="5">
        <f t="shared" si="0"/>
        <v>5.1534246575342468</v>
      </c>
      <c r="H54" s="11">
        <v>8</v>
      </c>
      <c r="I54" s="11"/>
      <c r="J54" s="87">
        <v>0.05</v>
      </c>
      <c r="K54" s="88">
        <f t="shared" si="1"/>
        <v>0.11874999999999999</v>
      </c>
      <c r="L54" s="238">
        <v>36603.01</v>
      </c>
      <c r="M54" s="238">
        <v>30916.9</v>
      </c>
      <c r="N54" s="89">
        <v>0.06</v>
      </c>
      <c r="O54" s="239">
        <f t="shared" si="5"/>
        <v>38799.190600000002</v>
      </c>
      <c r="P54" s="238">
        <f t="shared" si="6"/>
        <v>23743.908781736303</v>
      </c>
      <c r="Q54" s="238">
        <f t="shared" si="7"/>
        <v>15055.281818263698</v>
      </c>
      <c r="R54" s="89">
        <v>0.05</v>
      </c>
      <c r="S54" s="238">
        <f t="shared" si="4"/>
        <v>14302.517727350512</v>
      </c>
    </row>
    <row r="55" spans="2:19" ht="15" customHeight="1" x14ac:dyDescent="0.25">
      <c r="B55" s="11">
        <v>51</v>
      </c>
      <c r="C55" s="161" t="s">
        <v>612</v>
      </c>
      <c r="D55" s="237"/>
      <c r="E55" s="152">
        <v>42627</v>
      </c>
      <c r="F55" s="58">
        <v>44482</v>
      </c>
      <c r="G55" s="5">
        <f t="shared" si="0"/>
        <v>5.0821917808219181</v>
      </c>
      <c r="H55" s="11">
        <v>8</v>
      </c>
      <c r="I55" s="11"/>
      <c r="J55" s="87">
        <v>0.05</v>
      </c>
      <c r="K55" s="88">
        <f t="shared" si="1"/>
        <v>0.11874999999999999</v>
      </c>
      <c r="L55" s="238">
        <v>665700</v>
      </c>
      <c r="M55" s="238">
        <v>563505.06000000006</v>
      </c>
      <c r="N55" s="89">
        <v>0.06</v>
      </c>
      <c r="O55" s="239">
        <f t="shared" si="5"/>
        <v>705642</v>
      </c>
      <c r="P55" s="238">
        <f t="shared" si="6"/>
        <v>425862.19674657541</v>
      </c>
      <c r="Q55" s="238">
        <f t="shared" si="7"/>
        <v>279779.80325342459</v>
      </c>
      <c r="R55" s="89">
        <v>0.05</v>
      </c>
      <c r="S55" s="238">
        <f t="shared" si="4"/>
        <v>265790.81309075333</v>
      </c>
    </row>
    <row r="56" spans="2:19" ht="15" customHeight="1" x14ac:dyDescent="0.25">
      <c r="B56" s="11">
        <v>52</v>
      </c>
      <c r="C56" s="161" t="s">
        <v>613</v>
      </c>
      <c r="D56" s="237"/>
      <c r="E56" s="152">
        <v>42217</v>
      </c>
      <c r="F56" s="58">
        <v>44482</v>
      </c>
      <c r="G56" s="5">
        <f t="shared" si="0"/>
        <v>6.2054794520547949</v>
      </c>
      <c r="H56" s="11">
        <v>15</v>
      </c>
      <c r="I56" s="11"/>
      <c r="J56" s="87">
        <v>0.05</v>
      </c>
      <c r="K56" s="88">
        <f t="shared" si="1"/>
        <v>6.3333333333333325E-2</v>
      </c>
      <c r="L56" s="238">
        <v>366302144</v>
      </c>
      <c r="M56" s="238">
        <v>299471538.02999997</v>
      </c>
      <c r="N56" s="89">
        <v>7.0000000000000007E-2</v>
      </c>
      <c r="O56" s="239">
        <f t="shared" si="5"/>
        <v>391943294.08000004</v>
      </c>
      <c r="P56" s="238">
        <f t="shared" si="6"/>
        <v>154039083.65966028</v>
      </c>
      <c r="Q56" s="238">
        <f t="shared" si="7"/>
        <v>237904210.42033976</v>
      </c>
      <c r="R56" s="89">
        <v>0.05</v>
      </c>
      <c r="S56" s="238">
        <f t="shared" si="4"/>
        <v>226008999.89932278</v>
      </c>
    </row>
    <row r="57" spans="2:19" ht="15" customHeight="1" x14ac:dyDescent="0.25">
      <c r="B57" s="11">
        <v>53</v>
      </c>
      <c r="C57" s="161" t="s">
        <v>614</v>
      </c>
      <c r="D57" s="237"/>
      <c r="E57" s="152">
        <v>42217</v>
      </c>
      <c r="F57" s="58">
        <v>44482</v>
      </c>
      <c r="G57" s="5">
        <f t="shared" si="0"/>
        <v>6.2054794520547949</v>
      </c>
      <c r="H57" s="11">
        <v>8</v>
      </c>
      <c r="I57" s="11"/>
      <c r="J57" s="87">
        <v>0.05</v>
      </c>
      <c r="K57" s="88">
        <f t="shared" si="1"/>
        <v>0.11874999999999999</v>
      </c>
      <c r="L57" s="238">
        <v>86917</v>
      </c>
      <c r="M57" s="238">
        <v>71059.28</v>
      </c>
      <c r="N57" s="89">
        <v>7.0000000000000007E-2</v>
      </c>
      <c r="O57" s="239">
        <f t="shared" si="5"/>
        <v>93001.19</v>
      </c>
      <c r="P57" s="238">
        <f t="shared" si="6"/>
        <v>68532.640610445203</v>
      </c>
      <c r="Q57" s="238">
        <f t="shared" si="7"/>
        <v>24468.549389554799</v>
      </c>
      <c r="R57" s="89">
        <v>0.05</v>
      </c>
      <c r="S57" s="238">
        <f t="shared" si="4"/>
        <v>23245.121920077057</v>
      </c>
    </row>
    <row r="58" spans="2:19" ht="15" customHeight="1" x14ac:dyDescent="0.25">
      <c r="B58" s="11">
        <v>54</v>
      </c>
      <c r="C58" s="161" t="s">
        <v>615</v>
      </c>
      <c r="D58" s="237"/>
      <c r="E58" s="152">
        <v>42217</v>
      </c>
      <c r="F58" s="58">
        <v>44482</v>
      </c>
      <c r="G58" s="5">
        <f t="shared" si="0"/>
        <v>6.2054794520547949</v>
      </c>
      <c r="H58" s="11">
        <v>8</v>
      </c>
      <c r="I58" s="11"/>
      <c r="J58" s="87">
        <v>0.05</v>
      </c>
      <c r="K58" s="88">
        <f t="shared" si="1"/>
        <v>0.11874999999999999</v>
      </c>
      <c r="L58" s="238">
        <v>57944</v>
      </c>
      <c r="M58" s="238">
        <v>47372.32</v>
      </c>
      <c r="N58" s="89">
        <v>7.0000000000000007E-2</v>
      </c>
      <c r="O58" s="239">
        <f t="shared" si="5"/>
        <v>62000.08</v>
      </c>
      <c r="P58" s="238">
        <f t="shared" si="6"/>
        <v>45687.901417808222</v>
      </c>
      <c r="Q58" s="238">
        <f t="shared" si="7"/>
        <v>16312.17858219178</v>
      </c>
      <c r="R58" s="89">
        <v>0.05</v>
      </c>
      <c r="S58" s="238">
        <f t="shared" si="4"/>
        <v>15496.56965308219</v>
      </c>
    </row>
    <row r="59" spans="2:19" ht="15" customHeight="1" x14ac:dyDescent="0.25">
      <c r="B59" s="11">
        <v>55</v>
      </c>
      <c r="C59" s="161" t="s">
        <v>616</v>
      </c>
      <c r="D59" s="237"/>
      <c r="E59" s="152">
        <v>42217</v>
      </c>
      <c r="F59" s="58">
        <v>44482</v>
      </c>
      <c r="G59" s="5">
        <f t="shared" si="0"/>
        <v>6.2054794520547949</v>
      </c>
      <c r="H59" s="11">
        <v>5</v>
      </c>
      <c r="I59" s="11"/>
      <c r="J59" s="87">
        <v>0.05</v>
      </c>
      <c r="K59" s="88">
        <f t="shared" si="1"/>
        <v>0.19</v>
      </c>
      <c r="L59" s="238">
        <v>175457</v>
      </c>
      <c r="M59" s="238">
        <v>143445.45000000001</v>
      </c>
      <c r="N59" s="89">
        <v>7.0000000000000007E-2</v>
      </c>
      <c r="O59" s="239">
        <f t="shared" si="5"/>
        <v>187738.99000000002</v>
      </c>
      <c r="P59" s="238">
        <f t="shared" si="6"/>
        <v>221351.98451095892</v>
      </c>
      <c r="Q59" s="238">
        <f t="shared" si="7"/>
        <v>0</v>
      </c>
      <c r="R59" s="89">
        <v>0.05</v>
      </c>
      <c r="S59" s="238">
        <f t="shared" si="4"/>
        <v>9386.9495000000006</v>
      </c>
    </row>
    <row r="60" spans="2:19" ht="15" customHeight="1" x14ac:dyDescent="0.25">
      <c r="B60" s="11">
        <v>56</v>
      </c>
      <c r="C60" s="161" t="s">
        <v>616</v>
      </c>
      <c r="D60" s="237"/>
      <c r="E60" s="152">
        <v>42217</v>
      </c>
      <c r="F60" s="58">
        <v>44482</v>
      </c>
      <c r="G60" s="5">
        <f t="shared" si="0"/>
        <v>6.2054794520547949</v>
      </c>
      <c r="H60" s="11">
        <v>5</v>
      </c>
      <c r="I60" s="11"/>
      <c r="J60" s="87">
        <v>0.05</v>
      </c>
      <c r="K60" s="88">
        <f t="shared" si="1"/>
        <v>0.19</v>
      </c>
      <c r="L60" s="238">
        <v>175457</v>
      </c>
      <c r="M60" s="238">
        <v>143445.45000000001</v>
      </c>
      <c r="N60" s="89">
        <v>7.0000000000000007E-2</v>
      </c>
      <c r="O60" s="239">
        <f t="shared" si="5"/>
        <v>187738.99000000002</v>
      </c>
      <c r="P60" s="238">
        <f t="shared" si="6"/>
        <v>221351.98451095892</v>
      </c>
      <c r="Q60" s="238">
        <f t="shared" si="7"/>
        <v>0</v>
      </c>
      <c r="R60" s="89">
        <v>0.05</v>
      </c>
      <c r="S60" s="238">
        <f t="shared" si="4"/>
        <v>9386.9495000000006</v>
      </c>
    </row>
    <row r="61" spans="2:19" ht="15" customHeight="1" x14ac:dyDescent="0.25">
      <c r="B61" s="11">
        <v>57</v>
      </c>
      <c r="C61" s="161" t="s">
        <v>616</v>
      </c>
      <c r="D61" s="237"/>
      <c r="E61" s="152">
        <v>42217</v>
      </c>
      <c r="F61" s="58">
        <v>44482</v>
      </c>
      <c r="G61" s="5">
        <f t="shared" si="0"/>
        <v>6.2054794520547949</v>
      </c>
      <c r="H61" s="11">
        <v>5</v>
      </c>
      <c r="I61" s="11"/>
      <c r="J61" s="87">
        <v>0.05</v>
      </c>
      <c r="K61" s="88">
        <f t="shared" si="1"/>
        <v>0.19</v>
      </c>
      <c r="L61" s="238">
        <v>175457</v>
      </c>
      <c r="M61" s="238">
        <v>143445.45000000001</v>
      </c>
      <c r="N61" s="89">
        <v>7.0000000000000007E-2</v>
      </c>
      <c r="O61" s="239">
        <f t="shared" si="5"/>
        <v>187738.99000000002</v>
      </c>
      <c r="P61" s="238">
        <f t="shared" si="6"/>
        <v>221351.98451095892</v>
      </c>
      <c r="Q61" s="238">
        <f t="shared" si="7"/>
        <v>0</v>
      </c>
      <c r="R61" s="89">
        <v>0.05</v>
      </c>
      <c r="S61" s="238">
        <f t="shared" si="4"/>
        <v>9386.9495000000006</v>
      </c>
    </row>
    <row r="62" spans="2:19" ht="15" customHeight="1" x14ac:dyDescent="0.25">
      <c r="B62" s="11">
        <v>58</v>
      </c>
      <c r="C62" s="161" t="s">
        <v>616</v>
      </c>
      <c r="D62" s="237"/>
      <c r="E62" s="152">
        <v>42217</v>
      </c>
      <c r="F62" s="58">
        <v>44482</v>
      </c>
      <c r="G62" s="5">
        <f t="shared" si="0"/>
        <v>6.2054794520547949</v>
      </c>
      <c r="H62" s="11">
        <v>5</v>
      </c>
      <c r="I62" s="11"/>
      <c r="J62" s="87">
        <v>0.05</v>
      </c>
      <c r="K62" s="88">
        <f t="shared" si="1"/>
        <v>0.19</v>
      </c>
      <c r="L62" s="238">
        <v>175457</v>
      </c>
      <c r="M62" s="238">
        <v>143445.45000000001</v>
      </c>
      <c r="N62" s="89">
        <v>7.0000000000000007E-2</v>
      </c>
      <c r="O62" s="239">
        <f t="shared" si="5"/>
        <v>187738.99000000002</v>
      </c>
      <c r="P62" s="238">
        <f t="shared" si="6"/>
        <v>221351.98451095892</v>
      </c>
      <c r="Q62" s="238">
        <f t="shared" si="7"/>
        <v>0</v>
      </c>
      <c r="R62" s="89">
        <v>0.05</v>
      </c>
      <c r="S62" s="238">
        <f t="shared" si="4"/>
        <v>9386.9495000000006</v>
      </c>
    </row>
    <row r="63" spans="2:19" ht="15" customHeight="1" x14ac:dyDescent="0.25">
      <c r="B63" s="11">
        <v>59</v>
      </c>
      <c r="C63" s="161" t="s">
        <v>616</v>
      </c>
      <c r="D63" s="237"/>
      <c r="E63" s="152">
        <v>42217</v>
      </c>
      <c r="F63" s="58">
        <v>44482</v>
      </c>
      <c r="G63" s="5">
        <f t="shared" si="0"/>
        <v>6.2054794520547949</v>
      </c>
      <c r="H63" s="11">
        <v>5</v>
      </c>
      <c r="I63" s="11"/>
      <c r="J63" s="87">
        <v>0.05</v>
      </c>
      <c r="K63" s="88">
        <f t="shared" si="1"/>
        <v>0.19</v>
      </c>
      <c r="L63" s="238">
        <v>175457</v>
      </c>
      <c r="M63" s="238">
        <v>143445.45000000001</v>
      </c>
      <c r="N63" s="89">
        <v>7.0000000000000007E-2</v>
      </c>
      <c r="O63" s="239">
        <f t="shared" si="5"/>
        <v>187738.99000000002</v>
      </c>
      <c r="P63" s="238">
        <f t="shared" si="6"/>
        <v>221351.98451095892</v>
      </c>
      <c r="Q63" s="238">
        <f t="shared" si="7"/>
        <v>0</v>
      </c>
      <c r="R63" s="89">
        <v>0.05</v>
      </c>
      <c r="S63" s="238">
        <f t="shared" si="4"/>
        <v>9386.9495000000006</v>
      </c>
    </row>
    <row r="64" spans="2:19" ht="15" customHeight="1" x14ac:dyDescent="0.25">
      <c r="B64" s="11">
        <v>60</v>
      </c>
      <c r="C64" s="161" t="s">
        <v>617</v>
      </c>
      <c r="D64" s="237" t="s">
        <v>2585</v>
      </c>
      <c r="E64" s="152">
        <v>42217</v>
      </c>
      <c r="F64" s="58">
        <v>44482</v>
      </c>
      <c r="G64" s="5">
        <f t="shared" si="0"/>
        <v>6.2054794520547949</v>
      </c>
      <c r="H64" s="11">
        <v>15</v>
      </c>
      <c r="I64" s="11"/>
      <c r="J64" s="87">
        <v>0.05</v>
      </c>
      <c r="K64" s="88">
        <f t="shared" si="1"/>
        <v>6.3333333333333325E-2</v>
      </c>
      <c r="L64" s="238">
        <v>36564744</v>
      </c>
      <c r="M64" s="238">
        <v>29893628.27</v>
      </c>
      <c r="N64" s="89">
        <v>7.0000000000000007E-2</v>
      </c>
      <c r="O64" s="239">
        <f t="shared" si="5"/>
        <v>39124276.080000006</v>
      </c>
      <c r="P64" s="238">
        <f t="shared" si="6"/>
        <v>15376376.4484274</v>
      </c>
      <c r="Q64" s="238">
        <f t="shared" si="7"/>
        <v>23747899.631572604</v>
      </c>
      <c r="R64" s="89">
        <v>0.05</v>
      </c>
      <c r="S64" s="238">
        <f t="shared" si="4"/>
        <v>22560504.649993975</v>
      </c>
    </row>
    <row r="65" spans="2:21" ht="15" customHeight="1" x14ac:dyDescent="0.25">
      <c r="B65" s="11">
        <v>61</v>
      </c>
      <c r="C65" s="161" t="s">
        <v>618</v>
      </c>
      <c r="D65" s="237"/>
      <c r="E65" s="152">
        <v>42217</v>
      </c>
      <c r="F65" s="58">
        <v>44482</v>
      </c>
      <c r="G65" s="5">
        <f t="shared" si="0"/>
        <v>6.2054794520547949</v>
      </c>
      <c r="H65" s="11">
        <v>15</v>
      </c>
      <c r="I65" s="11"/>
      <c r="J65" s="87">
        <v>0.05</v>
      </c>
      <c r="K65" s="88">
        <f t="shared" si="1"/>
        <v>6.3333333333333325E-2</v>
      </c>
      <c r="L65" s="238">
        <v>20917562</v>
      </c>
      <c r="M65" s="238">
        <v>17101222.489999998</v>
      </c>
      <c r="N65" s="89">
        <v>7.0000000000000007E-2</v>
      </c>
      <c r="O65" s="239">
        <f t="shared" si="5"/>
        <v>22381791.34</v>
      </c>
      <c r="P65" s="238">
        <f t="shared" si="6"/>
        <v>8796350.596501369</v>
      </c>
      <c r="Q65" s="238">
        <f t="shared" si="7"/>
        <v>13585440.743498631</v>
      </c>
      <c r="R65" s="89">
        <v>0.05</v>
      </c>
      <c r="S65" s="238">
        <f t="shared" si="4"/>
        <v>12906168.706323698</v>
      </c>
    </row>
    <row r="66" spans="2:21" ht="15" customHeight="1" x14ac:dyDescent="0.25">
      <c r="B66" s="11">
        <v>62</v>
      </c>
      <c r="C66" s="161" t="s">
        <v>619</v>
      </c>
      <c r="D66" s="237"/>
      <c r="E66" s="152">
        <v>42217</v>
      </c>
      <c r="F66" s="58">
        <v>44482</v>
      </c>
      <c r="G66" s="5">
        <f t="shared" si="0"/>
        <v>6.2054794520547949</v>
      </c>
      <c r="H66" s="11">
        <v>8</v>
      </c>
      <c r="I66" s="11"/>
      <c r="J66" s="87">
        <v>0.05</v>
      </c>
      <c r="K66" s="88">
        <f t="shared" si="1"/>
        <v>0.11874999999999999</v>
      </c>
      <c r="L66" s="238">
        <v>2520320</v>
      </c>
      <c r="M66" s="238">
        <v>2060496.02</v>
      </c>
      <c r="N66" s="89">
        <v>7.0000000000000007E-2</v>
      </c>
      <c r="O66" s="239">
        <f t="shared" si="5"/>
        <v>2696742.4000000004</v>
      </c>
      <c r="P66" s="238">
        <f t="shared" si="6"/>
        <v>1987231.3216438359</v>
      </c>
      <c r="Q66" s="238">
        <f t="shared" si="7"/>
        <v>709511.07835616451</v>
      </c>
      <c r="R66" s="89">
        <v>0.05</v>
      </c>
      <c r="S66" s="238">
        <f t="shared" si="4"/>
        <v>674035.52443835628</v>
      </c>
    </row>
    <row r="67" spans="2:21" ht="15" customHeight="1" x14ac:dyDescent="0.25">
      <c r="B67" s="11">
        <v>63</v>
      </c>
      <c r="C67" s="161" t="s">
        <v>620</v>
      </c>
      <c r="D67" s="237"/>
      <c r="E67" s="152">
        <v>42217</v>
      </c>
      <c r="F67" s="58">
        <v>44482</v>
      </c>
      <c r="G67" s="5">
        <f t="shared" si="0"/>
        <v>6.2054794520547949</v>
      </c>
      <c r="H67" s="11">
        <v>8</v>
      </c>
      <c r="I67" s="11"/>
      <c r="J67" s="87">
        <v>0.05</v>
      </c>
      <c r="K67" s="88">
        <f t="shared" si="1"/>
        <v>0.11874999999999999</v>
      </c>
      <c r="L67" s="238">
        <v>703581</v>
      </c>
      <c r="M67" s="238">
        <v>575215.02</v>
      </c>
      <c r="N67" s="89">
        <v>7.0000000000000007E-2</v>
      </c>
      <c r="O67" s="239">
        <f t="shared" si="5"/>
        <v>752831.67</v>
      </c>
      <c r="P67" s="238">
        <f t="shared" si="6"/>
        <v>554762.17326113011</v>
      </c>
      <c r="Q67" s="238">
        <f t="shared" si="7"/>
        <v>198069.49673886993</v>
      </c>
      <c r="R67" s="89">
        <v>0.05</v>
      </c>
      <c r="S67" s="238">
        <f t="shared" si="4"/>
        <v>188166.02190192643</v>
      </c>
    </row>
    <row r="68" spans="2:21" ht="15" customHeight="1" x14ac:dyDescent="0.25">
      <c r="B68" s="11">
        <v>64</v>
      </c>
      <c r="C68" s="161" t="s">
        <v>620</v>
      </c>
      <c r="D68" s="237"/>
      <c r="E68" s="152">
        <v>42217</v>
      </c>
      <c r="F68" s="58">
        <v>44482</v>
      </c>
      <c r="G68" s="5">
        <f t="shared" si="0"/>
        <v>6.2054794520547949</v>
      </c>
      <c r="H68" s="11">
        <v>8</v>
      </c>
      <c r="I68" s="11"/>
      <c r="J68" s="87">
        <v>0.05</v>
      </c>
      <c r="K68" s="88">
        <f t="shared" si="1"/>
        <v>0.11874999999999999</v>
      </c>
      <c r="L68" s="238">
        <v>703581</v>
      </c>
      <c r="M68" s="238">
        <v>575215.02</v>
      </c>
      <c r="N68" s="89">
        <v>7.0000000000000007E-2</v>
      </c>
      <c r="O68" s="239">
        <f t="shared" si="5"/>
        <v>752831.67</v>
      </c>
      <c r="P68" s="238">
        <f t="shared" si="6"/>
        <v>554762.17326113011</v>
      </c>
      <c r="Q68" s="238">
        <f t="shared" si="7"/>
        <v>198069.49673886993</v>
      </c>
      <c r="R68" s="89">
        <v>0.05</v>
      </c>
      <c r="S68" s="238">
        <f t="shared" si="4"/>
        <v>188166.02190192643</v>
      </c>
    </row>
    <row r="69" spans="2:21" ht="15" customHeight="1" x14ac:dyDescent="0.25">
      <c r="B69" s="11">
        <v>65</v>
      </c>
      <c r="C69" s="161" t="s">
        <v>620</v>
      </c>
      <c r="D69" s="237"/>
      <c r="E69" s="152">
        <v>42217</v>
      </c>
      <c r="F69" s="58">
        <v>44482</v>
      </c>
      <c r="G69" s="5">
        <f t="shared" ref="G69:G132" si="8">(F69-E69)/(EDATE(F69,12)-F69)</f>
        <v>6.2054794520547949</v>
      </c>
      <c r="H69" s="11">
        <v>8</v>
      </c>
      <c r="I69" s="11"/>
      <c r="J69" s="87">
        <v>0.05</v>
      </c>
      <c r="K69" s="88">
        <f t="shared" ref="K69:K132" si="9">(1-J69)/H69</f>
        <v>0.11874999999999999</v>
      </c>
      <c r="L69" s="238">
        <v>703581</v>
      </c>
      <c r="M69" s="238">
        <v>575215.02</v>
      </c>
      <c r="N69" s="89">
        <v>7.0000000000000007E-2</v>
      </c>
      <c r="O69" s="239">
        <f t="shared" si="5"/>
        <v>752831.67</v>
      </c>
      <c r="P69" s="238">
        <f t="shared" si="6"/>
        <v>554762.17326113011</v>
      </c>
      <c r="Q69" s="238">
        <f t="shared" si="7"/>
        <v>198069.49673886993</v>
      </c>
      <c r="R69" s="89">
        <v>0.05</v>
      </c>
      <c r="S69" s="238">
        <f t="shared" ref="S69:S132" si="10">IF(M69&lt;=0,0,IF(Q69&lt;=J69*O69,J69*O69,Q69*(1-R69)))</f>
        <v>188166.02190192643</v>
      </c>
    </row>
    <row r="70" spans="2:21" ht="15" customHeight="1" x14ac:dyDescent="0.25">
      <c r="B70" s="11">
        <v>66</v>
      </c>
      <c r="C70" s="161" t="s">
        <v>620</v>
      </c>
      <c r="D70" s="237"/>
      <c r="E70" s="152">
        <v>42217</v>
      </c>
      <c r="F70" s="58">
        <v>44482</v>
      </c>
      <c r="G70" s="5">
        <f t="shared" si="8"/>
        <v>6.2054794520547949</v>
      </c>
      <c r="H70" s="11">
        <v>8</v>
      </c>
      <c r="I70" s="11"/>
      <c r="J70" s="87">
        <v>0.05</v>
      </c>
      <c r="K70" s="88">
        <f t="shared" si="9"/>
        <v>0.11874999999999999</v>
      </c>
      <c r="L70" s="238">
        <v>703581</v>
      </c>
      <c r="M70" s="238">
        <v>575215.02</v>
      </c>
      <c r="N70" s="89">
        <v>7.0000000000000007E-2</v>
      </c>
      <c r="O70" s="239">
        <f t="shared" ref="O70:O133" si="11">L70*(1+N70)</f>
        <v>752831.67</v>
      </c>
      <c r="P70" s="238">
        <f t="shared" ref="P70:P133" si="12">O70*K70*G70</f>
        <v>554762.17326113011</v>
      </c>
      <c r="Q70" s="238">
        <f t="shared" ref="Q70:Q133" si="13">MAX(O70-P70,0)</f>
        <v>198069.49673886993</v>
      </c>
      <c r="R70" s="89">
        <v>0.05</v>
      </c>
      <c r="S70" s="238">
        <f t="shared" si="10"/>
        <v>188166.02190192643</v>
      </c>
    </row>
    <row r="71" spans="2:21" ht="15" customHeight="1" x14ac:dyDescent="0.25">
      <c r="B71" s="11">
        <v>67</v>
      </c>
      <c r="C71" s="161" t="s">
        <v>620</v>
      </c>
      <c r="D71" s="237"/>
      <c r="E71" s="152">
        <v>42217</v>
      </c>
      <c r="F71" s="58">
        <v>44482</v>
      </c>
      <c r="G71" s="5">
        <f t="shared" si="8"/>
        <v>6.2054794520547949</v>
      </c>
      <c r="H71" s="11">
        <v>8</v>
      </c>
      <c r="I71" s="11"/>
      <c r="J71" s="87">
        <v>0.05</v>
      </c>
      <c r="K71" s="88">
        <f t="shared" si="9"/>
        <v>0.11874999999999999</v>
      </c>
      <c r="L71" s="238">
        <v>703581</v>
      </c>
      <c r="M71" s="238">
        <v>575215.02</v>
      </c>
      <c r="N71" s="89">
        <v>7.0000000000000007E-2</v>
      </c>
      <c r="O71" s="239">
        <f t="shared" si="11"/>
        <v>752831.67</v>
      </c>
      <c r="P71" s="238">
        <f t="shared" si="12"/>
        <v>554762.17326113011</v>
      </c>
      <c r="Q71" s="238">
        <f t="shared" si="13"/>
        <v>198069.49673886993</v>
      </c>
      <c r="R71" s="89">
        <v>0.05</v>
      </c>
      <c r="S71" s="238">
        <f t="shared" si="10"/>
        <v>188166.02190192643</v>
      </c>
    </row>
    <row r="72" spans="2:21" ht="15" customHeight="1" x14ac:dyDescent="0.25">
      <c r="B72" s="11">
        <v>68</v>
      </c>
      <c r="C72" s="161" t="s">
        <v>621</v>
      </c>
      <c r="D72" s="237" t="s">
        <v>2585</v>
      </c>
      <c r="E72" s="152">
        <v>42217</v>
      </c>
      <c r="F72" s="58">
        <v>44482</v>
      </c>
      <c r="G72" s="5">
        <f t="shared" si="8"/>
        <v>6.2054794520547949</v>
      </c>
      <c r="H72" s="11">
        <v>15</v>
      </c>
      <c r="I72" s="11"/>
      <c r="J72" s="87">
        <v>0.05</v>
      </c>
      <c r="K72" s="88">
        <f t="shared" si="9"/>
        <v>6.3333333333333325E-2</v>
      </c>
      <c r="L72" s="238">
        <v>92382055</v>
      </c>
      <c r="M72" s="238">
        <v>75527256.810000002</v>
      </c>
      <c r="N72" s="89">
        <v>7.0000000000000007E-2</v>
      </c>
      <c r="O72" s="239">
        <f t="shared" si="11"/>
        <v>98848798.850000009</v>
      </c>
      <c r="P72" s="238">
        <f t="shared" si="12"/>
        <v>38848932.041184932</v>
      </c>
      <c r="Q72" s="238">
        <f t="shared" si="13"/>
        <v>59999866.808815077</v>
      </c>
      <c r="R72" s="89">
        <v>0.05</v>
      </c>
      <c r="S72" s="238">
        <f t="shared" si="10"/>
        <v>56999873.468374319</v>
      </c>
    </row>
    <row r="73" spans="2:21" ht="15" customHeight="1" x14ac:dyDescent="0.25">
      <c r="B73" s="11">
        <v>69</v>
      </c>
      <c r="C73" s="161" t="s">
        <v>622</v>
      </c>
      <c r="D73" s="237"/>
      <c r="E73" s="152">
        <v>42217</v>
      </c>
      <c r="F73" s="58">
        <v>44482</v>
      </c>
      <c r="G73" s="5">
        <f t="shared" si="8"/>
        <v>6.2054794520547949</v>
      </c>
      <c r="H73" s="11">
        <v>15</v>
      </c>
      <c r="I73" s="11"/>
      <c r="J73" s="87">
        <v>0.05</v>
      </c>
      <c r="K73" s="88">
        <f t="shared" si="9"/>
        <v>6.3333333333333325E-2</v>
      </c>
      <c r="L73" s="238">
        <v>24568295</v>
      </c>
      <c r="M73" s="238">
        <v>20085891.420000002</v>
      </c>
      <c r="N73" s="89">
        <v>7.0000000000000007E-2</v>
      </c>
      <c r="O73" s="239">
        <f t="shared" si="11"/>
        <v>26288075.650000002</v>
      </c>
      <c r="P73" s="238">
        <f t="shared" si="12"/>
        <v>10331573.841075342</v>
      </c>
      <c r="Q73" s="238">
        <f t="shared" si="13"/>
        <v>15956501.80892466</v>
      </c>
      <c r="R73" s="89">
        <v>0.05</v>
      </c>
      <c r="S73" s="238">
        <f t="shared" si="10"/>
        <v>15158676.718478426</v>
      </c>
    </row>
    <row r="74" spans="2:21" ht="15" customHeight="1" x14ac:dyDescent="0.25">
      <c r="B74" s="11">
        <v>70</v>
      </c>
      <c r="C74" s="161" t="s">
        <v>623</v>
      </c>
      <c r="D74" s="237" t="s">
        <v>2585</v>
      </c>
      <c r="E74" s="152">
        <v>42217</v>
      </c>
      <c r="F74" s="58">
        <v>44482</v>
      </c>
      <c r="G74" s="5">
        <f t="shared" si="8"/>
        <v>6.2054794520547949</v>
      </c>
      <c r="H74" s="11">
        <v>15</v>
      </c>
      <c r="I74" s="11"/>
      <c r="J74" s="87">
        <v>0.05</v>
      </c>
      <c r="K74" s="88">
        <f t="shared" si="9"/>
        <v>6.3333333333333325E-2</v>
      </c>
      <c r="L74" s="238">
        <v>36298840</v>
      </c>
      <c r="M74" s="238">
        <v>29676237.579999998</v>
      </c>
      <c r="N74" s="89">
        <v>7.0000000000000007E-2</v>
      </c>
      <c r="O74" s="239">
        <f t="shared" si="11"/>
        <v>38839758.800000004</v>
      </c>
      <c r="P74" s="238">
        <f t="shared" si="12"/>
        <v>15264557.259890411</v>
      </c>
      <c r="Q74" s="238">
        <f t="shared" si="13"/>
        <v>23575201.540109593</v>
      </c>
      <c r="R74" s="89">
        <v>0.05</v>
      </c>
      <c r="S74" s="238">
        <f t="shared" si="10"/>
        <v>22396441.463104114</v>
      </c>
    </row>
    <row r="75" spans="2:21" ht="15" customHeight="1" x14ac:dyDescent="0.25">
      <c r="B75" s="11">
        <v>71</v>
      </c>
      <c r="C75" s="161" t="s">
        <v>623</v>
      </c>
      <c r="D75" s="237" t="s">
        <v>2585</v>
      </c>
      <c r="E75" s="152">
        <v>42217</v>
      </c>
      <c r="F75" s="58">
        <v>44482</v>
      </c>
      <c r="G75" s="5">
        <f t="shared" si="8"/>
        <v>6.2054794520547949</v>
      </c>
      <c r="H75" s="11">
        <v>15</v>
      </c>
      <c r="I75" s="11"/>
      <c r="J75" s="87">
        <v>0.05</v>
      </c>
      <c r="K75" s="88">
        <f t="shared" si="9"/>
        <v>6.3333333333333325E-2</v>
      </c>
      <c r="L75" s="238">
        <v>36298840</v>
      </c>
      <c r="M75" s="238">
        <v>29676237.579999998</v>
      </c>
      <c r="N75" s="89">
        <v>7.0000000000000007E-2</v>
      </c>
      <c r="O75" s="239">
        <f t="shared" si="11"/>
        <v>38839758.800000004</v>
      </c>
      <c r="P75" s="238">
        <f t="shared" si="12"/>
        <v>15264557.259890411</v>
      </c>
      <c r="Q75" s="238">
        <f t="shared" si="13"/>
        <v>23575201.540109593</v>
      </c>
      <c r="R75" s="89">
        <v>0.05</v>
      </c>
      <c r="S75" s="238">
        <f t="shared" si="10"/>
        <v>22396441.463104114</v>
      </c>
    </row>
    <row r="76" spans="2:21" ht="15" customHeight="1" x14ac:dyDescent="0.25">
      <c r="B76" s="11">
        <v>72</v>
      </c>
      <c r="C76" s="161" t="s">
        <v>624</v>
      </c>
      <c r="D76" s="237"/>
      <c r="E76" s="152">
        <v>42217</v>
      </c>
      <c r="F76" s="58">
        <v>44482</v>
      </c>
      <c r="G76" s="5">
        <f t="shared" si="8"/>
        <v>6.2054794520547949</v>
      </c>
      <c r="H76" s="11">
        <v>15</v>
      </c>
      <c r="I76" s="11"/>
      <c r="J76" s="87">
        <v>0.05</v>
      </c>
      <c r="K76" s="88">
        <f t="shared" si="9"/>
        <v>6.3333333333333325E-2</v>
      </c>
      <c r="L76" s="238">
        <v>1505743</v>
      </c>
      <c r="M76" s="238">
        <v>1231025.21</v>
      </c>
      <c r="N76" s="89">
        <v>7.0000000000000007E-2</v>
      </c>
      <c r="O76" s="239">
        <f t="shared" si="11"/>
        <v>1611145.01</v>
      </c>
      <c r="P76" s="238">
        <f t="shared" si="12"/>
        <v>633202.05940958892</v>
      </c>
      <c r="Q76" s="238">
        <f t="shared" si="13"/>
        <v>977942.95059041108</v>
      </c>
      <c r="R76" s="89">
        <v>0.05</v>
      </c>
      <c r="S76" s="238">
        <f t="shared" si="10"/>
        <v>929045.80306089052</v>
      </c>
    </row>
    <row r="77" spans="2:21" ht="15" customHeight="1" x14ac:dyDescent="0.25">
      <c r="B77" s="11">
        <v>73</v>
      </c>
      <c r="C77" s="161" t="s">
        <v>624</v>
      </c>
      <c r="D77" s="237"/>
      <c r="E77" s="152">
        <v>42217</v>
      </c>
      <c r="F77" s="58">
        <v>44482</v>
      </c>
      <c r="G77" s="5">
        <f t="shared" si="8"/>
        <v>6.2054794520547949</v>
      </c>
      <c r="H77" s="11">
        <v>15</v>
      </c>
      <c r="I77" s="11"/>
      <c r="J77" s="87">
        <v>0.05</v>
      </c>
      <c r="K77" s="88">
        <f t="shared" si="9"/>
        <v>6.3333333333333325E-2</v>
      </c>
      <c r="L77" s="238">
        <v>1505743</v>
      </c>
      <c r="M77" s="238">
        <v>1231025.21</v>
      </c>
      <c r="N77" s="89">
        <v>7.0000000000000007E-2</v>
      </c>
      <c r="O77" s="239">
        <f t="shared" si="11"/>
        <v>1611145.01</v>
      </c>
      <c r="P77" s="238">
        <f t="shared" si="12"/>
        <v>633202.05940958892</v>
      </c>
      <c r="Q77" s="238">
        <f t="shared" si="13"/>
        <v>977942.95059041108</v>
      </c>
      <c r="R77" s="89">
        <v>0.05</v>
      </c>
      <c r="S77" s="238">
        <f t="shared" si="10"/>
        <v>929045.80306089052</v>
      </c>
      <c r="U77" s="72"/>
    </row>
    <row r="78" spans="2:21" ht="15" customHeight="1" x14ac:dyDescent="0.25">
      <c r="B78" s="11">
        <v>74</v>
      </c>
      <c r="C78" s="161" t="s">
        <v>624</v>
      </c>
      <c r="D78" s="237"/>
      <c r="E78" s="152">
        <v>42217</v>
      </c>
      <c r="F78" s="58">
        <v>44482</v>
      </c>
      <c r="G78" s="5">
        <f t="shared" si="8"/>
        <v>6.2054794520547949</v>
      </c>
      <c r="H78" s="11">
        <v>15</v>
      </c>
      <c r="I78" s="11"/>
      <c r="J78" s="87">
        <v>0.05</v>
      </c>
      <c r="K78" s="88">
        <f t="shared" si="9"/>
        <v>6.3333333333333325E-2</v>
      </c>
      <c r="L78" s="238">
        <v>1505743</v>
      </c>
      <c r="M78" s="238">
        <v>1231025.21</v>
      </c>
      <c r="N78" s="89">
        <v>7.0000000000000007E-2</v>
      </c>
      <c r="O78" s="239">
        <f t="shared" si="11"/>
        <v>1611145.01</v>
      </c>
      <c r="P78" s="238">
        <f t="shared" si="12"/>
        <v>633202.05940958892</v>
      </c>
      <c r="Q78" s="238">
        <f t="shared" si="13"/>
        <v>977942.95059041108</v>
      </c>
      <c r="R78" s="89">
        <v>0.05</v>
      </c>
      <c r="S78" s="238">
        <f t="shared" si="10"/>
        <v>929045.80306089052</v>
      </c>
    </row>
    <row r="79" spans="2:21" ht="15" customHeight="1" x14ac:dyDescent="0.25">
      <c r="B79" s="11">
        <v>75</v>
      </c>
      <c r="C79" s="161" t="s">
        <v>624</v>
      </c>
      <c r="D79" s="237"/>
      <c r="E79" s="152">
        <v>42217</v>
      </c>
      <c r="F79" s="58">
        <v>44482</v>
      </c>
      <c r="G79" s="5">
        <f t="shared" si="8"/>
        <v>6.2054794520547949</v>
      </c>
      <c r="H79" s="11">
        <v>15</v>
      </c>
      <c r="I79" s="11"/>
      <c r="J79" s="87">
        <v>0.05</v>
      </c>
      <c r="K79" s="88">
        <f t="shared" si="9"/>
        <v>6.3333333333333325E-2</v>
      </c>
      <c r="L79" s="238">
        <v>1505743</v>
      </c>
      <c r="M79" s="238">
        <v>1231025.21</v>
      </c>
      <c r="N79" s="89">
        <v>7.0000000000000007E-2</v>
      </c>
      <c r="O79" s="239">
        <f t="shared" si="11"/>
        <v>1611145.01</v>
      </c>
      <c r="P79" s="238">
        <f t="shared" si="12"/>
        <v>633202.05940958892</v>
      </c>
      <c r="Q79" s="238">
        <f t="shared" si="13"/>
        <v>977942.95059041108</v>
      </c>
      <c r="R79" s="89">
        <v>0.05</v>
      </c>
      <c r="S79" s="238">
        <f t="shared" si="10"/>
        <v>929045.80306089052</v>
      </c>
    </row>
    <row r="80" spans="2:21" ht="15" customHeight="1" x14ac:dyDescent="0.25">
      <c r="B80" s="11">
        <v>76</v>
      </c>
      <c r="C80" s="161" t="s">
        <v>624</v>
      </c>
      <c r="D80" s="237"/>
      <c r="E80" s="152">
        <v>42217</v>
      </c>
      <c r="F80" s="58">
        <v>44482</v>
      </c>
      <c r="G80" s="5">
        <f t="shared" si="8"/>
        <v>6.2054794520547949</v>
      </c>
      <c r="H80" s="11">
        <v>15</v>
      </c>
      <c r="I80" s="11"/>
      <c r="J80" s="87">
        <v>0.05</v>
      </c>
      <c r="K80" s="88">
        <f t="shared" si="9"/>
        <v>6.3333333333333325E-2</v>
      </c>
      <c r="L80" s="238">
        <v>1505743</v>
      </c>
      <c r="M80" s="238">
        <v>1231025.21</v>
      </c>
      <c r="N80" s="89">
        <v>7.0000000000000007E-2</v>
      </c>
      <c r="O80" s="239">
        <f t="shared" si="11"/>
        <v>1611145.01</v>
      </c>
      <c r="P80" s="238">
        <f t="shared" si="12"/>
        <v>633202.05940958892</v>
      </c>
      <c r="Q80" s="238">
        <f t="shared" si="13"/>
        <v>977942.95059041108</v>
      </c>
      <c r="R80" s="89">
        <v>0.05</v>
      </c>
      <c r="S80" s="238">
        <f t="shared" si="10"/>
        <v>929045.80306089052</v>
      </c>
    </row>
    <row r="81" spans="2:19" ht="15" customHeight="1" x14ac:dyDescent="0.25">
      <c r="B81" s="11">
        <v>77</v>
      </c>
      <c r="C81" s="161" t="s">
        <v>624</v>
      </c>
      <c r="D81" s="237"/>
      <c r="E81" s="152">
        <v>42217</v>
      </c>
      <c r="F81" s="58">
        <v>44482</v>
      </c>
      <c r="G81" s="5">
        <f t="shared" si="8"/>
        <v>6.2054794520547949</v>
      </c>
      <c r="H81" s="11">
        <v>15</v>
      </c>
      <c r="I81" s="11"/>
      <c r="J81" s="87">
        <v>0.05</v>
      </c>
      <c r="K81" s="88">
        <f t="shared" si="9"/>
        <v>6.3333333333333325E-2</v>
      </c>
      <c r="L81" s="238">
        <v>1505743</v>
      </c>
      <c r="M81" s="238">
        <v>1231025.21</v>
      </c>
      <c r="N81" s="89">
        <v>7.0000000000000007E-2</v>
      </c>
      <c r="O81" s="239">
        <f t="shared" si="11"/>
        <v>1611145.01</v>
      </c>
      <c r="P81" s="238">
        <f t="shared" si="12"/>
        <v>633202.05940958892</v>
      </c>
      <c r="Q81" s="238">
        <f t="shared" si="13"/>
        <v>977942.95059041108</v>
      </c>
      <c r="R81" s="89">
        <v>0.05</v>
      </c>
      <c r="S81" s="238">
        <f t="shared" si="10"/>
        <v>929045.80306089052</v>
      </c>
    </row>
    <row r="82" spans="2:19" ht="15" customHeight="1" x14ac:dyDescent="0.25">
      <c r="B82" s="11">
        <v>78</v>
      </c>
      <c r="C82" s="161" t="s">
        <v>624</v>
      </c>
      <c r="D82" s="237"/>
      <c r="E82" s="152">
        <v>42217</v>
      </c>
      <c r="F82" s="58">
        <v>44482</v>
      </c>
      <c r="G82" s="5">
        <f t="shared" si="8"/>
        <v>6.2054794520547949</v>
      </c>
      <c r="H82" s="11">
        <v>15</v>
      </c>
      <c r="I82" s="11"/>
      <c r="J82" s="87">
        <v>0.05</v>
      </c>
      <c r="K82" s="88">
        <f t="shared" si="9"/>
        <v>6.3333333333333325E-2</v>
      </c>
      <c r="L82" s="238">
        <v>1505743</v>
      </c>
      <c r="M82" s="238">
        <v>1231025.21</v>
      </c>
      <c r="N82" s="89">
        <v>7.0000000000000007E-2</v>
      </c>
      <c r="O82" s="239">
        <f t="shared" si="11"/>
        <v>1611145.01</v>
      </c>
      <c r="P82" s="238">
        <f t="shared" si="12"/>
        <v>633202.05940958892</v>
      </c>
      <c r="Q82" s="238">
        <f t="shared" si="13"/>
        <v>977942.95059041108</v>
      </c>
      <c r="R82" s="89">
        <v>0.05</v>
      </c>
      <c r="S82" s="238">
        <f t="shared" si="10"/>
        <v>929045.80306089052</v>
      </c>
    </row>
    <row r="83" spans="2:19" ht="15" customHeight="1" x14ac:dyDescent="0.25">
      <c r="B83" s="11">
        <v>79</v>
      </c>
      <c r="C83" s="161" t="s">
        <v>624</v>
      </c>
      <c r="D83" s="237"/>
      <c r="E83" s="152">
        <v>42217</v>
      </c>
      <c r="F83" s="58">
        <v>44482</v>
      </c>
      <c r="G83" s="5">
        <f t="shared" si="8"/>
        <v>6.2054794520547949</v>
      </c>
      <c r="H83" s="11">
        <v>15</v>
      </c>
      <c r="I83" s="11"/>
      <c r="J83" s="87">
        <v>0.05</v>
      </c>
      <c r="K83" s="88">
        <f t="shared" si="9"/>
        <v>6.3333333333333325E-2</v>
      </c>
      <c r="L83" s="238">
        <v>1505743</v>
      </c>
      <c r="M83" s="238">
        <v>1231025.21</v>
      </c>
      <c r="N83" s="89">
        <v>7.0000000000000007E-2</v>
      </c>
      <c r="O83" s="239">
        <f t="shared" si="11"/>
        <v>1611145.01</v>
      </c>
      <c r="P83" s="238">
        <f t="shared" si="12"/>
        <v>633202.05940958892</v>
      </c>
      <c r="Q83" s="238">
        <f t="shared" si="13"/>
        <v>977942.95059041108</v>
      </c>
      <c r="R83" s="89">
        <v>0.05</v>
      </c>
      <c r="S83" s="238">
        <f t="shared" si="10"/>
        <v>929045.80306089052</v>
      </c>
    </row>
    <row r="84" spans="2:19" ht="15" customHeight="1" x14ac:dyDescent="0.25">
      <c r="B84" s="11">
        <v>80</v>
      </c>
      <c r="C84" s="161" t="s">
        <v>624</v>
      </c>
      <c r="D84" s="237"/>
      <c r="E84" s="152">
        <v>42217</v>
      </c>
      <c r="F84" s="58">
        <v>44482</v>
      </c>
      <c r="G84" s="5">
        <f t="shared" si="8"/>
        <v>6.2054794520547949</v>
      </c>
      <c r="H84" s="11">
        <v>15</v>
      </c>
      <c r="I84" s="11"/>
      <c r="J84" s="87">
        <v>0.05</v>
      </c>
      <c r="K84" s="88">
        <f t="shared" si="9"/>
        <v>6.3333333333333325E-2</v>
      </c>
      <c r="L84" s="238">
        <v>1505743</v>
      </c>
      <c r="M84" s="238">
        <v>1231025.21</v>
      </c>
      <c r="N84" s="89">
        <v>7.0000000000000007E-2</v>
      </c>
      <c r="O84" s="239">
        <f t="shared" si="11"/>
        <v>1611145.01</v>
      </c>
      <c r="P84" s="238">
        <f t="shared" si="12"/>
        <v>633202.05940958892</v>
      </c>
      <c r="Q84" s="238">
        <f t="shared" si="13"/>
        <v>977942.95059041108</v>
      </c>
      <c r="R84" s="89">
        <v>0.05</v>
      </c>
      <c r="S84" s="238">
        <f t="shared" si="10"/>
        <v>929045.80306089052</v>
      </c>
    </row>
    <row r="85" spans="2:19" ht="15" customHeight="1" x14ac:dyDescent="0.25">
      <c r="B85" s="11">
        <v>81</v>
      </c>
      <c r="C85" s="161" t="s">
        <v>624</v>
      </c>
      <c r="D85" s="237"/>
      <c r="E85" s="152">
        <v>42217</v>
      </c>
      <c r="F85" s="58">
        <v>44482</v>
      </c>
      <c r="G85" s="5">
        <f t="shared" si="8"/>
        <v>6.2054794520547949</v>
      </c>
      <c r="H85" s="11">
        <v>15</v>
      </c>
      <c r="I85" s="11"/>
      <c r="J85" s="87">
        <v>0.05</v>
      </c>
      <c r="K85" s="88">
        <f t="shared" si="9"/>
        <v>6.3333333333333325E-2</v>
      </c>
      <c r="L85" s="238">
        <v>1505743</v>
      </c>
      <c r="M85" s="238">
        <v>1231025.21</v>
      </c>
      <c r="N85" s="89">
        <v>7.0000000000000007E-2</v>
      </c>
      <c r="O85" s="239">
        <f t="shared" si="11"/>
        <v>1611145.01</v>
      </c>
      <c r="P85" s="238">
        <f t="shared" si="12"/>
        <v>633202.05940958892</v>
      </c>
      <c r="Q85" s="238">
        <f t="shared" si="13"/>
        <v>977942.95059041108</v>
      </c>
      <c r="R85" s="89">
        <v>0.05</v>
      </c>
      <c r="S85" s="238">
        <f t="shared" si="10"/>
        <v>929045.80306089052</v>
      </c>
    </row>
    <row r="86" spans="2:19" ht="15" customHeight="1" x14ac:dyDescent="0.25">
      <c r="B86" s="11">
        <v>82</v>
      </c>
      <c r="C86" s="161" t="s">
        <v>624</v>
      </c>
      <c r="D86" s="237"/>
      <c r="E86" s="152">
        <v>42217</v>
      </c>
      <c r="F86" s="58">
        <v>44482</v>
      </c>
      <c r="G86" s="5">
        <f t="shared" si="8"/>
        <v>6.2054794520547949</v>
      </c>
      <c r="H86" s="11">
        <v>15</v>
      </c>
      <c r="I86" s="11"/>
      <c r="J86" s="87">
        <v>0.05</v>
      </c>
      <c r="K86" s="88">
        <f t="shared" si="9"/>
        <v>6.3333333333333325E-2</v>
      </c>
      <c r="L86" s="238">
        <v>1505743</v>
      </c>
      <c r="M86" s="238">
        <v>1231025.21</v>
      </c>
      <c r="N86" s="89">
        <v>7.0000000000000007E-2</v>
      </c>
      <c r="O86" s="239">
        <f t="shared" si="11"/>
        <v>1611145.01</v>
      </c>
      <c r="P86" s="238">
        <f t="shared" si="12"/>
        <v>633202.05940958892</v>
      </c>
      <c r="Q86" s="238">
        <f t="shared" si="13"/>
        <v>977942.95059041108</v>
      </c>
      <c r="R86" s="89">
        <v>0.05</v>
      </c>
      <c r="S86" s="238">
        <f t="shared" si="10"/>
        <v>929045.80306089052</v>
      </c>
    </row>
    <row r="87" spans="2:19" ht="15" customHeight="1" x14ac:dyDescent="0.25">
      <c r="B87" s="11">
        <v>83</v>
      </c>
      <c r="C87" s="161" t="s">
        <v>624</v>
      </c>
      <c r="D87" s="237"/>
      <c r="E87" s="152">
        <v>42217</v>
      </c>
      <c r="F87" s="58">
        <v>44482</v>
      </c>
      <c r="G87" s="5">
        <f t="shared" si="8"/>
        <v>6.2054794520547949</v>
      </c>
      <c r="H87" s="11">
        <v>15</v>
      </c>
      <c r="I87" s="11"/>
      <c r="J87" s="87">
        <v>0.05</v>
      </c>
      <c r="K87" s="88">
        <f t="shared" si="9"/>
        <v>6.3333333333333325E-2</v>
      </c>
      <c r="L87" s="238">
        <v>1505743</v>
      </c>
      <c r="M87" s="238">
        <v>1231025.21</v>
      </c>
      <c r="N87" s="89">
        <v>7.0000000000000007E-2</v>
      </c>
      <c r="O87" s="239">
        <f t="shared" si="11"/>
        <v>1611145.01</v>
      </c>
      <c r="P87" s="238">
        <f t="shared" si="12"/>
        <v>633202.05940958892</v>
      </c>
      <c r="Q87" s="238">
        <f t="shared" si="13"/>
        <v>977942.95059041108</v>
      </c>
      <c r="R87" s="89">
        <v>0.05</v>
      </c>
      <c r="S87" s="238">
        <f t="shared" si="10"/>
        <v>929045.80306089052</v>
      </c>
    </row>
    <row r="88" spans="2:19" ht="15" customHeight="1" x14ac:dyDescent="0.25">
      <c r="B88" s="11">
        <v>84</v>
      </c>
      <c r="C88" s="161" t="s">
        <v>624</v>
      </c>
      <c r="D88" s="237"/>
      <c r="E88" s="152">
        <v>42217</v>
      </c>
      <c r="F88" s="58">
        <v>44482</v>
      </c>
      <c r="G88" s="5">
        <f t="shared" si="8"/>
        <v>6.2054794520547949</v>
      </c>
      <c r="H88" s="11">
        <v>15</v>
      </c>
      <c r="I88" s="11"/>
      <c r="J88" s="87">
        <v>0.05</v>
      </c>
      <c r="K88" s="88">
        <f t="shared" si="9"/>
        <v>6.3333333333333325E-2</v>
      </c>
      <c r="L88" s="238">
        <v>1505743</v>
      </c>
      <c r="M88" s="238">
        <v>1231025.21</v>
      </c>
      <c r="N88" s="89">
        <v>7.0000000000000007E-2</v>
      </c>
      <c r="O88" s="239">
        <f t="shared" si="11"/>
        <v>1611145.01</v>
      </c>
      <c r="P88" s="238">
        <f t="shared" si="12"/>
        <v>633202.05940958892</v>
      </c>
      <c r="Q88" s="238">
        <f t="shared" si="13"/>
        <v>977942.95059041108</v>
      </c>
      <c r="R88" s="89">
        <v>0.05</v>
      </c>
      <c r="S88" s="238">
        <f t="shared" si="10"/>
        <v>929045.80306089052</v>
      </c>
    </row>
    <row r="89" spans="2:19" ht="15" customHeight="1" x14ac:dyDescent="0.25">
      <c r="B89" s="11">
        <v>85</v>
      </c>
      <c r="C89" s="161" t="s">
        <v>624</v>
      </c>
      <c r="D89" s="237"/>
      <c r="E89" s="152">
        <v>42217</v>
      </c>
      <c r="F89" s="58">
        <v>44482</v>
      </c>
      <c r="G89" s="5">
        <f t="shared" si="8"/>
        <v>6.2054794520547949</v>
      </c>
      <c r="H89" s="11">
        <v>15</v>
      </c>
      <c r="I89" s="11"/>
      <c r="J89" s="87">
        <v>0.05</v>
      </c>
      <c r="K89" s="88">
        <f t="shared" si="9"/>
        <v>6.3333333333333325E-2</v>
      </c>
      <c r="L89" s="238">
        <v>1505743</v>
      </c>
      <c r="M89" s="238">
        <v>1231025.21</v>
      </c>
      <c r="N89" s="89">
        <v>7.0000000000000007E-2</v>
      </c>
      <c r="O89" s="239">
        <f t="shared" si="11"/>
        <v>1611145.01</v>
      </c>
      <c r="P89" s="238">
        <f t="shared" si="12"/>
        <v>633202.05940958892</v>
      </c>
      <c r="Q89" s="238">
        <f t="shared" si="13"/>
        <v>977942.95059041108</v>
      </c>
      <c r="R89" s="89">
        <v>0.05</v>
      </c>
      <c r="S89" s="238">
        <f t="shared" si="10"/>
        <v>929045.80306089052</v>
      </c>
    </row>
    <row r="90" spans="2:19" ht="15" customHeight="1" x14ac:dyDescent="0.25">
      <c r="B90" s="11">
        <v>86</v>
      </c>
      <c r="C90" s="161" t="s">
        <v>625</v>
      </c>
      <c r="D90" s="237"/>
      <c r="E90" s="152">
        <v>42217</v>
      </c>
      <c r="F90" s="58">
        <v>44482</v>
      </c>
      <c r="G90" s="5">
        <f t="shared" si="8"/>
        <v>6.2054794520547949</v>
      </c>
      <c r="H90" s="11">
        <v>15</v>
      </c>
      <c r="I90" s="11"/>
      <c r="J90" s="87">
        <v>0.05</v>
      </c>
      <c r="K90" s="88">
        <f t="shared" si="9"/>
        <v>6.3333333333333325E-2</v>
      </c>
      <c r="L90" s="238">
        <v>11760585</v>
      </c>
      <c r="M90" s="238">
        <v>9614905.4499999993</v>
      </c>
      <c r="N90" s="89">
        <v>7.0000000000000007E-2</v>
      </c>
      <c r="O90" s="239">
        <f t="shared" si="11"/>
        <v>12583825.950000001</v>
      </c>
      <c r="P90" s="238">
        <f t="shared" si="12"/>
        <v>4945615.979527398</v>
      </c>
      <c r="Q90" s="238">
        <f t="shared" si="13"/>
        <v>7638209.9704726031</v>
      </c>
      <c r="R90" s="89">
        <v>0.05</v>
      </c>
      <c r="S90" s="238">
        <f t="shared" si="10"/>
        <v>7256299.4719489729</v>
      </c>
    </row>
    <row r="91" spans="2:19" ht="15" customHeight="1" x14ac:dyDescent="0.25">
      <c r="B91" s="11">
        <v>87</v>
      </c>
      <c r="C91" s="161" t="s">
        <v>626</v>
      </c>
      <c r="D91" s="237"/>
      <c r="E91" s="152">
        <v>42217</v>
      </c>
      <c r="F91" s="58">
        <v>44482</v>
      </c>
      <c r="G91" s="5">
        <f t="shared" si="8"/>
        <v>6.2054794520547949</v>
      </c>
      <c r="H91" s="11">
        <v>15</v>
      </c>
      <c r="I91" s="11"/>
      <c r="J91" s="87">
        <v>0.05</v>
      </c>
      <c r="K91" s="88">
        <f t="shared" si="9"/>
        <v>6.3333333333333325E-2</v>
      </c>
      <c r="L91" s="238">
        <v>25332119</v>
      </c>
      <c r="M91" s="238">
        <v>20710358.27</v>
      </c>
      <c r="N91" s="89">
        <v>7.0000000000000007E-2</v>
      </c>
      <c r="O91" s="239">
        <f t="shared" si="11"/>
        <v>27105367.330000002</v>
      </c>
      <c r="P91" s="238">
        <f t="shared" si="12"/>
        <v>10652780.667091781</v>
      </c>
      <c r="Q91" s="238">
        <f t="shared" si="13"/>
        <v>16452586.662908221</v>
      </c>
      <c r="R91" s="89">
        <v>0.05</v>
      </c>
      <c r="S91" s="238">
        <f t="shared" si="10"/>
        <v>15629957.329762809</v>
      </c>
    </row>
    <row r="92" spans="2:19" ht="15" customHeight="1" x14ac:dyDescent="0.25">
      <c r="B92" s="11">
        <v>88</v>
      </c>
      <c r="C92" s="161" t="s">
        <v>627</v>
      </c>
      <c r="D92" s="237"/>
      <c r="E92" s="152">
        <v>42217</v>
      </c>
      <c r="F92" s="58">
        <v>44482</v>
      </c>
      <c r="G92" s="5">
        <f t="shared" si="8"/>
        <v>6.2054794520547949</v>
      </c>
      <c r="H92" s="11">
        <v>8</v>
      </c>
      <c r="I92" s="11"/>
      <c r="J92" s="87">
        <v>0.05</v>
      </c>
      <c r="K92" s="88">
        <f t="shared" si="9"/>
        <v>0.11874999999999999</v>
      </c>
      <c r="L92" s="238">
        <v>742981</v>
      </c>
      <c r="M92" s="238">
        <v>607426.59</v>
      </c>
      <c r="N92" s="89">
        <v>7.0000000000000007E-2</v>
      </c>
      <c r="O92" s="239">
        <f t="shared" si="11"/>
        <v>794989.67</v>
      </c>
      <c r="P92" s="238">
        <f t="shared" si="12"/>
        <v>585828.43233647256</v>
      </c>
      <c r="Q92" s="238">
        <f t="shared" si="13"/>
        <v>209161.23766352748</v>
      </c>
      <c r="R92" s="89">
        <v>0.05</v>
      </c>
      <c r="S92" s="238">
        <f t="shared" si="10"/>
        <v>198703.1757803511</v>
      </c>
    </row>
    <row r="93" spans="2:19" ht="15" customHeight="1" x14ac:dyDescent="0.25">
      <c r="B93" s="11">
        <v>89</v>
      </c>
      <c r="C93" s="161" t="s">
        <v>627</v>
      </c>
      <c r="D93" s="237"/>
      <c r="E93" s="152">
        <v>42217</v>
      </c>
      <c r="F93" s="58">
        <v>44482</v>
      </c>
      <c r="G93" s="5">
        <f t="shared" si="8"/>
        <v>6.2054794520547949</v>
      </c>
      <c r="H93" s="11">
        <v>8</v>
      </c>
      <c r="I93" s="11"/>
      <c r="J93" s="87">
        <v>0.05</v>
      </c>
      <c r="K93" s="88">
        <f t="shared" si="9"/>
        <v>0.11874999999999999</v>
      </c>
      <c r="L93" s="238">
        <v>742981</v>
      </c>
      <c r="M93" s="238">
        <v>607426.59</v>
      </c>
      <c r="N93" s="89">
        <v>7.0000000000000007E-2</v>
      </c>
      <c r="O93" s="239">
        <f t="shared" si="11"/>
        <v>794989.67</v>
      </c>
      <c r="P93" s="238">
        <f t="shared" si="12"/>
        <v>585828.43233647256</v>
      </c>
      <c r="Q93" s="238">
        <f t="shared" si="13"/>
        <v>209161.23766352748</v>
      </c>
      <c r="R93" s="89">
        <v>0.05</v>
      </c>
      <c r="S93" s="238">
        <f t="shared" si="10"/>
        <v>198703.1757803511</v>
      </c>
    </row>
    <row r="94" spans="2:19" ht="15" customHeight="1" x14ac:dyDescent="0.25">
      <c r="B94" s="11">
        <v>90</v>
      </c>
      <c r="C94" s="161" t="s">
        <v>627</v>
      </c>
      <c r="D94" s="237"/>
      <c r="E94" s="152">
        <v>42217</v>
      </c>
      <c r="F94" s="58">
        <v>44482</v>
      </c>
      <c r="G94" s="5">
        <f t="shared" si="8"/>
        <v>6.2054794520547949</v>
      </c>
      <c r="H94" s="11">
        <v>8</v>
      </c>
      <c r="I94" s="11"/>
      <c r="J94" s="87">
        <v>0.05</v>
      </c>
      <c r="K94" s="88">
        <f t="shared" si="9"/>
        <v>0.11874999999999999</v>
      </c>
      <c r="L94" s="238">
        <v>742981</v>
      </c>
      <c r="M94" s="238">
        <v>607426.59</v>
      </c>
      <c r="N94" s="89">
        <v>7.0000000000000007E-2</v>
      </c>
      <c r="O94" s="239">
        <f t="shared" si="11"/>
        <v>794989.67</v>
      </c>
      <c r="P94" s="238">
        <f t="shared" si="12"/>
        <v>585828.43233647256</v>
      </c>
      <c r="Q94" s="238">
        <f t="shared" si="13"/>
        <v>209161.23766352748</v>
      </c>
      <c r="R94" s="89">
        <v>0.05</v>
      </c>
      <c r="S94" s="238">
        <f t="shared" si="10"/>
        <v>198703.1757803511</v>
      </c>
    </row>
    <row r="95" spans="2:19" ht="15" customHeight="1" x14ac:dyDescent="0.25">
      <c r="B95" s="11">
        <v>91</v>
      </c>
      <c r="C95" s="161" t="s">
        <v>627</v>
      </c>
      <c r="D95" s="237"/>
      <c r="E95" s="152">
        <v>42217</v>
      </c>
      <c r="F95" s="58">
        <v>44482</v>
      </c>
      <c r="G95" s="5">
        <f t="shared" si="8"/>
        <v>6.2054794520547949</v>
      </c>
      <c r="H95" s="11">
        <v>8</v>
      </c>
      <c r="I95" s="11"/>
      <c r="J95" s="87">
        <v>0.05</v>
      </c>
      <c r="K95" s="88">
        <f t="shared" si="9"/>
        <v>0.11874999999999999</v>
      </c>
      <c r="L95" s="238">
        <v>742981</v>
      </c>
      <c r="M95" s="238">
        <v>607426.59</v>
      </c>
      <c r="N95" s="89">
        <v>7.0000000000000007E-2</v>
      </c>
      <c r="O95" s="239">
        <f t="shared" si="11"/>
        <v>794989.67</v>
      </c>
      <c r="P95" s="238">
        <f t="shared" si="12"/>
        <v>585828.43233647256</v>
      </c>
      <c r="Q95" s="238">
        <f t="shared" si="13"/>
        <v>209161.23766352748</v>
      </c>
      <c r="R95" s="89">
        <v>0.05</v>
      </c>
      <c r="S95" s="238">
        <f t="shared" si="10"/>
        <v>198703.1757803511</v>
      </c>
    </row>
    <row r="96" spans="2:19" ht="15" customHeight="1" x14ac:dyDescent="0.25">
      <c r="B96" s="11">
        <v>92</v>
      </c>
      <c r="C96" s="161" t="s">
        <v>627</v>
      </c>
      <c r="D96" s="237"/>
      <c r="E96" s="152">
        <v>42217</v>
      </c>
      <c r="F96" s="58">
        <v>44482</v>
      </c>
      <c r="G96" s="5">
        <f t="shared" si="8"/>
        <v>6.2054794520547949</v>
      </c>
      <c r="H96" s="11">
        <v>8</v>
      </c>
      <c r="I96" s="11"/>
      <c r="J96" s="87">
        <v>0.05</v>
      </c>
      <c r="K96" s="88">
        <f t="shared" si="9"/>
        <v>0.11874999999999999</v>
      </c>
      <c r="L96" s="238">
        <v>742981</v>
      </c>
      <c r="M96" s="238">
        <v>607426.59</v>
      </c>
      <c r="N96" s="89">
        <v>7.0000000000000007E-2</v>
      </c>
      <c r="O96" s="239">
        <f t="shared" si="11"/>
        <v>794989.67</v>
      </c>
      <c r="P96" s="238">
        <f t="shared" si="12"/>
        <v>585828.43233647256</v>
      </c>
      <c r="Q96" s="238">
        <f t="shared" si="13"/>
        <v>209161.23766352748</v>
      </c>
      <c r="R96" s="89">
        <v>0.05</v>
      </c>
      <c r="S96" s="238">
        <f t="shared" si="10"/>
        <v>198703.1757803511</v>
      </c>
    </row>
    <row r="97" spans="2:19" ht="15" customHeight="1" x14ac:dyDescent="0.25">
      <c r="B97" s="11">
        <v>93</v>
      </c>
      <c r="C97" s="161" t="s">
        <v>628</v>
      </c>
      <c r="D97" s="237"/>
      <c r="E97" s="152">
        <v>42217</v>
      </c>
      <c r="F97" s="58">
        <v>44482</v>
      </c>
      <c r="G97" s="5">
        <f t="shared" si="8"/>
        <v>6.2054794520547949</v>
      </c>
      <c r="H97" s="11">
        <v>8</v>
      </c>
      <c r="I97" s="11"/>
      <c r="J97" s="87">
        <v>0.05</v>
      </c>
      <c r="K97" s="88">
        <f t="shared" si="9"/>
        <v>0.11874999999999999</v>
      </c>
      <c r="L97" s="238">
        <v>213630</v>
      </c>
      <c r="M97" s="238">
        <v>174653.92</v>
      </c>
      <c r="N97" s="89">
        <v>7.0000000000000007E-2</v>
      </c>
      <c r="O97" s="239">
        <f t="shared" si="11"/>
        <v>228584.1</v>
      </c>
      <c r="P97" s="238">
        <f t="shared" si="12"/>
        <v>168443.77985445206</v>
      </c>
      <c r="Q97" s="238">
        <f t="shared" si="13"/>
        <v>60140.320145547943</v>
      </c>
      <c r="R97" s="89">
        <v>0.05</v>
      </c>
      <c r="S97" s="238">
        <f t="shared" si="10"/>
        <v>57133.304138270541</v>
      </c>
    </row>
    <row r="98" spans="2:19" ht="15" customHeight="1" x14ac:dyDescent="0.25">
      <c r="B98" s="11">
        <v>94</v>
      </c>
      <c r="C98" s="161" t="s">
        <v>628</v>
      </c>
      <c r="D98" s="237"/>
      <c r="E98" s="152">
        <v>42217</v>
      </c>
      <c r="F98" s="58">
        <v>44482</v>
      </c>
      <c r="G98" s="5">
        <f t="shared" si="8"/>
        <v>6.2054794520547949</v>
      </c>
      <c r="H98" s="11">
        <v>8</v>
      </c>
      <c r="I98" s="11"/>
      <c r="J98" s="87">
        <v>0.05</v>
      </c>
      <c r="K98" s="88">
        <f t="shared" si="9"/>
        <v>0.11874999999999999</v>
      </c>
      <c r="L98" s="238">
        <v>213630</v>
      </c>
      <c r="M98" s="238">
        <v>174653.92</v>
      </c>
      <c r="N98" s="89">
        <v>7.0000000000000007E-2</v>
      </c>
      <c r="O98" s="239">
        <f t="shared" si="11"/>
        <v>228584.1</v>
      </c>
      <c r="P98" s="238">
        <f t="shared" si="12"/>
        <v>168443.77985445206</v>
      </c>
      <c r="Q98" s="238">
        <f t="shared" si="13"/>
        <v>60140.320145547943</v>
      </c>
      <c r="R98" s="89">
        <v>0.05</v>
      </c>
      <c r="S98" s="238">
        <f t="shared" si="10"/>
        <v>57133.304138270541</v>
      </c>
    </row>
    <row r="99" spans="2:19" ht="15" customHeight="1" x14ac:dyDescent="0.25">
      <c r="B99" s="11">
        <v>95</v>
      </c>
      <c r="C99" s="161" t="s">
        <v>628</v>
      </c>
      <c r="D99" s="237"/>
      <c r="E99" s="152">
        <v>42217</v>
      </c>
      <c r="F99" s="58">
        <v>44482</v>
      </c>
      <c r="G99" s="5">
        <f t="shared" si="8"/>
        <v>6.2054794520547949</v>
      </c>
      <c r="H99" s="11">
        <v>8</v>
      </c>
      <c r="I99" s="11"/>
      <c r="J99" s="87">
        <v>0.05</v>
      </c>
      <c r="K99" s="88">
        <f t="shared" si="9"/>
        <v>0.11874999999999999</v>
      </c>
      <c r="L99" s="238">
        <v>213630</v>
      </c>
      <c r="M99" s="238">
        <v>174653.92</v>
      </c>
      <c r="N99" s="89">
        <v>7.0000000000000007E-2</v>
      </c>
      <c r="O99" s="239">
        <f t="shared" si="11"/>
        <v>228584.1</v>
      </c>
      <c r="P99" s="238">
        <f t="shared" si="12"/>
        <v>168443.77985445206</v>
      </c>
      <c r="Q99" s="238">
        <f t="shared" si="13"/>
        <v>60140.320145547943</v>
      </c>
      <c r="R99" s="89">
        <v>0.05</v>
      </c>
      <c r="S99" s="238">
        <f t="shared" si="10"/>
        <v>57133.304138270541</v>
      </c>
    </row>
    <row r="100" spans="2:19" ht="15" customHeight="1" x14ac:dyDescent="0.25">
      <c r="B100" s="11">
        <v>96</v>
      </c>
      <c r="C100" s="161" t="s">
        <v>628</v>
      </c>
      <c r="D100" s="237"/>
      <c r="E100" s="152">
        <v>42217</v>
      </c>
      <c r="F100" s="58">
        <v>44482</v>
      </c>
      <c r="G100" s="5">
        <f t="shared" si="8"/>
        <v>6.2054794520547949</v>
      </c>
      <c r="H100" s="11">
        <v>8</v>
      </c>
      <c r="I100" s="11"/>
      <c r="J100" s="87">
        <v>0.05</v>
      </c>
      <c r="K100" s="88">
        <f t="shared" si="9"/>
        <v>0.11874999999999999</v>
      </c>
      <c r="L100" s="238">
        <v>213630</v>
      </c>
      <c r="M100" s="238">
        <v>174653.92</v>
      </c>
      <c r="N100" s="89">
        <v>7.0000000000000007E-2</v>
      </c>
      <c r="O100" s="239">
        <f t="shared" si="11"/>
        <v>228584.1</v>
      </c>
      <c r="P100" s="238">
        <f t="shared" si="12"/>
        <v>168443.77985445206</v>
      </c>
      <c r="Q100" s="238">
        <f t="shared" si="13"/>
        <v>60140.320145547943</v>
      </c>
      <c r="R100" s="89">
        <v>0.05</v>
      </c>
      <c r="S100" s="238">
        <f t="shared" si="10"/>
        <v>57133.304138270541</v>
      </c>
    </row>
    <row r="101" spans="2:19" ht="15" customHeight="1" x14ac:dyDescent="0.25">
      <c r="B101" s="11">
        <v>97</v>
      </c>
      <c r="C101" s="161" t="s">
        <v>628</v>
      </c>
      <c r="D101" s="237"/>
      <c r="E101" s="152">
        <v>42217</v>
      </c>
      <c r="F101" s="58">
        <v>44482</v>
      </c>
      <c r="G101" s="5">
        <f t="shared" si="8"/>
        <v>6.2054794520547949</v>
      </c>
      <c r="H101" s="11">
        <v>8</v>
      </c>
      <c r="I101" s="11"/>
      <c r="J101" s="87">
        <v>0.05</v>
      </c>
      <c r="K101" s="88">
        <f t="shared" si="9"/>
        <v>0.11874999999999999</v>
      </c>
      <c r="L101" s="238">
        <v>213630</v>
      </c>
      <c r="M101" s="238">
        <v>174653.92</v>
      </c>
      <c r="N101" s="89">
        <v>7.0000000000000007E-2</v>
      </c>
      <c r="O101" s="239">
        <f t="shared" si="11"/>
        <v>228584.1</v>
      </c>
      <c r="P101" s="238">
        <f t="shared" si="12"/>
        <v>168443.77985445206</v>
      </c>
      <c r="Q101" s="238">
        <f t="shared" si="13"/>
        <v>60140.320145547943</v>
      </c>
      <c r="R101" s="89">
        <v>0.05</v>
      </c>
      <c r="S101" s="238">
        <f t="shared" si="10"/>
        <v>57133.304138270541</v>
      </c>
    </row>
    <row r="102" spans="2:19" ht="15" customHeight="1" x14ac:dyDescent="0.25">
      <c r="B102" s="11">
        <v>98</v>
      </c>
      <c r="C102" s="161" t="s">
        <v>628</v>
      </c>
      <c r="D102" s="237"/>
      <c r="E102" s="152">
        <v>42217</v>
      </c>
      <c r="F102" s="58">
        <v>44482</v>
      </c>
      <c r="G102" s="5">
        <f t="shared" si="8"/>
        <v>6.2054794520547949</v>
      </c>
      <c r="H102" s="11">
        <v>8</v>
      </c>
      <c r="I102" s="11"/>
      <c r="J102" s="87">
        <v>0.05</v>
      </c>
      <c r="K102" s="88">
        <f t="shared" si="9"/>
        <v>0.11874999999999999</v>
      </c>
      <c r="L102" s="238">
        <v>213630</v>
      </c>
      <c r="M102" s="238">
        <v>174653.92</v>
      </c>
      <c r="N102" s="89">
        <v>7.0000000000000007E-2</v>
      </c>
      <c r="O102" s="239">
        <f t="shared" si="11"/>
        <v>228584.1</v>
      </c>
      <c r="P102" s="238">
        <f t="shared" si="12"/>
        <v>168443.77985445206</v>
      </c>
      <c r="Q102" s="238">
        <f t="shared" si="13"/>
        <v>60140.320145547943</v>
      </c>
      <c r="R102" s="89">
        <v>0.05</v>
      </c>
      <c r="S102" s="238">
        <f t="shared" si="10"/>
        <v>57133.304138270541</v>
      </c>
    </row>
    <row r="103" spans="2:19" ht="15" customHeight="1" x14ac:dyDescent="0.25">
      <c r="B103" s="11">
        <v>99</v>
      </c>
      <c r="C103" s="161" t="s">
        <v>628</v>
      </c>
      <c r="D103" s="237"/>
      <c r="E103" s="152">
        <v>42217</v>
      </c>
      <c r="F103" s="58">
        <v>44482</v>
      </c>
      <c r="G103" s="5">
        <f t="shared" si="8"/>
        <v>6.2054794520547949</v>
      </c>
      <c r="H103" s="11">
        <v>8</v>
      </c>
      <c r="I103" s="11"/>
      <c r="J103" s="87">
        <v>0.05</v>
      </c>
      <c r="K103" s="88">
        <f t="shared" si="9"/>
        <v>0.11874999999999999</v>
      </c>
      <c r="L103" s="238">
        <v>213630</v>
      </c>
      <c r="M103" s="238">
        <v>174653.92</v>
      </c>
      <c r="N103" s="89">
        <v>7.0000000000000007E-2</v>
      </c>
      <c r="O103" s="239">
        <f t="shared" si="11"/>
        <v>228584.1</v>
      </c>
      <c r="P103" s="238">
        <f t="shared" si="12"/>
        <v>168443.77985445206</v>
      </c>
      <c r="Q103" s="238">
        <f t="shared" si="13"/>
        <v>60140.320145547943</v>
      </c>
      <c r="R103" s="89">
        <v>0.05</v>
      </c>
      <c r="S103" s="238">
        <f t="shared" si="10"/>
        <v>57133.304138270541</v>
      </c>
    </row>
    <row r="104" spans="2:19" ht="15" customHeight="1" x14ac:dyDescent="0.25">
      <c r="B104" s="11">
        <v>100</v>
      </c>
      <c r="C104" s="161" t="s">
        <v>628</v>
      </c>
      <c r="D104" s="237"/>
      <c r="E104" s="152">
        <v>42217</v>
      </c>
      <c r="F104" s="58">
        <v>44482</v>
      </c>
      <c r="G104" s="5">
        <f t="shared" si="8"/>
        <v>6.2054794520547949</v>
      </c>
      <c r="H104" s="11">
        <v>8</v>
      </c>
      <c r="I104" s="11"/>
      <c r="J104" s="87">
        <v>0.05</v>
      </c>
      <c r="K104" s="88">
        <f t="shared" si="9"/>
        <v>0.11874999999999999</v>
      </c>
      <c r="L104" s="238">
        <v>213630</v>
      </c>
      <c r="M104" s="238">
        <v>174653.92</v>
      </c>
      <c r="N104" s="89">
        <v>7.0000000000000007E-2</v>
      </c>
      <c r="O104" s="239">
        <f t="shared" si="11"/>
        <v>228584.1</v>
      </c>
      <c r="P104" s="238">
        <f t="shared" si="12"/>
        <v>168443.77985445206</v>
      </c>
      <c r="Q104" s="238">
        <f t="shared" si="13"/>
        <v>60140.320145547943</v>
      </c>
      <c r="R104" s="89">
        <v>0.05</v>
      </c>
      <c r="S104" s="238">
        <f t="shared" si="10"/>
        <v>57133.304138270541</v>
      </c>
    </row>
    <row r="105" spans="2:19" ht="15" customHeight="1" x14ac:dyDescent="0.25">
      <c r="B105" s="11">
        <v>101</v>
      </c>
      <c r="C105" s="161" t="s">
        <v>628</v>
      </c>
      <c r="D105" s="237"/>
      <c r="E105" s="152">
        <v>42217</v>
      </c>
      <c r="F105" s="58">
        <v>44482</v>
      </c>
      <c r="G105" s="5">
        <f t="shared" si="8"/>
        <v>6.2054794520547949</v>
      </c>
      <c r="H105" s="11">
        <v>8</v>
      </c>
      <c r="I105" s="11"/>
      <c r="J105" s="87">
        <v>0.05</v>
      </c>
      <c r="K105" s="88">
        <f t="shared" si="9"/>
        <v>0.11874999999999999</v>
      </c>
      <c r="L105" s="238">
        <v>213630</v>
      </c>
      <c r="M105" s="238">
        <v>174653.92</v>
      </c>
      <c r="N105" s="89">
        <v>7.0000000000000007E-2</v>
      </c>
      <c r="O105" s="239">
        <f t="shared" si="11"/>
        <v>228584.1</v>
      </c>
      <c r="P105" s="238">
        <f t="shared" si="12"/>
        <v>168443.77985445206</v>
      </c>
      <c r="Q105" s="238">
        <f t="shared" si="13"/>
        <v>60140.320145547943</v>
      </c>
      <c r="R105" s="89">
        <v>0.05</v>
      </c>
      <c r="S105" s="238">
        <f t="shared" si="10"/>
        <v>57133.304138270541</v>
      </c>
    </row>
    <row r="106" spans="2:19" ht="15" customHeight="1" x14ac:dyDescent="0.25">
      <c r="B106" s="11">
        <v>102</v>
      </c>
      <c r="C106" s="161" t="s">
        <v>628</v>
      </c>
      <c r="D106" s="237"/>
      <c r="E106" s="152">
        <v>42217</v>
      </c>
      <c r="F106" s="58">
        <v>44482</v>
      </c>
      <c r="G106" s="5">
        <f t="shared" si="8"/>
        <v>6.2054794520547949</v>
      </c>
      <c r="H106" s="11">
        <v>8</v>
      </c>
      <c r="I106" s="11"/>
      <c r="J106" s="87">
        <v>0.05</v>
      </c>
      <c r="K106" s="88">
        <f t="shared" si="9"/>
        <v>0.11874999999999999</v>
      </c>
      <c r="L106" s="238">
        <v>213630</v>
      </c>
      <c r="M106" s="238">
        <v>174653.92</v>
      </c>
      <c r="N106" s="89">
        <v>7.0000000000000007E-2</v>
      </c>
      <c r="O106" s="239">
        <f t="shared" si="11"/>
        <v>228584.1</v>
      </c>
      <c r="P106" s="238">
        <f t="shared" si="12"/>
        <v>168443.77985445206</v>
      </c>
      <c r="Q106" s="238">
        <f t="shared" si="13"/>
        <v>60140.320145547943</v>
      </c>
      <c r="R106" s="89">
        <v>0.05</v>
      </c>
      <c r="S106" s="238">
        <f t="shared" si="10"/>
        <v>57133.304138270541</v>
      </c>
    </row>
    <row r="107" spans="2:19" ht="15" customHeight="1" x14ac:dyDescent="0.25">
      <c r="B107" s="11">
        <v>103</v>
      </c>
      <c r="C107" s="161" t="s">
        <v>628</v>
      </c>
      <c r="D107" s="237"/>
      <c r="E107" s="152">
        <v>42217</v>
      </c>
      <c r="F107" s="58">
        <v>44482</v>
      </c>
      <c r="G107" s="5">
        <f t="shared" si="8"/>
        <v>6.2054794520547949</v>
      </c>
      <c r="H107" s="11">
        <v>8</v>
      </c>
      <c r="I107" s="11"/>
      <c r="J107" s="87">
        <v>0.05</v>
      </c>
      <c r="K107" s="88">
        <f t="shared" si="9"/>
        <v>0.11874999999999999</v>
      </c>
      <c r="L107" s="238">
        <v>213630</v>
      </c>
      <c r="M107" s="238">
        <v>174653.92</v>
      </c>
      <c r="N107" s="89">
        <v>7.0000000000000007E-2</v>
      </c>
      <c r="O107" s="239">
        <f t="shared" si="11"/>
        <v>228584.1</v>
      </c>
      <c r="P107" s="238">
        <f t="shared" si="12"/>
        <v>168443.77985445206</v>
      </c>
      <c r="Q107" s="238">
        <f t="shared" si="13"/>
        <v>60140.320145547943</v>
      </c>
      <c r="R107" s="89">
        <v>0.05</v>
      </c>
      <c r="S107" s="238">
        <f t="shared" si="10"/>
        <v>57133.304138270541</v>
      </c>
    </row>
    <row r="108" spans="2:19" ht="15" customHeight="1" x14ac:dyDescent="0.25">
      <c r="B108" s="11">
        <v>104</v>
      </c>
      <c r="C108" s="161" t="s">
        <v>628</v>
      </c>
      <c r="D108" s="237"/>
      <c r="E108" s="152">
        <v>42217</v>
      </c>
      <c r="F108" s="58">
        <v>44482</v>
      </c>
      <c r="G108" s="5">
        <f t="shared" si="8"/>
        <v>6.2054794520547949</v>
      </c>
      <c r="H108" s="11">
        <v>8</v>
      </c>
      <c r="I108" s="11"/>
      <c r="J108" s="87">
        <v>0.05</v>
      </c>
      <c r="K108" s="88">
        <f t="shared" si="9"/>
        <v>0.11874999999999999</v>
      </c>
      <c r="L108" s="238">
        <v>213630</v>
      </c>
      <c r="M108" s="238">
        <v>174653.92</v>
      </c>
      <c r="N108" s="89">
        <v>7.0000000000000007E-2</v>
      </c>
      <c r="O108" s="239">
        <f t="shared" si="11"/>
        <v>228584.1</v>
      </c>
      <c r="P108" s="238">
        <f t="shared" si="12"/>
        <v>168443.77985445206</v>
      </c>
      <c r="Q108" s="238">
        <f t="shared" si="13"/>
        <v>60140.320145547943</v>
      </c>
      <c r="R108" s="89">
        <v>0.05</v>
      </c>
      <c r="S108" s="238">
        <f t="shared" si="10"/>
        <v>57133.304138270541</v>
      </c>
    </row>
    <row r="109" spans="2:19" ht="15" customHeight="1" x14ac:dyDescent="0.25">
      <c r="B109" s="11">
        <v>105</v>
      </c>
      <c r="C109" s="161" t="s">
        <v>628</v>
      </c>
      <c r="D109" s="237"/>
      <c r="E109" s="152">
        <v>42217</v>
      </c>
      <c r="F109" s="58">
        <v>44482</v>
      </c>
      <c r="G109" s="5">
        <f t="shared" si="8"/>
        <v>6.2054794520547949</v>
      </c>
      <c r="H109" s="11">
        <v>8</v>
      </c>
      <c r="I109" s="11"/>
      <c r="J109" s="87">
        <v>0.05</v>
      </c>
      <c r="K109" s="88">
        <f t="shared" si="9"/>
        <v>0.11874999999999999</v>
      </c>
      <c r="L109" s="238">
        <v>213630</v>
      </c>
      <c r="M109" s="238">
        <v>174653.92</v>
      </c>
      <c r="N109" s="89">
        <v>7.0000000000000007E-2</v>
      </c>
      <c r="O109" s="239">
        <f t="shared" si="11"/>
        <v>228584.1</v>
      </c>
      <c r="P109" s="238">
        <f t="shared" si="12"/>
        <v>168443.77985445206</v>
      </c>
      <c r="Q109" s="238">
        <f t="shared" si="13"/>
        <v>60140.320145547943</v>
      </c>
      <c r="R109" s="89">
        <v>0.05</v>
      </c>
      <c r="S109" s="238">
        <f t="shared" si="10"/>
        <v>57133.304138270541</v>
      </c>
    </row>
    <row r="110" spans="2:19" ht="15" customHeight="1" x14ac:dyDescent="0.25">
      <c r="B110" s="11">
        <v>106</v>
      </c>
      <c r="C110" s="161" t="s">
        <v>628</v>
      </c>
      <c r="D110" s="237"/>
      <c r="E110" s="152">
        <v>42217</v>
      </c>
      <c r="F110" s="58">
        <v>44482</v>
      </c>
      <c r="G110" s="5">
        <f t="shared" si="8"/>
        <v>6.2054794520547949</v>
      </c>
      <c r="H110" s="11">
        <v>8</v>
      </c>
      <c r="I110" s="11"/>
      <c r="J110" s="87">
        <v>0.05</v>
      </c>
      <c r="K110" s="88">
        <f t="shared" si="9"/>
        <v>0.11874999999999999</v>
      </c>
      <c r="L110" s="238">
        <v>213630</v>
      </c>
      <c r="M110" s="238">
        <v>174653.92</v>
      </c>
      <c r="N110" s="89">
        <v>7.0000000000000007E-2</v>
      </c>
      <c r="O110" s="239">
        <f t="shared" si="11"/>
        <v>228584.1</v>
      </c>
      <c r="P110" s="238">
        <f t="shared" si="12"/>
        <v>168443.77985445206</v>
      </c>
      <c r="Q110" s="238">
        <f t="shared" si="13"/>
        <v>60140.320145547943</v>
      </c>
      <c r="R110" s="89">
        <v>0.05</v>
      </c>
      <c r="S110" s="238">
        <f t="shared" si="10"/>
        <v>57133.304138270541</v>
      </c>
    </row>
    <row r="111" spans="2:19" ht="15" customHeight="1" x14ac:dyDescent="0.25">
      <c r="B111" s="11">
        <v>107</v>
      </c>
      <c r="C111" s="161" t="s">
        <v>628</v>
      </c>
      <c r="D111" s="237"/>
      <c r="E111" s="152">
        <v>42217</v>
      </c>
      <c r="F111" s="58">
        <v>44482</v>
      </c>
      <c r="G111" s="5">
        <f t="shared" si="8"/>
        <v>6.2054794520547949</v>
      </c>
      <c r="H111" s="11">
        <v>8</v>
      </c>
      <c r="I111" s="11"/>
      <c r="J111" s="87">
        <v>0.05</v>
      </c>
      <c r="K111" s="88">
        <f t="shared" si="9"/>
        <v>0.11874999999999999</v>
      </c>
      <c r="L111" s="238">
        <v>213630</v>
      </c>
      <c r="M111" s="238">
        <v>174653.92</v>
      </c>
      <c r="N111" s="89">
        <v>7.0000000000000007E-2</v>
      </c>
      <c r="O111" s="239">
        <f t="shared" si="11"/>
        <v>228584.1</v>
      </c>
      <c r="P111" s="238">
        <f t="shared" si="12"/>
        <v>168443.77985445206</v>
      </c>
      <c r="Q111" s="238">
        <f t="shared" si="13"/>
        <v>60140.320145547943</v>
      </c>
      <c r="R111" s="89">
        <v>0.05</v>
      </c>
      <c r="S111" s="238">
        <f t="shared" si="10"/>
        <v>57133.304138270541</v>
      </c>
    </row>
    <row r="112" spans="2:19" ht="15" customHeight="1" x14ac:dyDescent="0.25">
      <c r="B112" s="11">
        <v>108</v>
      </c>
      <c r="C112" s="161" t="s">
        <v>628</v>
      </c>
      <c r="D112" s="237"/>
      <c r="E112" s="152">
        <v>42217</v>
      </c>
      <c r="F112" s="58">
        <v>44482</v>
      </c>
      <c r="G112" s="5">
        <f t="shared" si="8"/>
        <v>6.2054794520547949</v>
      </c>
      <c r="H112" s="11">
        <v>8</v>
      </c>
      <c r="I112" s="11"/>
      <c r="J112" s="87">
        <v>0.05</v>
      </c>
      <c r="K112" s="88">
        <f t="shared" si="9"/>
        <v>0.11874999999999999</v>
      </c>
      <c r="L112" s="238">
        <v>213630</v>
      </c>
      <c r="M112" s="238">
        <v>174653.92</v>
      </c>
      <c r="N112" s="89">
        <v>7.0000000000000007E-2</v>
      </c>
      <c r="O112" s="239">
        <f t="shared" si="11"/>
        <v>228584.1</v>
      </c>
      <c r="P112" s="238">
        <f t="shared" si="12"/>
        <v>168443.77985445206</v>
      </c>
      <c r="Q112" s="238">
        <f t="shared" si="13"/>
        <v>60140.320145547943</v>
      </c>
      <c r="R112" s="89">
        <v>0.05</v>
      </c>
      <c r="S112" s="238">
        <f t="shared" si="10"/>
        <v>57133.304138270541</v>
      </c>
    </row>
    <row r="113" spans="2:19" ht="15" customHeight="1" x14ac:dyDescent="0.25">
      <c r="B113" s="11">
        <v>109</v>
      </c>
      <c r="C113" s="161" t="s">
        <v>628</v>
      </c>
      <c r="D113" s="237"/>
      <c r="E113" s="152">
        <v>42217</v>
      </c>
      <c r="F113" s="58">
        <v>44482</v>
      </c>
      <c r="G113" s="5">
        <f t="shared" si="8"/>
        <v>6.2054794520547949</v>
      </c>
      <c r="H113" s="11">
        <v>8</v>
      </c>
      <c r="I113" s="11"/>
      <c r="J113" s="87">
        <v>0.05</v>
      </c>
      <c r="K113" s="88">
        <f t="shared" si="9"/>
        <v>0.11874999999999999</v>
      </c>
      <c r="L113" s="238">
        <v>213630</v>
      </c>
      <c r="M113" s="238">
        <v>174653.92</v>
      </c>
      <c r="N113" s="89">
        <v>7.0000000000000007E-2</v>
      </c>
      <c r="O113" s="239">
        <f t="shared" si="11"/>
        <v>228584.1</v>
      </c>
      <c r="P113" s="238">
        <f t="shared" si="12"/>
        <v>168443.77985445206</v>
      </c>
      <c r="Q113" s="238">
        <f t="shared" si="13"/>
        <v>60140.320145547943</v>
      </c>
      <c r="R113" s="89">
        <v>0.05</v>
      </c>
      <c r="S113" s="238">
        <f t="shared" si="10"/>
        <v>57133.304138270541</v>
      </c>
    </row>
    <row r="114" spans="2:19" ht="15" customHeight="1" x14ac:dyDescent="0.25">
      <c r="B114" s="11">
        <v>110</v>
      </c>
      <c r="C114" s="161" t="s">
        <v>628</v>
      </c>
      <c r="D114" s="237"/>
      <c r="E114" s="152">
        <v>42217</v>
      </c>
      <c r="F114" s="58">
        <v>44482</v>
      </c>
      <c r="G114" s="5">
        <f t="shared" si="8"/>
        <v>6.2054794520547949</v>
      </c>
      <c r="H114" s="11">
        <v>8</v>
      </c>
      <c r="I114" s="11"/>
      <c r="J114" s="87">
        <v>0.05</v>
      </c>
      <c r="K114" s="88">
        <f t="shared" si="9"/>
        <v>0.11874999999999999</v>
      </c>
      <c r="L114" s="238">
        <v>213630</v>
      </c>
      <c r="M114" s="238">
        <v>174653.92</v>
      </c>
      <c r="N114" s="89">
        <v>7.0000000000000007E-2</v>
      </c>
      <c r="O114" s="239">
        <f t="shared" si="11"/>
        <v>228584.1</v>
      </c>
      <c r="P114" s="238">
        <f t="shared" si="12"/>
        <v>168443.77985445206</v>
      </c>
      <c r="Q114" s="238">
        <f t="shared" si="13"/>
        <v>60140.320145547943</v>
      </c>
      <c r="R114" s="89">
        <v>0.05</v>
      </c>
      <c r="S114" s="238">
        <f t="shared" si="10"/>
        <v>57133.304138270541</v>
      </c>
    </row>
    <row r="115" spans="2:19" ht="15" customHeight="1" x14ac:dyDescent="0.25">
      <c r="B115" s="11">
        <v>111</v>
      </c>
      <c r="C115" s="161" t="s">
        <v>628</v>
      </c>
      <c r="D115" s="237"/>
      <c r="E115" s="152">
        <v>42217</v>
      </c>
      <c r="F115" s="58">
        <v>44482</v>
      </c>
      <c r="G115" s="5">
        <f t="shared" si="8"/>
        <v>6.2054794520547949</v>
      </c>
      <c r="H115" s="11">
        <v>8</v>
      </c>
      <c r="I115" s="11"/>
      <c r="J115" s="87">
        <v>0.05</v>
      </c>
      <c r="K115" s="88">
        <f t="shared" si="9"/>
        <v>0.11874999999999999</v>
      </c>
      <c r="L115" s="238">
        <v>213630</v>
      </c>
      <c r="M115" s="238">
        <v>174653.92</v>
      </c>
      <c r="N115" s="89">
        <v>7.0000000000000007E-2</v>
      </c>
      <c r="O115" s="239">
        <f t="shared" si="11"/>
        <v>228584.1</v>
      </c>
      <c r="P115" s="238">
        <f t="shared" si="12"/>
        <v>168443.77985445206</v>
      </c>
      <c r="Q115" s="238">
        <f t="shared" si="13"/>
        <v>60140.320145547943</v>
      </c>
      <c r="R115" s="89">
        <v>0.05</v>
      </c>
      <c r="S115" s="238">
        <f t="shared" si="10"/>
        <v>57133.304138270541</v>
      </c>
    </row>
    <row r="116" spans="2:19" ht="15" customHeight="1" x14ac:dyDescent="0.25">
      <c r="B116" s="11">
        <v>112</v>
      </c>
      <c r="C116" s="161" t="s">
        <v>628</v>
      </c>
      <c r="D116" s="237"/>
      <c r="E116" s="152">
        <v>42217</v>
      </c>
      <c r="F116" s="58">
        <v>44482</v>
      </c>
      <c r="G116" s="5">
        <f t="shared" si="8"/>
        <v>6.2054794520547949</v>
      </c>
      <c r="H116" s="11">
        <v>8</v>
      </c>
      <c r="I116" s="11"/>
      <c r="J116" s="87">
        <v>0.05</v>
      </c>
      <c r="K116" s="88">
        <f t="shared" si="9"/>
        <v>0.11874999999999999</v>
      </c>
      <c r="L116" s="238">
        <v>213630</v>
      </c>
      <c r="M116" s="238">
        <v>174653.92</v>
      </c>
      <c r="N116" s="89">
        <v>7.0000000000000007E-2</v>
      </c>
      <c r="O116" s="239">
        <f t="shared" si="11"/>
        <v>228584.1</v>
      </c>
      <c r="P116" s="238">
        <f t="shared" si="12"/>
        <v>168443.77985445206</v>
      </c>
      <c r="Q116" s="238">
        <f t="shared" si="13"/>
        <v>60140.320145547943</v>
      </c>
      <c r="R116" s="89">
        <v>0.05</v>
      </c>
      <c r="S116" s="238">
        <f t="shared" si="10"/>
        <v>57133.304138270541</v>
      </c>
    </row>
    <row r="117" spans="2:19" ht="15" customHeight="1" x14ac:dyDescent="0.25">
      <c r="B117" s="11">
        <v>113</v>
      </c>
      <c r="C117" s="161" t="s">
        <v>628</v>
      </c>
      <c r="D117" s="237"/>
      <c r="E117" s="152">
        <v>42217</v>
      </c>
      <c r="F117" s="58">
        <v>44482</v>
      </c>
      <c r="G117" s="5">
        <f t="shared" si="8"/>
        <v>6.2054794520547949</v>
      </c>
      <c r="H117" s="11">
        <v>8</v>
      </c>
      <c r="I117" s="11"/>
      <c r="J117" s="87">
        <v>0.05</v>
      </c>
      <c r="K117" s="88">
        <f t="shared" si="9"/>
        <v>0.11874999999999999</v>
      </c>
      <c r="L117" s="238">
        <v>213630</v>
      </c>
      <c r="M117" s="238">
        <v>174653.92</v>
      </c>
      <c r="N117" s="89">
        <v>7.0000000000000007E-2</v>
      </c>
      <c r="O117" s="239">
        <f t="shared" si="11"/>
        <v>228584.1</v>
      </c>
      <c r="P117" s="238">
        <f t="shared" si="12"/>
        <v>168443.77985445206</v>
      </c>
      <c r="Q117" s="238">
        <f t="shared" si="13"/>
        <v>60140.320145547943</v>
      </c>
      <c r="R117" s="89">
        <v>0.05</v>
      </c>
      <c r="S117" s="238">
        <f t="shared" si="10"/>
        <v>57133.304138270541</v>
      </c>
    </row>
    <row r="118" spans="2:19" ht="15" customHeight="1" x14ac:dyDescent="0.25">
      <c r="B118" s="11">
        <v>114</v>
      </c>
      <c r="C118" s="161" t="s">
        <v>628</v>
      </c>
      <c r="D118" s="237"/>
      <c r="E118" s="152">
        <v>42217</v>
      </c>
      <c r="F118" s="58">
        <v>44482</v>
      </c>
      <c r="G118" s="5">
        <f t="shared" si="8"/>
        <v>6.2054794520547949</v>
      </c>
      <c r="H118" s="11">
        <v>8</v>
      </c>
      <c r="I118" s="11"/>
      <c r="J118" s="87">
        <v>0.05</v>
      </c>
      <c r="K118" s="88">
        <f t="shared" si="9"/>
        <v>0.11874999999999999</v>
      </c>
      <c r="L118" s="238">
        <v>213630</v>
      </c>
      <c r="M118" s="238">
        <v>174653.92</v>
      </c>
      <c r="N118" s="89">
        <v>7.0000000000000007E-2</v>
      </c>
      <c r="O118" s="239">
        <f t="shared" si="11"/>
        <v>228584.1</v>
      </c>
      <c r="P118" s="238">
        <f t="shared" si="12"/>
        <v>168443.77985445206</v>
      </c>
      <c r="Q118" s="238">
        <f t="shared" si="13"/>
        <v>60140.320145547943</v>
      </c>
      <c r="R118" s="89">
        <v>0.05</v>
      </c>
      <c r="S118" s="238">
        <f t="shared" si="10"/>
        <v>57133.304138270541</v>
      </c>
    </row>
    <row r="119" spans="2:19" ht="15" customHeight="1" x14ac:dyDescent="0.25">
      <c r="B119" s="11">
        <v>115</v>
      </c>
      <c r="C119" s="161" t="s">
        <v>628</v>
      </c>
      <c r="D119" s="237"/>
      <c r="E119" s="152">
        <v>42217</v>
      </c>
      <c r="F119" s="58">
        <v>44482</v>
      </c>
      <c r="G119" s="5">
        <f t="shared" si="8"/>
        <v>6.2054794520547949</v>
      </c>
      <c r="H119" s="11">
        <v>8</v>
      </c>
      <c r="I119" s="11"/>
      <c r="J119" s="87">
        <v>0.05</v>
      </c>
      <c r="K119" s="88">
        <f t="shared" si="9"/>
        <v>0.11874999999999999</v>
      </c>
      <c r="L119" s="238">
        <v>213630</v>
      </c>
      <c r="M119" s="238">
        <v>174653.92</v>
      </c>
      <c r="N119" s="89">
        <v>7.0000000000000007E-2</v>
      </c>
      <c r="O119" s="239">
        <f t="shared" si="11"/>
        <v>228584.1</v>
      </c>
      <c r="P119" s="238">
        <f t="shared" si="12"/>
        <v>168443.77985445206</v>
      </c>
      <c r="Q119" s="238">
        <f t="shared" si="13"/>
        <v>60140.320145547943</v>
      </c>
      <c r="R119" s="89">
        <v>0.05</v>
      </c>
      <c r="S119" s="238">
        <f t="shared" si="10"/>
        <v>57133.304138270541</v>
      </c>
    </row>
    <row r="120" spans="2:19" ht="15" customHeight="1" x14ac:dyDescent="0.25">
      <c r="B120" s="11">
        <v>116</v>
      </c>
      <c r="C120" s="161" t="s">
        <v>628</v>
      </c>
      <c r="D120" s="237"/>
      <c r="E120" s="152">
        <v>42217</v>
      </c>
      <c r="F120" s="58">
        <v>44482</v>
      </c>
      <c r="G120" s="5">
        <f t="shared" si="8"/>
        <v>6.2054794520547949</v>
      </c>
      <c r="H120" s="11">
        <v>8</v>
      </c>
      <c r="I120" s="11"/>
      <c r="J120" s="87">
        <v>0.05</v>
      </c>
      <c r="K120" s="88">
        <f t="shared" si="9"/>
        <v>0.11874999999999999</v>
      </c>
      <c r="L120" s="238">
        <v>213630</v>
      </c>
      <c r="M120" s="238">
        <v>174653.92</v>
      </c>
      <c r="N120" s="89">
        <v>7.0000000000000007E-2</v>
      </c>
      <c r="O120" s="239">
        <f t="shared" si="11"/>
        <v>228584.1</v>
      </c>
      <c r="P120" s="238">
        <f t="shared" si="12"/>
        <v>168443.77985445206</v>
      </c>
      <c r="Q120" s="238">
        <f t="shared" si="13"/>
        <v>60140.320145547943</v>
      </c>
      <c r="R120" s="89">
        <v>0.05</v>
      </c>
      <c r="S120" s="238">
        <f t="shared" si="10"/>
        <v>57133.304138270541</v>
      </c>
    </row>
    <row r="121" spans="2:19" ht="15" customHeight="1" x14ac:dyDescent="0.25">
      <c r="B121" s="11">
        <v>117</v>
      </c>
      <c r="C121" s="161" t="s">
        <v>628</v>
      </c>
      <c r="D121" s="237"/>
      <c r="E121" s="152">
        <v>42217</v>
      </c>
      <c r="F121" s="58">
        <v>44482</v>
      </c>
      <c r="G121" s="5">
        <f t="shared" si="8"/>
        <v>6.2054794520547949</v>
      </c>
      <c r="H121" s="11">
        <v>8</v>
      </c>
      <c r="I121" s="11"/>
      <c r="J121" s="87">
        <v>0.05</v>
      </c>
      <c r="K121" s="88">
        <f t="shared" si="9"/>
        <v>0.11874999999999999</v>
      </c>
      <c r="L121" s="238">
        <v>213630</v>
      </c>
      <c r="M121" s="238">
        <v>174653.92</v>
      </c>
      <c r="N121" s="89">
        <v>7.0000000000000007E-2</v>
      </c>
      <c r="O121" s="239">
        <f t="shared" si="11"/>
        <v>228584.1</v>
      </c>
      <c r="P121" s="238">
        <f t="shared" si="12"/>
        <v>168443.77985445206</v>
      </c>
      <c r="Q121" s="238">
        <f t="shared" si="13"/>
        <v>60140.320145547943</v>
      </c>
      <c r="R121" s="89">
        <v>0.05</v>
      </c>
      <c r="S121" s="238">
        <f t="shared" si="10"/>
        <v>57133.304138270541</v>
      </c>
    </row>
    <row r="122" spans="2:19" ht="15" customHeight="1" x14ac:dyDescent="0.25">
      <c r="B122" s="11">
        <v>118</v>
      </c>
      <c r="C122" s="161" t="s">
        <v>628</v>
      </c>
      <c r="D122" s="237"/>
      <c r="E122" s="152">
        <v>42217</v>
      </c>
      <c r="F122" s="58">
        <v>44482</v>
      </c>
      <c r="G122" s="5">
        <f t="shared" si="8"/>
        <v>6.2054794520547949</v>
      </c>
      <c r="H122" s="11">
        <v>8</v>
      </c>
      <c r="I122" s="11"/>
      <c r="J122" s="87">
        <v>0.05</v>
      </c>
      <c r="K122" s="88">
        <f t="shared" si="9"/>
        <v>0.11874999999999999</v>
      </c>
      <c r="L122" s="238">
        <v>213630</v>
      </c>
      <c r="M122" s="238">
        <v>174653.92</v>
      </c>
      <c r="N122" s="89">
        <v>7.0000000000000007E-2</v>
      </c>
      <c r="O122" s="239">
        <f t="shared" si="11"/>
        <v>228584.1</v>
      </c>
      <c r="P122" s="238">
        <f t="shared" si="12"/>
        <v>168443.77985445206</v>
      </c>
      <c r="Q122" s="238">
        <f t="shared" si="13"/>
        <v>60140.320145547943</v>
      </c>
      <c r="R122" s="89">
        <v>0.05</v>
      </c>
      <c r="S122" s="238">
        <f t="shared" si="10"/>
        <v>57133.304138270541</v>
      </c>
    </row>
    <row r="123" spans="2:19" ht="15" customHeight="1" x14ac:dyDescent="0.25">
      <c r="B123" s="11">
        <v>119</v>
      </c>
      <c r="C123" s="161" t="s">
        <v>628</v>
      </c>
      <c r="D123" s="237"/>
      <c r="E123" s="152">
        <v>42217</v>
      </c>
      <c r="F123" s="58">
        <v>44482</v>
      </c>
      <c r="G123" s="5">
        <f t="shared" si="8"/>
        <v>6.2054794520547949</v>
      </c>
      <c r="H123" s="11">
        <v>8</v>
      </c>
      <c r="I123" s="11"/>
      <c r="J123" s="87">
        <v>0.05</v>
      </c>
      <c r="K123" s="88">
        <f t="shared" si="9"/>
        <v>0.11874999999999999</v>
      </c>
      <c r="L123" s="238">
        <v>213630</v>
      </c>
      <c r="M123" s="238">
        <v>174653.92</v>
      </c>
      <c r="N123" s="89">
        <v>7.0000000000000007E-2</v>
      </c>
      <c r="O123" s="239">
        <f t="shared" si="11"/>
        <v>228584.1</v>
      </c>
      <c r="P123" s="238">
        <f t="shared" si="12"/>
        <v>168443.77985445206</v>
      </c>
      <c r="Q123" s="238">
        <f t="shared" si="13"/>
        <v>60140.320145547943</v>
      </c>
      <c r="R123" s="89">
        <v>0.05</v>
      </c>
      <c r="S123" s="238">
        <f t="shared" si="10"/>
        <v>57133.304138270541</v>
      </c>
    </row>
    <row r="124" spans="2:19" ht="15" customHeight="1" x14ac:dyDescent="0.25">
      <c r="B124" s="11">
        <v>120</v>
      </c>
      <c r="C124" s="161" t="s">
        <v>628</v>
      </c>
      <c r="D124" s="237"/>
      <c r="E124" s="152">
        <v>42217</v>
      </c>
      <c r="F124" s="58">
        <v>44482</v>
      </c>
      <c r="G124" s="5">
        <f t="shared" si="8"/>
        <v>6.2054794520547949</v>
      </c>
      <c r="H124" s="11">
        <v>8</v>
      </c>
      <c r="I124" s="11"/>
      <c r="J124" s="87">
        <v>0.05</v>
      </c>
      <c r="K124" s="88">
        <f t="shared" si="9"/>
        <v>0.11874999999999999</v>
      </c>
      <c r="L124" s="238">
        <v>213630</v>
      </c>
      <c r="M124" s="238">
        <v>174653.92</v>
      </c>
      <c r="N124" s="89">
        <v>7.0000000000000007E-2</v>
      </c>
      <c r="O124" s="239">
        <f t="shared" si="11"/>
        <v>228584.1</v>
      </c>
      <c r="P124" s="238">
        <f t="shared" si="12"/>
        <v>168443.77985445206</v>
      </c>
      <c r="Q124" s="238">
        <f t="shared" si="13"/>
        <v>60140.320145547943</v>
      </c>
      <c r="R124" s="89">
        <v>0.05</v>
      </c>
      <c r="S124" s="238">
        <f t="shared" si="10"/>
        <v>57133.304138270541</v>
      </c>
    </row>
    <row r="125" spans="2:19" ht="15" customHeight="1" x14ac:dyDescent="0.25">
      <c r="B125" s="11">
        <v>121</v>
      </c>
      <c r="C125" s="161" t="s">
        <v>628</v>
      </c>
      <c r="D125" s="237"/>
      <c r="E125" s="152">
        <v>42217</v>
      </c>
      <c r="F125" s="58">
        <v>44482</v>
      </c>
      <c r="G125" s="5">
        <f t="shared" si="8"/>
        <v>6.2054794520547949</v>
      </c>
      <c r="H125" s="11">
        <v>8</v>
      </c>
      <c r="I125" s="11"/>
      <c r="J125" s="87">
        <v>0.05</v>
      </c>
      <c r="K125" s="88">
        <f t="shared" si="9"/>
        <v>0.11874999999999999</v>
      </c>
      <c r="L125" s="238">
        <v>213630</v>
      </c>
      <c r="M125" s="238">
        <v>174653.92</v>
      </c>
      <c r="N125" s="89">
        <v>7.0000000000000007E-2</v>
      </c>
      <c r="O125" s="239">
        <f t="shared" si="11"/>
        <v>228584.1</v>
      </c>
      <c r="P125" s="238">
        <f t="shared" si="12"/>
        <v>168443.77985445206</v>
      </c>
      <c r="Q125" s="238">
        <f t="shared" si="13"/>
        <v>60140.320145547943</v>
      </c>
      <c r="R125" s="89">
        <v>0.05</v>
      </c>
      <c r="S125" s="238">
        <f t="shared" si="10"/>
        <v>57133.304138270541</v>
      </c>
    </row>
    <row r="126" spans="2:19" ht="15" customHeight="1" x14ac:dyDescent="0.25">
      <c r="B126" s="11">
        <v>122</v>
      </c>
      <c r="C126" s="161" t="s">
        <v>628</v>
      </c>
      <c r="D126" s="237"/>
      <c r="E126" s="152">
        <v>42217</v>
      </c>
      <c r="F126" s="58">
        <v>44482</v>
      </c>
      <c r="G126" s="5">
        <f t="shared" si="8"/>
        <v>6.2054794520547949</v>
      </c>
      <c r="H126" s="11">
        <v>8</v>
      </c>
      <c r="I126" s="11"/>
      <c r="J126" s="87">
        <v>0.05</v>
      </c>
      <c r="K126" s="88">
        <f t="shared" si="9"/>
        <v>0.11874999999999999</v>
      </c>
      <c r="L126" s="238">
        <v>213630</v>
      </c>
      <c r="M126" s="238">
        <v>174653.92</v>
      </c>
      <c r="N126" s="89">
        <v>7.0000000000000007E-2</v>
      </c>
      <c r="O126" s="239">
        <f t="shared" si="11"/>
        <v>228584.1</v>
      </c>
      <c r="P126" s="238">
        <f t="shared" si="12"/>
        <v>168443.77985445206</v>
      </c>
      <c r="Q126" s="238">
        <f t="shared" si="13"/>
        <v>60140.320145547943</v>
      </c>
      <c r="R126" s="89">
        <v>0.05</v>
      </c>
      <c r="S126" s="238">
        <f t="shared" si="10"/>
        <v>57133.304138270541</v>
      </c>
    </row>
    <row r="127" spans="2:19" ht="15" customHeight="1" x14ac:dyDescent="0.25">
      <c r="B127" s="11">
        <v>123</v>
      </c>
      <c r="C127" s="161" t="s">
        <v>628</v>
      </c>
      <c r="D127" s="237"/>
      <c r="E127" s="152">
        <v>42217</v>
      </c>
      <c r="F127" s="58">
        <v>44482</v>
      </c>
      <c r="G127" s="5">
        <f t="shared" si="8"/>
        <v>6.2054794520547949</v>
      </c>
      <c r="H127" s="11">
        <v>8</v>
      </c>
      <c r="I127" s="11"/>
      <c r="J127" s="87">
        <v>0.05</v>
      </c>
      <c r="K127" s="88">
        <f t="shared" si="9"/>
        <v>0.11874999999999999</v>
      </c>
      <c r="L127" s="238">
        <v>213630</v>
      </c>
      <c r="M127" s="238">
        <v>174653.92</v>
      </c>
      <c r="N127" s="89">
        <v>7.0000000000000007E-2</v>
      </c>
      <c r="O127" s="239">
        <f t="shared" si="11"/>
        <v>228584.1</v>
      </c>
      <c r="P127" s="238">
        <f t="shared" si="12"/>
        <v>168443.77985445206</v>
      </c>
      <c r="Q127" s="238">
        <f t="shared" si="13"/>
        <v>60140.320145547943</v>
      </c>
      <c r="R127" s="89">
        <v>0.05</v>
      </c>
      <c r="S127" s="238">
        <f t="shared" si="10"/>
        <v>57133.304138270541</v>
      </c>
    </row>
    <row r="128" spans="2:19" ht="15" customHeight="1" x14ac:dyDescent="0.25">
      <c r="B128" s="11">
        <v>124</v>
      </c>
      <c r="C128" s="161" t="s">
        <v>628</v>
      </c>
      <c r="D128" s="237"/>
      <c r="E128" s="152">
        <v>42217</v>
      </c>
      <c r="F128" s="58">
        <v>44482</v>
      </c>
      <c r="G128" s="5">
        <f t="shared" si="8"/>
        <v>6.2054794520547949</v>
      </c>
      <c r="H128" s="11">
        <v>8</v>
      </c>
      <c r="I128" s="11"/>
      <c r="J128" s="87">
        <v>0.05</v>
      </c>
      <c r="K128" s="88">
        <f t="shared" si="9"/>
        <v>0.11874999999999999</v>
      </c>
      <c r="L128" s="238">
        <v>213630</v>
      </c>
      <c r="M128" s="238">
        <v>174653.92</v>
      </c>
      <c r="N128" s="89">
        <v>7.0000000000000007E-2</v>
      </c>
      <c r="O128" s="239">
        <f t="shared" si="11"/>
        <v>228584.1</v>
      </c>
      <c r="P128" s="238">
        <f t="shared" si="12"/>
        <v>168443.77985445206</v>
      </c>
      <c r="Q128" s="238">
        <f t="shared" si="13"/>
        <v>60140.320145547943</v>
      </c>
      <c r="R128" s="89">
        <v>0.05</v>
      </c>
      <c r="S128" s="238">
        <f t="shared" si="10"/>
        <v>57133.304138270541</v>
      </c>
    </row>
    <row r="129" spans="2:19" ht="15" customHeight="1" x14ac:dyDescent="0.25">
      <c r="B129" s="11">
        <v>125</v>
      </c>
      <c r="C129" s="161" t="s">
        <v>628</v>
      </c>
      <c r="D129" s="237"/>
      <c r="E129" s="152">
        <v>42217</v>
      </c>
      <c r="F129" s="58">
        <v>44482</v>
      </c>
      <c r="G129" s="5">
        <f t="shared" si="8"/>
        <v>6.2054794520547949</v>
      </c>
      <c r="H129" s="11">
        <v>8</v>
      </c>
      <c r="I129" s="11"/>
      <c r="J129" s="87">
        <v>0.05</v>
      </c>
      <c r="K129" s="88">
        <f t="shared" si="9"/>
        <v>0.11874999999999999</v>
      </c>
      <c r="L129" s="238">
        <v>213630</v>
      </c>
      <c r="M129" s="238">
        <v>174653.92</v>
      </c>
      <c r="N129" s="89">
        <v>7.0000000000000007E-2</v>
      </c>
      <c r="O129" s="239">
        <f t="shared" si="11"/>
        <v>228584.1</v>
      </c>
      <c r="P129" s="238">
        <f t="shared" si="12"/>
        <v>168443.77985445206</v>
      </c>
      <c r="Q129" s="238">
        <f t="shared" si="13"/>
        <v>60140.320145547943</v>
      </c>
      <c r="R129" s="89">
        <v>0.05</v>
      </c>
      <c r="S129" s="238">
        <f t="shared" si="10"/>
        <v>57133.304138270541</v>
      </c>
    </row>
    <row r="130" spans="2:19" ht="15" customHeight="1" x14ac:dyDescent="0.25">
      <c r="B130" s="11">
        <v>126</v>
      </c>
      <c r="C130" s="161" t="s">
        <v>629</v>
      </c>
      <c r="D130" s="237"/>
      <c r="E130" s="152">
        <v>42217</v>
      </c>
      <c r="F130" s="58">
        <v>44482</v>
      </c>
      <c r="G130" s="5">
        <f t="shared" si="8"/>
        <v>6.2054794520547949</v>
      </c>
      <c r="H130" s="11">
        <v>8</v>
      </c>
      <c r="I130" s="11"/>
      <c r="J130" s="87">
        <v>0.05</v>
      </c>
      <c r="K130" s="88">
        <f t="shared" si="9"/>
        <v>0.11874999999999999</v>
      </c>
      <c r="L130" s="238">
        <v>348178</v>
      </c>
      <c r="M130" s="238">
        <v>284654.08000000002</v>
      </c>
      <c r="N130" s="89">
        <v>7.0000000000000007E-2</v>
      </c>
      <c r="O130" s="239">
        <f t="shared" si="11"/>
        <v>372550.46</v>
      </c>
      <c r="P130" s="238">
        <f t="shared" si="12"/>
        <v>274532.68914554792</v>
      </c>
      <c r="Q130" s="238">
        <f t="shared" si="13"/>
        <v>98017.770854452101</v>
      </c>
      <c r="R130" s="89">
        <v>0.05</v>
      </c>
      <c r="S130" s="238">
        <f t="shared" si="10"/>
        <v>93116.882311729496</v>
      </c>
    </row>
    <row r="131" spans="2:19" ht="15" customHeight="1" x14ac:dyDescent="0.25">
      <c r="B131" s="11">
        <v>127</v>
      </c>
      <c r="C131" s="161" t="s">
        <v>630</v>
      </c>
      <c r="D131" s="237"/>
      <c r="E131" s="152">
        <v>42217</v>
      </c>
      <c r="F131" s="58">
        <v>44482</v>
      </c>
      <c r="G131" s="5">
        <f t="shared" si="8"/>
        <v>6.2054794520547949</v>
      </c>
      <c r="H131" s="11">
        <v>8</v>
      </c>
      <c r="I131" s="11"/>
      <c r="J131" s="87">
        <v>0.05</v>
      </c>
      <c r="K131" s="88">
        <f t="shared" si="9"/>
        <v>0.11874999999999999</v>
      </c>
      <c r="L131" s="238">
        <v>1005705</v>
      </c>
      <c r="M131" s="238">
        <v>822217.48</v>
      </c>
      <c r="N131" s="89">
        <v>7.0000000000000007E-2</v>
      </c>
      <c r="O131" s="239">
        <f t="shared" si="11"/>
        <v>1076104.3500000001</v>
      </c>
      <c r="P131" s="238">
        <f t="shared" si="12"/>
        <v>792982.0325727741</v>
      </c>
      <c r="Q131" s="238">
        <f t="shared" si="13"/>
        <v>283122.31742722599</v>
      </c>
      <c r="R131" s="89">
        <v>0.05</v>
      </c>
      <c r="S131" s="238">
        <f t="shared" si="10"/>
        <v>268966.20155586465</v>
      </c>
    </row>
    <row r="132" spans="2:19" ht="15" customHeight="1" x14ac:dyDescent="0.25">
      <c r="B132" s="11">
        <v>128</v>
      </c>
      <c r="C132" s="161" t="s">
        <v>631</v>
      </c>
      <c r="D132" s="237"/>
      <c r="E132" s="152">
        <v>42217</v>
      </c>
      <c r="F132" s="58">
        <v>44482</v>
      </c>
      <c r="G132" s="5">
        <f t="shared" si="8"/>
        <v>6.2054794520547949</v>
      </c>
      <c r="H132" s="11">
        <v>15</v>
      </c>
      <c r="I132" s="11"/>
      <c r="J132" s="87">
        <v>0.05</v>
      </c>
      <c r="K132" s="88">
        <f t="shared" si="9"/>
        <v>6.3333333333333325E-2</v>
      </c>
      <c r="L132" s="238">
        <v>149058</v>
      </c>
      <c r="M132" s="238">
        <v>121862.86</v>
      </c>
      <c r="N132" s="89">
        <v>7.0000000000000007E-2</v>
      </c>
      <c r="O132" s="239">
        <f t="shared" si="11"/>
        <v>159492.06</v>
      </c>
      <c r="P132" s="238">
        <f t="shared" si="12"/>
        <v>62682.564402739721</v>
      </c>
      <c r="Q132" s="238">
        <f t="shared" si="13"/>
        <v>96809.495597260277</v>
      </c>
      <c r="R132" s="89">
        <v>0.05</v>
      </c>
      <c r="S132" s="238">
        <f t="shared" si="10"/>
        <v>91969.020817397264</v>
      </c>
    </row>
    <row r="133" spans="2:19" ht="15" customHeight="1" x14ac:dyDescent="0.25">
      <c r="B133" s="11">
        <v>129</v>
      </c>
      <c r="C133" s="161" t="s">
        <v>631</v>
      </c>
      <c r="D133" s="237"/>
      <c r="E133" s="152">
        <v>42217</v>
      </c>
      <c r="F133" s="58">
        <v>44482</v>
      </c>
      <c r="G133" s="5">
        <f t="shared" ref="G133:G196" si="14">(F133-E133)/(EDATE(F133,12)-F133)</f>
        <v>6.2054794520547949</v>
      </c>
      <c r="H133" s="11">
        <v>15</v>
      </c>
      <c r="I133" s="11"/>
      <c r="J133" s="87">
        <v>0.05</v>
      </c>
      <c r="K133" s="88">
        <f t="shared" ref="K133:K196" si="15">(1-J133)/H133</f>
        <v>6.3333333333333325E-2</v>
      </c>
      <c r="L133" s="238">
        <v>149058</v>
      </c>
      <c r="M133" s="238">
        <v>121862.86</v>
      </c>
      <c r="N133" s="89">
        <v>7.0000000000000007E-2</v>
      </c>
      <c r="O133" s="239">
        <f t="shared" si="11"/>
        <v>159492.06</v>
      </c>
      <c r="P133" s="238">
        <f t="shared" si="12"/>
        <v>62682.564402739721</v>
      </c>
      <c r="Q133" s="238">
        <f t="shared" si="13"/>
        <v>96809.495597260277</v>
      </c>
      <c r="R133" s="89">
        <v>0.05</v>
      </c>
      <c r="S133" s="238">
        <f t="shared" ref="S133:S196" si="16">IF(M133&lt;=0,0,IF(Q133&lt;=J133*O133,J133*O133,Q133*(1-R133)))</f>
        <v>91969.020817397264</v>
      </c>
    </row>
    <row r="134" spans="2:19" ht="15" customHeight="1" x14ac:dyDescent="0.25">
      <c r="B134" s="11">
        <v>130</v>
      </c>
      <c r="C134" s="161" t="s">
        <v>631</v>
      </c>
      <c r="D134" s="237"/>
      <c r="E134" s="152">
        <v>42217</v>
      </c>
      <c r="F134" s="58">
        <v>44482</v>
      </c>
      <c r="G134" s="5">
        <f t="shared" si="14"/>
        <v>6.2054794520547949</v>
      </c>
      <c r="H134" s="11">
        <v>15</v>
      </c>
      <c r="I134" s="11"/>
      <c r="J134" s="87">
        <v>0.05</v>
      </c>
      <c r="K134" s="88">
        <f t="shared" si="15"/>
        <v>6.3333333333333325E-2</v>
      </c>
      <c r="L134" s="238">
        <v>149058</v>
      </c>
      <c r="M134" s="238">
        <v>121862.86</v>
      </c>
      <c r="N134" s="89">
        <v>7.0000000000000007E-2</v>
      </c>
      <c r="O134" s="239">
        <f t="shared" ref="O134:O197" si="17">L134*(1+N134)</f>
        <v>159492.06</v>
      </c>
      <c r="P134" s="238">
        <f t="shared" ref="P134:P197" si="18">O134*K134*G134</f>
        <v>62682.564402739721</v>
      </c>
      <c r="Q134" s="238">
        <f t="shared" ref="Q134:Q197" si="19">MAX(O134-P134,0)</f>
        <v>96809.495597260277</v>
      </c>
      <c r="R134" s="89">
        <v>0.05</v>
      </c>
      <c r="S134" s="238">
        <f t="shared" si="16"/>
        <v>91969.020817397264</v>
      </c>
    </row>
    <row r="135" spans="2:19" ht="15" customHeight="1" x14ac:dyDescent="0.25">
      <c r="B135" s="11">
        <v>131</v>
      </c>
      <c r="C135" s="161" t="s">
        <v>631</v>
      </c>
      <c r="D135" s="237"/>
      <c r="E135" s="152">
        <v>42217</v>
      </c>
      <c r="F135" s="58">
        <v>44482</v>
      </c>
      <c r="G135" s="5">
        <f t="shared" si="14"/>
        <v>6.2054794520547949</v>
      </c>
      <c r="H135" s="11">
        <v>15</v>
      </c>
      <c r="I135" s="11"/>
      <c r="J135" s="87">
        <v>0.05</v>
      </c>
      <c r="K135" s="88">
        <f t="shared" si="15"/>
        <v>6.3333333333333325E-2</v>
      </c>
      <c r="L135" s="238">
        <v>149058</v>
      </c>
      <c r="M135" s="238">
        <v>121862.86</v>
      </c>
      <c r="N135" s="89">
        <v>7.0000000000000007E-2</v>
      </c>
      <c r="O135" s="239">
        <f t="shared" si="17"/>
        <v>159492.06</v>
      </c>
      <c r="P135" s="238">
        <f t="shared" si="18"/>
        <v>62682.564402739721</v>
      </c>
      <c r="Q135" s="238">
        <f t="shared" si="19"/>
        <v>96809.495597260277</v>
      </c>
      <c r="R135" s="89">
        <v>0.05</v>
      </c>
      <c r="S135" s="238">
        <f t="shared" si="16"/>
        <v>91969.020817397264</v>
      </c>
    </row>
    <row r="136" spans="2:19" ht="15" customHeight="1" x14ac:dyDescent="0.25">
      <c r="B136" s="11">
        <v>132</v>
      </c>
      <c r="C136" s="161" t="s">
        <v>631</v>
      </c>
      <c r="D136" s="237"/>
      <c r="E136" s="152">
        <v>42217</v>
      </c>
      <c r="F136" s="58">
        <v>44482</v>
      </c>
      <c r="G136" s="5">
        <f t="shared" si="14"/>
        <v>6.2054794520547949</v>
      </c>
      <c r="H136" s="11">
        <v>15</v>
      </c>
      <c r="I136" s="11"/>
      <c r="J136" s="87">
        <v>0.05</v>
      </c>
      <c r="K136" s="88">
        <f t="shared" si="15"/>
        <v>6.3333333333333325E-2</v>
      </c>
      <c r="L136" s="238">
        <v>149058</v>
      </c>
      <c r="M136" s="238">
        <v>121862.86</v>
      </c>
      <c r="N136" s="89">
        <v>7.0000000000000007E-2</v>
      </c>
      <c r="O136" s="239">
        <f t="shared" si="17"/>
        <v>159492.06</v>
      </c>
      <c r="P136" s="238">
        <f t="shared" si="18"/>
        <v>62682.564402739721</v>
      </c>
      <c r="Q136" s="238">
        <f t="shared" si="19"/>
        <v>96809.495597260277</v>
      </c>
      <c r="R136" s="89">
        <v>0.05</v>
      </c>
      <c r="S136" s="238">
        <f t="shared" si="16"/>
        <v>91969.020817397264</v>
      </c>
    </row>
    <row r="137" spans="2:19" ht="15" customHeight="1" x14ac:dyDescent="0.25">
      <c r="B137" s="11">
        <v>133</v>
      </c>
      <c r="C137" s="161" t="s">
        <v>631</v>
      </c>
      <c r="D137" s="237"/>
      <c r="E137" s="152">
        <v>42217</v>
      </c>
      <c r="F137" s="58">
        <v>44482</v>
      </c>
      <c r="G137" s="5">
        <f t="shared" si="14"/>
        <v>6.2054794520547949</v>
      </c>
      <c r="H137" s="11">
        <v>15</v>
      </c>
      <c r="I137" s="11"/>
      <c r="J137" s="87">
        <v>0.05</v>
      </c>
      <c r="K137" s="88">
        <f t="shared" si="15"/>
        <v>6.3333333333333325E-2</v>
      </c>
      <c r="L137" s="238">
        <v>149058</v>
      </c>
      <c r="M137" s="238">
        <v>121862.86</v>
      </c>
      <c r="N137" s="89">
        <v>7.0000000000000007E-2</v>
      </c>
      <c r="O137" s="239">
        <f t="shared" si="17"/>
        <v>159492.06</v>
      </c>
      <c r="P137" s="238">
        <f t="shared" si="18"/>
        <v>62682.564402739721</v>
      </c>
      <c r="Q137" s="238">
        <f t="shared" si="19"/>
        <v>96809.495597260277</v>
      </c>
      <c r="R137" s="89">
        <v>0.05</v>
      </c>
      <c r="S137" s="238">
        <f t="shared" si="16"/>
        <v>91969.020817397264</v>
      </c>
    </row>
    <row r="138" spans="2:19" ht="15" customHeight="1" x14ac:dyDescent="0.25">
      <c r="B138" s="11">
        <v>134</v>
      </c>
      <c r="C138" s="161" t="s">
        <v>631</v>
      </c>
      <c r="D138" s="237"/>
      <c r="E138" s="152">
        <v>42217</v>
      </c>
      <c r="F138" s="58">
        <v>44482</v>
      </c>
      <c r="G138" s="5">
        <f t="shared" si="14"/>
        <v>6.2054794520547949</v>
      </c>
      <c r="H138" s="11">
        <v>15</v>
      </c>
      <c r="I138" s="11"/>
      <c r="J138" s="87">
        <v>0.05</v>
      </c>
      <c r="K138" s="88">
        <f t="shared" si="15"/>
        <v>6.3333333333333325E-2</v>
      </c>
      <c r="L138" s="238">
        <v>149058</v>
      </c>
      <c r="M138" s="238">
        <v>121862.86</v>
      </c>
      <c r="N138" s="89">
        <v>7.0000000000000007E-2</v>
      </c>
      <c r="O138" s="239">
        <f t="shared" si="17"/>
        <v>159492.06</v>
      </c>
      <c r="P138" s="238">
        <f t="shared" si="18"/>
        <v>62682.564402739721</v>
      </c>
      <c r="Q138" s="238">
        <f t="shared" si="19"/>
        <v>96809.495597260277</v>
      </c>
      <c r="R138" s="89">
        <v>0.05</v>
      </c>
      <c r="S138" s="238">
        <f t="shared" si="16"/>
        <v>91969.020817397264</v>
      </c>
    </row>
    <row r="139" spans="2:19" ht="15" customHeight="1" x14ac:dyDescent="0.25">
      <c r="B139" s="11">
        <v>135</v>
      </c>
      <c r="C139" s="161" t="s">
        <v>632</v>
      </c>
      <c r="D139" s="237"/>
      <c r="E139" s="152">
        <v>42217</v>
      </c>
      <c r="F139" s="58">
        <v>44482</v>
      </c>
      <c r="G139" s="5">
        <f t="shared" si="14"/>
        <v>6.2054794520547949</v>
      </c>
      <c r="H139" s="11">
        <v>8</v>
      </c>
      <c r="I139" s="11"/>
      <c r="J139" s="87">
        <v>0.05</v>
      </c>
      <c r="K139" s="88">
        <f t="shared" si="15"/>
        <v>0.11874999999999999</v>
      </c>
      <c r="L139" s="238">
        <v>433833</v>
      </c>
      <c r="M139" s="238">
        <v>354681.61</v>
      </c>
      <c r="N139" s="89">
        <v>7.0000000000000007E-2</v>
      </c>
      <c r="O139" s="239">
        <f t="shared" si="17"/>
        <v>464201.31000000006</v>
      </c>
      <c r="P139" s="238">
        <f t="shared" si="18"/>
        <v>342070.26328510279</v>
      </c>
      <c r="Q139" s="238">
        <f t="shared" si="19"/>
        <v>122131.04671489727</v>
      </c>
      <c r="R139" s="89">
        <v>0.05</v>
      </c>
      <c r="S139" s="238">
        <f t="shared" si="16"/>
        <v>116024.4943791524</v>
      </c>
    </row>
    <row r="140" spans="2:19" ht="15" customHeight="1" x14ac:dyDescent="0.25">
      <c r="B140" s="11">
        <v>136</v>
      </c>
      <c r="C140" s="161" t="s">
        <v>633</v>
      </c>
      <c r="D140" s="237"/>
      <c r="E140" s="152">
        <v>42217</v>
      </c>
      <c r="F140" s="58">
        <v>44482</v>
      </c>
      <c r="G140" s="5">
        <f t="shared" si="14"/>
        <v>6.2054794520547949</v>
      </c>
      <c r="H140" s="11">
        <v>8</v>
      </c>
      <c r="I140" s="11"/>
      <c r="J140" s="87">
        <v>0.05</v>
      </c>
      <c r="K140" s="88">
        <f t="shared" si="15"/>
        <v>0.11874999999999999</v>
      </c>
      <c r="L140" s="238">
        <v>578318</v>
      </c>
      <c r="M140" s="238">
        <v>472805.81</v>
      </c>
      <c r="N140" s="89">
        <v>7.0000000000000007E-2</v>
      </c>
      <c r="O140" s="239">
        <f t="shared" si="17"/>
        <v>618800.26</v>
      </c>
      <c r="P140" s="238">
        <f t="shared" si="18"/>
        <v>455994.3354297945</v>
      </c>
      <c r="Q140" s="238">
        <f t="shared" si="19"/>
        <v>162805.92457020551</v>
      </c>
      <c r="R140" s="89">
        <v>0.05</v>
      </c>
      <c r="S140" s="238">
        <f t="shared" si="16"/>
        <v>154665.62834169524</v>
      </c>
    </row>
    <row r="141" spans="2:19" ht="15" customHeight="1" x14ac:dyDescent="0.25">
      <c r="B141" s="11">
        <v>137</v>
      </c>
      <c r="C141" s="161" t="s">
        <v>634</v>
      </c>
      <c r="D141" s="237"/>
      <c r="E141" s="152">
        <v>42217</v>
      </c>
      <c r="F141" s="58">
        <v>44482</v>
      </c>
      <c r="G141" s="5">
        <f t="shared" si="14"/>
        <v>6.2054794520547949</v>
      </c>
      <c r="H141" s="11">
        <v>15</v>
      </c>
      <c r="I141" s="11"/>
      <c r="J141" s="87">
        <v>0.05</v>
      </c>
      <c r="K141" s="88">
        <f t="shared" si="15"/>
        <v>6.3333333333333325E-2</v>
      </c>
      <c r="L141" s="238">
        <v>1216351</v>
      </c>
      <c r="M141" s="238">
        <v>994431.8</v>
      </c>
      <c r="N141" s="89">
        <v>7.0000000000000007E-2</v>
      </c>
      <c r="O141" s="239">
        <f t="shared" si="17"/>
        <v>1301495.57</v>
      </c>
      <c r="P141" s="238">
        <f t="shared" si="18"/>
        <v>511505.58771643834</v>
      </c>
      <c r="Q141" s="238">
        <f t="shared" si="19"/>
        <v>789989.98228356172</v>
      </c>
      <c r="R141" s="89">
        <v>0.05</v>
      </c>
      <c r="S141" s="238">
        <f t="shared" si="16"/>
        <v>750490.4831693836</v>
      </c>
    </row>
    <row r="142" spans="2:19" ht="15" customHeight="1" x14ac:dyDescent="0.25">
      <c r="B142" s="11">
        <v>138</v>
      </c>
      <c r="C142" s="161" t="s">
        <v>634</v>
      </c>
      <c r="D142" s="237"/>
      <c r="E142" s="152">
        <v>42217</v>
      </c>
      <c r="F142" s="58">
        <v>44482</v>
      </c>
      <c r="G142" s="5">
        <f t="shared" si="14"/>
        <v>6.2054794520547949</v>
      </c>
      <c r="H142" s="11">
        <v>15</v>
      </c>
      <c r="I142" s="11"/>
      <c r="J142" s="87">
        <v>0.05</v>
      </c>
      <c r="K142" s="88">
        <f t="shared" si="15"/>
        <v>6.3333333333333325E-2</v>
      </c>
      <c r="L142" s="238">
        <v>1216351</v>
      </c>
      <c r="M142" s="238">
        <v>994431.8</v>
      </c>
      <c r="N142" s="89">
        <v>7.0000000000000007E-2</v>
      </c>
      <c r="O142" s="239">
        <f t="shared" si="17"/>
        <v>1301495.57</v>
      </c>
      <c r="P142" s="238">
        <f t="shared" si="18"/>
        <v>511505.58771643834</v>
      </c>
      <c r="Q142" s="238">
        <f t="shared" si="19"/>
        <v>789989.98228356172</v>
      </c>
      <c r="R142" s="89">
        <v>0.05</v>
      </c>
      <c r="S142" s="238">
        <f t="shared" si="16"/>
        <v>750490.4831693836</v>
      </c>
    </row>
    <row r="143" spans="2:19" ht="15" customHeight="1" x14ac:dyDescent="0.25">
      <c r="B143" s="11">
        <v>139</v>
      </c>
      <c r="C143" s="161" t="s">
        <v>634</v>
      </c>
      <c r="D143" s="237"/>
      <c r="E143" s="152">
        <v>42217</v>
      </c>
      <c r="F143" s="58">
        <v>44482</v>
      </c>
      <c r="G143" s="5">
        <f t="shared" si="14"/>
        <v>6.2054794520547949</v>
      </c>
      <c r="H143" s="11">
        <v>15</v>
      </c>
      <c r="I143" s="11"/>
      <c r="J143" s="87">
        <v>0.05</v>
      </c>
      <c r="K143" s="88">
        <f t="shared" si="15"/>
        <v>6.3333333333333325E-2</v>
      </c>
      <c r="L143" s="238">
        <v>1216351</v>
      </c>
      <c r="M143" s="238">
        <v>994431.8</v>
      </c>
      <c r="N143" s="89">
        <v>7.0000000000000007E-2</v>
      </c>
      <c r="O143" s="239">
        <f t="shared" si="17"/>
        <v>1301495.57</v>
      </c>
      <c r="P143" s="238">
        <f t="shared" si="18"/>
        <v>511505.58771643834</v>
      </c>
      <c r="Q143" s="238">
        <f t="shared" si="19"/>
        <v>789989.98228356172</v>
      </c>
      <c r="R143" s="89">
        <v>0.05</v>
      </c>
      <c r="S143" s="238">
        <f t="shared" si="16"/>
        <v>750490.4831693836</v>
      </c>
    </row>
    <row r="144" spans="2:19" ht="15" customHeight="1" x14ac:dyDescent="0.25">
      <c r="B144" s="11">
        <v>140</v>
      </c>
      <c r="C144" s="161" t="s">
        <v>634</v>
      </c>
      <c r="D144" s="237"/>
      <c r="E144" s="152">
        <v>42217</v>
      </c>
      <c r="F144" s="58">
        <v>44482</v>
      </c>
      <c r="G144" s="5">
        <f t="shared" si="14"/>
        <v>6.2054794520547949</v>
      </c>
      <c r="H144" s="11">
        <v>15</v>
      </c>
      <c r="I144" s="11"/>
      <c r="J144" s="87">
        <v>0.05</v>
      </c>
      <c r="K144" s="88">
        <f t="shared" si="15"/>
        <v>6.3333333333333325E-2</v>
      </c>
      <c r="L144" s="238">
        <v>1216351</v>
      </c>
      <c r="M144" s="238">
        <v>994431.8</v>
      </c>
      <c r="N144" s="89">
        <v>7.0000000000000007E-2</v>
      </c>
      <c r="O144" s="239">
        <f t="shared" si="17"/>
        <v>1301495.57</v>
      </c>
      <c r="P144" s="238">
        <f t="shared" si="18"/>
        <v>511505.58771643834</v>
      </c>
      <c r="Q144" s="238">
        <f t="shared" si="19"/>
        <v>789989.98228356172</v>
      </c>
      <c r="R144" s="89">
        <v>0.05</v>
      </c>
      <c r="S144" s="238">
        <f t="shared" si="16"/>
        <v>750490.4831693836</v>
      </c>
    </row>
    <row r="145" spans="2:19" ht="15" customHeight="1" x14ac:dyDescent="0.25">
      <c r="B145" s="11">
        <v>141</v>
      </c>
      <c r="C145" s="161" t="s">
        <v>635</v>
      </c>
      <c r="D145" s="237"/>
      <c r="E145" s="152">
        <v>42217</v>
      </c>
      <c r="F145" s="58">
        <v>44482</v>
      </c>
      <c r="G145" s="5">
        <f t="shared" si="14"/>
        <v>6.2054794520547949</v>
      </c>
      <c r="H145" s="11">
        <v>15</v>
      </c>
      <c r="I145" s="11"/>
      <c r="J145" s="87">
        <v>0.05</v>
      </c>
      <c r="K145" s="88">
        <f t="shared" si="15"/>
        <v>6.3333333333333325E-2</v>
      </c>
      <c r="L145" s="238">
        <v>1012056</v>
      </c>
      <c r="M145" s="238">
        <v>827409.74</v>
      </c>
      <c r="N145" s="89">
        <v>7.0000000000000007E-2</v>
      </c>
      <c r="O145" s="239">
        <f t="shared" si="17"/>
        <v>1082899.9200000002</v>
      </c>
      <c r="P145" s="238">
        <f t="shared" si="18"/>
        <v>425594.50280547951</v>
      </c>
      <c r="Q145" s="238">
        <f t="shared" si="19"/>
        <v>657305.41719452059</v>
      </c>
      <c r="R145" s="89">
        <v>0.05</v>
      </c>
      <c r="S145" s="238">
        <f t="shared" si="16"/>
        <v>624440.14633479458</v>
      </c>
    </row>
    <row r="146" spans="2:19" ht="15" customHeight="1" x14ac:dyDescent="0.25">
      <c r="B146" s="11">
        <v>142</v>
      </c>
      <c r="C146" s="161" t="s">
        <v>636</v>
      </c>
      <c r="D146" s="237"/>
      <c r="E146" s="152">
        <v>42217</v>
      </c>
      <c r="F146" s="58">
        <v>44482</v>
      </c>
      <c r="G146" s="5">
        <f t="shared" si="14"/>
        <v>6.2054794520547949</v>
      </c>
      <c r="H146" s="11">
        <v>15</v>
      </c>
      <c r="I146" s="11"/>
      <c r="J146" s="87">
        <v>0.05</v>
      </c>
      <c r="K146" s="88">
        <f t="shared" si="15"/>
        <v>6.3333333333333325E-2</v>
      </c>
      <c r="L146" s="238">
        <v>1879441</v>
      </c>
      <c r="M146" s="238">
        <v>1536543.24</v>
      </c>
      <c r="N146" s="89">
        <v>7.0000000000000007E-2</v>
      </c>
      <c r="O146" s="239">
        <f t="shared" si="17"/>
        <v>2011001.87</v>
      </c>
      <c r="P146" s="238">
        <f t="shared" si="18"/>
        <v>790351.28288082185</v>
      </c>
      <c r="Q146" s="238">
        <f t="shared" si="19"/>
        <v>1220650.5871191784</v>
      </c>
      <c r="R146" s="89">
        <v>0.05</v>
      </c>
      <c r="S146" s="238">
        <f t="shared" si="16"/>
        <v>1159618.0577632193</v>
      </c>
    </row>
    <row r="147" spans="2:19" ht="15" customHeight="1" x14ac:dyDescent="0.25">
      <c r="B147" s="11">
        <v>143</v>
      </c>
      <c r="C147" s="161" t="s">
        <v>637</v>
      </c>
      <c r="D147" s="237"/>
      <c r="E147" s="152">
        <v>42217</v>
      </c>
      <c r="F147" s="58">
        <v>44482</v>
      </c>
      <c r="G147" s="5">
        <f t="shared" si="14"/>
        <v>6.2054794520547949</v>
      </c>
      <c r="H147" s="11">
        <v>15</v>
      </c>
      <c r="I147" s="11"/>
      <c r="J147" s="87">
        <v>0.05</v>
      </c>
      <c r="K147" s="88">
        <f t="shared" si="15"/>
        <v>6.3333333333333325E-2</v>
      </c>
      <c r="L147" s="238">
        <v>755956964</v>
      </c>
      <c r="M147" s="238">
        <v>618035134.11000001</v>
      </c>
      <c r="N147" s="89">
        <v>7.0000000000000007E-2</v>
      </c>
      <c r="O147" s="239">
        <f t="shared" si="17"/>
        <v>808873951.48000002</v>
      </c>
      <c r="P147" s="238">
        <f t="shared" si="18"/>
        <v>317898543.39672875</v>
      </c>
      <c r="Q147" s="238">
        <f t="shared" si="19"/>
        <v>490975408.08327127</v>
      </c>
      <c r="R147" s="89">
        <v>0.05</v>
      </c>
      <c r="S147" s="238">
        <f t="shared" si="16"/>
        <v>466426637.67910767</v>
      </c>
    </row>
    <row r="148" spans="2:19" ht="15" customHeight="1" x14ac:dyDescent="0.25">
      <c r="B148" s="11">
        <v>144</v>
      </c>
      <c r="C148" s="161" t="s">
        <v>638</v>
      </c>
      <c r="D148" s="237"/>
      <c r="E148" s="152">
        <v>42217</v>
      </c>
      <c r="F148" s="58">
        <v>44482</v>
      </c>
      <c r="G148" s="5">
        <f t="shared" si="14"/>
        <v>6.2054794520547949</v>
      </c>
      <c r="H148" s="11">
        <v>15</v>
      </c>
      <c r="I148" s="11"/>
      <c r="J148" s="87">
        <v>0.05</v>
      </c>
      <c r="K148" s="88">
        <f t="shared" si="15"/>
        <v>6.3333333333333325E-2</v>
      </c>
      <c r="L148" s="238">
        <v>25969737</v>
      </c>
      <c r="M148" s="238">
        <v>21231645</v>
      </c>
      <c r="N148" s="89">
        <v>7.0000000000000007E-2</v>
      </c>
      <c r="O148" s="239">
        <f t="shared" si="17"/>
        <v>27787618.59</v>
      </c>
      <c r="P148" s="238">
        <f t="shared" si="18"/>
        <v>10920914.75817945</v>
      </c>
      <c r="Q148" s="238">
        <f t="shared" si="19"/>
        <v>16866703.831820548</v>
      </c>
      <c r="R148" s="89">
        <v>0.05</v>
      </c>
      <c r="S148" s="238">
        <f t="shared" si="16"/>
        <v>16023368.640229519</v>
      </c>
    </row>
    <row r="149" spans="2:19" ht="15" customHeight="1" x14ac:dyDescent="0.25">
      <c r="B149" s="11">
        <v>145</v>
      </c>
      <c r="C149" s="161" t="s">
        <v>639</v>
      </c>
      <c r="D149" s="237"/>
      <c r="E149" s="152">
        <v>42217</v>
      </c>
      <c r="F149" s="58">
        <v>44482</v>
      </c>
      <c r="G149" s="5">
        <f t="shared" si="14"/>
        <v>6.2054794520547949</v>
      </c>
      <c r="H149" s="11">
        <v>15</v>
      </c>
      <c r="I149" s="11"/>
      <c r="J149" s="87">
        <v>0.05</v>
      </c>
      <c r="K149" s="88">
        <f t="shared" si="15"/>
        <v>6.3333333333333325E-2</v>
      </c>
      <c r="L149" s="238">
        <v>3000594</v>
      </c>
      <c r="M149" s="238">
        <v>2453145.62</v>
      </c>
      <c r="N149" s="89">
        <v>7.0000000000000007E-2</v>
      </c>
      <c r="O149" s="239">
        <f t="shared" si="17"/>
        <v>3210635.58</v>
      </c>
      <c r="P149" s="238">
        <f t="shared" si="18"/>
        <v>1261823.764249315</v>
      </c>
      <c r="Q149" s="238">
        <f t="shared" si="19"/>
        <v>1948811.8157506851</v>
      </c>
      <c r="R149" s="89">
        <v>0.05</v>
      </c>
      <c r="S149" s="238">
        <f t="shared" si="16"/>
        <v>1851371.2249631507</v>
      </c>
    </row>
    <row r="150" spans="2:19" ht="15" customHeight="1" x14ac:dyDescent="0.25">
      <c r="B150" s="11">
        <v>146</v>
      </c>
      <c r="C150" s="161" t="s">
        <v>640</v>
      </c>
      <c r="D150" s="237" t="s">
        <v>2585</v>
      </c>
      <c r="E150" s="152">
        <v>42217</v>
      </c>
      <c r="F150" s="58">
        <v>44482</v>
      </c>
      <c r="G150" s="5">
        <f t="shared" si="14"/>
        <v>6.2054794520547949</v>
      </c>
      <c r="H150" s="11">
        <v>15</v>
      </c>
      <c r="I150" s="11"/>
      <c r="J150" s="87">
        <v>0.05</v>
      </c>
      <c r="K150" s="88">
        <f t="shared" si="15"/>
        <v>6.3333333333333325E-2</v>
      </c>
      <c r="L150" s="238">
        <v>28822119</v>
      </c>
      <c r="M150" s="238">
        <v>23563619.399999999</v>
      </c>
      <c r="N150" s="89">
        <v>7.0000000000000007E-2</v>
      </c>
      <c r="O150" s="239">
        <f t="shared" si="17"/>
        <v>30839667.330000002</v>
      </c>
      <c r="P150" s="238">
        <f t="shared" si="18"/>
        <v>12120411.721886301</v>
      </c>
      <c r="Q150" s="238">
        <f t="shared" si="19"/>
        <v>18719255.608113699</v>
      </c>
      <c r="R150" s="89">
        <v>0.05</v>
      </c>
      <c r="S150" s="238">
        <f t="shared" si="16"/>
        <v>17783292.827708013</v>
      </c>
    </row>
    <row r="151" spans="2:19" ht="15" customHeight="1" x14ac:dyDescent="0.25">
      <c r="B151" s="11">
        <v>147</v>
      </c>
      <c r="C151" s="161" t="s">
        <v>641</v>
      </c>
      <c r="D151" s="237"/>
      <c r="E151" s="152">
        <v>42217</v>
      </c>
      <c r="F151" s="58">
        <v>44482</v>
      </c>
      <c r="G151" s="5">
        <f t="shared" si="14"/>
        <v>6.2054794520547949</v>
      </c>
      <c r="H151" s="11">
        <v>15</v>
      </c>
      <c r="I151" s="11"/>
      <c r="J151" s="87">
        <v>0.05</v>
      </c>
      <c r="K151" s="88">
        <f t="shared" si="15"/>
        <v>6.3333333333333325E-2</v>
      </c>
      <c r="L151" s="238">
        <v>5979741</v>
      </c>
      <c r="M151" s="238">
        <v>4888757.1900000004</v>
      </c>
      <c r="N151" s="89">
        <v>7.0000000000000007E-2</v>
      </c>
      <c r="O151" s="239">
        <f t="shared" si="17"/>
        <v>6398322.8700000001</v>
      </c>
      <c r="P151" s="238">
        <f t="shared" si="18"/>
        <v>2514628.5361684929</v>
      </c>
      <c r="Q151" s="238">
        <f t="shared" si="19"/>
        <v>3883694.3338315072</v>
      </c>
      <c r="R151" s="89">
        <v>0.05</v>
      </c>
      <c r="S151" s="238">
        <f t="shared" si="16"/>
        <v>3689509.6171399318</v>
      </c>
    </row>
    <row r="152" spans="2:19" ht="15" customHeight="1" x14ac:dyDescent="0.25">
      <c r="B152" s="11">
        <v>148</v>
      </c>
      <c r="C152" s="161" t="s">
        <v>642</v>
      </c>
      <c r="D152" s="237" t="s">
        <v>2585</v>
      </c>
      <c r="E152" s="152">
        <v>42217</v>
      </c>
      <c r="F152" s="58">
        <v>44482</v>
      </c>
      <c r="G152" s="5">
        <f t="shared" si="14"/>
        <v>6.2054794520547949</v>
      </c>
      <c r="H152" s="11">
        <v>15</v>
      </c>
      <c r="I152" s="11"/>
      <c r="J152" s="87">
        <v>0.05</v>
      </c>
      <c r="K152" s="88">
        <f t="shared" si="15"/>
        <v>6.3333333333333325E-2</v>
      </c>
      <c r="L152" s="238">
        <v>97511796</v>
      </c>
      <c r="M152" s="238">
        <v>79721093.640000001</v>
      </c>
      <c r="N152" s="89">
        <v>7.0000000000000007E-2</v>
      </c>
      <c r="O152" s="239">
        <f t="shared" si="17"/>
        <v>104337621.72</v>
      </c>
      <c r="P152" s="238">
        <f t="shared" si="18"/>
        <v>41006114.618449308</v>
      </c>
      <c r="Q152" s="238">
        <f t="shared" si="19"/>
        <v>63331507.101550691</v>
      </c>
      <c r="R152" s="89">
        <v>0.05</v>
      </c>
      <c r="S152" s="238">
        <f t="shared" si="16"/>
        <v>60164931.746473156</v>
      </c>
    </row>
    <row r="153" spans="2:19" ht="15" customHeight="1" x14ac:dyDescent="0.25">
      <c r="B153" s="11">
        <v>149</v>
      </c>
      <c r="C153" s="161" t="s">
        <v>643</v>
      </c>
      <c r="D153" s="237"/>
      <c r="E153" s="152">
        <v>42217</v>
      </c>
      <c r="F153" s="58">
        <v>44482</v>
      </c>
      <c r="G153" s="5">
        <f t="shared" si="14"/>
        <v>6.2054794520547949</v>
      </c>
      <c r="H153" s="11">
        <v>15</v>
      </c>
      <c r="I153" s="11"/>
      <c r="J153" s="87">
        <v>0.05</v>
      </c>
      <c r="K153" s="88">
        <f t="shared" si="15"/>
        <v>6.3333333333333325E-2</v>
      </c>
      <c r="L153" s="238">
        <v>10835131</v>
      </c>
      <c r="M153" s="238">
        <v>8858297.4499999993</v>
      </c>
      <c r="N153" s="89">
        <v>7.0000000000000007E-2</v>
      </c>
      <c r="O153" s="239">
        <f t="shared" si="17"/>
        <v>11593590.17</v>
      </c>
      <c r="P153" s="238">
        <f t="shared" si="18"/>
        <v>4556439.7531136982</v>
      </c>
      <c r="Q153" s="238">
        <f t="shared" si="19"/>
        <v>7037150.4168863017</v>
      </c>
      <c r="R153" s="89">
        <v>0.05</v>
      </c>
      <c r="S153" s="238">
        <f t="shared" si="16"/>
        <v>6685292.8960419865</v>
      </c>
    </row>
    <row r="154" spans="2:19" ht="15" customHeight="1" x14ac:dyDescent="0.25">
      <c r="B154" s="11">
        <v>150</v>
      </c>
      <c r="C154" s="161" t="s">
        <v>644</v>
      </c>
      <c r="D154" s="237"/>
      <c r="E154" s="152">
        <v>42217</v>
      </c>
      <c r="F154" s="58">
        <v>44482</v>
      </c>
      <c r="G154" s="5">
        <f t="shared" si="14"/>
        <v>6.2054794520547949</v>
      </c>
      <c r="H154" s="11">
        <v>15</v>
      </c>
      <c r="I154" s="11"/>
      <c r="J154" s="87">
        <v>0.05</v>
      </c>
      <c r="K154" s="88">
        <f t="shared" si="15"/>
        <v>6.3333333333333325E-2</v>
      </c>
      <c r="L154" s="238">
        <v>4047850</v>
      </c>
      <c r="M154" s="238">
        <v>3309333.24</v>
      </c>
      <c r="N154" s="89">
        <v>7.0000000000000007E-2</v>
      </c>
      <c r="O154" s="239">
        <f t="shared" si="17"/>
        <v>4331199.5</v>
      </c>
      <c r="P154" s="238">
        <f t="shared" si="18"/>
        <v>1702220.7349999999</v>
      </c>
      <c r="Q154" s="238">
        <f t="shared" si="19"/>
        <v>2628978.7650000001</v>
      </c>
      <c r="R154" s="89">
        <v>0.05</v>
      </c>
      <c r="S154" s="238">
        <f t="shared" si="16"/>
        <v>2497529.82675</v>
      </c>
    </row>
    <row r="155" spans="2:19" ht="15" customHeight="1" x14ac:dyDescent="0.25">
      <c r="B155" s="11">
        <v>151</v>
      </c>
      <c r="C155" s="161" t="s">
        <v>644</v>
      </c>
      <c r="D155" s="237"/>
      <c r="E155" s="152">
        <v>42217</v>
      </c>
      <c r="F155" s="58">
        <v>44482</v>
      </c>
      <c r="G155" s="5">
        <f t="shared" si="14"/>
        <v>6.2054794520547949</v>
      </c>
      <c r="H155" s="11">
        <v>15</v>
      </c>
      <c r="I155" s="11"/>
      <c r="J155" s="87">
        <v>0.05</v>
      </c>
      <c r="K155" s="88">
        <f t="shared" si="15"/>
        <v>6.3333333333333325E-2</v>
      </c>
      <c r="L155" s="238">
        <v>4047850</v>
      </c>
      <c r="M155" s="238">
        <v>3309333.24</v>
      </c>
      <c r="N155" s="89">
        <v>7.0000000000000007E-2</v>
      </c>
      <c r="O155" s="239">
        <f t="shared" si="17"/>
        <v>4331199.5</v>
      </c>
      <c r="P155" s="238">
        <f t="shared" si="18"/>
        <v>1702220.7349999999</v>
      </c>
      <c r="Q155" s="238">
        <f t="shared" si="19"/>
        <v>2628978.7650000001</v>
      </c>
      <c r="R155" s="89">
        <v>0.05</v>
      </c>
      <c r="S155" s="238">
        <f t="shared" si="16"/>
        <v>2497529.82675</v>
      </c>
    </row>
    <row r="156" spans="2:19" ht="15" customHeight="1" x14ac:dyDescent="0.25">
      <c r="B156" s="11">
        <v>152</v>
      </c>
      <c r="C156" s="161" t="s">
        <v>645</v>
      </c>
      <c r="D156" s="237"/>
      <c r="E156" s="152">
        <v>42217</v>
      </c>
      <c r="F156" s="58">
        <v>44482</v>
      </c>
      <c r="G156" s="5">
        <f t="shared" si="14"/>
        <v>6.2054794520547949</v>
      </c>
      <c r="H156" s="11">
        <v>15</v>
      </c>
      <c r="I156" s="11"/>
      <c r="J156" s="87">
        <v>0.05</v>
      </c>
      <c r="K156" s="88">
        <f t="shared" si="15"/>
        <v>6.3333333333333325E-2</v>
      </c>
      <c r="L156" s="238">
        <v>10898303</v>
      </c>
      <c r="M156" s="238">
        <v>8909943.9199999999</v>
      </c>
      <c r="N156" s="89">
        <v>7.0000000000000007E-2</v>
      </c>
      <c r="O156" s="239">
        <f t="shared" si="17"/>
        <v>11661184.210000001</v>
      </c>
      <c r="P156" s="238">
        <f t="shared" si="18"/>
        <v>4583005.1367794517</v>
      </c>
      <c r="Q156" s="238">
        <f t="shared" si="19"/>
        <v>7078179.0732205492</v>
      </c>
      <c r="R156" s="89">
        <v>0.05</v>
      </c>
      <c r="S156" s="238">
        <f t="shared" si="16"/>
        <v>6724270.1195595218</v>
      </c>
    </row>
    <row r="157" spans="2:19" ht="15" customHeight="1" x14ac:dyDescent="0.25">
      <c r="B157" s="11">
        <v>153</v>
      </c>
      <c r="C157" s="161" t="s">
        <v>645</v>
      </c>
      <c r="D157" s="237"/>
      <c r="E157" s="152">
        <v>42217</v>
      </c>
      <c r="F157" s="58">
        <v>44482</v>
      </c>
      <c r="G157" s="5">
        <f t="shared" si="14"/>
        <v>6.2054794520547949</v>
      </c>
      <c r="H157" s="11">
        <v>15</v>
      </c>
      <c r="I157" s="11"/>
      <c r="J157" s="87">
        <v>0.05</v>
      </c>
      <c r="K157" s="88">
        <f t="shared" si="15"/>
        <v>6.3333333333333325E-2</v>
      </c>
      <c r="L157" s="238">
        <v>10898303</v>
      </c>
      <c r="M157" s="238">
        <v>8909943.9199999999</v>
      </c>
      <c r="N157" s="89">
        <v>7.0000000000000007E-2</v>
      </c>
      <c r="O157" s="239">
        <f t="shared" si="17"/>
        <v>11661184.210000001</v>
      </c>
      <c r="P157" s="238">
        <f t="shared" si="18"/>
        <v>4583005.1367794517</v>
      </c>
      <c r="Q157" s="238">
        <f t="shared" si="19"/>
        <v>7078179.0732205492</v>
      </c>
      <c r="R157" s="89">
        <v>0.05</v>
      </c>
      <c r="S157" s="238">
        <f t="shared" si="16"/>
        <v>6724270.1195595218</v>
      </c>
    </row>
    <row r="158" spans="2:19" ht="15" customHeight="1" x14ac:dyDescent="0.25">
      <c r="B158" s="11">
        <v>154</v>
      </c>
      <c r="C158" s="161" t="s">
        <v>646</v>
      </c>
      <c r="D158" s="237"/>
      <c r="E158" s="152">
        <v>42217</v>
      </c>
      <c r="F158" s="58">
        <v>44482</v>
      </c>
      <c r="G158" s="5">
        <f t="shared" si="14"/>
        <v>6.2054794520547949</v>
      </c>
      <c r="H158" s="11">
        <v>15</v>
      </c>
      <c r="I158" s="11"/>
      <c r="J158" s="87">
        <v>0.05</v>
      </c>
      <c r="K158" s="88">
        <f t="shared" si="15"/>
        <v>6.3333333333333325E-2</v>
      </c>
      <c r="L158" s="238">
        <v>24635324</v>
      </c>
      <c r="M158" s="238">
        <v>20140691.190000001</v>
      </c>
      <c r="N158" s="89">
        <v>7.0000000000000007E-2</v>
      </c>
      <c r="O158" s="239">
        <f t="shared" si="17"/>
        <v>26359796.68</v>
      </c>
      <c r="P158" s="238">
        <f t="shared" si="18"/>
        <v>10359761.188345205</v>
      </c>
      <c r="Q158" s="238">
        <f t="shared" si="19"/>
        <v>16000035.491654795</v>
      </c>
      <c r="R158" s="89">
        <v>0.05</v>
      </c>
      <c r="S158" s="238">
        <f t="shared" si="16"/>
        <v>15200033.717072055</v>
      </c>
    </row>
    <row r="159" spans="2:19" ht="15" customHeight="1" x14ac:dyDescent="0.25">
      <c r="B159" s="11">
        <v>155</v>
      </c>
      <c r="C159" s="161" t="s">
        <v>647</v>
      </c>
      <c r="D159" s="237"/>
      <c r="E159" s="152">
        <v>42217</v>
      </c>
      <c r="F159" s="58">
        <v>44482</v>
      </c>
      <c r="G159" s="5">
        <f t="shared" si="14"/>
        <v>6.2054794520547949</v>
      </c>
      <c r="H159" s="11">
        <v>15</v>
      </c>
      <c r="I159" s="11"/>
      <c r="J159" s="87">
        <v>0.05</v>
      </c>
      <c r="K159" s="88">
        <f t="shared" si="15"/>
        <v>6.3333333333333325E-2</v>
      </c>
      <c r="L159" s="238">
        <v>26441154</v>
      </c>
      <c r="M159" s="238">
        <v>21617053.52</v>
      </c>
      <c r="N159" s="89">
        <v>7.0000000000000007E-2</v>
      </c>
      <c r="O159" s="239">
        <f t="shared" si="17"/>
        <v>28292034.780000001</v>
      </c>
      <c r="P159" s="238">
        <f t="shared" si="18"/>
        <v>11119157.230660273</v>
      </c>
      <c r="Q159" s="238">
        <f t="shared" si="19"/>
        <v>17172877.549339727</v>
      </c>
      <c r="R159" s="89">
        <v>0.05</v>
      </c>
      <c r="S159" s="238">
        <f t="shared" si="16"/>
        <v>16314233.671872739</v>
      </c>
    </row>
    <row r="160" spans="2:19" ht="15" customHeight="1" x14ac:dyDescent="0.25">
      <c r="B160" s="11">
        <v>156</v>
      </c>
      <c r="C160" s="161" t="s">
        <v>647</v>
      </c>
      <c r="D160" s="237"/>
      <c r="E160" s="152">
        <v>42217</v>
      </c>
      <c r="F160" s="58">
        <v>44482</v>
      </c>
      <c r="G160" s="5">
        <f t="shared" si="14"/>
        <v>6.2054794520547949</v>
      </c>
      <c r="H160" s="11">
        <v>15</v>
      </c>
      <c r="I160" s="11"/>
      <c r="J160" s="87">
        <v>0.05</v>
      </c>
      <c r="K160" s="88">
        <f t="shared" si="15"/>
        <v>6.3333333333333325E-2</v>
      </c>
      <c r="L160" s="238">
        <v>26441154</v>
      </c>
      <c r="M160" s="238">
        <v>21617053.52</v>
      </c>
      <c r="N160" s="89">
        <v>7.0000000000000007E-2</v>
      </c>
      <c r="O160" s="239">
        <f t="shared" si="17"/>
        <v>28292034.780000001</v>
      </c>
      <c r="P160" s="238">
        <f t="shared" si="18"/>
        <v>11119157.230660273</v>
      </c>
      <c r="Q160" s="238">
        <f t="shared" si="19"/>
        <v>17172877.549339727</v>
      </c>
      <c r="R160" s="89">
        <v>0.05</v>
      </c>
      <c r="S160" s="238">
        <f t="shared" si="16"/>
        <v>16314233.671872739</v>
      </c>
    </row>
    <row r="161" spans="2:19" ht="15" customHeight="1" x14ac:dyDescent="0.25">
      <c r="B161" s="11">
        <v>157</v>
      </c>
      <c r="C161" s="161" t="s">
        <v>648</v>
      </c>
      <c r="D161" s="237"/>
      <c r="E161" s="152">
        <v>42217</v>
      </c>
      <c r="F161" s="58">
        <v>44482</v>
      </c>
      <c r="G161" s="5">
        <f t="shared" si="14"/>
        <v>6.2054794520547949</v>
      </c>
      <c r="H161" s="11">
        <v>15</v>
      </c>
      <c r="I161" s="11"/>
      <c r="J161" s="87">
        <v>0.05</v>
      </c>
      <c r="K161" s="88">
        <f t="shared" si="15"/>
        <v>6.3333333333333325E-2</v>
      </c>
      <c r="L161" s="238">
        <v>6788159</v>
      </c>
      <c r="M161" s="238">
        <v>5549682</v>
      </c>
      <c r="N161" s="89">
        <v>7.0000000000000007E-2</v>
      </c>
      <c r="O161" s="239">
        <f t="shared" si="17"/>
        <v>7263330.1300000008</v>
      </c>
      <c r="P161" s="238">
        <f t="shared" si="18"/>
        <v>2854588.2387630139</v>
      </c>
      <c r="Q161" s="238">
        <f t="shared" si="19"/>
        <v>4408741.891236987</v>
      </c>
      <c r="R161" s="89">
        <v>0.05</v>
      </c>
      <c r="S161" s="238">
        <f t="shared" si="16"/>
        <v>4188304.7966751372</v>
      </c>
    </row>
    <row r="162" spans="2:19" ht="15" customHeight="1" x14ac:dyDescent="0.25">
      <c r="B162" s="11">
        <v>158</v>
      </c>
      <c r="C162" s="161" t="s">
        <v>648</v>
      </c>
      <c r="D162" s="237"/>
      <c r="E162" s="152">
        <v>42217</v>
      </c>
      <c r="F162" s="58">
        <v>44482</v>
      </c>
      <c r="G162" s="5">
        <f t="shared" si="14"/>
        <v>6.2054794520547949</v>
      </c>
      <c r="H162" s="11">
        <v>15</v>
      </c>
      <c r="I162" s="11"/>
      <c r="J162" s="87">
        <v>0.05</v>
      </c>
      <c r="K162" s="88">
        <f t="shared" si="15"/>
        <v>6.3333333333333325E-2</v>
      </c>
      <c r="L162" s="238">
        <v>6788159</v>
      </c>
      <c r="M162" s="238">
        <v>5549682</v>
      </c>
      <c r="N162" s="89">
        <v>7.0000000000000007E-2</v>
      </c>
      <c r="O162" s="239">
        <f t="shared" si="17"/>
        <v>7263330.1300000008</v>
      </c>
      <c r="P162" s="238">
        <f t="shared" si="18"/>
        <v>2854588.2387630139</v>
      </c>
      <c r="Q162" s="238">
        <f t="shared" si="19"/>
        <v>4408741.891236987</v>
      </c>
      <c r="R162" s="89">
        <v>0.05</v>
      </c>
      <c r="S162" s="238">
        <f t="shared" si="16"/>
        <v>4188304.7966751372</v>
      </c>
    </row>
    <row r="163" spans="2:19" ht="15" customHeight="1" x14ac:dyDescent="0.25">
      <c r="B163" s="11">
        <v>159</v>
      </c>
      <c r="C163" s="161" t="s">
        <v>648</v>
      </c>
      <c r="D163" s="237"/>
      <c r="E163" s="152">
        <v>42217</v>
      </c>
      <c r="F163" s="58">
        <v>44482</v>
      </c>
      <c r="G163" s="5">
        <f t="shared" si="14"/>
        <v>6.2054794520547949</v>
      </c>
      <c r="H163" s="11">
        <v>15</v>
      </c>
      <c r="I163" s="11"/>
      <c r="J163" s="87">
        <v>0.05</v>
      </c>
      <c r="K163" s="88">
        <f t="shared" si="15"/>
        <v>6.3333333333333325E-2</v>
      </c>
      <c r="L163" s="238">
        <v>6788159</v>
      </c>
      <c r="M163" s="238">
        <v>5549682</v>
      </c>
      <c r="N163" s="89">
        <v>7.0000000000000007E-2</v>
      </c>
      <c r="O163" s="239">
        <f t="shared" si="17"/>
        <v>7263330.1300000008</v>
      </c>
      <c r="P163" s="238">
        <f t="shared" si="18"/>
        <v>2854588.2387630139</v>
      </c>
      <c r="Q163" s="238">
        <f t="shared" si="19"/>
        <v>4408741.891236987</v>
      </c>
      <c r="R163" s="89">
        <v>0.05</v>
      </c>
      <c r="S163" s="238">
        <f t="shared" si="16"/>
        <v>4188304.7966751372</v>
      </c>
    </row>
    <row r="164" spans="2:19" ht="15" customHeight="1" x14ac:dyDescent="0.25">
      <c r="B164" s="11">
        <v>160</v>
      </c>
      <c r="C164" s="161" t="s">
        <v>648</v>
      </c>
      <c r="D164" s="237"/>
      <c r="E164" s="152">
        <v>42217</v>
      </c>
      <c r="F164" s="58">
        <v>44482</v>
      </c>
      <c r="G164" s="5">
        <f t="shared" si="14"/>
        <v>6.2054794520547949</v>
      </c>
      <c r="H164" s="11">
        <v>15</v>
      </c>
      <c r="I164" s="11"/>
      <c r="J164" s="87">
        <v>0.05</v>
      </c>
      <c r="K164" s="88">
        <f t="shared" si="15"/>
        <v>6.3333333333333325E-2</v>
      </c>
      <c r="L164" s="238">
        <v>6788159</v>
      </c>
      <c r="M164" s="238">
        <v>5549682</v>
      </c>
      <c r="N164" s="89">
        <v>7.0000000000000007E-2</v>
      </c>
      <c r="O164" s="239">
        <f t="shared" si="17"/>
        <v>7263330.1300000008</v>
      </c>
      <c r="P164" s="238">
        <f t="shared" si="18"/>
        <v>2854588.2387630139</v>
      </c>
      <c r="Q164" s="238">
        <f t="shared" si="19"/>
        <v>4408741.891236987</v>
      </c>
      <c r="R164" s="89">
        <v>0.05</v>
      </c>
      <c r="S164" s="238">
        <f t="shared" si="16"/>
        <v>4188304.7966751372</v>
      </c>
    </row>
    <row r="165" spans="2:19" ht="15" customHeight="1" x14ac:dyDescent="0.25">
      <c r="B165" s="11">
        <v>161</v>
      </c>
      <c r="C165" s="161" t="s">
        <v>648</v>
      </c>
      <c r="D165" s="237"/>
      <c r="E165" s="152">
        <v>42217</v>
      </c>
      <c r="F165" s="58">
        <v>44482</v>
      </c>
      <c r="G165" s="5">
        <f t="shared" si="14"/>
        <v>6.2054794520547949</v>
      </c>
      <c r="H165" s="11">
        <v>15</v>
      </c>
      <c r="I165" s="11"/>
      <c r="J165" s="87">
        <v>0.05</v>
      </c>
      <c r="K165" s="88">
        <f t="shared" si="15"/>
        <v>6.3333333333333325E-2</v>
      </c>
      <c r="L165" s="238">
        <v>6788159</v>
      </c>
      <c r="M165" s="238">
        <v>5549682</v>
      </c>
      <c r="N165" s="89">
        <v>7.0000000000000007E-2</v>
      </c>
      <c r="O165" s="239">
        <f t="shared" si="17"/>
        <v>7263330.1300000008</v>
      </c>
      <c r="P165" s="238">
        <f t="shared" si="18"/>
        <v>2854588.2387630139</v>
      </c>
      <c r="Q165" s="238">
        <f t="shared" si="19"/>
        <v>4408741.891236987</v>
      </c>
      <c r="R165" s="89">
        <v>0.05</v>
      </c>
      <c r="S165" s="238">
        <f t="shared" si="16"/>
        <v>4188304.7966751372</v>
      </c>
    </row>
    <row r="166" spans="2:19" ht="15" customHeight="1" x14ac:dyDescent="0.25">
      <c r="B166" s="11">
        <v>162</v>
      </c>
      <c r="C166" s="161" t="s">
        <v>649</v>
      </c>
      <c r="D166" s="237" t="s">
        <v>2585</v>
      </c>
      <c r="E166" s="152">
        <v>42217</v>
      </c>
      <c r="F166" s="58">
        <v>44482</v>
      </c>
      <c r="G166" s="5">
        <f t="shared" si="14"/>
        <v>6.2054794520547949</v>
      </c>
      <c r="H166" s="11">
        <v>25</v>
      </c>
      <c r="I166" s="11"/>
      <c r="J166" s="87">
        <v>0.05</v>
      </c>
      <c r="K166" s="88">
        <f t="shared" si="15"/>
        <v>3.7999999999999999E-2</v>
      </c>
      <c r="L166" s="238">
        <v>63584563</v>
      </c>
      <c r="M166" s="238">
        <v>51983771.289999999</v>
      </c>
      <c r="N166" s="89">
        <v>7.0000000000000007E-2</v>
      </c>
      <c r="O166" s="239">
        <f t="shared" si="17"/>
        <v>68035482.410000011</v>
      </c>
      <c r="P166" s="238">
        <f t="shared" si="18"/>
        <v>16043325.948023839</v>
      </c>
      <c r="Q166" s="238">
        <f t="shared" si="19"/>
        <v>51992156.461976171</v>
      </c>
      <c r="R166" s="89">
        <v>0.05</v>
      </c>
      <c r="S166" s="238">
        <f t="shared" si="16"/>
        <v>49392548.638877362</v>
      </c>
    </row>
    <row r="167" spans="2:19" ht="15" customHeight="1" x14ac:dyDescent="0.25">
      <c r="B167" s="11">
        <v>163</v>
      </c>
      <c r="C167" s="161" t="s">
        <v>650</v>
      </c>
      <c r="D167" s="237"/>
      <c r="E167" s="152">
        <v>42217</v>
      </c>
      <c r="F167" s="58">
        <v>44482</v>
      </c>
      <c r="G167" s="5">
        <f t="shared" si="14"/>
        <v>6.2054794520547949</v>
      </c>
      <c r="H167" s="11">
        <v>8</v>
      </c>
      <c r="I167" s="11"/>
      <c r="J167" s="87">
        <v>0.05</v>
      </c>
      <c r="K167" s="88">
        <f t="shared" si="15"/>
        <v>0.11874999999999999</v>
      </c>
      <c r="L167" s="238">
        <v>6141691</v>
      </c>
      <c r="M167" s="238">
        <v>5021159.93</v>
      </c>
      <c r="N167" s="89">
        <v>7.0000000000000007E-2</v>
      </c>
      <c r="O167" s="239">
        <f t="shared" si="17"/>
        <v>6571609.3700000001</v>
      </c>
      <c r="P167" s="238">
        <f t="shared" si="18"/>
        <v>4842623.4458553083</v>
      </c>
      <c r="Q167" s="238">
        <f t="shared" si="19"/>
        <v>1728985.9241446918</v>
      </c>
      <c r="R167" s="89">
        <v>0.05</v>
      </c>
      <c r="S167" s="238">
        <f t="shared" si="16"/>
        <v>1642536.6279374571</v>
      </c>
    </row>
    <row r="168" spans="2:19" ht="15" customHeight="1" x14ac:dyDescent="0.25">
      <c r="B168" s="11">
        <v>164</v>
      </c>
      <c r="C168" s="161" t="s">
        <v>651</v>
      </c>
      <c r="D168" s="237" t="s">
        <v>2585</v>
      </c>
      <c r="E168" s="152">
        <v>42217</v>
      </c>
      <c r="F168" s="58">
        <v>44482</v>
      </c>
      <c r="G168" s="5">
        <f t="shared" si="14"/>
        <v>6.2054794520547949</v>
      </c>
      <c r="H168" s="11">
        <v>25</v>
      </c>
      <c r="I168" s="11"/>
      <c r="J168" s="87">
        <v>0.05</v>
      </c>
      <c r="K168" s="88">
        <f t="shared" si="15"/>
        <v>3.7999999999999999E-2</v>
      </c>
      <c r="L168" s="238">
        <v>35762485</v>
      </c>
      <c r="M168" s="238">
        <v>29237738.75</v>
      </c>
      <c r="N168" s="89">
        <v>7.0000000000000007E-2</v>
      </c>
      <c r="O168" s="239">
        <f t="shared" si="17"/>
        <v>38265858.950000003</v>
      </c>
      <c r="P168" s="238">
        <f t="shared" si="18"/>
        <v>9023404.0543191805</v>
      </c>
      <c r="Q168" s="238">
        <f t="shared" si="19"/>
        <v>29242454.895680822</v>
      </c>
      <c r="R168" s="89">
        <v>0.05</v>
      </c>
      <c r="S168" s="238">
        <f t="shared" si="16"/>
        <v>27780332.15089678</v>
      </c>
    </row>
    <row r="169" spans="2:19" ht="15" customHeight="1" x14ac:dyDescent="0.25">
      <c r="B169" s="11">
        <v>165</v>
      </c>
      <c r="C169" s="161" t="s">
        <v>650</v>
      </c>
      <c r="D169" s="237"/>
      <c r="E169" s="152">
        <v>42217</v>
      </c>
      <c r="F169" s="58">
        <v>44482</v>
      </c>
      <c r="G169" s="5">
        <f t="shared" si="14"/>
        <v>6.2054794520547949</v>
      </c>
      <c r="H169" s="11">
        <v>8</v>
      </c>
      <c r="I169" s="11"/>
      <c r="J169" s="87">
        <v>0.05</v>
      </c>
      <c r="K169" s="88">
        <f t="shared" si="15"/>
        <v>0.11874999999999999</v>
      </c>
      <c r="L169" s="238">
        <v>4535730</v>
      </c>
      <c r="M169" s="238">
        <v>3708201.16</v>
      </c>
      <c r="N169" s="89">
        <v>7.0000000000000007E-2</v>
      </c>
      <c r="O169" s="239">
        <f t="shared" si="17"/>
        <v>4853231.1000000006</v>
      </c>
      <c r="P169" s="238">
        <f t="shared" si="18"/>
        <v>3576349.3217208907</v>
      </c>
      <c r="Q169" s="238">
        <f t="shared" si="19"/>
        <v>1276881.7782791099</v>
      </c>
      <c r="R169" s="89">
        <v>0.05</v>
      </c>
      <c r="S169" s="238">
        <f t="shared" si="16"/>
        <v>1213037.6893651544</v>
      </c>
    </row>
    <row r="170" spans="2:19" ht="15" customHeight="1" x14ac:dyDescent="0.25">
      <c r="B170" s="11">
        <v>166</v>
      </c>
      <c r="C170" s="161" t="s">
        <v>652</v>
      </c>
      <c r="D170" s="237" t="s">
        <v>2585</v>
      </c>
      <c r="E170" s="152">
        <v>42217</v>
      </c>
      <c r="F170" s="58">
        <v>44482</v>
      </c>
      <c r="G170" s="5">
        <f t="shared" si="14"/>
        <v>6.2054794520547949</v>
      </c>
      <c r="H170" s="11">
        <v>25</v>
      </c>
      <c r="I170" s="11"/>
      <c r="J170" s="87">
        <v>0.05</v>
      </c>
      <c r="K170" s="88">
        <f t="shared" si="15"/>
        <v>3.7999999999999999E-2</v>
      </c>
      <c r="L170" s="238">
        <v>36810202</v>
      </c>
      <c r="M170" s="238">
        <v>30094303.260000002</v>
      </c>
      <c r="N170" s="89">
        <v>7.0000000000000007E-2</v>
      </c>
      <c r="O170" s="239">
        <f t="shared" si="17"/>
        <v>39386916.140000001</v>
      </c>
      <c r="P170" s="238">
        <f t="shared" si="18"/>
        <v>9287758.5538898632</v>
      </c>
      <c r="Q170" s="238">
        <f t="shared" si="19"/>
        <v>30099157.586110137</v>
      </c>
      <c r="R170" s="89">
        <v>0.05</v>
      </c>
      <c r="S170" s="238">
        <f t="shared" si="16"/>
        <v>28594199.706804629</v>
      </c>
    </row>
    <row r="171" spans="2:19" ht="15" customHeight="1" x14ac:dyDescent="0.25">
      <c r="B171" s="11">
        <v>167</v>
      </c>
      <c r="C171" s="161" t="s">
        <v>650</v>
      </c>
      <c r="D171" s="237"/>
      <c r="E171" s="152">
        <v>42217</v>
      </c>
      <c r="F171" s="58">
        <v>44482</v>
      </c>
      <c r="G171" s="5">
        <f t="shared" si="14"/>
        <v>6.2054794520547949</v>
      </c>
      <c r="H171" s="11">
        <v>8</v>
      </c>
      <c r="I171" s="11"/>
      <c r="J171" s="87">
        <v>0.05</v>
      </c>
      <c r="K171" s="88">
        <f t="shared" si="15"/>
        <v>0.11874999999999999</v>
      </c>
      <c r="L171" s="238">
        <v>4793315</v>
      </c>
      <c r="M171" s="238">
        <v>3918790.65</v>
      </c>
      <c r="N171" s="89">
        <v>7.0000000000000007E-2</v>
      </c>
      <c r="O171" s="239">
        <f t="shared" si="17"/>
        <v>5128847.0500000007</v>
      </c>
      <c r="P171" s="238">
        <f t="shared" si="18"/>
        <v>3779450.904053939</v>
      </c>
      <c r="Q171" s="238">
        <f t="shared" si="19"/>
        <v>1349396.1459460617</v>
      </c>
      <c r="R171" s="89">
        <v>0.05</v>
      </c>
      <c r="S171" s="238">
        <f t="shared" si="16"/>
        <v>1281926.3386487586</v>
      </c>
    </row>
    <row r="172" spans="2:19" ht="15" customHeight="1" x14ac:dyDescent="0.25">
      <c r="B172" s="11">
        <v>168</v>
      </c>
      <c r="C172" s="161" t="s">
        <v>653</v>
      </c>
      <c r="D172" s="237"/>
      <c r="E172" s="152">
        <v>42217</v>
      </c>
      <c r="F172" s="58">
        <v>44482</v>
      </c>
      <c r="G172" s="5">
        <f t="shared" si="14"/>
        <v>6.2054794520547949</v>
      </c>
      <c r="H172" s="11">
        <v>25</v>
      </c>
      <c r="I172" s="11"/>
      <c r="J172" s="87">
        <v>0.05</v>
      </c>
      <c r="K172" s="88">
        <f t="shared" si="15"/>
        <v>3.7999999999999999E-2</v>
      </c>
      <c r="L172" s="238">
        <v>19865153</v>
      </c>
      <c r="M172" s="238">
        <v>16240822</v>
      </c>
      <c r="N172" s="89">
        <v>7.0000000000000007E-2</v>
      </c>
      <c r="O172" s="239">
        <f t="shared" si="17"/>
        <v>21255713.710000001</v>
      </c>
      <c r="P172" s="238">
        <f t="shared" si="18"/>
        <v>5012271.9973142473</v>
      </c>
      <c r="Q172" s="238">
        <f t="shared" si="19"/>
        <v>16243441.712685753</v>
      </c>
      <c r="R172" s="89">
        <v>0.05</v>
      </c>
      <c r="S172" s="238">
        <f t="shared" si="16"/>
        <v>15431269.627051465</v>
      </c>
    </row>
    <row r="173" spans="2:19" ht="15" customHeight="1" x14ac:dyDescent="0.25">
      <c r="B173" s="11">
        <v>169</v>
      </c>
      <c r="C173" s="161" t="s">
        <v>650</v>
      </c>
      <c r="D173" s="237"/>
      <c r="E173" s="152">
        <v>42217</v>
      </c>
      <c r="F173" s="58">
        <v>44482</v>
      </c>
      <c r="G173" s="5">
        <f t="shared" si="14"/>
        <v>6.2054794520547949</v>
      </c>
      <c r="H173" s="11">
        <v>8</v>
      </c>
      <c r="I173" s="11"/>
      <c r="J173" s="87">
        <v>0.05</v>
      </c>
      <c r="K173" s="88">
        <f t="shared" si="15"/>
        <v>0.11874999999999999</v>
      </c>
      <c r="L173" s="238">
        <v>3553858</v>
      </c>
      <c r="M173" s="238">
        <v>2905468.45</v>
      </c>
      <c r="N173" s="89">
        <v>7.0000000000000007E-2</v>
      </c>
      <c r="O173" s="239">
        <f t="shared" si="17"/>
        <v>3802628.06</v>
      </c>
      <c r="P173" s="238">
        <f t="shared" si="18"/>
        <v>2802159.2219537669</v>
      </c>
      <c r="Q173" s="238">
        <f t="shared" si="19"/>
        <v>1000468.8380462332</v>
      </c>
      <c r="R173" s="89">
        <v>0.05</v>
      </c>
      <c r="S173" s="238">
        <f t="shared" si="16"/>
        <v>950445.39614392142</v>
      </c>
    </row>
    <row r="174" spans="2:19" ht="15" customHeight="1" x14ac:dyDescent="0.25">
      <c r="B174" s="11">
        <v>170</v>
      </c>
      <c r="C174" s="161" t="s">
        <v>654</v>
      </c>
      <c r="D174" s="237" t="s">
        <v>2585</v>
      </c>
      <c r="E174" s="152">
        <v>42217</v>
      </c>
      <c r="F174" s="58">
        <v>44482</v>
      </c>
      <c r="G174" s="5">
        <f t="shared" si="14"/>
        <v>6.2054794520547949</v>
      </c>
      <c r="H174" s="11">
        <v>25</v>
      </c>
      <c r="I174" s="11"/>
      <c r="J174" s="87">
        <v>0.05</v>
      </c>
      <c r="K174" s="88">
        <f t="shared" si="15"/>
        <v>3.7999999999999999E-2</v>
      </c>
      <c r="L174" s="238">
        <v>56799174</v>
      </c>
      <c r="M174" s="238">
        <v>46436353.909999996</v>
      </c>
      <c r="N174" s="89">
        <v>7.0000000000000007E-2</v>
      </c>
      <c r="O174" s="239">
        <f t="shared" si="17"/>
        <v>60775116.180000007</v>
      </c>
      <c r="P174" s="238">
        <f t="shared" si="18"/>
        <v>14331271.916746851</v>
      </c>
      <c r="Q174" s="238">
        <f t="shared" si="19"/>
        <v>46443844.263253152</v>
      </c>
      <c r="R174" s="89">
        <v>0.05</v>
      </c>
      <c r="S174" s="238">
        <f t="shared" si="16"/>
        <v>44121652.050090492</v>
      </c>
    </row>
    <row r="175" spans="2:19" ht="15" customHeight="1" x14ac:dyDescent="0.25">
      <c r="B175" s="11">
        <v>171</v>
      </c>
      <c r="C175" s="161" t="s">
        <v>650</v>
      </c>
      <c r="D175" s="237"/>
      <c r="E175" s="152">
        <v>42217</v>
      </c>
      <c r="F175" s="58">
        <v>44482</v>
      </c>
      <c r="G175" s="5">
        <f t="shared" si="14"/>
        <v>6.2054794520547949</v>
      </c>
      <c r="H175" s="11">
        <v>8</v>
      </c>
      <c r="I175" s="11"/>
      <c r="J175" s="87">
        <v>0.05</v>
      </c>
      <c r="K175" s="88">
        <f t="shared" si="15"/>
        <v>0.11874999999999999</v>
      </c>
      <c r="L175" s="238">
        <v>2701425</v>
      </c>
      <c r="M175" s="238">
        <v>2208559.0099999998</v>
      </c>
      <c r="N175" s="89">
        <v>7.0000000000000007E-2</v>
      </c>
      <c r="O175" s="239">
        <f t="shared" si="17"/>
        <v>2890524.75</v>
      </c>
      <c r="P175" s="238">
        <f t="shared" si="18"/>
        <v>2130029.6680864724</v>
      </c>
      <c r="Q175" s="238">
        <f t="shared" si="19"/>
        <v>760495.08191352757</v>
      </c>
      <c r="R175" s="89">
        <v>0.05</v>
      </c>
      <c r="S175" s="238">
        <f t="shared" si="16"/>
        <v>722470.32781785121</v>
      </c>
    </row>
    <row r="176" spans="2:19" ht="15" customHeight="1" x14ac:dyDescent="0.25">
      <c r="B176" s="11">
        <v>172</v>
      </c>
      <c r="C176" s="161" t="s">
        <v>655</v>
      </c>
      <c r="D176" s="237" t="s">
        <v>2585</v>
      </c>
      <c r="E176" s="152">
        <v>42217</v>
      </c>
      <c r="F176" s="58">
        <v>44482</v>
      </c>
      <c r="G176" s="5">
        <f t="shared" si="14"/>
        <v>6.2054794520547949</v>
      </c>
      <c r="H176" s="11">
        <v>25</v>
      </c>
      <c r="I176" s="11"/>
      <c r="J176" s="87">
        <v>0.05</v>
      </c>
      <c r="K176" s="88">
        <f t="shared" si="15"/>
        <v>3.7999999999999999E-2</v>
      </c>
      <c r="L176" s="238">
        <v>35125023</v>
      </c>
      <c r="M176" s="238">
        <v>28716579.550000001</v>
      </c>
      <c r="N176" s="89">
        <v>7.0000000000000007E-2</v>
      </c>
      <c r="O176" s="239">
        <f t="shared" si="17"/>
        <v>37583774.609999999</v>
      </c>
      <c r="P176" s="238">
        <f t="shared" si="18"/>
        <v>8862562.9607745204</v>
      </c>
      <c r="Q176" s="238">
        <f t="shared" si="19"/>
        <v>28721211.649225481</v>
      </c>
      <c r="R176" s="89">
        <v>0.05</v>
      </c>
      <c r="S176" s="238">
        <f t="shared" si="16"/>
        <v>27285151.066764206</v>
      </c>
    </row>
    <row r="177" spans="2:19" ht="15" customHeight="1" x14ac:dyDescent="0.25">
      <c r="B177" s="11">
        <v>173</v>
      </c>
      <c r="C177" s="161" t="s">
        <v>650</v>
      </c>
      <c r="D177" s="237"/>
      <c r="E177" s="152">
        <v>42217</v>
      </c>
      <c r="F177" s="58">
        <v>44482</v>
      </c>
      <c r="G177" s="5">
        <f t="shared" si="14"/>
        <v>6.2054794520547949</v>
      </c>
      <c r="H177" s="11">
        <v>8</v>
      </c>
      <c r="I177" s="11"/>
      <c r="J177" s="87">
        <v>0.05</v>
      </c>
      <c r="K177" s="88">
        <f t="shared" si="15"/>
        <v>0.11874999999999999</v>
      </c>
      <c r="L177" s="238">
        <v>4357615</v>
      </c>
      <c r="M177" s="238">
        <v>3562582.65</v>
      </c>
      <c r="N177" s="89">
        <v>7.0000000000000007E-2</v>
      </c>
      <c r="O177" s="239">
        <f t="shared" si="17"/>
        <v>4662648.05</v>
      </c>
      <c r="P177" s="238">
        <f t="shared" si="18"/>
        <v>3435908.5416395548</v>
      </c>
      <c r="Q177" s="238">
        <f t="shared" si="19"/>
        <v>1226739.508360445</v>
      </c>
      <c r="R177" s="89">
        <v>0.05</v>
      </c>
      <c r="S177" s="238">
        <f t="shared" si="16"/>
        <v>1165402.5329424227</v>
      </c>
    </row>
    <row r="178" spans="2:19" ht="15" customHeight="1" x14ac:dyDescent="0.25">
      <c r="B178" s="11">
        <v>174</v>
      </c>
      <c r="C178" s="161" t="s">
        <v>656</v>
      </c>
      <c r="D178" s="237" t="s">
        <v>2585</v>
      </c>
      <c r="E178" s="152">
        <v>42217</v>
      </c>
      <c r="F178" s="58">
        <v>44482</v>
      </c>
      <c r="G178" s="5">
        <f t="shared" si="14"/>
        <v>6.2054794520547949</v>
      </c>
      <c r="H178" s="11">
        <v>25</v>
      </c>
      <c r="I178" s="11"/>
      <c r="J178" s="87">
        <v>0.05</v>
      </c>
      <c r="K178" s="88">
        <f t="shared" si="15"/>
        <v>3.7999999999999999E-2</v>
      </c>
      <c r="L178" s="238">
        <v>29459715</v>
      </c>
      <c r="M178" s="238">
        <v>24084888.140000001</v>
      </c>
      <c r="N178" s="89">
        <v>7.0000000000000007E-2</v>
      </c>
      <c r="O178" s="239">
        <f t="shared" si="17"/>
        <v>31521895.050000001</v>
      </c>
      <c r="P178" s="238">
        <f t="shared" si="18"/>
        <v>7433121.9368589045</v>
      </c>
      <c r="Q178" s="238">
        <f t="shared" si="19"/>
        <v>24088773.113141097</v>
      </c>
      <c r="R178" s="89">
        <v>0.05</v>
      </c>
      <c r="S178" s="238">
        <f t="shared" si="16"/>
        <v>22884334.45748404</v>
      </c>
    </row>
    <row r="179" spans="2:19" ht="15" customHeight="1" x14ac:dyDescent="0.25">
      <c r="B179" s="11">
        <v>175</v>
      </c>
      <c r="C179" s="161" t="s">
        <v>650</v>
      </c>
      <c r="D179" s="237"/>
      <c r="E179" s="152">
        <v>42217</v>
      </c>
      <c r="F179" s="58">
        <v>44482</v>
      </c>
      <c r="G179" s="5">
        <f t="shared" si="14"/>
        <v>6.2054794520547949</v>
      </c>
      <c r="H179" s="11">
        <v>8</v>
      </c>
      <c r="I179" s="11"/>
      <c r="J179" s="87">
        <v>0.05</v>
      </c>
      <c r="K179" s="88">
        <f t="shared" si="15"/>
        <v>0.11874999999999999</v>
      </c>
      <c r="L179" s="238">
        <v>3102288</v>
      </c>
      <c r="M179" s="238">
        <v>2536285.89</v>
      </c>
      <c r="N179" s="89">
        <v>7.0000000000000007E-2</v>
      </c>
      <c r="O179" s="239">
        <f t="shared" si="17"/>
        <v>3319448.16</v>
      </c>
      <c r="P179" s="238">
        <f t="shared" si="18"/>
        <v>2446103.6226986302</v>
      </c>
      <c r="Q179" s="238">
        <f t="shared" si="19"/>
        <v>873344.53730136994</v>
      </c>
      <c r="R179" s="89">
        <v>0.05</v>
      </c>
      <c r="S179" s="238">
        <f t="shared" si="16"/>
        <v>829677.3104363014</v>
      </c>
    </row>
    <row r="180" spans="2:19" ht="15" customHeight="1" x14ac:dyDescent="0.25">
      <c r="B180" s="11">
        <v>176</v>
      </c>
      <c r="C180" s="161" t="s">
        <v>657</v>
      </c>
      <c r="D180" s="237"/>
      <c r="E180" s="152">
        <v>42217</v>
      </c>
      <c r="F180" s="58">
        <v>44482</v>
      </c>
      <c r="G180" s="5">
        <f t="shared" si="14"/>
        <v>6.2054794520547949</v>
      </c>
      <c r="H180" s="11">
        <v>25</v>
      </c>
      <c r="I180" s="11"/>
      <c r="J180" s="87">
        <v>0.05</v>
      </c>
      <c r="K180" s="88">
        <f t="shared" si="15"/>
        <v>3.7999999999999999E-2</v>
      </c>
      <c r="L180" s="238">
        <v>19407338</v>
      </c>
      <c r="M180" s="238">
        <v>15866533.84</v>
      </c>
      <c r="N180" s="89">
        <v>7.0000000000000007E-2</v>
      </c>
      <c r="O180" s="239">
        <f t="shared" si="17"/>
        <v>20765851.66</v>
      </c>
      <c r="P180" s="238">
        <f t="shared" si="18"/>
        <v>4896758.4996608226</v>
      </c>
      <c r="Q180" s="238">
        <f t="shared" si="19"/>
        <v>15869093.160339177</v>
      </c>
      <c r="R180" s="89">
        <v>0.05</v>
      </c>
      <c r="S180" s="238">
        <f t="shared" si="16"/>
        <v>15075638.502322217</v>
      </c>
    </row>
    <row r="181" spans="2:19" ht="15" customHeight="1" x14ac:dyDescent="0.25">
      <c r="B181" s="11">
        <v>177</v>
      </c>
      <c r="C181" s="161" t="s">
        <v>650</v>
      </c>
      <c r="D181" s="237"/>
      <c r="E181" s="152">
        <v>42217</v>
      </c>
      <c r="F181" s="58">
        <v>44482</v>
      </c>
      <c r="G181" s="5">
        <f t="shared" si="14"/>
        <v>6.2054794520547949</v>
      </c>
      <c r="H181" s="11">
        <v>8</v>
      </c>
      <c r="I181" s="11"/>
      <c r="J181" s="87">
        <v>0.05</v>
      </c>
      <c r="K181" s="88">
        <f t="shared" si="15"/>
        <v>0.11874999999999999</v>
      </c>
      <c r="L181" s="238">
        <v>3102288</v>
      </c>
      <c r="M181" s="238">
        <v>2536285.89</v>
      </c>
      <c r="N181" s="89">
        <v>7.0000000000000007E-2</v>
      </c>
      <c r="O181" s="239">
        <f t="shared" si="17"/>
        <v>3319448.16</v>
      </c>
      <c r="P181" s="238">
        <f t="shared" si="18"/>
        <v>2446103.6226986302</v>
      </c>
      <c r="Q181" s="238">
        <f t="shared" si="19"/>
        <v>873344.53730136994</v>
      </c>
      <c r="R181" s="89">
        <v>0.05</v>
      </c>
      <c r="S181" s="238">
        <f t="shared" si="16"/>
        <v>829677.3104363014</v>
      </c>
    </row>
    <row r="182" spans="2:19" ht="15" customHeight="1" x14ac:dyDescent="0.25">
      <c r="B182" s="11">
        <v>178</v>
      </c>
      <c r="C182" s="161" t="s">
        <v>658</v>
      </c>
      <c r="D182" s="237"/>
      <c r="E182" s="152">
        <v>42217</v>
      </c>
      <c r="F182" s="58">
        <v>44482</v>
      </c>
      <c r="G182" s="5">
        <f t="shared" si="14"/>
        <v>6.2054794520547949</v>
      </c>
      <c r="H182" s="11">
        <v>25</v>
      </c>
      <c r="I182" s="11"/>
      <c r="J182" s="87">
        <v>0.05</v>
      </c>
      <c r="K182" s="88">
        <f t="shared" si="15"/>
        <v>3.7999999999999999E-2</v>
      </c>
      <c r="L182" s="238">
        <v>26970829</v>
      </c>
      <c r="M182" s="238">
        <v>22050091.079999998</v>
      </c>
      <c r="N182" s="89">
        <v>7.0000000000000007E-2</v>
      </c>
      <c r="O182" s="239">
        <f t="shared" si="17"/>
        <v>28858787.030000001</v>
      </c>
      <c r="P182" s="238">
        <f t="shared" si="18"/>
        <v>6805139.1771838358</v>
      </c>
      <c r="Q182" s="238">
        <f t="shared" si="19"/>
        <v>22053647.852816164</v>
      </c>
      <c r="R182" s="89">
        <v>0.05</v>
      </c>
      <c r="S182" s="238">
        <f t="shared" si="16"/>
        <v>20950965.460175354</v>
      </c>
    </row>
    <row r="183" spans="2:19" ht="15" customHeight="1" x14ac:dyDescent="0.25">
      <c r="B183" s="11">
        <v>179</v>
      </c>
      <c r="C183" s="161" t="s">
        <v>650</v>
      </c>
      <c r="D183" s="237"/>
      <c r="E183" s="152">
        <v>42217</v>
      </c>
      <c r="F183" s="58">
        <v>44482</v>
      </c>
      <c r="G183" s="5">
        <f t="shared" si="14"/>
        <v>6.2054794520547949</v>
      </c>
      <c r="H183" s="11">
        <v>8</v>
      </c>
      <c r="I183" s="11"/>
      <c r="J183" s="87">
        <v>0.05</v>
      </c>
      <c r="K183" s="88">
        <f t="shared" si="15"/>
        <v>0.11874999999999999</v>
      </c>
      <c r="L183" s="238">
        <v>5168858</v>
      </c>
      <c r="M183" s="238">
        <v>4225817.07</v>
      </c>
      <c r="N183" s="89">
        <v>7.0000000000000007E-2</v>
      </c>
      <c r="O183" s="239">
        <f t="shared" si="17"/>
        <v>5530678.0600000005</v>
      </c>
      <c r="P183" s="238">
        <f t="shared" si="18"/>
        <v>4075560.4505496584</v>
      </c>
      <c r="Q183" s="238">
        <f t="shared" si="19"/>
        <v>1455117.6094503421</v>
      </c>
      <c r="R183" s="89">
        <v>0.05</v>
      </c>
      <c r="S183" s="238">
        <f t="shared" si="16"/>
        <v>1382361.728977825</v>
      </c>
    </row>
    <row r="184" spans="2:19" ht="15" customHeight="1" x14ac:dyDescent="0.25">
      <c r="B184" s="11">
        <v>180</v>
      </c>
      <c r="C184" s="161" t="s">
        <v>659</v>
      </c>
      <c r="D184" s="237"/>
      <c r="E184" s="152">
        <v>42217</v>
      </c>
      <c r="F184" s="58">
        <v>44482</v>
      </c>
      <c r="G184" s="5">
        <f t="shared" si="14"/>
        <v>6.2054794520547949</v>
      </c>
      <c r="H184" s="11">
        <v>25</v>
      </c>
      <c r="I184" s="11"/>
      <c r="J184" s="87">
        <v>0.05</v>
      </c>
      <c r="K184" s="88">
        <f t="shared" si="15"/>
        <v>3.7999999999999999E-2</v>
      </c>
      <c r="L184" s="238">
        <v>26970829</v>
      </c>
      <c r="M184" s="238">
        <v>22050091.079999998</v>
      </c>
      <c r="N184" s="89">
        <v>7.0000000000000007E-2</v>
      </c>
      <c r="O184" s="239">
        <f t="shared" si="17"/>
        <v>28858787.030000001</v>
      </c>
      <c r="P184" s="238">
        <f t="shared" si="18"/>
        <v>6805139.1771838358</v>
      </c>
      <c r="Q184" s="238">
        <f t="shared" si="19"/>
        <v>22053647.852816164</v>
      </c>
      <c r="R184" s="89">
        <v>0.05</v>
      </c>
      <c r="S184" s="238">
        <f t="shared" si="16"/>
        <v>20950965.460175354</v>
      </c>
    </row>
    <row r="185" spans="2:19" ht="15" customHeight="1" x14ac:dyDescent="0.25">
      <c r="B185" s="11">
        <v>181</v>
      </c>
      <c r="C185" s="161" t="s">
        <v>650</v>
      </c>
      <c r="D185" s="237"/>
      <c r="E185" s="152">
        <v>42217</v>
      </c>
      <c r="F185" s="58">
        <v>44482</v>
      </c>
      <c r="G185" s="5">
        <f t="shared" si="14"/>
        <v>6.2054794520547949</v>
      </c>
      <c r="H185" s="11">
        <v>8</v>
      </c>
      <c r="I185" s="11"/>
      <c r="J185" s="87">
        <v>0.05</v>
      </c>
      <c r="K185" s="88">
        <f t="shared" si="15"/>
        <v>0.11874999999999999</v>
      </c>
      <c r="L185" s="238">
        <v>5168858</v>
      </c>
      <c r="M185" s="238">
        <v>4225817.07</v>
      </c>
      <c r="N185" s="89">
        <v>7.0000000000000007E-2</v>
      </c>
      <c r="O185" s="239">
        <f t="shared" si="17"/>
        <v>5530678.0600000005</v>
      </c>
      <c r="P185" s="238">
        <f t="shared" si="18"/>
        <v>4075560.4505496584</v>
      </c>
      <c r="Q185" s="238">
        <f t="shared" si="19"/>
        <v>1455117.6094503421</v>
      </c>
      <c r="R185" s="89">
        <v>0.05</v>
      </c>
      <c r="S185" s="238">
        <f t="shared" si="16"/>
        <v>1382361.728977825</v>
      </c>
    </row>
    <row r="186" spans="2:19" ht="15" customHeight="1" x14ac:dyDescent="0.25">
      <c r="B186" s="11">
        <v>182</v>
      </c>
      <c r="C186" s="161" t="s">
        <v>660</v>
      </c>
      <c r="D186" s="237"/>
      <c r="E186" s="152">
        <v>42217</v>
      </c>
      <c r="F186" s="58">
        <v>44482</v>
      </c>
      <c r="G186" s="5">
        <f t="shared" si="14"/>
        <v>6.2054794520547949</v>
      </c>
      <c r="H186" s="11">
        <v>25</v>
      </c>
      <c r="I186" s="11"/>
      <c r="J186" s="87">
        <v>0.05</v>
      </c>
      <c r="K186" s="88">
        <f t="shared" si="15"/>
        <v>3.7999999999999999E-2</v>
      </c>
      <c r="L186" s="238">
        <v>26970829</v>
      </c>
      <c r="M186" s="238">
        <v>22050091.079999998</v>
      </c>
      <c r="N186" s="89">
        <v>7.0000000000000007E-2</v>
      </c>
      <c r="O186" s="239">
        <f t="shared" si="17"/>
        <v>28858787.030000001</v>
      </c>
      <c r="P186" s="238">
        <f t="shared" si="18"/>
        <v>6805139.1771838358</v>
      </c>
      <c r="Q186" s="238">
        <f t="shared" si="19"/>
        <v>22053647.852816164</v>
      </c>
      <c r="R186" s="89">
        <v>0.05</v>
      </c>
      <c r="S186" s="238">
        <f t="shared" si="16"/>
        <v>20950965.460175354</v>
      </c>
    </row>
    <row r="187" spans="2:19" ht="15" customHeight="1" x14ac:dyDescent="0.25">
      <c r="B187" s="11">
        <v>183</v>
      </c>
      <c r="C187" s="161" t="s">
        <v>650</v>
      </c>
      <c r="D187" s="237"/>
      <c r="E187" s="152">
        <v>42217</v>
      </c>
      <c r="F187" s="58">
        <v>44482</v>
      </c>
      <c r="G187" s="5">
        <f t="shared" si="14"/>
        <v>6.2054794520547949</v>
      </c>
      <c r="H187" s="11">
        <v>8</v>
      </c>
      <c r="I187" s="11"/>
      <c r="J187" s="87">
        <v>0.05</v>
      </c>
      <c r="K187" s="88">
        <f t="shared" si="15"/>
        <v>0.11874999999999999</v>
      </c>
      <c r="L187" s="238">
        <v>5168858</v>
      </c>
      <c r="M187" s="238">
        <v>4225817.07</v>
      </c>
      <c r="N187" s="89">
        <v>7.0000000000000007E-2</v>
      </c>
      <c r="O187" s="239">
        <f t="shared" si="17"/>
        <v>5530678.0600000005</v>
      </c>
      <c r="P187" s="238">
        <f t="shared" si="18"/>
        <v>4075560.4505496584</v>
      </c>
      <c r="Q187" s="238">
        <f t="shared" si="19"/>
        <v>1455117.6094503421</v>
      </c>
      <c r="R187" s="89">
        <v>0.05</v>
      </c>
      <c r="S187" s="238">
        <f t="shared" si="16"/>
        <v>1382361.728977825</v>
      </c>
    </row>
    <row r="188" spans="2:19" ht="15" customHeight="1" x14ac:dyDescent="0.25">
      <c r="B188" s="11">
        <v>184</v>
      </c>
      <c r="C188" s="161" t="s">
        <v>661</v>
      </c>
      <c r="D188" s="237"/>
      <c r="E188" s="152">
        <v>42217</v>
      </c>
      <c r="F188" s="58">
        <v>44482</v>
      </c>
      <c r="G188" s="5">
        <f t="shared" si="14"/>
        <v>6.2054794520547949</v>
      </c>
      <c r="H188" s="11">
        <v>15</v>
      </c>
      <c r="I188" s="11"/>
      <c r="J188" s="87">
        <v>0.05</v>
      </c>
      <c r="K188" s="88">
        <f t="shared" si="15"/>
        <v>6.3333333333333325E-2</v>
      </c>
      <c r="L188" s="238">
        <v>2274667</v>
      </c>
      <c r="M188" s="238">
        <v>1859661.58</v>
      </c>
      <c r="N188" s="89">
        <v>7.0000000000000007E-2</v>
      </c>
      <c r="O188" s="239">
        <f t="shared" si="17"/>
        <v>2433893.69</v>
      </c>
      <c r="P188" s="238">
        <f t="shared" si="18"/>
        <v>956553.56117945199</v>
      </c>
      <c r="Q188" s="238">
        <f t="shared" si="19"/>
        <v>1477340.1288205478</v>
      </c>
      <c r="R188" s="89">
        <v>0.05</v>
      </c>
      <c r="S188" s="238">
        <f t="shared" si="16"/>
        <v>1403473.1223795204</v>
      </c>
    </row>
    <row r="189" spans="2:19" ht="15" customHeight="1" x14ac:dyDescent="0.25">
      <c r="B189" s="11">
        <v>185</v>
      </c>
      <c r="C189" s="161" t="s">
        <v>661</v>
      </c>
      <c r="D189" s="237"/>
      <c r="E189" s="152">
        <v>42217</v>
      </c>
      <c r="F189" s="58">
        <v>44482</v>
      </c>
      <c r="G189" s="5">
        <f t="shared" si="14"/>
        <v>6.2054794520547949</v>
      </c>
      <c r="H189" s="11">
        <v>15</v>
      </c>
      <c r="I189" s="11"/>
      <c r="J189" s="87">
        <v>0.05</v>
      </c>
      <c r="K189" s="88">
        <f t="shared" si="15"/>
        <v>6.3333333333333325E-2</v>
      </c>
      <c r="L189" s="238">
        <v>2274667</v>
      </c>
      <c r="M189" s="238">
        <v>1859661.58</v>
      </c>
      <c r="N189" s="89">
        <v>7.0000000000000007E-2</v>
      </c>
      <c r="O189" s="239">
        <f t="shared" si="17"/>
        <v>2433893.69</v>
      </c>
      <c r="P189" s="238">
        <f t="shared" si="18"/>
        <v>956553.56117945199</v>
      </c>
      <c r="Q189" s="238">
        <f t="shared" si="19"/>
        <v>1477340.1288205478</v>
      </c>
      <c r="R189" s="89">
        <v>0.05</v>
      </c>
      <c r="S189" s="238">
        <f t="shared" si="16"/>
        <v>1403473.1223795204</v>
      </c>
    </row>
    <row r="190" spans="2:19" x14ac:dyDescent="0.25">
      <c r="B190" s="11">
        <v>186</v>
      </c>
      <c r="C190" s="161" t="s">
        <v>662</v>
      </c>
      <c r="D190" s="237"/>
      <c r="E190" s="152">
        <v>42217</v>
      </c>
      <c r="F190" s="58">
        <v>44482</v>
      </c>
      <c r="G190" s="5">
        <f t="shared" si="14"/>
        <v>6.2054794520547949</v>
      </c>
      <c r="H190" s="11">
        <v>25</v>
      </c>
      <c r="I190" s="11"/>
      <c r="J190" s="87">
        <v>0.05</v>
      </c>
      <c r="K190" s="88">
        <f t="shared" si="15"/>
        <v>3.7999999999999999E-2</v>
      </c>
      <c r="L190" s="238">
        <v>27083515</v>
      </c>
      <c r="M190" s="238">
        <v>22142217.899999999</v>
      </c>
      <c r="N190" s="89">
        <v>0.05</v>
      </c>
      <c r="O190" s="239">
        <f t="shared" si="17"/>
        <v>28437690.75</v>
      </c>
      <c r="P190" s="238">
        <f t="shared" si="18"/>
        <v>6705841.213294521</v>
      </c>
      <c r="Q190" s="238">
        <f t="shared" si="19"/>
        <v>21731849.536705479</v>
      </c>
      <c r="R190" s="89">
        <v>0.05</v>
      </c>
      <c r="S190" s="238">
        <f t="shared" si="16"/>
        <v>20645257.059870206</v>
      </c>
    </row>
    <row r="191" spans="2:19" x14ac:dyDescent="0.25">
      <c r="B191" s="11">
        <v>187</v>
      </c>
      <c r="C191" s="161" t="s">
        <v>663</v>
      </c>
      <c r="D191" s="237" t="s">
        <v>2585</v>
      </c>
      <c r="E191" s="152">
        <v>42217</v>
      </c>
      <c r="F191" s="58">
        <v>44482</v>
      </c>
      <c r="G191" s="5">
        <f t="shared" si="14"/>
        <v>6.2054794520547949</v>
      </c>
      <c r="H191" s="11">
        <v>25</v>
      </c>
      <c r="I191" s="11"/>
      <c r="J191" s="87">
        <v>0.05</v>
      </c>
      <c r="K191" s="88">
        <f t="shared" si="15"/>
        <v>3.7999999999999999E-2</v>
      </c>
      <c r="L191" s="238">
        <v>73350712</v>
      </c>
      <c r="M191" s="238">
        <v>59968118.939999998</v>
      </c>
      <c r="N191" s="89">
        <v>0.05</v>
      </c>
      <c r="O191" s="239">
        <f t="shared" si="17"/>
        <v>77018247.600000009</v>
      </c>
      <c r="P191" s="238">
        <f t="shared" si="18"/>
        <v>18161535.810772605</v>
      </c>
      <c r="Q191" s="238">
        <f t="shared" si="19"/>
        <v>58856711.789227404</v>
      </c>
      <c r="R191" s="89">
        <v>0.05</v>
      </c>
      <c r="S191" s="238">
        <f t="shared" si="16"/>
        <v>55913876.199766032</v>
      </c>
    </row>
    <row r="192" spans="2:19" x14ac:dyDescent="0.25">
      <c r="B192" s="11">
        <v>188</v>
      </c>
      <c r="C192" s="161" t="s">
        <v>664</v>
      </c>
      <c r="D192" s="237"/>
      <c r="E192" s="152">
        <v>42217</v>
      </c>
      <c r="F192" s="58">
        <v>44482</v>
      </c>
      <c r="G192" s="5">
        <f t="shared" si="14"/>
        <v>6.2054794520547949</v>
      </c>
      <c r="H192" s="11">
        <v>25</v>
      </c>
      <c r="I192" s="11"/>
      <c r="J192" s="87">
        <v>0.05</v>
      </c>
      <c r="K192" s="88">
        <f t="shared" si="15"/>
        <v>3.7999999999999999E-2</v>
      </c>
      <c r="L192" s="238">
        <v>18619815</v>
      </c>
      <c r="M192" s="238">
        <v>15222691.779999999</v>
      </c>
      <c r="N192" s="89">
        <v>0.05</v>
      </c>
      <c r="O192" s="239">
        <f t="shared" si="17"/>
        <v>19550805.75</v>
      </c>
      <c r="P192" s="238">
        <f t="shared" si="18"/>
        <v>4610240.6874041101</v>
      </c>
      <c r="Q192" s="238">
        <f t="shared" si="19"/>
        <v>14940565.062595889</v>
      </c>
      <c r="R192" s="89">
        <v>0.05</v>
      </c>
      <c r="S192" s="238">
        <f t="shared" si="16"/>
        <v>14193536.809466094</v>
      </c>
    </row>
    <row r="193" spans="2:19" x14ac:dyDescent="0.25">
      <c r="B193" s="11">
        <v>189</v>
      </c>
      <c r="C193" s="161" t="s">
        <v>665</v>
      </c>
      <c r="D193" s="237"/>
      <c r="E193" s="152">
        <v>42217</v>
      </c>
      <c r="F193" s="58">
        <v>44482</v>
      </c>
      <c r="G193" s="5">
        <f t="shared" si="14"/>
        <v>6.2054794520547949</v>
      </c>
      <c r="H193" s="11">
        <v>25</v>
      </c>
      <c r="I193" s="11"/>
      <c r="J193" s="87">
        <v>0.05</v>
      </c>
      <c r="K193" s="88">
        <f t="shared" si="15"/>
        <v>3.7999999999999999E-2</v>
      </c>
      <c r="L193" s="238">
        <v>18431724</v>
      </c>
      <c r="M193" s="238">
        <v>15068917.35</v>
      </c>
      <c r="N193" s="89">
        <v>0.05</v>
      </c>
      <c r="O193" s="239">
        <f t="shared" si="17"/>
        <v>19353310.199999999</v>
      </c>
      <c r="P193" s="238">
        <f t="shared" si="18"/>
        <v>4563669.6134630134</v>
      </c>
      <c r="Q193" s="238">
        <f t="shared" si="19"/>
        <v>14789640.586536985</v>
      </c>
      <c r="R193" s="89">
        <v>0.05</v>
      </c>
      <c r="S193" s="238">
        <f t="shared" si="16"/>
        <v>14050158.557210134</v>
      </c>
    </row>
    <row r="194" spans="2:19" x14ac:dyDescent="0.25">
      <c r="B194" s="11">
        <v>190</v>
      </c>
      <c r="C194" s="161" t="s">
        <v>666</v>
      </c>
      <c r="D194" s="237"/>
      <c r="E194" s="152">
        <v>42217</v>
      </c>
      <c r="F194" s="58">
        <v>44482</v>
      </c>
      <c r="G194" s="5">
        <f t="shared" si="14"/>
        <v>6.2054794520547949</v>
      </c>
      <c r="H194" s="11">
        <v>25</v>
      </c>
      <c r="I194" s="11"/>
      <c r="J194" s="87">
        <v>0.05</v>
      </c>
      <c r="K194" s="88">
        <f t="shared" si="15"/>
        <v>3.7999999999999999E-2</v>
      </c>
      <c r="L194" s="238">
        <v>19372180</v>
      </c>
      <c r="M194" s="238">
        <v>15837790.300000001</v>
      </c>
      <c r="N194" s="89">
        <v>0.05</v>
      </c>
      <c r="O194" s="239">
        <f t="shared" si="17"/>
        <v>20340789</v>
      </c>
      <c r="P194" s="238">
        <f t="shared" si="18"/>
        <v>4796525.2307671234</v>
      </c>
      <c r="Q194" s="238">
        <f t="shared" si="19"/>
        <v>15544263.769232877</v>
      </c>
      <c r="R194" s="89">
        <v>0.05</v>
      </c>
      <c r="S194" s="238">
        <f t="shared" si="16"/>
        <v>14767050.580771232</v>
      </c>
    </row>
    <row r="195" spans="2:19" x14ac:dyDescent="0.25">
      <c r="B195" s="11">
        <v>191</v>
      </c>
      <c r="C195" s="161" t="s">
        <v>667</v>
      </c>
      <c r="D195" s="237"/>
      <c r="E195" s="152">
        <v>42217</v>
      </c>
      <c r="F195" s="58">
        <v>44482</v>
      </c>
      <c r="G195" s="5">
        <f t="shared" si="14"/>
        <v>6.2054794520547949</v>
      </c>
      <c r="H195" s="11">
        <v>25</v>
      </c>
      <c r="I195" s="11"/>
      <c r="J195" s="87">
        <v>0.05</v>
      </c>
      <c r="K195" s="88">
        <f t="shared" si="15"/>
        <v>3.7999999999999999E-2</v>
      </c>
      <c r="L195" s="238">
        <v>18431724</v>
      </c>
      <c r="M195" s="238">
        <v>15068917.35</v>
      </c>
      <c r="N195" s="89">
        <v>0.05</v>
      </c>
      <c r="O195" s="239">
        <f t="shared" si="17"/>
        <v>19353310.199999999</v>
      </c>
      <c r="P195" s="238">
        <f t="shared" si="18"/>
        <v>4563669.6134630134</v>
      </c>
      <c r="Q195" s="238">
        <f t="shared" si="19"/>
        <v>14789640.586536985</v>
      </c>
      <c r="R195" s="89">
        <v>0.05</v>
      </c>
      <c r="S195" s="238">
        <f t="shared" si="16"/>
        <v>14050158.557210134</v>
      </c>
    </row>
    <row r="196" spans="2:19" ht="15" customHeight="1" x14ac:dyDescent="0.25">
      <c r="B196" s="11">
        <v>192</v>
      </c>
      <c r="C196" s="161" t="s">
        <v>668</v>
      </c>
      <c r="D196" s="237"/>
      <c r="E196" s="152">
        <v>42217</v>
      </c>
      <c r="F196" s="58">
        <v>44482</v>
      </c>
      <c r="G196" s="5">
        <f t="shared" si="14"/>
        <v>6.2054794520547949</v>
      </c>
      <c r="H196" s="11">
        <v>5</v>
      </c>
      <c r="I196" s="11"/>
      <c r="J196" s="87">
        <v>0.05</v>
      </c>
      <c r="K196" s="88">
        <f t="shared" si="15"/>
        <v>0.19</v>
      </c>
      <c r="L196" s="238">
        <v>8890595</v>
      </c>
      <c r="M196" s="238">
        <v>7268535.5599999996</v>
      </c>
      <c r="N196" s="89">
        <v>7.0000000000000007E-2</v>
      </c>
      <c r="O196" s="239">
        <f t="shared" si="17"/>
        <v>9512936.6500000004</v>
      </c>
      <c r="P196" s="238">
        <f t="shared" si="18"/>
        <v>11216143.252952056</v>
      </c>
      <c r="Q196" s="238">
        <f t="shared" si="19"/>
        <v>0</v>
      </c>
      <c r="R196" s="89">
        <v>0.05</v>
      </c>
      <c r="S196" s="238">
        <f t="shared" si="16"/>
        <v>475646.83250000002</v>
      </c>
    </row>
    <row r="197" spans="2:19" ht="15" customHeight="1" x14ac:dyDescent="0.25">
      <c r="B197" s="11">
        <v>193</v>
      </c>
      <c r="C197" s="161" t="s">
        <v>669</v>
      </c>
      <c r="D197" s="237"/>
      <c r="E197" s="152">
        <v>42217</v>
      </c>
      <c r="F197" s="58">
        <v>44482</v>
      </c>
      <c r="G197" s="5">
        <f t="shared" ref="G197:G260" si="20">(F197-E197)/(EDATE(F197,12)-F197)</f>
        <v>6.2054794520547949</v>
      </c>
      <c r="H197" s="11">
        <v>15</v>
      </c>
      <c r="I197" s="11"/>
      <c r="J197" s="87">
        <v>0.05</v>
      </c>
      <c r="K197" s="88">
        <f t="shared" ref="K197:K260" si="21">(1-J197)/H197</f>
        <v>6.3333333333333325E-2</v>
      </c>
      <c r="L197" s="238">
        <v>14117428</v>
      </c>
      <c r="M197" s="238">
        <v>11731063.83</v>
      </c>
      <c r="N197" s="89">
        <v>7.0000000000000007E-2</v>
      </c>
      <c r="O197" s="239">
        <f t="shared" si="17"/>
        <v>15105647.960000001</v>
      </c>
      <c r="P197" s="238">
        <f t="shared" si="18"/>
        <v>5936726.5749643836</v>
      </c>
      <c r="Q197" s="238">
        <f t="shared" si="19"/>
        <v>9168921.3850356173</v>
      </c>
      <c r="R197" s="89">
        <v>0.05</v>
      </c>
      <c r="S197" s="238">
        <f t="shared" ref="S197:S260" si="22">IF(M197&lt;=0,0,IF(Q197&lt;=J197*O197,J197*O197,Q197*(1-R197)))</f>
        <v>8710475.3157838359</v>
      </c>
    </row>
    <row r="198" spans="2:19" ht="15" customHeight="1" x14ac:dyDescent="0.25">
      <c r="B198" s="11">
        <v>194</v>
      </c>
      <c r="C198" s="161" t="s">
        <v>669</v>
      </c>
      <c r="D198" s="237"/>
      <c r="E198" s="152">
        <v>42217</v>
      </c>
      <c r="F198" s="58">
        <v>44482</v>
      </c>
      <c r="G198" s="5">
        <f t="shared" si="20"/>
        <v>6.2054794520547949</v>
      </c>
      <c r="H198" s="11">
        <v>15</v>
      </c>
      <c r="I198" s="11"/>
      <c r="J198" s="87">
        <v>0.05</v>
      </c>
      <c r="K198" s="88">
        <f t="shared" si="21"/>
        <v>6.3333333333333325E-2</v>
      </c>
      <c r="L198" s="238">
        <v>10282499</v>
      </c>
      <c r="M198" s="238">
        <v>8406491.3100000005</v>
      </c>
      <c r="N198" s="89">
        <v>7.0000000000000007E-2</v>
      </c>
      <c r="O198" s="239">
        <f t="shared" ref="O198:O261" si="23">L198*(1+N198)</f>
        <v>11002273.930000002</v>
      </c>
      <c r="P198" s="238">
        <f t="shared" ref="P198:P261" si="24">O198*K198*G198</f>
        <v>4324044.3705712333</v>
      </c>
      <c r="Q198" s="238">
        <f t="shared" ref="Q198:Q261" si="25">MAX(O198-P198,0)</f>
        <v>6678229.5594287682</v>
      </c>
      <c r="R198" s="89">
        <v>0.05</v>
      </c>
      <c r="S198" s="238">
        <f t="shared" si="22"/>
        <v>6344318.0814573299</v>
      </c>
    </row>
    <row r="199" spans="2:19" ht="15" customHeight="1" x14ac:dyDescent="0.25">
      <c r="B199" s="11">
        <v>195</v>
      </c>
      <c r="C199" s="161" t="s">
        <v>669</v>
      </c>
      <c r="D199" s="237"/>
      <c r="E199" s="152">
        <v>42217</v>
      </c>
      <c r="F199" s="58">
        <v>44482</v>
      </c>
      <c r="G199" s="5">
        <f t="shared" si="20"/>
        <v>6.2054794520547949</v>
      </c>
      <c r="H199" s="11">
        <v>15</v>
      </c>
      <c r="I199" s="11"/>
      <c r="J199" s="87">
        <v>0.05</v>
      </c>
      <c r="K199" s="88">
        <f t="shared" si="21"/>
        <v>6.3333333333333325E-2</v>
      </c>
      <c r="L199" s="238">
        <v>10282499</v>
      </c>
      <c r="M199" s="238">
        <v>8406491.3100000005</v>
      </c>
      <c r="N199" s="89">
        <v>7.0000000000000007E-2</v>
      </c>
      <c r="O199" s="239">
        <f t="shared" si="23"/>
        <v>11002273.930000002</v>
      </c>
      <c r="P199" s="238">
        <f t="shared" si="24"/>
        <v>4324044.3705712333</v>
      </c>
      <c r="Q199" s="238">
        <f t="shared" si="25"/>
        <v>6678229.5594287682</v>
      </c>
      <c r="R199" s="89">
        <v>0.05</v>
      </c>
      <c r="S199" s="238">
        <f t="shared" si="22"/>
        <v>6344318.0814573299</v>
      </c>
    </row>
    <row r="200" spans="2:19" ht="15" customHeight="1" x14ac:dyDescent="0.25">
      <c r="B200" s="11">
        <v>196</v>
      </c>
      <c r="C200" s="161" t="s">
        <v>669</v>
      </c>
      <c r="D200" s="237"/>
      <c r="E200" s="152">
        <v>42217</v>
      </c>
      <c r="F200" s="58">
        <v>44482</v>
      </c>
      <c r="G200" s="5">
        <f t="shared" si="20"/>
        <v>6.2054794520547949</v>
      </c>
      <c r="H200" s="11">
        <v>15</v>
      </c>
      <c r="I200" s="11"/>
      <c r="J200" s="87">
        <v>0.05</v>
      </c>
      <c r="K200" s="88">
        <f t="shared" si="21"/>
        <v>6.3333333333333325E-2</v>
      </c>
      <c r="L200" s="238">
        <v>10282499</v>
      </c>
      <c r="M200" s="238">
        <v>8406491.3100000005</v>
      </c>
      <c r="N200" s="89">
        <v>7.0000000000000007E-2</v>
      </c>
      <c r="O200" s="239">
        <f t="shared" si="23"/>
        <v>11002273.930000002</v>
      </c>
      <c r="P200" s="238">
        <f t="shared" si="24"/>
        <v>4324044.3705712333</v>
      </c>
      <c r="Q200" s="238">
        <f t="shared" si="25"/>
        <v>6678229.5594287682</v>
      </c>
      <c r="R200" s="89">
        <v>0.05</v>
      </c>
      <c r="S200" s="238">
        <f t="shared" si="22"/>
        <v>6344318.0814573299</v>
      </c>
    </row>
    <row r="201" spans="2:19" x14ac:dyDescent="0.25">
      <c r="B201" s="11">
        <v>197</v>
      </c>
      <c r="C201" s="161" t="s">
        <v>670</v>
      </c>
      <c r="D201" s="237"/>
      <c r="E201" s="152">
        <v>42217</v>
      </c>
      <c r="F201" s="58">
        <v>44482</v>
      </c>
      <c r="G201" s="5">
        <f t="shared" si="20"/>
        <v>6.2054794520547949</v>
      </c>
      <c r="H201" s="11">
        <v>25</v>
      </c>
      <c r="I201" s="11" t="s">
        <v>2585</v>
      </c>
      <c r="J201" s="87">
        <v>0.05</v>
      </c>
      <c r="K201" s="88">
        <f t="shared" si="21"/>
        <v>3.7999999999999999E-2</v>
      </c>
      <c r="L201" s="238">
        <v>1404022</v>
      </c>
      <c r="M201" s="238">
        <v>1147862.8700000001</v>
      </c>
      <c r="N201" s="89">
        <v>0.05</v>
      </c>
      <c r="O201" s="239">
        <f t="shared" si="23"/>
        <v>1474223.1</v>
      </c>
      <c r="P201" s="238">
        <f t="shared" si="24"/>
        <v>347633.92388219183</v>
      </c>
      <c r="Q201" s="238">
        <f t="shared" si="25"/>
        <v>1126589.1761178083</v>
      </c>
      <c r="R201" s="89">
        <v>0.05</v>
      </c>
      <c r="S201" s="238">
        <f t="shared" si="22"/>
        <v>1070259.7173119178</v>
      </c>
    </row>
    <row r="202" spans="2:19" x14ac:dyDescent="0.25">
      <c r="B202" s="11">
        <v>198</v>
      </c>
      <c r="C202" s="161" t="s">
        <v>671</v>
      </c>
      <c r="D202" s="237"/>
      <c r="E202" s="152">
        <v>42217</v>
      </c>
      <c r="F202" s="58">
        <v>44482</v>
      </c>
      <c r="G202" s="5">
        <f t="shared" si="20"/>
        <v>6.2054794520547949</v>
      </c>
      <c r="H202" s="11">
        <v>25</v>
      </c>
      <c r="I202" s="11" t="s">
        <v>2585</v>
      </c>
      <c r="J202" s="87">
        <v>0.05</v>
      </c>
      <c r="K202" s="88">
        <f t="shared" si="21"/>
        <v>3.7999999999999999E-2</v>
      </c>
      <c r="L202" s="238">
        <v>5065982</v>
      </c>
      <c r="M202" s="238">
        <v>4141710.46</v>
      </c>
      <c r="N202" s="89">
        <v>0.05</v>
      </c>
      <c r="O202" s="239">
        <f t="shared" si="23"/>
        <v>5319281.1000000006</v>
      </c>
      <c r="P202" s="238">
        <f t="shared" si="24"/>
        <v>1254330.2034986303</v>
      </c>
      <c r="Q202" s="238">
        <f t="shared" si="25"/>
        <v>4064950.8965013702</v>
      </c>
      <c r="R202" s="89">
        <v>0.05</v>
      </c>
      <c r="S202" s="238">
        <f t="shared" si="22"/>
        <v>3861703.3516763016</v>
      </c>
    </row>
    <row r="203" spans="2:19" x14ac:dyDescent="0.25">
      <c r="B203" s="11">
        <v>199</v>
      </c>
      <c r="C203" s="161" t="s">
        <v>672</v>
      </c>
      <c r="D203" s="237"/>
      <c r="E203" s="152">
        <v>42217</v>
      </c>
      <c r="F203" s="58">
        <v>44482</v>
      </c>
      <c r="G203" s="5">
        <f t="shared" si="20"/>
        <v>6.2054794520547949</v>
      </c>
      <c r="H203" s="11">
        <v>25</v>
      </c>
      <c r="I203" s="11" t="s">
        <v>2585</v>
      </c>
      <c r="J203" s="87">
        <v>0.05</v>
      </c>
      <c r="K203" s="88">
        <f t="shared" si="21"/>
        <v>3.7999999999999999E-2</v>
      </c>
      <c r="L203" s="238">
        <v>1404096</v>
      </c>
      <c r="M203" s="238">
        <v>1147923.3600000001</v>
      </c>
      <c r="N203" s="89">
        <v>0.05</v>
      </c>
      <c r="O203" s="239">
        <f t="shared" si="23"/>
        <v>1474300.8</v>
      </c>
      <c r="P203" s="238">
        <f t="shared" si="24"/>
        <v>347652.24618082191</v>
      </c>
      <c r="Q203" s="238">
        <f t="shared" si="25"/>
        <v>1126648.5538191781</v>
      </c>
      <c r="R203" s="89">
        <v>0.05</v>
      </c>
      <c r="S203" s="238">
        <f t="shared" si="22"/>
        <v>1070316.1261282191</v>
      </c>
    </row>
    <row r="204" spans="2:19" x14ac:dyDescent="0.25">
      <c r="B204" s="11">
        <v>200</v>
      </c>
      <c r="C204" s="161" t="s">
        <v>673</v>
      </c>
      <c r="D204" s="237"/>
      <c r="E204" s="152">
        <v>42217</v>
      </c>
      <c r="F204" s="58">
        <v>44482</v>
      </c>
      <c r="G204" s="5">
        <f t="shared" si="20"/>
        <v>6.2054794520547949</v>
      </c>
      <c r="H204" s="11">
        <v>40</v>
      </c>
      <c r="I204" s="11" t="s">
        <v>2585</v>
      </c>
      <c r="J204" s="87">
        <v>0.05</v>
      </c>
      <c r="K204" s="88">
        <f t="shared" si="21"/>
        <v>2.375E-2</v>
      </c>
      <c r="L204" s="238">
        <v>25746109</v>
      </c>
      <c r="M204" s="238">
        <v>21048817.18</v>
      </c>
      <c r="N204" s="89">
        <v>0.05</v>
      </c>
      <c r="O204" s="239">
        <f t="shared" si="23"/>
        <v>27033414.450000003</v>
      </c>
      <c r="P204" s="238">
        <f t="shared" si="24"/>
        <v>3984188.3248484591</v>
      </c>
      <c r="Q204" s="238">
        <f t="shared" si="25"/>
        <v>23049226.125151545</v>
      </c>
      <c r="R204" s="89">
        <v>0.05</v>
      </c>
      <c r="S204" s="238">
        <f t="shared" si="22"/>
        <v>21896764.818893965</v>
      </c>
    </row>
    <row r="205" spans="2:19" x14ac:dyDescent="0.25">
      <c r="B205" s="11">
        <v>201</v>
      </c>
      <c r="C205" s="161" t="s">
        <v>674</v>
      </c>
      <c r="D205" s="237"/>
      <c r="E205" s="152">
        <v>42217</v>
      </c>
      <c r="F205" s="58">
        <v>44482</v>
      </c>
      <c r="G205" s="5">
        <f t="shared" si="20"/>
        <v>6.2054794520547949</v>
      </c>
      <c r="H205" s="11">
        <v>25</v>
      </c>
      <c r="I205" s="11" t="s">
        <v>2585</v>
      </c>
      <c r="J205" s="87">
        <v>0.05</v>
      </c>
      <c r="K205" s="88">
        <f t="shared" si="21"/>
        <v>3.7999999999999999E-2</v>
      </c>
      <c r="L205" s="238">
        <v>15434567</v>
      </c>
      <c r="M205" s="238">
        <v>12618581.67</v>
      </c>
      <c r="N205" s="89">
        <v>0.05</v>
      </c>
      <c r="O205" s="239">
        <f t="shared" si="23"/>
        <v>16206295.350000001</v>
      </c>
      <c r="P205" s="238">
        <f t="shared" si="24"/>
        <v>3821577.6459575351</v>
      </c>
      <c r="Q205" s="238">
        <f t="shared" si="25"/>
        <v>12384717.704042466</v>
      </c>
      <c r="R205" s="89">
        <v>0.05</v>
      </c>
      <c r="S205" s="238">
        <f t="shared" si="22"/>
        <v>11765481.818840342</v>
      </c>
    </row>
    <row r="206" spans="2:19" x14ac:dyDescent="0.25">
      <c r="B206" s="11">
        <v>202</v>
      </c>
      <c r="C206" s="161" t="s">
        <v>675</v>
      </c>
      <c r="D206" s="237"/>
      <c r="E206" s="152">
        <v>42217</v>
      </c>
      <c r="F206" s="58">
        <v>44482</v>
      </c>
      <c r="G206" s="5">
        <f t="shared" si="20"/>
        <v>6.2054794520547949</v>
      </c>
      <c r="H206" s="11">
        <v>25</v>
      </c>
      <c r="I206" s="11" t="s">
        <v>2585</v>
      </c>
      <c r="J206" s="87">
        <v>0.05</v>
      </c>
      <c r="K206" s="88">
        <f t="shared" si="21"/>
        <v>3.7999999999999999E-2</v>
      </c>
      <c r="L206" s="238">
        <v>2269584</v>
      </c>
      <c r="M206" s="238">
        <v>1855505.95</v>
      </c>
      <c r="N206" s="89">
        <v>0.05</v>
      </c>
      <c r="O206" s="239">
        <f t="shared" si="23"/>
        <v>2383063.2000000002</v>
      </c>
      <c r="P206" s="238">
        <f t="shared" si="24"/>
        <v>561945.88938082207</v>
      </c>
      <c r="Q206" s="238">
        <f t="shared" si="25"/>
        <v>1821117.3106191782</v>
      </c>
      <c r="R206" s="89">
        <v>0.05</v>
      </c>
      <c r="S206" s="238">
        <f t="shared" si="22"/>
        <v>1730061.4450882191</v>
      </c>
    </row>
    <row r="207" spans="2:19" x14ac:dyDescent="0.25">
      <c r="B207" s="11">
        <v>203</v>
      </c>
      <c r="C207" s="161" t="s">
        <v>676</v>
      </c>
      <c r="D207" s="237"/>
      <c r="E207" s="152">
        <v>42217</v>
      </c>
      <c r="F207" s="58">
        <v>44482</v>
      </c>
      <c r="G207" s="5">
        <f t="shared" si="20"/>
        <v>6.2054794520547949</v>
      </c>
      <c r="H207" s="11">
        <v>25</v>
      </c>
      <c r="I207" s="11" t="s">
        <v>2585</v>
      </c>
      <c r="J207" s="87">
        <v>0.05</v>
      </c>
      <c r="K207" s="88">
        <f t="shared" si="21"/>
        <v>3.7999999999999999E-2</v>
      </c>
      <c r="L207" s="238">
        <v>726924</v>
      </c>
      <c r="M207" s="238">
        <v>594299.14</v>
      </c>
      <c r="N207" s="89">
        <v>0.05</v>
      </c>
      <c r="O207" s="239">
        <f t="shared" si="23"/>
        <v>763270.20000000007</v>
      </c>
      <c r="P207" s="238">
        <f t="shared" si="24"/>
        <v>179985.38661369865</v>
      </c>
      <c r="Q207" s="238">
        <f t="shared" si="25"/>
        <v>583284.81338630139</v>
      </c>
      <c r="R207" s="89">
        <v>0.05</v>
      </c>
      <c r="S207" s="238">
        <f t="shared" si="22"/>
        <v>554120.57271698629</v>
      </c>
    </row>
    <row r="208" spans="2:19" x14ac:dyDescent="0.25">
      <c r="B208" s="11">
        <v>204</v>
      </c>
      <c r="C208" s="161" t="s">
        <v>676</v>
      </c>
      <c r="D208" s="237"/>
      <c r="E208" s="152">
        <v>42217</v>
      </c>
      <c r="F208" s="58">
        <v>44482</v>
      </c>
      <c r="G208" s="5">
        <f t="shared" si="20"/>
        <v>6.2054794520547949</v>
      </c>
      <c r="H208" s="11">
        <v>25</v>
      </c>
      <c r="I208" s="11" t="s">
        <v>2585</v>
      </c>
      <c r="J208" s="87">
        <v>0.05</v>
      </c>
      <c r="K208" s="88">
        <f t="shared" si="21"/>
        <v>3.7999999999999999E-2</v>
      </c>
      <c r="L208" s="238">
        <v>726924</v>
      </c>
      <c r="M208" s="238">
        <v>594299.14</v>
      </c>
      <c r="N208" s="89">
        <v>0.05</v>
      </c>
      <c r="O208" s="239">
        <f t="shared" si="23"/>
        <v>763270.20000000007</v>
      </c>
      <c r="P208" s="238">
        <f t="shared" si="24"/>
        <v>179985.38661369865</v>
      </c>
      <c r="Q208" s="238">
        <f t="shared" si="25"/>
        <v>583284.81338630139</v>
      </c>
      <c r="R208" s="89">
        <v>0.05</v>
      </c>
      <c r="S208" s="238">
        <f t="shared" si="22"/>
        <v>554120.57271698629</v>
      </c>
    </row>
    <row r="209" spans="2:19" x14ac:dyDescent="0.25">
      <c r="B209" s="11">
        <v>205</v>
      </c>
      <c r="C209" s="161" t="s">
        <v>677</v>
      </c>
      <c r="D209" s="237"/>
      <c r="E209" s="152">
        <v>42217</v>
      </c>
      <c r="F209" s="58">
        <v>44482</v>
      </c>
      <c r="G209" s="5">
        <f t="shared" si="20"/>
        <v>6.2054794520547949</v>
      </c>
      <c r="H209" s="11">
        <v>25</v>
      </c>
      <c r="I209" s="11" t="s">
        <v>2585</v>
      </c>
      <c r="J209" s="87">
        <v>0.05</v>
      </c>
      <c r="K209" s="88">
        <f t="shared" si="21"/>
        <v>3.7999999999999999E-2</v>
      </c>
      <c r="L209" s="238">
        <v>9651235</v>
      </c>
      <c r="M209" s="238">
        <v>7890399.3300000001</v>
      </c>
      <c r="N209" s="89">
        <v>0.05</v>
      </c>
      <c r="O209" s="239">
        <f t="shared" si="23"/>
        <v>10133796.75</v>
      </c>
      <c r="P209" s="238">
        <f t="shared" si="24"/>
        <v>2389632.5651301369</v>
      </c>
      <c r="Q209" s="238">
        <f t="shared" si="25"/>
        <v>7744164.1848698631</v>
      </c>
      <c r="R209" s="89">
        <v>0.05</v>
      </c>
      <c r="S209" s="238">
        <f t="shared" si="22"/>
        <v>7356955.9756263699</v>
      </c>
    </row>
    <row r="210" spans="2:19" x14ac:dyDescent="0.25">
      <c r="B210" s="11">
        <v>206</v>
      </c>
      <c r="C210" s="161" t="s">
        <v>678</v>
      </c>
      <c r="D210" s="237"/>
      <c r="E210" s="152">
        <v>42217</v>
      </c>
      <c r="F210" s="58">
        <v>44482</v>
      </c>
      <c r="G210" s="5">
        <f t="shared" si="20"/>
        <v>6.2054794520547949</v>
      </c>
      <c r="H210" s="11">
        <v>25</v>
      </c>
      <c r="I210" s="11" t="s">
        <v>2585</v>
      </c>
      <c r="J210" s="87">
        <v>0.05</v>
      </c>
      <c r="K210" s="88">
        <f t="shared" si="21"/>
        <v>3.7999999999999999E-2</v>
      </c>
      <c r="L210" s="238">
        <v>18967539</v>
      </c>
      <c r="M210" s="238">
        <v>15506974.68</v>
      </c>
      <c r="N210" s="89">
        <v>0.05</v>
      </c>
      <c r="O210" s="239">
        <f t="shared" si="23"/>
        <v>19915915.949999999</v>
      </c>
      <c r="P210" s="238">
        <f t="shared" si="24"/>
        <v>4696336.6734698629</v>
      </c>
      <c r="Q210" s="238">
        <f t="shared" si="25"/>
        <v>15219579.276530135</v>
      </c>
      <c r="R210" s="89">
        <v>0.05</v>
      </c>
      <c r="S210" s="238">
        <f t="shared" si="22"/>
        <v>14458600.312703628</v>
      </c>
    </row>
    <row r="211" spans="2:19" x14ac:dyDescent="0.25">
      <c r="B211" s="11">
        <v>207</v>
      </c>
      <c r="C211" s="161" t="s">
        <v>679</v>
      </c>
      <c r="D211" s="237"/>
      <c r="E211" s="152">
        <v>42217</v>
      </c>
      <c r="F211" s="58">
        <v>44482</v>
      </c>
      <c r="G211" s="5">
        <f t="shared" si="20"/>
        <v>6.2054794520547949</v>
      </c>
      <c r="H211" s="11">
        <v>25</v>
      </c>
      <c r="I211" s="11" t="s">
        <v>2585</v>
      </c>
      <c r="J211" s="87">
        <v>0.05</v>
      </c>
      <c r="K211" s="88">
        <f t="shared" si="21"/>
        <v>3.7999999999999999E-2</v>
      </c>
      <c r="L211" s="238">
        <v>4203271</v>
      </c>
      <c r="M211" s="238">
        <v>3436398.22</v>
      </c>
      <c r="N211" s="89">
        <v>0.05</v>
      </c>
      <c r="O211" s="239">
        <f t="shared" si="23"/>
        <v>4413434.55</v>
      </c>
      <c r="P211" s="238">
        <f t="shared" si="24"/>
        <v>1040724.1416945206</v>
      </c>
      <c r="Q211" s="238">
        <f t="shared" si="25"/>
        <v>3372710.4083054792</v>
      </c>
      <c r="R211" s="89">
        <v>0.05</v>
      </c>
      <c r="S211" s="238">
        <f t="shared" si="22"/>
        <v>3204074.8878902053</v>
      </c>
    </row>
    <row r="212" spans="2:19" x14ac:dyDescent="0.25">
      <c r="B212" s="11">
        <v>208</v>
      </c>
      <c r="C212" s="161" t="s">
        <v>680</v>
      </c>
      <c r="D212" s="237"/>
      <c r="E212" s="152">
        <v>42217</v>
      </c>
      <c r="F212" s="58">
        <v>44482</v>
      </c>
      <c r="G212" s="5">
        <f t="shared" si="20"/>
        <v>6.2054794520547949</v>
      </c>
      <c r="H212" s="11">
        <v>25</v>
      </c>
      <c r="I212" s="11" t="s">
        <v>2585</v>
      </c>
      <c r="J212" s="87">
        <v>0.05</v>
      </c>
      <c r="K212" s="88">
        <f t="shared" si="21"/>
        <v>3.7999999999999999E-2</v>
      </c>
      <c r="L212" s="238">
        <v>1401090</v>
      </c>
      <c r="M212" s="238">
        <v>1145465.79</v>
      </c>
      <c r="N212" s="89">
        <v>0.05</v>
      </c>
      <c r="O212" s="239">
        <f t="shared" si="23"/>
        <v>1471144.5</v>
      </c>
      <c r="P212" s="238">
        <f t="shared" si="24"/>
        <v>346907.96469863015</v>
      </c>
      <c r="Q212" s="238">
        <f t="shared" si="25"/>
        <v>1124236.5353013698</v>
      </c>
      <c r="R212" s="89">
        <v>0.05</v>
      </c>
      <c r="S212" s="238">
        <f t="shared" si="22"/>
        <v>1068024.7085363013</v>
      </c>
    </row>
    <row r="213" spans="2:19" x14ac:dyDescent="0.25">
      <c r="B213" s="11">
        <v>209</v>
      </c>
      <c r="C213" s="161" t="s">
        <v>680</v>
      </c>
      <c r="D213" s="237"/>
      <c r="E213" s="152">
        <v>42217</v>
      </c>
      <c r="F213" s="58">
        <v>44482</v>
      </c>
      <c r="G213" s="5">
        <f t="shared" si="20"/>
        <v>6.2054794520547949</v>
      </c>
      <c r="H213" s="11">
        <v>25</v>
      </c>
      <c r="I213" s="11" t="s">
        <v>2585</v>
      </c>
      <c r="J213" s="87">
        <v>0.05</v>
      </c>
      <c r="K213" s="88">
        <f t="shared" si="21"/>
        <v>3.7999999999999999E-2</v>
      </c>
      <c r="L213" s="238">
        <v>1401090</v>
      </c>
      <c r="M213" s="238">
        <v>1145465.79</v>
      </c>
      <c r="N213" s="89">
        <v>0.05</v>
      </c>
      <c r="O213" s="239">
        <f t="shared" si="23"/>
        <v>1471144.5</v>
      </c>
      <c r="P213" s="238">
        <f t="shared" si="24"/>
        <v>346907.96469863015</v>
      </c>
      <c r="Q213" s="238">
        <f t="shared" si="25"/>
        <v>1124236.5353013698</v>
      </c>
      <c r="R213" s="89">
        <v>0.05</v>
      </c>
      <c r="S213" s="238">
        <f t="shared" si="22"/>
        <v>1068024.7085363013</v>
      </c>
    </row>
    <row r="214" spans="2:19" ht="15" customHeight="1" x14ac:dyDescent="0.25">
      <c r="B214" s="11">
        <v>210</v>
      </c>
      <c r="C214" s="161" t="s">
        <v>681</v>
      </c>
      <c r="D214" s="237" t="s">
        <v>2585</v>
      </c>
      <c r="E214" s="152">
        <v>42217</v>
      </c>
      <c r="F214" s="58">
        <v>44482</v>
      </c>
      <c r="G214" s="5">
        <f t="shared" si="20"/>
        <v>6.2054794520547949</v>
      </c>
      <c r="H214" s="11">
        <v>25</v>
      </c>
      <c r="I214" s="11" t="s">
        <v>2585</v>
      </c>
      <c r="J214" s="87">
        <v>0.05</v>
      </c>
      <c r="K214" s="88">
        <f t="shared" si="21"/>
        <v>3.7999999999999999E-2</v>
      </c>
      <c r="L214" s="238">
        <v>39774181</v>
      </c>
      <c r="M214" s="238">
        <v>32517514.16</v>
      </c>
      <c r="N214" s="89">
        <v>0.05</v>
      </c>
      <c r="O214" s="239">
        <f t="shared" si="23"/>
        <v>41762890.050000004</v>
      </c>
      <c r="P214" s="238">
        <f t="shared" si="24"/>
        <v>9848032.7304205485</v>
      </c>
      <c r="Q214" s="238">
        <f t="shared" si="25"/>
        <v>31914857.319579456</v>
      </c>
      <c r="R214" s="89">
        <v>0.05</v>
      </c>
      <c r="S214" s="238">
        <f t="shared" si="22"/>
        <v>30319114.453600481</v>
      </c>
    </row>
    <row r="215" spans="2:19" x14ac:dyDescent="0.25">
      <c r="B215" s="11">
        <v>211</v>
      </c>
      <c r="C215" s="161" t="s">
        <v>682</v>
      </c>
      <c r="D215" s="237" t="s">
        <v>2585</v>
      </c>
      <c r="E215" s="152">
        <v>42217</v>
      </c>
      <c r="F215" s="58">
        <v>44482</v>
      </c>
      <c r="G215" s="5">
        <f t="shared" si="20"/>
        <v>6.2054794520547949</v>
      </c>
      <c r="H215" s="11">
        <v>25</v>
      </c>
      <c r="I215" s="11" t="s">
        <v>2585</v>
      </c>
      <c r="J215" s="87">
        <v>0.05</v>
      </c>
      <c r="K215" s="88">
        <f t="shared" si="21"/>
        <v>3.7999999999999999E-2</v>
      </c>
      <c r="L215" s="238">
        <v>46260792</v>
      </c>
      <c r="M215" s="238">
        <v>37820664.600000001</v>
      </c>
      <c r="N215" s="89">
        <v>0.05</v>
      </c>
      <c r="O215" s="239">
        <f t="shared" si="23"/>
        <v>48573831.600000001</v>
      </c>
      <c r="P215" s="238">
        <f t="shared" si="24"/>
        <v>11454108.728252055</v>
      </c>
      <c r="Q215" s="238">
        <f t="shared" si="25"/>
        <v>37119722.871747948</v>
      </c>
      <c r="R215" s="89">
        <v>0.05</v>
      </c>
      <c r="S215" s="238">
        <f t="shared" si="22"/>
        <v>35263736.728160553</v>
      </c>
    </row>
    <row r="216" spans="2:19" x14ac:dyDescent="0.25">
      <c r="B216" s="11">
        <v>212</v>
      </c>
      <c r="C216" s="161" t="s">
        <v>683</v>
      </c>
      <c r="D216" s="237"/>
      <c r="E216" s="152">
        <v>42217</v>
      </c>
      <c r="F216" s="58">
        <v>44482</v>
      </c>
      <c r="G216" s="5">
        <f t="shared" si="20"/>
        <v>6.2054794520547949</v>
      </c>
      <c r="H216" s="11">
        <v>25</v>
      </c>
      <c r="I216" s="11" t="s">
        <v>2585</v>
      </c>
      <c r="J216" s="87">
        <v>0.05</v>
      </c>
      <c r="K216" s="88">
        <f t="shared" si="21"/>
        <v>3.7999999999999999E-2</v>
      </c>
      <c r="L216" s="238">
        <v>4899395</v>
      </c>
      <c r="M216" s="238">
        <v>4005516.7</v>
      </c>
      <c r="N216" s="89">
        <v>0.05</v>
      </c>
      <c r="O216" s="239">
        <f t="shared" si="23"/>
        <v>5144364.75</v>
      </c>
      <c r="P216" s="238">
        <f t="shared" si="24"/>
        <v>1213083.4904999998</v>
      </c>
      <c r="Q216" s="238">
        <f t="shared" si="25"/>
        <v>3931281.2595000002</v>
      </c>
      <c r="R216" s="89">
        <v>0.05</v>
      </c>
      <c r="S216" s="238">
        <f t="shared" si="22"/>
        <v>3734717.196525</v>
      </c>
    </row>
    <row r="217" spans="2:19" x14ac:dyDescent="0.25">
      <c r="B217" s="11">
        <v>213</v>
      </c>
      <c r="C217" s="161" t="s">
        <v>684</v>
      </c>
      <c r="D217" s="237"/>
      <c r="E217" s="152">
        <v>42217</v>
      </c>
      <c r="F217" s="58">
        <v>44482</v>
      </c>
      <c r="G217" s="5">
        <f t="shared" si="20"/>
        <v>6.2054794520547949</v>
      </c>
      <c r="H217" s="11">
        <v>25</v>
      </c>
      <c r="I217" s="11" t="s">
        <v>2585</v>
      </c>
      <c r="J217" s="87">
        <v>0.05</v>
      </c>
      <c r="K217" s="88">
        <f t="shared" si="21"/>
        <v>3.7999999999999999E-2</v>
      </c>
      <c r="L217" s="238">
        <v>17128446</v>
      </c>
      <c r="M217" s="238">
        <v>14003418.09</v>
      </c>
      <c r="N217" s="89">
        <v>0.05</v>
      </c>
      <c r="O217" s="239">
        <f t="shared" si="23"/>
        <v>17984868.300000001</v>
      </c>
      <c r="P217" s="238">
        <f t="shared" si="24"/>
        <v>4240979.7659753431</v>
      </c>
      <c r="Q217" s="238">
        <f t="shared" si="25"/>
        <v>13743888.534024658</v>
      </c>
      <c r="R217" s="89">
        <v>0.05</v>
      </c>
      <c r="S217" s="238">
        <f t="shared" si="22"/>
        <v>13056694.107323425</v>
      </c>
    </row>
    <row r="218" spans="2:19" x14ac:dyDescent="0.25">
      <c r="B218" s="11">
        <v>214</v>
      </c>
      <c r="C218" s="161" t="s">
        <v>685</v>
      </c>
      <c r="D218" s="237"/>
      <c r="E218" s="152">
        <v>42217</v>
      </c>
      <c r="F218" s="58">
        <v>44482</v>
      </c>
      <c r="G218" s="5">
        <f t="shared" si="20"/>
        <v>6.2054794520547949</v>
      </c>
      <c r="H218" s="11">
        <v>25</v>
      </c>
      <c r="I218" s="11" t="s">
        <v>2585</v>
      </c>
      <c r="J218" s="87">
        <v>0.05</v>
      </c>
      <c r="K218" s="88">
        <f t="shared" si="21"/>
        <v>3.7999999999999999E-2</v>
      </c>
      <c r="L218" s="238">
        <v>12092718</v>
      </c>
      <c r="M218" s="238">
        <v>9886441.8800000008</v>
      </c>
      <c r="N218" s="89">
        <v>0.05</v>
      </c>
      <c r="O218" s="239">
        <f t="shared" si="23"/>
        <v>12697353.9</v>
      </c>
      <c r="P218" s="238">
        <f t="shared" si="24"/>
        <v>2994140.4114328767</v>
      </c>
      <c r="Q218" s="238">
        <f t="shared" si="25"/>
        <v>9703213.4885671232</v>
      </c>
      <c r="R218" s="89">
        <v>0.05</v>
      </c>
      <c r="S218" s="238">
        <f t="shared" si="22"/>
        <v>9218052.8141387664</v>
      </c>
    </row>
    <row r="219" spans="2:19" ht="15" customHeight="1" x14ac:dyDescent="0.25">
      <c r="B219" s="11">
        <v>215</v>
      </c>
      <c r="C219" s="161" t="s">
        <v>686</v>
      </c>
      <c r="D219" s="237" t="s">
        <v>2585</v>
      </c>
      <c r="E219" s="152">
        <v>42217</v>
      </c>
      <c r="F219" s="58">
        <v>44482</v>
      </c>
      <c r="G219" s="5">
        <f t="shared" si="20"/>
        <v>6.2054794520547949</v>
      </c>
      <c r="H219" s="11">
        <v>25</v>
      </c>
      <c r="I219" s="11"/>
      <c r="J219" s="87">
        <v>0.05</v>
      </c>
      <c r="K219" s="88">
        <f t="shared" si="21"/>
        <v>3.7999999999999999E-2</v>
      </c>
      <c r="L219" s="238">
        <v>39498312</v>
      </c>
      <c r="M219" s="238">
        <v>32291976.559999999</v>
      </c>
      <c r="N219" s="89">
        <v>0.05</v>
      </c>
      <c r="O219" s="239">
        <f t="shared" si="23"/>
        <v>41473227.600000001</v>
      </c>
      <c r="P219" s="238">
        <f t="shared" si="24"/>
        <v>9779727.943923289</v>
      </c>
      <c r="Q219" s="238">
        <f t="shared" si="25"/>
        <v>31693499.656076714</v>
      </c>
      <c r="R219" s="89">
        <v>0.05</v>
      </c>
      <c r="S219" s="238">
        <f t="shared" si="22"/>
        <v>30108824.673272878</v>
      </c>
    </row>
    <row r="220" spans="2:19" ht="15" customHeight="1" x14ac:dyDescent="0.25">
      <c r="B220" s="11">
        <v>216</v>
      </c>
      <c r="C220" s="161" t="s">
        <v>686</v>
      </c>
      <c r="D220" s="237" t="s">
        <v>2585</v>
      </c>
      <c r="E220" s="152">
        <v>42217</v>
      </c>
      <c r="F220" s="58">
        <v>44482</v>
      </c>
      <c r="G220" s="5">
        <f t="shared" si="20"/>
        <v>6.2054794520547949</v>
      </c>
      <c r="H220" s="11">
        <v>25</v>
      </c>
      <c r="I220" s="11"/>
      <c r="J220" s="87">
        <v>0.05</v>
      </c>
      <c r="K220" s="88">
        <f t="shared" si="21"/>
        <v>3.7999999999999999E-2</v>
      </c>
      <c r="L220" s="238">
        <v>39498312</v>
      </c>
      <c r="M220" s="238">
        <v>32291976.559999999</v>
      </c>
      <c r="N220" s="89">
        <v>0.05</v>
      </c>
      <c r="O220" s="239">
        <f t="shared" si="23"/>
        <v>41473227.600000001</v>
      </c>
      <c r="P220" s="238">
        <f t="shared" si="24"/>
        <v>9779727.943923289</v>
      </c>
      <c r="Q220" s="238">
        <f t="shared" si="25"/>
        <v>31693499.656076714</v>
      </c>
      <c r="R220" s="89">
        <v>0.05</v>
      </c>
      <c r="S220" s="238">
        <f t="shared" si="22"/>
        <v>30108824.673272878</v>
      </c>
    </row>
    <row r="221" spans="2:19" ht="15" customHeight="1" x14ac:dyDescent="0.25">
      <c r="B221" s="11">
        <v>217</v>
      </c>
      <c r="C221" s="161" t="s">
        <v>686</v>
      </c>
      <c r="D221" s="237" t="s">
        <v>2585</v>
      </c>
      <c r="E221" s="152">
        <v>42217</v>
      </c>
      <c r="F221" s="58">
        <v>44482</v>
      </c>
      <c r="G221" s="5">
        <f t="shared" si="20"/>
        <v>6.2054794520547949</v>
      </c>
      <c r="H221" s="11">
        <v>25</v>
      </c>
      <c r="I221" s="11"/>
      <c r="J221" s="87">
        <v>0.05</v>
      </c>
      <c r="K221" s="88">
        <f t="shared" si="21"/>
        <v>3.7999999999999999E-2</v>
      </c>
      <c r="L221" s="238">
        <v>39498312</v>
      </c>
      <c r="M221" s="238">
        <v>32291976.559999999</v>
      </c>
      <c r="N221" s="89">
        <v>0.05</v>
      </c>
      <c r="O221" s="239">
        <f t="shared" si="23"/>
        <v>41473227.600000001</v>
      </c>
      <c r="P221" s="238">
        <f t="shared" si="24"/>
        <v>9779727.943923289</v>
      </c>
      <c r="Q221" s="238">
        <f t="shared" si="25"/>
        <v>31693499.656076714</v>
      </c>
      <c r="R221" s="89">
        <v>0.05</v>
      </c>
      <c r="S221" s="238">
        <f t="shared" si="22"/>
        <v>30108824.673272878</v>
      </c>
    </row>
    <row r="222" spans="2:19" ht="15" customHeight="1" x14ac:dyDescent="0.25">
      <c r="B222" s="11">
        <v>218</v>
      </c>
      <c r="C222" s="161" t="s">
        <v>686</v>
      </c>
      <c r="D222" s="237" t="s">
        <v>2585</v>
      </c>
      <c r="E222" s="152">
        <v>42217</v>
      </c>
      <c r="F222" s="58">
        <v>44482</v>
      </c>
      <c r="G222" s="5">
        <f t="shared" si="20"/>
        <v>6.2054794520547949</v>
      </c>
      <c r="H222" s="11">
        <v>25</v>
      </c>
      <c r="I222" s="11"/>
      <c r="J222" s="87">
        <v>0.05</v>
      </c>
      <c r="K222" s="88">
        <f t="shared" si="21"/>
        <v>3.7999999999999999E-2</v>
      </c>
      <c r="L222" s="238">
        <v>39498312</v>
      </c>
      <c r="M222" s="238">
        <v>32291976.559999999</v>
      </c>
      <c r="N222" s="89">
        <v>0.05</v>
      </c>
      <c r="O222" s="239">
        <f t="shared" si="23"/>
        <v>41473227.600000001</v>
      </c>
      <c r="P222" s="238">
        <f t="shared" si="24"/>
        <v>9779727.943923289</v>
      </c>
      <c r="Q222" s="238">
        <f t="shared" si="25"/>
        <v>31693499.656076714</v>
      </c>
      <c r="R222" s="89">
        <v>0.05</v>
      </c>
      <c r="S222" s="238">
        <f t="shared" si="22"/>
        <v>30108824.673272878</v>
      </c>
    </row>
    <row r="223" spans="2:19" ht="15" customHeight="1" x14ac:dyDescent="0.25">
      <c r="B223" s="11">
        <v>219</v>
      </c>
      <c r="C223" s="161" t="s">
        <v>686</v>
      </c>
      <c r="D223" s="237" t="s">
        <v>2585</v>
      </c>
      <c r="E223" s="152">
        <v>42217</v>
      </c>
      <c r="F223" s="58">
        <v>44482</v>
      </c>
      <c r="G223" s="5">
        <f t="shared" si="20"/>
        <v>6.2054794520547949</v>
      </c>
      <c r="H223" s="11">
        <v>25</v>
      </c>
      <c r="I223" s="11"/>
      <c r="J223" s="87">
        <v>0.05</v>
      </c>
      <c r="K223" s="88">
        <f t="shared" si="21"/>
        <v>3.7999999999999999E-2</v>
      </c>
      <c r="L223" s="238">
        <v>39498312</v>
      </c>
      <c r="M223" s="238">
        <v>32291976.559999999</v>
      </c>
      <c r="N223" s="89">
        <v>0.05</v>
      </c>
      <c r="O223" s="239">
        <f t="shared" si="23"/>
        <v>41473227.600000001</v>
      </c>
      <c r="P223" s="238">
        <f t="shared" si="24"/>
        <v>9779727.943923289</v>
      </c>
      <c r="Q223" s="238">
        <f t="shared" si="25"/>
        <v>31693499.656076714</v>
      </c>
      <c r="R223" s="89">
        <v>0.05</v>
      </c>
      <c r="S223" s="238">
        <f t="shared" si="22"/>
        <v>30108824.673272878</v>
      </c>
    </row>
    <row r="224" spans="2:19" ht="15" customHeight="1" x14ac:dyDescent="0.25">
      <c r="B224" s="11">
        <v>220</v>
      </c>
      <c r="C224" s="161" t="s">
        <v>686</v>
      </c>
      <c r="D224" s="237" t="s">
        <v>2585</v>
      </c>
      <c r="E224" s="152">
        <v>42217</v>
      </c>
      <c r="F224" s="58">
        <v>44482</v>
      </c>
      <c r="G224" s="5">
        <f t="shared" si="20"/>
        <v>6.2054794520547949</v>
      </c>
      <c r="H224" s="11">
        <v>25</v>
      </c>
      <c r="I224" s="11"/>
      <c r="J224" s="87">
        <v>0.05</v>
      </c>
      <c r="K224" s="88">
        <f t="shared" si="21"/>
        <v>3.7999999999999999E-2</v>
      </c>
      <c r="L224" s="238">
        <v>39498312</v>
      </c>
      <c r="M224" s="238">
        <v>32291976.559999999</v>
      </c>
      <c r="N224" s="89">
        <v>0.05</v>
      </c>
      <c r="O224" s="239">
        <f t="shared" si="23"/>
        <v>41473227.600000001</v>
      </c>
      <c r="P224" s="238">
        <f t="shared" si="24"/>
        <v>9779727.943923289</v>
      </c>
      <c r="Q224" s="238">
        <f t="shared" si="25"/>
        <v>31693499.656076714</v>
      </c>
      <c r="R224" s="89">
        <v>0.05</v>
      </c>
      <c r="S224" s="238">
        <f t="shared" si="22"/>
        <v>30108824.673272878</v>
      </c>
    </row>
    <row r="225" spans="2:19" ht="15" customHeight="1" x14ac:dyDescent="0.25">
      <c r="B225" s="11">
        <v>221</v>
      </c>
      <c r="C225" s="161" t="s">
        <v>686</v>
      </c>
      <c r="D225" s="237" t="s">
        <v>2585</v>
      </c>
      <c r="E225" s="152">
        <v>42217</v>
      </c>
      <c r="F225" s="58">
        <v>44482</v>
      </c>
      <c r="G225" s="5">
        <f t="shared" si="20"/>
        <v>6.2054794520547949</v>
      </c>
      <c r="H225" s="11">
        <v>25</v>
      </c>
      <c r="I225" s="11"/>
      <c r="J225" s="87">
        <v>0.05</v>
      </c>
      <c r="K225" s="88">
        <f t="shared" si="21"/>
        <v>3.7999999999999999E-2</v>
      </c>
      <c r="L225" s="238">
        <v>39498312</v>
      </c>
      <c r="M225" s="238">
        <v>32291976.559999999</v>
      </c>
      <c r="N225" s="89">
        <v>0.05</v>
      </c>
      <c r="O225" s="239">
        <f t="shared" si="23"/>
        <v>41473227.600000001</v>
      </c>
      <c r="P225" s="238">
        <f t="shared" si="24"/>
        <v>9779727.943923289</v>
      </c>
      <c r="Q225" s="238">
        <f t="shared" si="25"/>
        <v>31693499.656076714</v>
      </c>
      <c r="R225" s="89">
        <v>0.05</v>
      </c>
      <c r="S225" s="238">
        <f t="shared" si="22"/>
        <v>30108824.673272878</v>
      </c>
    </row>
    <row r="226" spans="2:19" ht="15" customHeight="1" x14ac:dyDescent="0.25">
      <c r="B226" s="11">
        <v>222</v>
      </c>
      <c r="C226" s="161" t="s">
        <v>686</v>
      </c>
      <c r="D226" s="237" t="s">
        <v>2585</v>
      </c>
      <c r="E226" s="152">
        <v>42217</v>
      </c>
      <c r="F226" s="58">
        <v>44482</v>
      </c>
      <c r="G226" s="5">
        <f t="shared" si="20"/>
        <v>6.2054794520547949</v>
      </c>
      <c r="H226" s="11">
        <v>25</v>
      </c>
      <c r="I226" s="11"/>
      <c r="J226" s="87">
        <v>0.05</v>
      </c>
      <c r="K226" s="88">
        <f t="shared" si="21"/>
        <v>3.7999999999999999E-2</v>
      </c>
      <c r="L226" s="238">
        <v>39498312</v>
      </c>
      <c r="M226" s="238">
        <v>32291976.559999999</v>
      </c>
      <c r="N226" s="89">
        <v>0.05</v>
      </c>
      <c r="O226" s="239">
        <f t="shared" si="23"/>
        <v>41473227.600000001</v>
      </c>
      <c r="P226" s="238">
        <f t="shared" si="24"/>
        <v>9779727.943923289</v>
      </c>
      <c r="Q226" s="238">
        <f t="shared" si="25"/>
        <v>31693499.656076714</v>
      </c>
      <c r="R226" s="89">
        <v>0.05</v>
      </c>
      <c r="S226" s="238">
        <f t="shared" si="22"/>
        <v>30108824.673272878</v>
      </c>
    </row>
    <row r="227" spans="2:19" ht="15" customHeight="1" x14ac:dyDescent="0.25">
      <c r="B227" s="11">
        <v>223</v>
      </c>
      <c r="C227" s="161" t="s">
        <v>687</v>
      </c>
      <c r="D227" s="237"/>
      <c r="E227" s="152">
        <v>42217</v>
      </c>
      <c r="F227" s="58">
        <v>44482</v>
      </c>
      <c r="G227" s="5">
        <f t="shared" si="20"/>
        <v>6.2054794520547949</v>
      </c>
      <c r="H227" s="11">
        <v>15</v>
      </c>
      <c r="I227" s="11"/>
      <c r="J227" s="87">
        <v>0.05</v>
      </c>
      <c r="K227" s="88">
        <f t="shared" si="21"/>
        <v>6.3333333333333325E-2</v>
      </c>
      <c r="L227" s="238">
        <v>2158596</v>
      </c>
      <c r="M227" s="238">
        <v>1764767.35</v>
      </c>
      <c r="N227" s="89">
        <v>0.05</v>
      </c>
      <c r="O227" s="239">
        <f t="shared" si="23"/>
        <v>2266525.8000000003</v>
      </c>
      <c r="P227" s="238">
        <f t="shared" si="24"/>
        <v>890775.68769863015</v>
      </c>
      <c r="Q227" s="238">
        <f t="shared" si="25"/>
        <v>1375750.1123013701</v>
      </c>
      <c r="R227" s="89">
        <v>0.05</v>
      </c>
      <c r="S227" s="238">
        <f t="shared" si="22"/>
        <v>1306962.6066863015</v>
      </c>
    </row>
    <row r="228" spans="2:19" ht="15" customHeight="1" x14ac:dyDescent="0.25">
      <c r="B228" s="11">
        <v>224</v>
      </c>
      <c r="C228" s="161" t="s">
        <v>687</v>
      </c>
      <c r="D228" s="237"/>
      <c r="E228" s="152">
        <v>42217</v>
      </c>
      <c r="F228" s="58">
        <v>44482</v>
      </c>
      <c r="G228" s="5">
        <f t="shared" si="20"/>
        <v>6.2054794520547949</v>
      </c>
      <c r="H228" s="11">
        <v>15</v>
      </c>
      <c r="I228" s="11"/>
      <c r="J228" s="87">
        <v>0.05</v>
      </c>
      <c r="K228" s="88">
        <f t="shared" si="21"/>
        <v>6.3333333333333325E-2</v>
      </c>
      <c r="L228" s="238">
        <v>2158596</v>
      </c>
      <c r="M228" s="238">
        <v>1764767.35</v>
      </c>
      <c r="N228" s="89">
        <v>0.05</v>
      </c>
      <c r="O228" s="239">
        <f t="shared" si="23"/>
        <v>2266525.8000000003</v>
      </c>
      <c r="P228" s="238">
        <f t="shared" si="24"/>
        <v>890775.68769863015</v>
      </c>
      <c r="Q228" s="238">
        <f t="shared" si="25"/>
        <v>1375750.1123013701</v>
      </c>
      <c r="R228" s="89">
        <v>0.05</v>
      </c>
      <c r="S228" s="238">
        <f t="shared" si="22"/>
        <v>1306962.6066863015</v>
      </c>
    </row>
    <row r="229" spans="2:19" ht="15" customHeight="1" x14ac:dyDescent="0.25">
      <c r="B229" s="11">
        <v>225</v>
      </c>
      <c r="C229" s="161" t="s">
        <v>687</v>
      </c>
      <c r="D229" s="237"/>
      <c r="E229" s="152">
        <v>42217</v>
      </c>
      <c r="F229" s="58">
        <v>44482</v>
      </c>
      <c r="G229" s="5">
        <f t="shared" si="20"/>
        <v>6.2054794520547949</v>
      </c>
      <c r="H229" s="11">
        <v>15</v>
      </c>
      <c r="I229" s="11"/>
      <c r="J229" s="87">
        <v>0.05</v>
      </c>
      <c r="K229" s="88">
        <f t="shared" si="21"/>
        <v>6.3333333333333325E-2</v>
      </c>
      <c r="L229" s="238">
        <v>2158596</v>
      </c>
      <c r="M229" s="238">
        <v>1764767.35</v>
      </c>
      <c r="N229" s="89">
        <v>0.05</v>
      </c>
      <c r="O229" s="239">
        <f t="shared" si="23"/>
        <v>2266525.8000000003</v>
      </c>
      <c r="P229" s="238">
        <f t="shared" si="24"/>
        <v>890775.68769863015</v>
      </c>
      <c r="Q229" s="238">
        <f t="shared" si="25"/>
        <v>1375750.1123013701</v>
      </c>
      <c r="R229" s="89">
        <v>0.05</v>
      </c>
      <c r="S229" s="238">
        <f t="shared" si="22"/>
        <v>1306962.6066863015</v>
      </c>
    </row>
    <row r="230" spans="2:19" ht="15" customHeight="1" x14ac:dyDescent="0.25">
      <c r="B230" s="11">
        <v>226</v>
      </c>
      <c r="C230" s="161" t="s">
        <v>687</v>
      </c>
      <c r="D230" s="237"/>
      <c r="E230" s="152">
        <v>42217</v>
      </c>
      <c r="F230" s="58">
        <v>44482</v>
      </c>
      <c r="G230" s="5">
        <f t="shared" si="20"/>
        <v>6.2054794520547949</v>
      </c>
      <c r="H230" s="11">
        <v>15</v>
      </c>
      <c r="I230" s="11"/>
      <c r="J230" s="87">
        <v>0.05</v>
      </c>
      <c r="K230" s="88">
        <f t="shared" si="21"/>
        <v>6.3333333333333325E-2</v>
      </c>
      <c r="L230" s="238">
        <v>2158596</v>
      </c>
      <c r="M230" s="238">
        <v>1764767.35</v>
      </c>
      <c r="N230" s="89">
        <v>0.05</v>
      </c>
      <c r="O230" s="239">
        <f t="shared" si="23"/>
        <v>2266525.8000000003</v>
      </c>
      <c r="P230" s="238">
        <f t="shared" si="24"/>
        <v>890775.68769863015</v>
      </c>
      <c r="Q230" s="238">
        <f t="shared" si="25"/>
        <v>1375750.1123013701</v>
      </c>
      <c r="R230" s="89">
        <v>0.05</v>
      </c>
      <c r="S230" s="238">
        <f t="shared" si="22"/>
        <v>1306962.6066863015</v>
      </c>
    </row>
    <row r="231" spans="2:19" ht="15" customHeight="1" x14ac:dyDescent="0.25">
      <c r="B231" s="11">
        <v>227</v>
      </c>
      <c r="C231" s="161" t="s">
        <v>687</v>
      </c>
      <c r="D231" s="237"/>
      <c r="E231" s="152">
        <v>42217</v>
      </c>
      <c r="F231" s="58">
        <v>44482</v>
      </c>
      <c r="G231" s="5">
        <f t="shared" si="20"/>
        <v>6.2054794520547949</v>
      </c>
      <c r="H231" s="11">
        <v>15</v>
      </c>
      <c r="I231" s="11"/>
      <c r="J231" s="87">
        <v>0.05</v>
      </c>
      <c r="K231" s="88">
        <f t="shared" si="21"/>
        <v>6.3333333333333325E-2</v>
      </c>
      <c r="L231" s="238">
        <v>2158596</v>
      </c>
      <c r="M231" s="238">
        <v>1764767.35</v>
      </c>
      <c r="N231" s="89">
        <v>0.05</v>
      </c>
      <c r="O231" s="239">
        <f t="shared" si="23"/>
        <v>2266525.8000000003</v>
      </c>
      <c r="P231" s="238">
        <f t="shared" si="24"/>
        <v>890775.68769863015</v>
      </c>
      <c r="Q231" s="238">
        <f t="shared" si="25"/>
        <v>1375750.1123013701</v>
      </c>
      <c r="R231" s="89">
        <v>0.05</v>
      </c>
      <c r="S231" s="238">
        <f t="shared" si="22"/>
        <v>1306962.6066863015</v>
      </c>
    </row>
    <row r="232" spans="2:19" ht="15" customHeight="1" x14ac:dyDescent="0.25">
      <c r="B232" s="11">
        <v>228</v>
      </c>
      <c r="C232" s="161" t="s">
        <v>687</v>
      </c>
      <c r="D232" s="237"/>
      <c r="E232" s="152">
        <v>42217</v>
      </c>
      <c r="F232" s="58">
        <v>44482</v>
      </c>
      <c r="G232" s="5">
        <f t="shared" si="20"/>
        <v>6.2054794520547949</v>
      </c>
      <c r="H232" s="11">
        <v>15</v>
      </c>
      <c r="I232" s="11"/>
      <c r="J232" s="87">
        <v>0.05</v>
      </c>
      <c r="K232" s="88">
        <f t="shared" si="21"/>
        <v>6.3333333333333325E-2</v>
      </c>
      <c r="L232" s="238">
        <v>2158596</v>
      </c>
      <c r="M232" s="238">
        <v>1764767.35</v>
      </c>
      <c r="N232" s="89">
        <v>0.05</v>
      </c>
      <c r="O232" s="239">
        <f t="shared" si="23"/>
        <v>2266525.8000000003</v>
      </c>
      <c r="P232" s="238">
        <f t="shared" si="24"/>
        <v>890775.68769863015</v>
      </c>
      <c r="Q232" s="238">
        <f t="shared" si="25"/>
        <v>1375750.1123013701</v>
      </c>
      <c r="R232" s="89">
        <v>0.05</v>
      </c>
      <c r="S232" s="238">
        <f t="shared" si="22"/>
        <v>1306962.6066863015</v>
      </c>
    </row>
    <row r="233" spans="2:19" ht="15" customHeight="1" x14ac:dyDescent="0.25">
      <c r="B233" s="11">
        <v>229</v>
      </c>
      <c r="C233" s="161" t="s">
        <v>687</v>
      </c>
      <c r="D233" s="237"/>
      <c r="E233" s="152">
        <v>42217</v>
      </c>
      <c r="F233" s="58">
        <v>44482</v>
      </c>
      <c r="G233" s="5">
        <f t="shared" si="20"/>
        <v>6.2054794520547949</v>
      </c>
      <c r="H233" s="11">
        <v>15</v>
      </c>
      <c r="I233" s="11"/>
      <c r="J233" s="87">
        <v>0.05</v>
      </c>
      <c r="K233" s="88">
        <f t="shared" si="21"/>
        <v>6.3333333333333325E-2</v>
      </c>
      <c r="L233" s="238">
        <v>2158596</v>
      </c>
      <c r="M233" s="238">
        <v>1764767.35</v>
      </c>
      <c r="N233" s="89">
        <v>0.05</v>
      </c>
      <c r="O233" s="239">
        <f t="shared" si="23"/>
        <v>2266525.8000000003</v>
      </c>
      <c r="P233" s="238">
        <f t="shared" si="24"/>
        <v>890775.68769863015</v>
      </c>
      <c r="Q233" s="238">
        <f t="shared" si="25"/>
        <v>1375750.1123013701</v>
      </c>
      <c r="R233" s="89">
        <v>0.05</v>
      </c>
      <c r="S233" s="238">
        <f t="shared" si="22"/>
        <v>1306962.6066863015</v>
      </c>
    </row>
    <row r="234" spans="2:19" ht="15" customHeight="1" x14ac:dyDescent="0.25">
      <c r="B234" s="11">
        <v>230</v>
      </c>
      <c r="C234" s="161" t="s">
        <v>687</v>
      </c>
      <c r="D234" s="237"/>
      <c r="E234" s="152">
        <v>42217</v>
      </c>
      <c r="F234" s="58">
        <v>44482</v>
      </c>
      <c r="G234" s="5">
        <f t="shared" si="20"/>
        <v>6.2054794520547949</v>
      </c>
      <c r="H234" s="11">
        <v>15</v>
      </c>
      <c r="I234" s="11"/>
      <c r="J234" s="87">
        <v>0.05</v>
      </c>
      <c r="K234" s="88">
        <f t="shared" si="21"/>
        <v>6.3333333333333325E-2</v>
      </c>
      <c r="L234" s="238">
        <v>2158596</v>
      </c>
      <c r="M234" s="238">
        <v>1764767.35</v>
      </c>
      <c r="N234" s="89">
        <v>0.05</v>
      </c>
      <c r="O234" s="239">
        <f t="shared" si="23"/>
        <v>2266525.8000000003</v>
      </c>
      <c r="P234" s="238">
        <f t="shared" si="24"/>
        <v>890775.68769863015</v>
      </c>
      <c r="Q234" s="238">
        <f t="shared" si="25"/>
        <v>1375750.1123013701</v>
      </c>
      <c r="R234" s="89">
        <v>0.05</v>
      </c>
      <c r="S234" s="238">
        <f t="shared" si="22"/>
        <v>1306962.6066863015</v>
      </c>
    </row>
    <row r="235" spans="2:19" ht="15" customHeight="1" x14ac:dyDescent="0.25">
      <c r="B235" s="11">
        <v>231</v>
      </c>
      <c r="C235" s="161" t="s">
        <v>688</v>
      </c>
      <c r="D235" s="237"/>
      <c r="E235" s="152">
        <v>42217</v>
      </c>
      <c r="F235" s="58">
        <v>44482</v>
      </c>
      <c r="G235" s="5">
        <f t="shared" si="20"/>
        <v>6.2054794520547949</v>
      </c>
      <c r="H235" s="11">
        <v>25</v>
      </c>
      <c r="I235" s="11"/>
      <c r="J235" s="87">
        <v>0.05</v>
      </c>
      <c r="K235" s="88">
        <f t="shared" si="21"/>
        <v>3.7999999999999999E-2</v>
      </c>
      <c r="L235" s="238">
        <v>234081628</v>
      </c>
      <c r="M235" s="238">
        <v>191374214.72</v>
      </c>
      <c r="N235" s="89">
        <v>0.05</v>
      </c>
      <c r="O235" s="239">
        <f t="shared" si="23"/>
        <v>245785709.40000001</v>
      </c>
      <c r="P235" s="238">
        <f t="shared" si="24"/>
        <v>57958290.43303562</v>
      </c>
      <c r="Q235" s="238">
        <f t="shared" si="25"/>
        <v>187827418.96696439</v>
      </c>
      <c r="R235" s="89">
        <v>0.05</v>
      </c>
      <c r="S235" s="238">
        <f t="shared" si="22"/>
        <v>178436048.01861617</v>
      </c>
    </row>
    <row r="236" spans="2:19" ht="15" customHeight="1" x14ac:dyDescent="0.25">
      <c r="B236" s="11">
        <v>232</v>
      </c>
      <c r="C236" s="161" t="s">
        <v>688</v>
      </c>
      <c r="D236" s="237"/>
      <c r="E236" s="152">
        <v>42217</v>
      </c>
      <c r="F236" s="58">
        <v>44482</v>
      </c>
      <c r="G236" s="5">
        <f t="shared" si="20"/>
        <v>6.2054794520547949</v>
      </c>
      <c r="H236" s="11">
        <v>25</v>
      </c>
      <c r="I236" s="11"/>
      <c r="J236" s="87">
        <v>0.05</v>
      </c>
      <c r="K236" s="88">
        <f t="shared" si="21"/>
        <v>3.7999999999999999E-2</v>
      </c>
      <c r="L236" s="238">
        <v>234081628</v>
      </c>
      <c r="M236" s="238">
        <v>191374214.72</v>
      </c>
      <c r="N236" s="89">
        <v>0.05</v>
      </c>
      <c r="O236" s="239">
        <f t="shared" si="23"/>
        <v>245785709.40000001</v>
      </c>
      <c r="P236" s="238">
        <f t="shared" si="24"/>
        <v>57958290.43303562</v>
      </c>
      <c r="Q236" s="238">
        <f t="shared" si="25"/>
        <v>187827418.96696439</v>
      </c>
      <c r="R236" s="89">
        <v>0.05</v>
      </c>
      <c r="S236" s="238">
        <f t="shared" si="22"/>
        <v>178436048.01861617</v>
      </c>
    </row>
    <row r="237" spans="2:19" ht="15" customHeight="1" x14ac:dyDescent="0.25">
      <c r="B237" s="11">
        <v>233</v>
      </c>
      <c r="C237" s="161" t="s">
        <v>688</v>
      </c>
      <c r="D237" s="237"/>
      <c r="E237" s="152">
        <v>42217</v>
      </c>
      <c r="F237" s="58">
        <v>44482</v>
      </c>
      <c r="G237" s="5">
        <f t="shared" si="20"/>
        <v>6.2054794520547949</v>
      </c>
      <c r="H237" s="11">
        <v>25</v>
      </c>
      <c r="I237" s="11"/>
      <c r="J237" s="87">
        <v>0.05</v>
      </c>
      <c r="K237" s="88">
        <f t="shared" si="21"/>
        <v>3.7999999999999999E-2</v>
      </c>
      <c r="L237" s="238">
        <v>234081628</v>
      </c>
      <c r="M237" s="238">
        <v>191374214.72</v>
      </c>
      <c r="N237" s="89">
        <v>0.05</v>
      </c>
      <c r="O237" s="239">
        <f t="shared" si="23"/>
        <v>245785709.40000001</v>
      </c>
      <c r="P237" s="238">
        <f t="shared" si="24"/>
        <v>57958290.43303562</v>
      </c>
      <c r="Q237" s="238">
        <f t="shared" si="25"/>
        <v>187827418.96696439</v>
      </c>
      <c r="R237" s="89">
        <v>0.05</v>
      </c>
      <c r="S237" s="238">
        <f t="shared" si="22"/>
        <v>178436048.01861617</v>
      </c>
    </row>
    <row r="238" spans="2:19" ht="15" customHeight="1" x14ac:dyDescent="0.25">
      <c r="B238" s="11">
        <v>234</v>
      </c>
      <c r="C238" s="161" t="s">
        <v>688</v>
      </c>
      <c r="D238" s="237"/>
      <c r="E238" s="152">
        <v>42217</v>
      </c>
      <c r="F238" s="58">
        <v>44482</v>
      </c>
      <c r="G238" s="5">
        <f t="shared" si="20"/>
        <v>6.2054794520547949</v>
      </c>
      <c r="H238" s="11">
        <v>25</v>
      </c>
      <c r="I238" s="11"/>
      <c r="J238" s="87">
        <v>0.05</v>
      </c>
      <c r="K238" s="88">
        <f t="shared" si="21"/>
        <v>3.7999999999999999E-2</v>
      </c>
      <c r="L238" s="238">
        <v>234081628</v>
      </c>
      <c r="M238" s="238">
        <v>191374214.72</v>
      </c>
      <c r="N238" s="89">
        <v>0.05</v>
      </c>
      <c r="O238" s="239">
        <f t="shared" si="23"/>
        <v>245785709.40000001</v>
      </c>
      <c r="P238" s="238">
        <f t="shared" si="24"/>
        <v>57958290.43303562</v>
      </c>
      <c r="Q238" s="238">
        <f t="shared" si="25"/>
        <v>187827418.96696439</v>
      </c>
      <c r="R238" s="89">
        <v>0.05</v>
      </c>
      <c r="S238" s="238">
        <f t="shared" si="22"/>
        <v>178436048.01861617</v>
      </c>
    </row>
    <row r="239" spans="2:19" ht="15" customHeight="1" x14ac:dyDescent="0.25">
      <c r="B239" s="11">
        <v>235</v>
      </c>
      <c r="C239" s="161" t="s">
        <v>688</v>
      </c>
      <c r="D239" s="237"/>
      <c r="E239" s="152">
        <v>42217</v>
      </c>
      <c r="F239" s="58">
        <v>44482</v>
      </c>
      <c r="G239" s="5">
        <f t="shared" si="20"/>
        <v>6.2054794520547949</v>
      </c>
      <c r="H239" s="11">
        <v>25</v>
      </c>
      <c r="I239" s="11"/>
      <c r="J239" s="87">
        <v>0.05</v>
      </c>
      <c r="K239" s="88">
        <f t="shared" si="21"/>
        <v>3.7999999999999999E-2</v>
      </c>
      <c r="L239" s="238">
        <v>234081628</v>
      </c>
      <c r="M239" s="238">
        <v>191374214.72</v>
      </c>
      <c r="N239" s="89">
        <v>0.05</v>
      </c>
      <c r="O239" s="239">
        <f t="shared" si="23"/>
        <v>245785709.40000001</v>
      </c>
      <c r="P239" s="238">
        <f t="shared" si="24"/>
        <v>57958290.43303562</v>
      </c>
      <c r="Q239" s="238">
        <f t="shared" si="25"/>
        <v>187827418.96696439</v>
      </c>
      <c r="R239" s="89">
        <v>0.05</v>
      </c>
      <c r="S239" s="238">
        <f t="shared" si="22"/>
        <v>178436048.01861617</v>
      </c>
    </row>
    <row r="240" spans="2:19" ht="15" customHeight="1" x14ac:dyDescent="0.25">
      <c r="B240" s="11">
        <v>236</v>
      </c>
      <c r="C240" s="161" t="s">
        <v>688</v>
      </c>
      <c r="D240" s="237"/>
      <c r="E240" s="152">
        <v>42217</v>
      </c>
      <c r="F240" s="58">
        <v>44482</v>
      </c>
      <c r="G240" s="5">
        <f t="shared" si="20"/>
        <v>6.2054794520547949</v>
      </c>
      <c r="H240" s="11">
        <v>25</v>
      </c>
      <c r="I240" s="11"/>
      <c r="J240" s="87">
        <v>0.05</v>
      </c>
      <c r="K240" s="88">
        <f t="shared" si="21"/>
        <v>3.7999999999999999E-2</v>
      </c>
      <c r="L240" s="238">
        <v>234081628</v>
      </c>
      <c r="M240" s="238">
        <v>191374214.72</v>
      </c>
      <c r="N240" s="89">
        <v>0.05</v>
      </c>
      <c r="O240" s="239">
        <f t="shared" si="23"/>
        <v>245785709.40000001</v>
      </c>
      <c r="P240" s="238">
        <f t="shared" si="24"/>
        <v>57958290.43303562</v>
      </c>
      <c r="Q240" s="238">
        <f t="shared" si="25"/>
        <v>187827418.96696439</v>
      </c>
      <c r="R240" s="89">
        <v>0.05</v>
      </c>
      <c r="S240" s="238">
        <f t="shared" si="22"/>
        <v>178436048.01861617</v>
      </c>
    </row>
    <row r="241" spans="2:19" ht="15" customHeight="1" x14ac:dyDescent="0.25">
      <c r="B241" s="11">
        <v>237</v>
      </c>
      <c r="C241" s="161" t="s">
        <v>688</v>
      </c>
      <c r="D241" s="237"/>
      <c r="E241" s="152">
        <v>42217</v>
      </c>
      <c r="F241" s="58">
        <v>44482</v>
      </c>
      <c r="G241" s="5">
        <f t="shared" si="20"/>
        <v>6.2054794520547949</v>
      </c>
      <c r="H241" s="11">
        <v>25</v>
      </c>
      <c r="I241" s="11"/>
      <c r="J241" s="87">
        <v>0.05</v>
      </c>
      <c r="K241" s="88">
        <f t="shared" si="21"/>
        <v>3.7999999999999999E-2</v>
      </c>
      <c r="L241" s="238">
        <v>234081628</v>
      </c>
      <c r="M241" s="238">
        <v>191374214.72</v>
      </c>
      <c r="N241" s="89">
        <v>0.05</v>
      </c>
      <c r="O241" s="239">
        <f t="shared" si="23"/>
        <v>245785709.40000001</v>
      </c>
      <c r="P241" s="238">
        <f t="shared" si="24"/>
        <v>57958290.43303562</v>
      </c>
      <c r="Q241" s="238">
        <f t="shared" si="25"/>
        <v>187827418.96696439</v>
      </c>
      <c r="R241" s="89">
        <v>0.05</v>
      </c>
      <c r="S241" s="238">
        <f t="shared" si="22"/>
        <v>178436048.01861617</v>
      </c>
    </row>
    <row r="242" spans="2:19" ht="15" customHeight="1" x14ac:dyDescent="0.25">
      <c r="B242" s="11">
        <v>238</v>
      </c>
      <c r="C242" s="161" t="s">
        <v>688</v>
      </c>
      <c r="D242" s="237"/>
      <c r="E242" s="152">
        <v>42217</v>
      </c>
      <c r="F242" s="58">
        <v>44482</v>
      </c>
      <c r="G242" s="5">
        <f t="shared" si="20"/>
        <v>6.2054794520547949</v>
      </c>
      <c r="H242" s="11">
        <v>25</v>
      </c>
      <c r="I242" s="11"/>
      <c r="J242" s="87">
        <v>0.05</v>
      </c>
      <c r="K242" s="88">
        <f t="shared" si="21"/>
        <v>3.7999999999999999E-2</v>
      </c>
      <c r="L242" s="238">
        <v>234081628</v>
      </c>
      <c r="M242" s="238">
        <v>191374214.72</v>
      </c>
      <c r="N242" s="89">
        <v>0.05</v>
      </c>
      <c r="O242" s="239">
        <f t="shared" si="23"/>
        <v>245785709.40000001</v>
      </c>
      <c r="P242" s="238">
        <f t="shared" si="24"/>
        <v>57958290.43303562</v>
      </c>
      <c r="Q242" s="238">
        <f t="shared" si="25"/>
        <v>187827418.96696439</v>
      </c>
      <c r="R242" s="89">
        <v>0.05</v>
      </c>
      <c r="S242" s="238">
        <f t="shared" si="22"/>
        <v>178436048.01861617</v>
      </c>
    </row>
    <row r="243" spans="2:19" ht="15" customHeight="1" x14ac:dyDescent="0.25">
      <c r="B243" s="11">
        <v>239</v>
      </c>
      <c r="C243" s="161" t="s">
        <v>689</v>
      </c>
      <c r="D243" s="237"/>
      <c r="E243" s="152">
        <v>42217</v>
      </c>
      <c r="F243" s="58">
        <v>44482</v>
      </c>
      <c r="G243" s="5">
        <f t="shared" si="20"/>
        <v>6.2054794520547949</v>
      </c>
      <c r="H243" s="11">
        <v>25</v>
      </c>
      <c r="I243" s="11"/>
      <c r="J243" s="87">
        <v>0.05</v>
      </c>
      <c r="K243" s="88">
        <f t="shared" si="21"/>
        <v>3.7999999999999999E-2</v>
      </c>
      <c r="L243" s="238">
        <v>131520678</v>
      </c>
      <c r="M243" s="238">
        <v>107525168.40000001</v>
      </c>
      <c r="N243" s="89">
        <v>0.05</v>
      </c>
      <c r="O243" s="239">
        <f t="shared" si="23"/>
        <v>138096711.90000001</v>
      </c>
      <c r="P243" s="238">
        <f t="shared" si="24"/>
        <v>32564339.707487673</v>
      </c>
      <c r="Q243" s="238">
        <f t="shared" si="25"/>
        <v>105532372.19251233</v>
      </c>
      <c r="R243" s="89">
        <v>0.05</v>
      </c>
      <c r="S243" s="238">
        <f t="shared" si="22"/>
        <v>100255753.58288671</v>
      </c>
    </row>
    <row r="244" spans="2:19" ht="15" customHeight="1" x14ac:dyDescent="0.25">
      <c r="B244" s="11">
        <v>240</v>
      </c>
      <c r="C244" s="161" t="s">
        <v>689</v>
      </c>
      <c r="D244" s="237"/>
      <c r="E244" s="152">
        <v>42217</v>
      </c>
      <c r="F244" s="58">
        <v>44482</v>
      </c>
      <c r="G244" s="5">
        <f t="shared" si="20"/>
        <v>6.2054794520547949</v>
      </c>
      <c r="H244" s="11">
        <v>25</v>
      </c>
      <c r="I244" s="11"/>
      <c r="J244" s="87">
        <v>0.05</v>
      </c>
      <c r="K244" s="88">
        <f t="shared" si="21"/>
        <v>3.7999999999999999E-2</v>
      </c>
      <c r="L244" s="238">
        <v>131520678</v>
      </c>
      <c r="M244" s="238">
        <v>107525168.40000001</v>
      </c>
      <c r="N244" s="89">
        <v>0.05</v>
      </c>
      <c r="O244" s="239">
        <f t="shared" si="23"/>
        <v>138096711.90000001</v>
      </c>
      <c r="P244" s="238">
        <f t="shared" si="24"/>
        <v>32564339.707487673</v>
      </c>
      <c r="Q244" s="238">
        <f t="shared" si="25"/>
        <v>105532372.19251233</v>
      </c>
      <c r="R244" s="89">
        <v>0.05</v>
      </c>
      <c r="S244" s="238">
        <f t="shared" si="22"/>
        <v>100255753.58288671</v>
      </c>
    </row>
    <row r="245" spans="2:19" ht="15" customHeight="1" x14ac:dyDescent="0.25">
      <c r="B245" s="11">
        <v>241</v>
      </c>
      <c r="C245" s="161" t="s">
        <v>689</v>
      </c>
      <c r="D245" s="237"/>
      <c r="E245" s="152">
        <v>42217</v>
      </c>
      <c r="F245" s="58">
        <v>44482</v>
      </c>
      <c r="G245" s="5">
        <f t="shared" si="20"/>
        <v>6.2054794520547949</v>
      </c>
      <c r="H245" s="11">
        <v>25</v>
      </c>
      <c r="I245" s="11"/>
      <c r="J245" s="87">
        <v>0.05</v>
      </c>
      <c r="K245" s="88">
        <f t="shared" si="21"/>
        <v>3.7999999999999999E-2</v>
      </c>
      <c r="L245" s="238">
        <v>131520678</v>
      </c>
      <c r="M245" s="238">
        <v>107525168.40000001</v>
      </c>
      <c r="N245" s="89">
        <v>0.05</v>
      </c>
      <c r="O245" s="239">
        <f t="shared" si="23"/>
        <v>138096711.90000001</v>
      </c>
      <c r="P245" s="238">
        <f t="shared" si="24"/>
        <v>32564339.707487673</v>
      </c>
      <c r="Q245" s="238">
        <f t="shared" si="25"/>
        <v>105532372.19251233</v>
      </c>
      <c r="R245" s="89">
        <v>0.05</v>
      </c>
      <c r="S245" s="238">
        <f t="shared" si="22"/>
        <v>100255753.58288671</v>
      </c>
    </row>
    <row r="246" spans="2:19" ht="15" customHeight="1" x14ac:dyDescent="0.25">
      <c r="B246" s="11">
        <v>242</v>
      </c>
      <c r="C246" s="161" t="s">
        <v>689</v>
      </c>
      <c r="D246" s="237"/>
      <c r="E246" s="152">
        <v>42217</v>
      </c>
      <c r="F246" s="58">
        <v>44482</v>
      </c>
      <c r="G246" s="5">
        <f t="shared" si="20"/>
        <v>6.2054794520547949</v>
      </c>
      <c r="H246" s="11">
        <v>25</v>
      </c>
      <c r="I246" s="11"/>
      <c r="J246" s="87">
        <v>0.05</v>
      </c>
      <c r="K246" s="88">
        <f t="shared" si="21"/>
        <v>3.7999999999999999E-2</v>
      </c>
      <c r="L246" s="238">
        <v>131520678</v>
      </c>
      <c r="M246" s="238">
        <v>107525168.40000001</v>
      </c>
      <c r="N246" s="89">
        <v>0.05</v>
      </c>
      <c r="O246" s="239">
        <f t="shared" si="23"/>
        <v>138096711.90000001</v>
      </c>
      <c r="P246" s="238">
        <f t="shared" si="24"/>
        <v>32564339.707487673</v>
      </c>
      <c r="Q246" s="238">
        <f t="shared" si="25"/>
        <v>105532372.19251233</v>
      </c>
      <c r="R246" s="89">
        <v>0.05</v>
      </c>
      <c r="S246" s="238">
        <f t="shared" si="22"/>
        <v>100255753.58288671</v>
      </c>
    </row>
    <row r="247" spans="2:19" ht="15" customHeight="1" x14ac:dyDescent="0.25">
      <c r="B247" s="11">
        <v>243</v>
      </c>
      <c r="C247" s="161" t="s">
        <v>689</v>
      </c>
      <c r="D247" s="237"/>
      <c r="E247" s="152">
        <v>42217</v>
      </c>
      <c r="F247" s="58">
        <v>44482</v>
      </c>
      <c r="G247" s="5">
        <f t="shared" si="20"/>
        <v>6.2054794520547949</v>
      </c>
      <c r="H247" s="11">
        <v>25</v>
      </c>
      <c r="I247" s="11"/>
      <c r="J247" s="87">
        <v>0.05</v>
      </c>
      <c r="K247" s="88">
        <f t="shared" si="21"/>
        <v>3.7999999999999999E-2</v>
      </c>
      <c r="L247" s="238">
        <v>131520678</v>
      </c>
      <c r="M247" s="238">
        <v>107525168.40000001</v>
      </c>
      <c r="N247" s="89">
        <v>0.05</v>
      </c>
      <c r="O247" s="239">
        <f t="shared" si="23"/>
        <v>138096711.90000001</v>
      </c>
      <c r="P247" s="238">
        <f t="shared" si="24"/>
        <v>32564339.707487673</v>
      </c>
      <c r="Q247" s="238">
        <f t="shared" si="25"/>
        <v>105532372.19251233</v>
      </c>
      <c r="R247" s="89">
        <v>0.05</v>
      </c>
      <c r="S247" s="238">
        <f t="shared" si="22"/>
        <v>100255753.58288671</v>
      </c>
    </row>
    <row r="248" spans="2:19" ht="15" customHeight="1" x14ac:dyDescent="0.25">
      <c r="B248" s="11">
        <v>244</v>
      </c>
      <c r="C248" s="161" t="s">
        <v>689</v>
      </c>
      <c r="D248" s="237"/>
      <c r="E248" s="152">
        <v>42217</v>
      </c>
      <c r="F248" s="58">
        <v>44482</v>
      </c>
      <c r="G248" s="5">
        <f t="shared" si="20"/>
        <v>6.2054794520547949</v>
      </c>
      <c r="H248" s="11">
        <v>25</v>
      </c>
      <c r="I248" s="11"/>
      <c r="J248" s="87">
        <v>0.05</v>
      </c>
      <c r="K248" s="88">
        <f t="shared" si="21"/>
        <v>3.7999999999999999E-2</v>
      </c>
      <c r="L248" s="238">
        <v>131520678</v>
      </c>
      <c r="M248" s="238">
        <v>107525168.40000001</v>
      </c>
      <c r="N248" s="89">
        <v>0.05</v>
      </c>
      <c r="O248" s="239">
        <f t="shared" si="23"/>
        <v>138096711.90000001</v>
      </c>
      <c r="P248" s="238">
        <f t="shared" si="24"/>
        <v>32564339.707487673</v>
      </c>
      <c r="Q248" s="238">
        <f t="shared" si="25"/>
        <v>105532372.19251233</v>
      </c>
      <c r="R248" s="89">
        <v>0.05</v>
      </c>
      <c r="S248" s="238">
        <f t="shared" si="22"/>
        <v>100255753.58288671</v>
      </c>
    </row>
    <row r="249" spans="2:19" ht="15" customHeight="1" x14ac:dyDescent="0.25">
      <c r="B249" s="11">
        <v>245</v>
      </c>
      <c r="C249" s="161" t="s">
        <v>689</v>
      </c>
      <c r="D249" s="237"/>
      <c r="E249" s="152">
        <v>42217</v>
      </c>
      <c r="F249" s="58">
        <v>44482</v>
      </c>
      <c r="G249" s="5">
        <f t="shared" si="20"/>
        <v>6.2054794520547949</v>
      </c>
      <c r="H249" s="11">
        <v>25</v>
      </c>
      <c r="I249" s="11"/>
      <c r="J249" s="87">
        <v>0.05</v>
      </c>
      <c r="K249" s="88">
        <f t="shared" si="21"/>
        <v>3.7999999999999999E-2</v>
      </c>
      <c r="L249" s="238">
        <v>131520678</v>
      </c>
      <c r="M249" s="238">
        <v>107525168.40000001</v>
      </c>
      <c r="N249" s="89">
        <v>0.05</v>
      </c>
      <c r="O249" s="239">
        <f t="shared" si="23"/>
        <v>138096711.90000001</v>
      </c>
      <c r="P249" s="238">
        <f t="shared" si="24"/>
        <v>32564339.707487673</v>
      </c>
      <c r="Q249" s="238">
        <f t="shared" si="25"/>
        <v>105532372.19251233</v>
      </c>
      <c r="R249" s="89">
        <v>0.05</v>
      </c>
      <c r="S249" s="238">
        <f t="shared" si="22"/>
        <v>100255753.58288671</v>
      </c>
    </row>
    <row r="250" spans="2:19" ht="15" customHeight="1" x14ac:dyDescent="0.25">
      <c r="B250" s="11">
        <v>246</v>
      </c>
      <c r="C250" s="161" t="s">
        <v>689</v>
      </c>
      <c r="D250" s="237"/>
      <c r="E250" s="152">
        <v>42217</v>
      </c>
      <c r="F250" s="58">
        <v>44482</v>
      </c>
      <c r="G250" s="5">
        <f t="shared" si="20"/>
        <v>6.2054794520547949</v>
      </c>
      <c r="H250" s="11">
        <v>25</v>
      </c>
      <c r="I250" s="11"/>
      <c r="J250" s="87">
        <v>0.05</v>
      </c>
      <c r="K250" s="88">
        <f t="shared" si="21"/>
        <v>3.7999999999999999E-2</v>
      </c>
      <c r="L250" s="238">
        <v>131520678</v>
      </c>
      <c r="M250" s="238">
        <v>107525168.40000001</v>
      </c>
      <c r="N250" s="89">
        <v>0.05</v>
      </c>
      <c r="O250" s="239">
        <f t="shared" si="23"/>
        <v>138096711.90000001</v>
      </c>
      <c r="P250" s="238">
        <f t="shared" si="24"/>
        <v>32564339.707487673</v>
      </c>
      <c r="Q250" s="238">
        <f t="shared" si="25"/>
        <v>105532372.19251233</v>
      </c>
      <c r="R250" s="89">
        <v>0.05</v>
      </c>
      <c r="S250" s="238">
        <f t="shared" si="22"/>
        <v>100255753.58288671</v>
      </c>
    </row>
    <row r="251" spans="2:19" ht="15" customHeight="1" x14ac:dyDescent="0.25">
      <c r="B251" s="11">
        <v>247</v>
      </c>
      <c r="C251" s="161" t="s">
        <v>690</v>
      </c>
      <c r="D251" s="237"/>
      <c r="E251" s="152">
        <v>42217</v>
      </c>
      <c r="F251" s="58">
        <v>44482</v>
      </c>
      <c r="G251" s="5">
        <f t="shared" si="20"/>
        <v>6.2054794520547949</v>
      </c>
      <c r="H251" s="11">
        <v>15</v>
      </c>
      <c r="I251" s="11"/>
      <c r="J251" s="87">
        <v>0.05</v>
      </c>
      <c r="K251" s="88">
        <f t="shared" si="21"/>
        <v>6.3333333333333325E-2</v>
      </c>
      <c r="L251" s="238">
        <v>6984897</v>
      </c>
      <c r="M251" s="238">
        <v>5710525.7999999998</v>
      </c>
      <c r="N251" s="89">
        <v>0.05</v>
      </c>
      <c r="O251" s="239">
        <f t="shared" si="23"/>
        <v>7334141.8500000006</v>
      </c>
      <c r="P251" s="238">
        <f t="shared" si="24"/>
        <v>2882418.2147465753</v>
      </c>
      <c r="Q251" s="238">
        <f t="shared" si="25"/>
        <v>4451723.6352534257</v>
      </c>
      <c r="R251" s="89">
        <v>0.05</v>
      </c>
      <c r="S251" s="238">
        <f t="shared" si="22"/>
        <v>4229137.4534907546</v>
      </c>
    </row>
    <row r="252" spans="2:19" ht="15" customHeight="1" x14ac:dyDescent="0.25">
      <c r="B252" s="11">
        <v>248</v>
      </c>
      <c r="C252" s="161" t="s">
        <v>690</v>
      </c>
      <c r="D252" s="237"/>
      <c r="E252" s="152">
        <v>42217</v>
      </c>
      <c r="F252" s="58">
        <v>44482</v>
      </c>
      <c r="G252" s="5">
        <f t="shared" si="20"/>
        <v>6.2054794520547949</v>
      </c>
      <c r="H252" s="11">
        <v>15</v>
      </c>
      <c r="I252" s="11"/>
      <c r="J252" s="87">
        <v>0.05</v>
      </c>
      <c r="K252" s="88">
        <f t="shared" si="21"/>
        <v>6.3333333333333325E-2</v>
      </c>
      <c r="L252" s="238">
        <v>6984897</v>
      </c>
      <c r="M252" s="238">
        <v>5710525.7999999998</v>
      </c>
      <c r="N252" s="89">
        <v>0.05</v>
      </c>
      <c r="O252" s="239">
        <f t="shared" si="23"/>
        <v>7334141.8500000006</v>
      </c>
      <c r="P252" s="238">
        <f t="shared" si="24"/>
        <v>2882418.2147465753</v>
      </c>
      <c r="Q252" s="238">
        <f t="shared" si="25"/>
        <v>4451723.6352534257</v>
      </c>
      <c r="R252" s="89">
        <v>0.05</v>
      </c>
      <c r="S252" s="238">
        <f t="shared" si="22"/>
        <v>4229137.4534907546</v>
      </c>
    </row>
    <row r="253" spans="2:19" ht="15" customHeight="1" x14ac:dyDescent="0.25">
      <c r="B253" s="11">
        <v>249</v>
      </c>
      <c r="C253" s="161" t="s">
        <v>691</v>
      </c>
      <c r="D253" s="237"/>
      <c r="E253" s="152">
        <v>42217</v>
      </c>
      <c r="F253" s="58">
        <v>44482</v>
      </c>
      <c r="G253" s="5">
        <f t="shared" si="20"/>
        <v>6.2054794520547949</v>
      </c>
      <c r="H253" s="11">
        <v>8</v>
      </c>
      <c r="I253" s="11"/>
      <c r="J253" s="87">
        <v>0.05</v>
      </c>
      <c r="K253" s="88">
        <f t="shared" si="21"/>
        <v>0.11874999999999999</v>
      </c>
      <c r="L253" s="238">
        <v>315434</v>
      </c>
      <c r="M253" s="238">
        <v>257884.11</v>
      </c>
      <c r="N253" s="89">
        <v>0.05</v>
      </c>
      <c r="O253" s="239">
        <f t="shared" si="23"/>
        <v>331205.7</v>
      </c>
      <c r="P253" s="238">
        <f t="shared" si="24"/>
        <v>244065.70718321917</v>
      </c>
      <c r="Q253" s="238">
        <f t="shared" si="25"/>
        <v>87139.992816780839</v>
      </c>
      <c r="R253" s="89">
        <v>0.05</v>
      </c>
      <c r="S253" s="238">
        <f t="shared" si="22"/>
        <v>82782.993175941796</v>
      </c>
    </row>
    <row r="254" spans="2:19" ht="15" customHeight="1" x14ac:dyDescent="0.25">
      <c r="B254" s="11">
        <v>250</v>
      </c>
      <c r="C254" s="161" t="s">
        <v>691</v>
      </c>
      <c r="D254" s="237"/>
      <c r="E254" s="152">
        <v>42217</v>
      </c>
      <c r="F254" s="58">
        <v>44482</v>
      </c>
      <c r="G254" s="5">
        <f t="shared" si="20"/>
        <v>6.2054794520547949</v>
      </c>
      <c r="H254" s="11">
        <v>8</v>
      </c>
      <c r="I254" s="11"/>
      <c r="J254" s="87">
        <v>0.05</v>
      </c>
      <c r="K254" s="88">
        <f t="shared" si="21"/>
        <v>0.11874999999999999</v>
      </c>
      <c r="L254" s="238">
        <v>315434</v>
      </c>
      <c r="M254" s="238">
        <v>257884.11</v>
      </c>
      <c r="N254" s="89">
        <v>0.05</v>
      </c>
      <c r="O254" s="239">
        <f t="shared" si="23"/>
        <v>331205.7</v>
      </c>
      <c r="P254" s="238">
        <f t="shared" si="24"/>
        <v>244065.70718321917</v>
      </c>
      <c r="Q254" s="238">
        <f t="shared" si="25"/>
        <v>87139.992816780839</v>
      </c>
      <c r="R254" s="89">
        <v>0.05</v>
      </c>
      <c r="S254" s="238">
        <f t="shared" si="22"/>
        <v>82782.993175941796</v>
      </c>
    </row>
    <row r="255" spans="2:19" ht="15" customHeight="1" x14ac:dyDescent="0.25">
      <c r="B255" s="11">
        <v>251</v>
      </c>
      <c r="C255" s="161" t="s">
        <v>691</v>
      </c>
      <c r="D255" s="237"/>
      <c r="E255" s="152">
        <v>42217</v>
      </c>
      <c r="F255" s="58">
        <v>44482</v>
      </c>
      <c r="G255" s="5">
        <f t="shared" si="20"/>
        <v>6.2054794520547949</v>
      </c>
      <c r="H255" s="11">
        <v>8</v>
      </c>
      <c r="I255" s="11"/>
      <c r="J255" s="87">
        <v>0.05</v>
      </c>
      <c r="K255" s="88">
        <f t="shared" si="21"/>
        <v>0.11874999999999999</v>
      </c>
      <c r="L255" s="238">
        <v>315434</v>
      </c>
      <c r="M255" s="238">
        <v>257884.11</v>
      </c>
      <c r="N255" s="89">
        <v>0.05</v>
      </c>
      <c r="O255" s="239">
        <f t="shared" si="23"/>
        <v>331205.7</v>
      </c>
      <c r="P255" s="238">
        <f t="shared" si="24"/>
        <v>244065.70718321917</v>
      </c>
      <c r="Q255" s="238">
        <f t="shared" si="25"/>
        <v>87139.992816780839</v>
      </c>
      <c r="R255" s="89">
        <v>0.05</v>
      </c>
      <c r="S255" s="238">
        <f t="shared" si="22"/>
        <v>82782.993175941796</v>
      </c>
    </row>
    <row r="256" spans="2:19" ht="15" customHeight="1" x14ac:dyDescent="0.25">
      <c r="B256" s="11">
        <v>252</v>
      </c>
      <c r="C256" s="161" t="s">
        <v>691</v>
      </c>
      <c r="D256" s="237"/>
      <c r="E256" s="152">
        <v>42217</v>
      </c>
      <c r="F256" s="58">
        <v>44482</v>
      </c>
      <c r="G256" s="5">
        <f t="shared" si="20"/>
        <v>6.2054794520547949</v>
      </c>
      <c r="H256" s="11">
        <v>8</v>
      </c>
      <c r="I256" s="11"/>
      <c r="J256" s="87">
        <v>0.05</v>
      </c>
      <c r="K256" s="88">
        <f t="shared" si="21"/>
        <v>0.11874999999999999</v>
      </c>
      <c r="L256" s="238">
        <v>315434</v>
      </c>
      <c r="M256" s="238">
        <v>257884.11</v>
      </c>
      <c r="N256" s="89">
        <v>0.05</v>
      </c>
      <c r="O256" s="239">
        <f t="shared" si="23"/>
        <v>331205.7</v>
      </c>
      <c r="P256" s="238">
        <f t="shared" si="24"/>
        <v>244065.70718321917</v>
      </c>
      <c r="Q256" s="238">
        <f t="shared" si="25"/>
        <v>87139.992816780839</v>
      </c>
      <c r="R256" s="89">
        <v>0.05</v>
      </c>
      <c r="S256" s="238">
        <f t="shared" si="22"/>
        <v>82782.993175941796</v>
      </c>
    </row>
    <row r="257" spans="2:19" ht="15" customHeight="1" x14ac:dyDescent="0.25">
      <c r="B257" s="11">
        <v>253</v>
      </c>
      <c r="C257" s="161" t="s">
        <v>691</v>
      </c>
      <c r="D257" s="237"/>
      <c r="E257" s="152">
        <v>42217</v>
      </c>
      <c r="F257" s="58">
        <v>44482</v>
      </c>
      <c r="G257" s="5">
        <f t="shared" si="20"/>
        <v>6.2054794520547949</v>
      </c>
      <c r="H257" s="11">
        <v>8</v>
      </c>
      <c r="I257" s="11"/>
      <c r="J257" s="87">
        <v>0.05</v>
      </c>
      <c r="K257" s="88">
        <f t="shared" si="21"/>
        <v>0.11874999999999999</v>
      </c>
      <c r="L257" s="238">
        <v>315434</v>
      </c>
      <c r="M257" s="238">
        <v>257884.11</v>
      </c>
      <c r="N257" s="89">
        <v>0.05</v>
      </c>
      <c r="O257" s="239">
        <f t="shared" si="23"/>
        <v>331205.7</v>
      </c>
      <c r="P257" s="238">
        <f t="shared" si="24"/>
        <v>244065.70718321917</v>
      </c>
      <c r="Q257" s="238">
        <f t="shared" si="25"/>
        <v>87139.992816780839</v>
      </c>
      <c r="R257" s="89">
        <v>0.05</v>
      </c>
      <c r="S257" s="238">
        <f t="shared" si="22"/>
        <v>82782.993175941796</v>
      </c>
    </row>
    <row r="258" spans="2:19" ht="15" customHeight="1" x14ac:dyDescent="0.25">
      <c r="B258" s="11">
        <v>254</v>
      </c>
      <c r="C258" s="161" t="s">
        <v>691</v>
      </c>
      <c r="D258" s="237"/>
      <c r="E258" s="152">
        <v>42217</v>
      </c>
      <c r="F258" s="58">
        <v>44482</v>
      </c>
      <c r="G258" s="5">
        <f t="shared" si="20"/>
        <v>6.2054794520547949</v>
      </c>
      <c r="H258" s="11">
        <v>8</v>
      </c>
      <c r="I258" s="11"/>
      <c r="J258" s="87">
        <v>0.05</v>
      </c>
      <c r="K258" s="88">
        <f t="shared" si="21"/>
        <v>0.11874999999999999</v>
      </c>
      <c r="L258" s="238">
        <v>315434</v>
      </c>
      <c r="M258" s="238">
        <v>257884.11</v>
      </c>
      <c r="N258" s="89">
        <v>0.05</v>
      </c>
      <c r="O258" s="239">
        <f t="shared" si="23"/>
        <v>331205.7</v>
      </c>
      <c r="P258" s="238">
        <f t="shared" si="24"/>
        <v>244065.70718321917</v>
      </c>
      <c r="Q258" s="238">
        <f t="shared" si="25"/>
        <v>87139.992816780839</v>
      </c>
      <c r="R258" s="89">
        <v>0.05</v>
      </c>
      <c r="S258" s="238">
        <f t="shared" si="22"/>
        <v>82782.993175941796</v>
      </c>
    </row>
    <row r="259" spans="2:19" ht="15" customHeight="1" x14ac:dyDescent="0.25">
      <c r="B259" s="11">
        <v>255</v>
      </c>
      <c r="C259" s="161" t="s">
        <v>691</v>
      </c>
      <c r="D259" s="237"/>
      <c r="E259" s="152">
        <v>42217</v>
      </c>
      <c r="F259" s="58">
        <v>44482</v>
      </c>
      <c r="G259" s="5">
        <f t="shared" si="20"/>
        <v>6.2054794520547949</v>
      </c>
      <c r="H259" s="11">
        <v>8</v>
      </c>
      <c r="I259" s="11"/>
      <c r="J259" s="87">
        <v>0.05</v>
      </c>
      <c r="K259" s="88">
        <f t="shared" si="21"/>
        <v>0.11874999999999999</v>
      </c>
      <c r="L259" s="238">
        <v>315434</v>
      </c>
      <c r="M259" s="238">
        <v>257884.11</v>
      </c>
      <c r="N259" s="89">
        <v>0.05</v>
      </c>
      <c r="O259" s="239">
        <f t="shared" si="23"/>
        <v>331205.7</v>
      </c>
      <c r="P259" s="238">
        <f t="shared" si="24"/>
        <v>244065.70718321917</v>
      </c>
      <c r="Q259" s="238">
        <f t="shared" si="25"/>
        <v>87139.992816780839</v>
      </c>
      <c r="R259" s="89">
        <v>0.05</v>
      </c>
      <c r="S259" s="238">
        <f t="shared" si="22"/>
        <v>82782.993175941796</v>
      </c>
    </row>
    <row r="260" spans="2:19" ht="15" customHeight="1" x14ac:dyDescent="0.25">
      <c r="B260" s="11">
        <v>256</v>
      </c>
      <c r="C260" s="161" t="s">
        <v>691</v>
      </c>
      <c r="D260" s="237"/>
      <c r="E260" s="152">
        <v>42217</v>
      </c>
      <c r="F260" s="58">
        <v>44482</v>
      </c>
      <c r="G260" s="5">
        <f t="shared" si="20"/>
        <v>6.2054794520547949</v>
      </c>
      <c r="H260" s="11">
        <v>8</v>
      </c>
      <c r="I260" s="11"/>
      <c r="J260" s="87">
        <v>0.05</v>
      </c>
      <c r="K260" s="88">
        <f t="shared" si="21"/>
        <v>0.11874999999999999</v>
      </c>
      <c r="L260" s="238">
        <v>315434</v>
      </c>
      <c r="M260" s="238">
        <v>257884.11</v>
      </c>
      <c r="N260" s="89">
        <v>0.05</v>
      </c>
      <c r="O260" s="239">
        <f t="shared" si="23"/>
        <v>331205.7</v>
      </c>
      <c r="P260" s="238">
        <f t="shared" si="24"/>
        <v>244065.70718321917</v>
      </c>
      <c r="Q260" s="238">
        <f t="shared" si="25"/>
        <v>87139.992816780839</v>
      </c>
      <c r="R260" s="89">
        <v>0.05</v>
      </c>
      <c r="S260" s="238">
        <f t="shared" si="22"/>
        <v>82782.993175941796</v>
      </c>
    </row>
    <row r="261" spans="2:19" ht="15" customHeight="1" x14ac:dyDescent="0.25">
      <c r="B261" s="11">
        <v>257</v>
      </c>
      <c r="C261" s="161" t="s">
        <v>691</v>
      </c>
      <c r="D261" s="237"/>
      <c r="E261" s="152">
        <v>42217</v>
      </c>
      <c r="F261" s="58">
        <v>44482</v>
      </c>
      <c r="G261" s="5">
        <f t="shared" ref="G261:G324" si="26">(F261-E261)/(EDATE(F261,12)-F261)</f>
        <v>6.2054794520547949</v>
      </c>
      <c r="H261" s="11">
        <v>8</v>
      </c>
      <c r="I261" s="11"/>
      <c r="J261" s="87">
        <v>0.05</v>
      </c>
      <c r="K261" s="88">
        <f t="shared" ref="K261:K324" si="27">(1-J261)/H261</f>
        <v>0.11874999999999999</v>
      </c>
      <c r="L261" s="238">
        <v>315434</v>
      </c>
      <c r="M261" s="238">
        <v>257884.11</v>
      </c>
      <c r="N261" s="89">
        <v>0.05</v>
      </c>
      <c r="O261" s="239">
        <f t="shared" si="23"/>
        <v>331205.7</v>
      </c>
      <c r="P261" s="238">
        <f t="shared" si="24"/>
        <v>244065.70718321917</v>
      </c>
      <c r="Q261" s="238">
        <f t="shared" si="25"/>
        <v>87139.992816780839</v>
      </c>
      <c r="R261" s="89">
        <v>0.05</v>
      </c>
      <c r="S261" s="238">
        <f t="shared" ref="S261:S324" si="28">IF(M261&lt;=0,0,IF(Q261&lt;=J261*O261,J261*O261,Q261*(1-R261)))</f>
        <v>82782.993175941796</v>
      </c>
    </row>
    <row r="262" spans="2:19" ht="15" customHeight="1" x14ac:dyDescent="0.25">
      <c r="B262" s="11">
        <v>258</v>
      </c>
      <c r="C262" s="161" t="s">
        <v>691</v>
      </c>
      <c r="D262" s="237"/>
      <c r="E262" s="152">
        <v>42217</v>
      </c>
      <c r="F262" s="58">
        <v>44482</v>
      </c>
      <c r="G262" s="5">
        <f t="shared" si="26"/>
        <v>6.2054794520547949</v>
      </c>
      <c r="H262" s="11">
        <v>8</v>
      </c>
      <c r="I262" s="11"/>
      <c r="J262" s="87">
        <v>0.05</v>
      </c>
      <c r="K262" s="88">
        <f t="shared" si="27"/>
        <v>0.11874999999999999</v>
      </c>
      <c r="L262" s="238">
        <v>315434</v>
      </c>
      <c r="M262" s="238">
        <v>257884.11</v>
      </c>
      <c r="N262" s="89">
        <v>0.05</v>
      </c>
      <c r="O262" s="239">
        <f t="shared" ref="O262:O325" si="29">L262*(1+N262)</f>
        <v>331205.7</v>
      </c>
      <c r="P262" s="238">
        <f t="shared" ref="P262:P325" si="30">O262*K262*G262</f>
        <v>244065.70718321917</v>
      </c>
      <c r="Q262" s="238">
        <f t="shared" ref="Q262:Q325" si="31">MAX(O262-P262,0)</f>
        <v>87139.992816780839</v>
      </c>
      <c r="R262" s="89">
        <v>0.05</v>
      </c>
      <c r="S262" s="238">
        <f t="shared" si="28"/>
        <v>82782.993175941796</v>
      </c>
    </row>
    <row r="263" spans="2:19" ht="15" customHeight="1" x14ac:dyDescent="0.25">
      <c r="B263" s="11">
        <v>259</v>
      </c>
      <c r="C263" s="161" t="s">
        <v>691</v>
      </c>
      <c r="D263" s="237"/>
      <c r="E263" s="152">
        <v>42217</v>
      </c>
      <c r="F263" s="58">
        <v>44482</v>
      </c>
      <c r="G263" s="5">
        <f t="shared" si="26"/>
        <v>6.2054794520547949</v>
      </c>
      <c r="H263" s="11">
        <v>8</v>
      </c>
      <c r="I263" s="11"/>
      <c r="J263" s="87">
        <v>0.05</v>
      </c>
      <c r="K263" s="88">
        <f t="shared" si="27"/>
        <v>0.11874999999999999</v>
      </c>
      <c r="L263" s="238">
        <v>315434</v>
      </c>
      <c r="M263" s="238">
        <v>257884.11</v>
      </c>
      <c r="N263" s="89">
        <v>0.05</v>
      </c>
      <c r="O263" s="239">
        <f t="shared" si="29"/>
        <v>331205.7</v>
      </c>
      <c r="P263" s="238">
        <f t="shared" si="30"/>
        <v>244065.70718321917</v>
      </c>
      <c r="Q263" s="238">
        <f t="shared" si="31"/>
        <v>87139.992816780839</v>
      </c>
      <c r="R263" s="89">
        <v>0.05</v>
      </c>
      <c r="S263" s="238">
        <f t="shared" si="28"/>
        <v>82782.993175941796</v>
      </c>
    </row>
    <row r="264" spans="2:19" ht="15" customHeight="1" x14ac:dyDescent="0.25">
      <c r="B264" s="11">
        <v>260</v>
      </c>
      <c r="C264" s="161" t="s">
        <v>691</v>
      </c>
      <c r="D264" s="237"/>
      <c r="E264" s="152">
        <v>42217</v>
      </c>
      <c r="F264" s="58">
        <v>44482</v>
      </c>
      <c r="G264" s="5">
        <f t="shared" si="26"/>
        <v>6.2054794520547949</v>
      </c>
      <c r="H264" s="11">
        <v>8</v>
      </c>
      <c r="I264" s="11"/>
      <c r="J264" s="87">
        <v>0.05</v>
      </c>
      <c r="K264" s="88">
        <f t="shared" si="27"/>
        <v>0.11874999999999999</v>
      </c>
      <c r="L264" s="238">
        <v>315434</v>
      </c>
      <c r="M264" s="238">
        <v>257884.11</v>
      </c>
      <c r="N264" s="89">
        <v>0.05</v>
      </c>
      <c r="O264" s="239">
        <f t="shared" si="29"/>
        <v>331205.7</v>
      </c>
      <c r="P264" s="238">
        <f t="shared" si="30"/>
        <v>244065.70718321917</v>
      </c>
      <c r="Q264" s="238">
        <f t="shared" si="31"/>
        <v>87139.992816780839</v>
      </c>
      <c r="R264" s="89">
        <v>0.05</v>
      </c>
      <c r="S264" s="238">
        <f t="shared" si="28"/>
        <v>82782.993175941796</v>
      </c>
    </row>
    <row r="265" spans="2:19" ht="15" customHeight="1" x14ac:dyDescent="0.25">
      <c r="B265" s="11">
        <v>261</v>
      </c>
      <c r="C265" s="161" t="s">
        <v>691</v>
      </c>
      <c r="D265" s="237"/>
      <c r="E265" s="152">
        <v>42217</v>
      </c>
      <c r="F265" s="58">
        <v>44482</v>
      </c>
      <c r="G265" s="5">
        <f t="shared" si="26"/>
        <v>6.2054794520547949</v>
      </c>
      <c r="H265" s="11">
        <v>8</v>
      </c>
      <c r="I265" s="11"/>
      <c r="J265" s="87">
        <v>0.05</v>
      </c>
      <c r="K265" s="88">
        <f t="shared" si="27"/>
        <v>0.11874999999999999</v>
      </c>
      <c r="L265" s="238">
        <v>315434</v>
      </c>
      <c r="M265" s="238">
        <v>257884.11</v>
      </c>
      <c r="N265" s="89">
        <v>0.05</v>
      </c>
      <c r="O265" s="239">
        <f t="shared" si="29"/>
        <v>331205.7</v>
      </c>
      <c r="P265" s="238">
        <f t="shared" si="30"/>
        <v>244065.70718321917</v>
      </c>
      <c r="Q265" s="238">
        <f t="shared" si="31"/>
        <v>87139.992816780839</v>
      </c>
      <c r="R265" s="89">
        <v>0.05</v>
      </c>
      <c r="S265" s="238">
        <f t="shared" si="28"/>
        <v>82782.993175941796</v>
      </c>
    </row>
    <row r="266" spans="2:19" ht="15" customHeight="1" x14ac:dyDescent="0.25">
      <c r="B266" s="11">
        <v>262</v>
      </c>
      <c r="C266" s="161" t="s">
        <v>691</v>
      </c>
      <c r="D266" s="237"/>
      <c r="E266" s="152">
        <v>42217</v>
      </c>
      <c r="F266" s="58">
        <v>44482</v>
      </c>
      <c r="G266" s="5">
        <f t="shared" si="26"/>
        <v>6.2054794520547949</v>
      </c>
      <c r="H266" s="11">
        <v>8</v>
      </c>
      <c r="I266" s="11"/>
      <c r="J266" s="87">
        <v>0.05</v>
      </c>
      <c r="K266" s="88">
        <f t="shared" si="27"/>
        <v>0.11874999999999999</v>
      </c>
      <c r="L266" s="238">
        <v>315434</v>
      </c>
      <c r="M266" s="238">
        <v>257884.11</v>
      </c>
      <c r="N266" s="89">
        <v>0.05</v>
      </c>
      <c r="O266" s="239">
        <f t="shared" si="29"/>
        <v>331205.7</v>
      </c>
      <c r="P266" s="238">
        <f t="shared" si="30"/>
        <v>244065.70718321917</v>
      </c>
      <c r="Q266" s="238">
        <f t="shared" si="31"/>
        <v>87139.992816780839</v>
      </c>
      <c r="R266" s="89">
        <v>0.05</v>
      </c>
      <c r="S266" s="238">
        <f t="shared" si="28"/>
        <v>82782.993175941796</v>
      </c>
    </row>
    <row r="267" spans="2:19" ht="15" customHeight="1" x14ac:dyDescent="0.25">
      <c r="B267" s="11">
        <v>263</v>
      </c>
      <c r="C267" s="161" t="s">
        <v>691</v>
      </c>
      <c r="D267" s="237"/>
      <c r="E267" s="152">
        <v>42217</v>
      </c>
      <c r="F267" s="58">
        <v>44482</v>
      </c>
      <c r="G267" s="5">
        <f t="shared" si="26"/>
        <v>6.2054794520547949</v>
      </c>
      <c r="H267" s="11">
        <v>8</v>
      </c>
      <c r="I267" s="11"/>
      <c r="J267" s="87">
        <v>0.05</v>
      </c>
      <c r="K267" s="88">
        <f t="shared" si="27"/>
        <v>0.11874999999999999</v>
      </c>
      <c r="L267" s="238">
        <v>315434</v>
      </c>
      <c r="M267" s="238">
        <v>257884.11</v>
      </c>
      <c r="N267" s="89">
        <v>0.05</v>
      </c>
      <c r="O267" s="239">
        <f t="shared" si="29"/>
        <v>331205.7</v>
      </c>
      <c r="P267" s="238">
        <f t="shared" si="30"/>
        <v>244065.70718321917</v>
      </c>
      <c r="Q267" s="238">
        <f t="shared" si="31"/>
        <v>87139.992816780839</v>
      </c>
      <c r="R267" s="89">
        <v>0.05</v>
      </c>
      <c r="S267" s="238">
        <f t="shared" si="28"/>
        <v>82782.993175941796</v>
      </c>
    </row>
    <row r="268" spans="2:19" ht="15" customHeight="1" x14ac:dyDescent="0.25">
      <c r="B268" s="11">
        <v>264</v>
      </c>
      <c r="C268" s="161" t="s">
        <v>691</v>
      </c>
      <c r="D268" s="237"/>
      <c r="E268" s="152">
        <v>42217</v>
      </c>
      <c r="F268" s="58">
        <v>44482</v>
      </c>
      <c r="G268" s="5">
        <f t="shared" si="26"/>
        <v>6.2054794520547949</v>
      </c>
      <c r="H268" s="11">
        <v>8</v>
      </c>
      <c r="I268" s="11"/>
      <c r="J268" s="87">
        <v>0.05</v>
      </c>
      <c r="K268" s="88">
        <f t="shared" si="27"/>
        <v>0.11874999999999999</v>
      </c>
      <c r="L268" s="238">
        <v>315434</v>
      </c>
      <c r="M268" s="238">
        <v>257884.11</v>
      </c>
      <c r="N268" s="89">
        <v>0.05</v>
      </c>
      <c r="O268" s="239">
        <f t="shared" si="29"/>
        <v>331205.7</v>
      </c>
      <c r="P268" s="238">
        <f t="shared" si="30"/>
        <v>244065.70718321917</v>
      </c>
      <c r="Q268" s="238">
        <f t="shared" si="31"/>
        <v>87139.992816780839</v>
      </c>
      <c r="R268" s="89">
        <v>0.05</v>
      </c>
      <c r="S268" s="238">
        <f t="shared" si="28"/>
        <v>82782.993175941796</v>
      </c>
    </row>
    <row r="269" spans="2:19" ht="15" customHeight="1" x14ac:dyDescent="0.25">
      <c r="B269" s="11">
        <v>265</v>
      </c>
      <c r="C269" s="161" t="s">
        <v>692</v>
      </c>
      <c r="D269" s="237"/>
      <c r="E269" s="152">
        <v>42217</v>
      </c>
      <c r="F269" s="58">
        <v>44482</v>
      </c>
      <c r="G269" s="5">
        <f t="shared" si="26"/>
        <v>6.2054794520547949</v>
      </c>
      <c r="H269" s="11">
        <v>25</v>
      </c>
      <c r="I269" s="11"/>
      <c r="J269" s="87">
        <v>0.05</v>
      </c>
      <c r="K269" s="88">
        <f t="shared" si="27"/>
        <v>3.7999999999999999E-2</v>
      </c>
      <c r="L269" s="238">
        <v>7523475</v>
      </c>
      <c r="M269" s="238">
        <v>6150842.0499999998</v>
      </c>
      <c r="N269" s="89">
        <v>0.05</v>
      </c>
      <c r="O269" s="239">
        <f t="shared" si="29"/>
        <v>7899648.75</v>
      </c>
      <c r="P269" s="238">
        <f t="shared" si="30"/>
        <v>1862802.1038698629</v>
      </c>
      <c r="Q269" s="238">
        <f t="shared" si="31"/>
        <v>6036846.6461301371</v>
      </c>
      <c r="R269" s="89">
        <v>0.05</v>
      </c>
      <c r="S269" s="238">
        <f t="shared" si="28"/>
        <v>5735004.3138236301</v>
      </c>
    </row>
    <row r="270" spans="2:19" ht="15" customHeight="1" x14ac:dyDescent="0.25">
      <c r="B270" s="11">
        <v>266</v>
      </c>
      <c r="C270" s="161" t="s">
        <v>693</v>
      </c>
      <c r="D270" s="237"/>
      <c r="E270" s="152">
        <v>42217</v>
      </c>
      <c r="F270" s="58">
        <v>44482</v>
      </c>
      <c r="G270" s="5">
        <f t="shared" si="26"/>
        <v>6.2054794520547949</v>
      </c>
      <c r="H270" s="11">
        <v>25</v>
      </c>
      <c r="I270" s="11"/>
      <c r="J270" s="87">
        <v>0.05</v>
      </c>
      <c r="K270" s="88">
        <f t="shared" si="27"/>
        <v>3.7999999999999999E-2</v>
      </c>
      <c r="L270" s="238">
        <v>4183774</v>
      </c>
      <c r="M270" s="238">
        <v>3420458.37</v>
      </c>
      <c r="N270" s="89">
        <v>0.05</v>
      </c>
      <c r="O270" s="239">
        <f t="shared" si="29"/>
        <v>4392962.7</v>
      </c>
      <c r="P270" s="238">
        <f t="shared" si="30"/>
        <v>1035896.7112027397</v>
      </c>
      <c r="Q270" s="238">
        <f t="shared" si="31"/>
        <v>3357065.9887972604</v>
      </c>
      <c r="R270" s="89">
        <v>0.05</v>
      </c>
      <c r="S270" s="238">
        <f t="shared" si="28"/>
        <v>3189212.6893573971</v>
      </c>
    </row>
    <row r="271" spans="2:19" ht="15" customHeight="1" x14ac:dyDescent="0.25">
      <c r="B271" s="11">
        <v>267</v>
      </c>
      <c r="C271" s="161" t="s">
        <v>694</v>
      </c>
      <c r="D271" s="237"/>
      <c r="E271" s="152">
        <v>42217</v>
      </c>
      <c r="F271" s="58">
        <v>44482</v>
      </c>
      <c r="G271" s="5">
        <f t="shared" si="26"/>
        <v>6.2054794520547949</v>
      </c>
      <c r="H271" s="11">
        <v>25</v>
      </c>
      <c r="I271" s="11"/>
      <c r="J271" s="87">
        <v>0.05</v>
      </c>
      <c r="K271" s="88">
        <f t="shared" si="27"/>
        <v>3.7999999999999999E-2</v>
      </c>
      <c r="L271" s="238">
        <v>1220023</v>
      </c>
      <c r="M271" s="238">
        <v>997433.88</v>
      </c>
      <c r="N271" s="89">
        <v>0.05</v>
      </c>
      <c r="O271" s="239">
        <f t="shared" si="29"/>
        <v>1281024.1500000001</v>
      </c>
      <c r="P271" s="238">
        <f t="shared" si="30"/>
        <v>302076.02353561646</v>
      </c>
      <c r="Q271" s="238">
        <f t="shared" si="31"/>
        <v>978948.12646438368</v>
      </c>
      <c r="R271" s="89">
        <v>0.05</v>
      </c>
      <c r="S271" s="238">
        <f t="shared" si="28"/>
        <v>930000.72014116449</v>
      </c>
    </row>
    <row r="272" spans="2:19" ht="15" customHeight="1" x14ac:dyDescent="0.25">
      <c r="B272" s="11">
        <v>268</v>
      </c>
      <c r="C272" s="161" t="s">
        <v>695</v>
      </c>
      <c r="D272" s="237" t="s">
        <v>2585</v>
      </c>
      <c r="E272" s="152">
        <v>42217</v>
      </c>
      <c r="F272" s="58">
        <v>44482</v>
      </c>
      <c r="G272" s="5">
        <f t="shared" si="26"/>
        <v>6.2054794520547949</v>
      </c>
      <c r="H272" s="11">
        <v>25</v>
      </c>
      <c r="I272" s="11"/>
      <c r="J272" s="87">
        <v>0.05</v>
      </c>
      <c r="K272" s="88">
        <f t="shared" si="27"/>
        <v>3.7999999999999999E-2</v>
      </c>
      <c r="L272" s="238">
        <v>60782473</v>
      </c>
      <c r="M272" s="238">
        <v>49692913.270000003</v>
      </c>
      <c r="N272" s="89">
        <v>0.05</v>
      </c>
      <c r="O272" s="239">
        <f t="shared" si="29"/>
        <v>63821596.650000006</v>
      </c>
      <c r="P272" s="238">
        <f t="shared" si="30"/>
        <v>15049657.051138356</v>
      </c>
      <c r="Q272" s="238">
        <f t="shared" si="31"/>
        <v>48771939.59886165</v>
      </c>
      <c r="R272" s="89">
        <v>0.05</v>
      </c>
      <c r="S272" s="238">
        <f t="shared" si="28"/>
        <v>46333342.618918568</v>
      </c>
    </row>
    <row r="273" spans="2:19" ht="15" customHeight="1" x14ac:dyDescent="0.25">
      <c r="B273" s="11">
        <v>269</v>
      </c>
      <c r="C273" s="161" t="s">
        <v>695</v>
      </c>
      <c r="D273" s="237" t="s">
        <v>2585</v>
      </c>
      <c r="E273" s="152">
        <v>42217</v>
      </c>
      <c r="F273" s="58">
        <v>44482</v>
      </c>
      <c r="G273" s="5">
        <f t="shared" si="26"/>
        <v>6.2054794520547949</v>
      </c>
      <c r="H273" s="11">
        <v>25</v>
      </c>
      <c r="I273" s="11"/>
      <c r="J273" s="87">
        <v>0.05</v>
      </c>
      <c r="K273" s="88">
        <f t="shared" si="27"/>
        <v>3.7999999999999999E-2</v>
      </c>
      <c r="L273" s="238">
        <v>60782473</v>
      </c>
      <c r="M273" s="238">
        <v>49692913.270000003</v>
      </c>
      <c r="N273" s="89">
        <v>0.05</v>
      </c>
      <c r="O273" s="239">
        <f t="shared" si="29"/>
        <v>63821596.650000006</v>
      </c>
      <c r="P273" s="238">
        <f t="shared" si="30"/>
        <v>15049657.051138356</v>
      </c>
      <c r="Q273" s="238">
        <f t="shared" si="31"/>
        <v>48771939.59886165</v>
      </c>
      <c r="R273" s="89">
        <v>0.05</v>
      </c>
      <c r="S273" s="238">
        <f t="shared" si="28"/>
        <v>46333342.618918568</v>
      </c>
    </row>
    <row r="274" spans="2:19" ht="15" customHeight="1" x14ac:dyDescent="0.25">
      <c r="B274" s="11">
        <v>270</v>
      </c>
      <c r="C274" s="161" t="s">
        <v>696</v>
      </c>
      <c r="D274" s="237"/>
      <c r="E274" s="152">
        <v>42217</v>
      </c>
      <c r="F274" s="58">
        <v>44482</v>
      </c>
      <c r="G274" s="5">
        <f t="shared" si="26"/>
        <v>6.2054794520547949</v>
      </c>
      <c r="H274" s="11">
        <v>25</v>
      </c>
      <c r="I274" s="11"/>
      <c r="J274" s="87">
        <v>0.05</v>
      </c>
      <c r="K274" s="88">
        <f t="shared" si="27"/>
        <v>3.7999999999999999E-2</v>
      </c>
      <c r="L274" s="238">
        <v>2460765229</v>
      </c>
      <c r="M274" s="238">
        <v>2014202777.6500001</v>
      </c>
      <c r="N274" s="89">
        <v>0.05</v>
      </c>
      <c r="O274" s="239">
        <f t="shared" si="29"/>
        <v>2583803490.4500003</v>
      </c>
      <c r="P274" s="238">
        <f t="shared" si="30"/>
        <v>609282099.78912747</v>
      </c>
      <c r="Q274" s="238">
        <f t="shared" si="31"/>
        <v>1974521390.6608729</v>
      </c>
      <c r="R274" s="89">
        <v>0.05</v>
      </c>
      <c r="S274" s="238">
        <f t="shared" si="28"/>
        <v>1875795321.1278293</v>
      </c>
    </row>
    <row r="275" spans="2:19" ht="15" customHeight="1" x14ac:dyDescent="0.25">
      <c r="B275" s="11">
        <v>271</v>
      </c>
      <c r="C275" s="161" t="s">
        <v>697</v>
      </c>
      <c r="D275" s="237"/>
      <c r="E275" s="152">
        <v>42217</v>
      </c>
      <c r="F275" s="58">
        <v>44482</v>
      </c>
      <c r="G275" s="5">
        <f t="shared" si="26"/>
        <v>6.2054794520547949</v>
      </c>
      <c r="H275" s="11">
        <v>25</v>
      </c>
      <c r="I275" s="11"/>
      <c r="J275" s="87">
        <v>0.05</v>
      </c>
      <c r="K275" s="88">
        <f t="shared" si="27"/>
        <v>3.7999999999999999E-2</v>
      </c>
      <c r="L275" s="238">
        <v>1900377</v>
      </c>
      <c r="M275" s="238">
        <v>1553659.55</v>
      </c>
      <c r="N275" s="89">
        <v>0.05</v>
      </c>
      <c r="O275" s="239">
        <f t="shared" si="29"/>
        <v>1995395.85</v>
      </c>
      <c r="P275" s="238">
        <f t="shared" si="30"/>
        <v>470530.74194383563</v>
      </c>
      <c r="Q275" s="238">
        <f t="shared" si="31"/>
        <v>1524865.1080561643</v>
      </c>
      <c r="R275" s="89">
        <v>0.05</v>
      </c>
      <c r="S275" s="238">
        <f t="shared" si="28"/>
        <v>1448621.852653356</v>
      </c>
    </row>
    <row r="276" spans="2:19" ht="15" customHeight="1" x14ac:dyDescent="0.25">
      <c r="B276" s="11">
        <v>272</v>
      </c>
      <c r="C276" s="161" t="s">
        <v>697</v>
      </c>
      <c r="D276" s="237"/>
      <c r="E276" s="152">
        <v>42217</v>
      </c>
      <c r="F276" s="58">
        <v>44482</v>
      </c>
      <c r="G276" s="5">
        <f t="shared" si="26"/>
        <v>6.2054794520547949</v>
      </c>
      <c r="H276" s="11">
        <v>25</v>
      </c>
      <c r="I276" s="11"/>
      <c r="J276" s="87">
        <v>0.05</v>
      </c>
      <c r="K276" s="88">
        <f t="shared" si="27"/>
        <v>3.7999999999999999E-2</v>
      </c>
      <c r="L276" s="238">
        <v>1900377</v>
      </c>
      <c r="M276" s="238">
        <v>1553659.55</v>
      </c>
      <c r="N276" s="89">
        <v>0.05</v>
      </c>
      <c r="O276" s="239">
        <f t="shared" si="29"/>
        <v>1995395.85</v>
      </c>
      <c r="P276" s="238">
        <f t="shared" si="30"/>
        <v>470530.74194383563</v>
      </c>
      <c r="Q276" s="238">
        <f t="shared" si="31"/>
        <v>1524865.1080561643</v>
      </c>
      <c r="R276" s="89">
        <v>0.05</v>
      </c>
      <c r="S276" s="238">
        <f t="shared" si="28"/>
        <v>1448621.852653356</v>
      </c>
    </row>
    <row r="277" spans="2:19" ht="15" customHeight="1" x14ac:dyDescent="0.25">
      <c r="B277" s="11">
        <v>273</v>
      </c>
      <c r="C277" s="161" t="s">
        <v>697</v>
      </c>
      <c r="D277" s="237"/>
      <c r="E277" s="152">
        <v>42217</v>
      </c>
      <c r="F277" s="58">
        <v>44482</v>
      </c>
      <c r="G277" s="5">
        <f t="shared" si="26"/>
        <v>6.2054794520547949</v>
      </c>
      <c r="H277" s="11">
        <v>25</v>
      </c>
      <c r="I277" s="11"/>
      <c r="J277" s="87">
        <v>0.05</v>
      </c>
      <c r="K277" s="88">
        <f t="shared" si="27"/>
        <v>3.7999999999999999E-2</v>
      </c>
      <c r="L277" s="238">
        <v>1900377</v>
      </c>
      <c r="M277" s="238">
        <v>1553659.55</v>
      </c>
      <c r="N277" s="89">
        <v>0.05</v>
      </c>
      <c r="O277" s="239">
        <f t="shared" si="29"/>
        <v>1995395.85</v>
      </c>
      <c r="P277" s="238">
        <f t="shared" si="30"/>
        <v>470530.74194383563</v>
      </c>
      <c r="Q277" s="238">
        <f t="shared" si="31"/>
        <v>1524865.1080561643</v>
      </c>
      <c r="R277" s="89">
        <v>0.05</v>
      </c>
      <c r="S277" s="238">
        <f t="shared" si="28"/>
        <v>1448621.852653356</v>
      </c>
    </row>
    <row r="278" spans="2:19" ht="15" customHeight="1" x14ac:dyDescent="0.25">
      <c r="B278" s="11">
        <v>274</v>
      </c>
      <c r="C278" s="161" t="s">
        <v>697</v>
      </c>
      <c r="D278" s="237"/>
      <c r="E278" s="152">
        <v>42217</v>
      </c>
      <c r="F278" s="58">
        <v>44482</v>
      </c>
      <c r="G278" s="5">
        <f t="shared" si="26"/>
        <v>6.2054794520547949</v>
      </c>
      <c r="H278" s="11">
        <v>25</v>
      </c>
      <c r="I278" s="11"/>
      <c r="J278" s="87">
        <v>0.05</v>
      </c>
      <c r="K278" s="88">
        <f t="shared" si="27"/>
        <v>3.7999999999999999E-2</v>
      </c>
      <c r="L278" s="238">
        <v>1900377</v>
      </c>
      <c r="M278" s="238">
        <v>1553659.55</v>
      </c>
      <c r="N278" s="89">
        <v>0.05</v>
      </c>
      <c r="O278" s="239">
        <f t="shared" si="29"/>
        <v>1995395.85</v>
      </c>
      <c r="P278" s="238">
        <f t="shared" si="30"/>
        <v>470530.74194383563</v>
      </c>
      <c r="Q278" s="238">
        <f t="shared" si="31"/>
        <v>1524865.1080561643</v>
      </c>
      <c r="R278" s="89">
        <v>0.05</v>
      </c>
      <c r="S278" s="238">
        <f t="shared" si="28"/>
        <v>1448621.852653356</v>
      </c>
    </row>
    <row r="279" spans="2:19" ht="15" customHeight="1" x14ac:dyDescent="0.25">
      <c r="B279" s="11">
        <v>275</v>
      </c>
      <c r="C279" s="161" t="s">
        <v>698</v>
      </c>
      <c r="D279" s="237"/>
      <c r="E279" s="152">
        <v>42217</v>
      </c>
      <c r="F279" s="58">
        <v>44482</v>
      </c>
      <c r="G279" s="5">
        <f t="shared" si="26"/>
        <v>6.2054794520547949</v>
      </c>
      <c r="H279" s="11">
        <v>15</v>
      </c>
      <c r="I279" s="11"/>
      <c r="J279" s="87">
        <v>0.05</v>
      </c>
      <c r="K279" s="88">
        <f t="shared" si="27"/>
        <v>6.3333333333333325E-2</v>
      </c>
      <c r="L279" s="238">
        <v>38068</v>
      </c>
      <c r="M279" s="238">
        <v>31122.62</v>
      </c>
      <c r="N279" s="89">
        <v>0.05</v>
      </c>
      <c r="O279" s="239">
        <f t="shared" si="29"/>
        <v>39971.4</v>
      </c>
      <c r="P279" s="238">
        <f t="shared" si="30"/>
        <v>15709.307753424659</v>
      </c>
      <c r="Q279" s="238">
        <f t="shared" si="31"/>
        <v>24262.092246575343</v>
      </c>
      <c r="R279" s="89">
        <v>0.05</v>
      </c>
      <c r="S279" s="238">
        <f t="shared" si="28"/>
        <v>23048.987634246576</v>
      </c>
    </row>
    <row r="280" spans="2:19" ht="15" customHeight="1" x14ac:dyDescent="0.25">
      <c r="B280" s="11">
        <v>276</v>
      </c>
      <c r="C280" s="161" t="s">
        <v>698</v>
      </c>
      <c r="D280" s="237"/>
      <c r="E280" s="152">
        <v>42217</v>
      </c>
      <c r="F280" s="58">
        <v>44482</v>
      </c>
      <c r="G280" s="5">
        <f t="shared" si="26"/>
        <v>6.2054794520547949</v>
      </c>
      <c r="H280" s="11">
        <v>15</v>
      </c>
      <c r="I280" s="11"/>
      <c r="J280" s="87">
        <v>0.05</v>
      </c>
      <c r="K280" s="88">
        <f t="shared" si="27"/>
        <v>6.3333333333333325E-2</v>
      </c>
      <c r="L280" s="238">
        <v>38068</v>
      </c>
      <c r="M280" s="238">
        <v>31122.62</v>
      </c>
      <c r="N280" s="89">
        <v>0.05</v>
      </c>
      <c r="O280" s="239">
        <f t="shared" si="29"/>
        <v>39971.4</v>
      </c>
      <c r="P280" s="238">
        <f t="shared" si="30"/>
        <v>15709.307753424659</v>
      </c>
      <c r="Q280" s="238">
        <f t="shared" si="31"/>
        <v>24262.092246575343</v>
      </c>
      <c r="R280" s="89">
        <v>0.05</v>
      </c>
      <c r="S280" s="238">
        <f t="shared" si="28"/>
        <v>23048.987634246576</v>
      </c>
    </row>
    <row r="281" spans="2:19" ht="15" customHeight="1" x14ac:dyDescent="0.25">
      <c r="B281" s="11">
        <v>277</v>
      </c>
      <c r="C281" s="161" t="s">
        <v>698</v>
      </c>
      <c r="D281" s="237"/>
      <c r="E281" s="152">
        <v>42217</v>
      </c>
      <c r="F281" s="58">
        <v>44482</v>
      </c>
      <c r="G281" s="5">
        <f t="shared" si="26"/>
        <v>6.2054794520547949</v>
      </c>
      <c r="H281" s="11">
        <v>15</v>
      </c>
      <c r="I281" s="11"/>
      <c r="J281" s="87">
        <v>0.05</v>
      </c>
      <c r="K281" s="88">
        <f t="shared" si="27"/>
        <v>6.3333333333333325E-2</v>
      </c>
      <c r="L281" s="238">
        <v>38068</v>
      </c>
      <c r="M281" s="238">
        <v>31122.62</v>
      </c>
      <c r="N281" s="89">
        <v>0.05</v>
      </c>
      <c r="O281" s="239">
        <f t="shared" si="29"/>
        <v>39971.4</v>
      </c>
      <c r="P281" s="238">
        <f t="shared" si="30"/>
        <v>15709.307753424659</v>
      </c>
      <c r="Q281" s="238">
        <f t="shared" si="31"/>
        <v>24262.092246575343</v>
      </c>
      <c r="R281" s="89">
        <v>0.05</v>
      </c>
      <c r="S281" s="238">
        <f t="shared" si="28"/>
        <v>23048.987634246576</v>
      </c>
    </row>
    <row r="282" spans="2:19" ht="15" customHeight="1" x14ac:dyDescent="0.25">
      <c r="B282" s="11">
        <v>278</v>
      </c>
      <c r="C282" s="161" t="s">
        <v>698</v>
      </c>
      <c r="D282" s="237"/>
      <c r="E282" s="152">
        <v>42217</v>
      </c>
      <c r="F282" s="58">
        <v>44482</v>
      </c>
      <c r="G282" s="5">
        <f t="shared" si="26"/>
        <v>6.2054794520547949</v>
      </c>
      <c r="H282" s="11">
        <v>15</v>
      </c>
      <c r="I282" s="11"/>
      <c r="J282" s="87">
        <v>0.05</v>
      </c>
      <c r="K282" s="88">
        <f t="shared" si="27"/>
        <v>6.3333333333333325E-2</v>
      </c>
      <c r="L282" s="238">
        <v>38068</v>
      </c>
      <c r="M282" s="238">
        <v>31122.62</v>
      </c>
      <c r="N282" s="89">
        <v>0.05</v>
      </c>
      <c r="O282" s="239">
        <f t="shared" si="29"/>
        <v>39971.4</v>
      </c>
      <c r="P282" s="238">
        <f t="shared" si="30"/>
        <v>15709.307753424659</v>
      </c>
      <c r="Q282" s="238">
        <f t="shared" si="31"/>
        <v>24262.092246575343</v>
      </c>
      <c r="R282" s="89">
        <v>0.05</v>
      </c>
      <c r="S282" s="238">
        <f t="shared" si="28"/>
        <v>23048.987634246576</v>
      </c>
    </row>
    <row r="283" spans="2:19" ht="15" customHeight="1" x14ac:dyDescent="0.25">
      <c r="B283" s="11">
        <v>279</v>
      </c>
      <c r="C283" s="161" t="s">
        <v>698</v>
      </c>
      <c r="D283" s="237"/>
      <c r="E283" s="152">
        <v>42217</v>
      </c>
      <c r="F283" s="58">
        <v>44482</v>
      </c>
      <c r="G283" s="5">
        <f t="shared" si="26"/>
        <v>6.2054794520547949</v>
      </c>
      <c r="H283" s="11">
        <v>15</v>
      </c>
      <c r="I283" s="11"/>
      <c r="J283" s="87">
        <v>0.05</v>
      </c>
      <c r="K283" s="88">
        <f t="shared" si="27"/>
        <v>6.3333333333333325E-2</v>
      </c>
      <c r="L283" s="238">
        <v>38068</v>
      </c>
      <c r="M283" s="238">
        <v>31122.62</v>
      </c>
      <c r="N283" s="89">
        <v>0.05</v>
      </c>
      <c r="O283" s="239">
        <f t="shared" si="29"/>
        <v>39971.4</v>
      </c>
      <c r="P283" s="238">
        <f t="shared" si="30"/>
        <v>15709.307753424659</v>
      </c>
      <c r="Q283" s="238">
        <f t="shared" si="31"/>
        <v>24262.092246575343</v>
      </c>
      <c r="R283" s="89">
        <v>0.05</v>
      </c>
      <c r="S283" s="238">
        <f t="shared" si="28"/>
        <v>23048.987634246576</v>
      </c>
    </row>
    <row r="284" spans="2:19" ht="15" customHeight="1" x14ac:dyDescent="0.25">
      <c r="B284" s="11">
        <v>280</v>
      </c>
      <c r="C284" s="161" t="s">
        <v>698</v>
      </c>
      <c r="D284" s="237"/>
      <c r="E284" s="152">
        <v>42217</v>
      </c>
      <c r="F284" s="58">
        <v>44482</v>
      </c>
      <c r="G284" s="5">
        <f t="shared" si="26"/>
        <v>6.2054794520547949</v>
      </c>
      <c r="H284" s="11">
        <v>15</v>
      </c>
      <c r="I284" s="11"/>
      <c r="J284" s="87">
        <v>0.05</v>
      </c>
      <c r="K284" s="88">
        <f t="shared" si="27"/>
        <v>6.3333333333333325E-2</v>
      </c>
      <c r="L284" s="238">
        <v>38068</v>
      </c>
      <c r="M284" s="238">
        <v>31122.62</v>
      </c>
      <c r="N284" s="89">
        <v>0.05</v>
      </c>
      <c r="O284" s="239">
        <f t="shared" si="29"/>
        <v>39971.4</v>
      </c>
      <c r="P284" s="238">
        <f t="shared" si="30"/>
        <v>15709.307753424659</v>
      </c>
      <c r="Q284" s="238">
        <f t="shared" si="31"/>
        <v>24262.092246575343</v>
      </c>
      <c r="R284" s="89">
        <v>0.05</v>
      </c>
      <c r="S284" s="238">
        <f t="shared" si="28"/>
        <v>23048.987634246576</v>
      </c>
    </row>
    <row r="285" spans="2:19" ht="15" customHeight="1" x14ac:dyDescent="0.25">
      <c r="B285" s="11">
        <v>281</v>
      </c>
      <c r="C285" s="161" t="s">
        <v>698</v>
      </c>
      <c r="D285" s="237"/>
      <c r="E285" s="152">
        <v>42217</v>
      </c>
      <c r="F285" s="58">
        <v>44482</v>
      </c>
      <c r="G285" s="5">
        <f t="shared" si="26"/>
        <v>6.2054794520547949</v>
      </c>
      <c r="H285" s="11">
        <v>15</v>
      </c>
      <c r="I285" s="11"/>
      <c r="J285" s="87">
        <v>0.05</v>
      </c>
      <c r="K285" s="88">
        <f t="shared" si="27"/>
        <v>6.3333333333333325E-2</v>
      </c>
      <c r="L285" s="238">
        <v>38068</v>
      </c>
      <c r="M285" s="238">
        <v>31122.62</v>
      </c>
      <c r="N285" s="89">
        <v>0.05</v>
      </c>
      <c r="O285" s="239">
        <f t="shared" si="29"/>
        <v>39971.4</v>
      </c>
      <c r="P285" s="238">
        <f t="shared" si="30"/>
        <v>15709.307753424659</v>
      </c>
      <c r="Q285" s="238">
        <f t="shared" si="31"/>
        <v>24262.092246575343</v>
      </c>
      <c r="R285" s="89">
        <v>0.05</v>
      </c>
      <c r="S285" s="238">
        <f t="shared" si="28"/>
        <v>23048.987634246576</v>
      </c>
    </row>
    <row r="286" spans="2:19" ht="15" customHeight="1" x14ac:dyDescent="0.25">
      <c r="B286" s="11">
        <v>282</v>
      </c>
      <c r="C286" s="161" t="s">
        <v>698</v>
      </c>
      <c r="D286" s="237"/>
      <c r="E286" s="152">
        <v>42217</v>
      </c>
      <c r="F286" s="58">
        <v>44482</v>
      </c>
      <c r="G286" s="5">
        <f t="shared" si="26"/>
        <v>6.2054794520547949</v>
      </c>
      <c r="H286" s="11">
        <v>15</v>
      </c>
      <c r="I286" s="11"/>
      <c r="J286" s="87">
        <v>0.05</v>
      </c>
      <c r="K286" s="88">
        <f t="shared" si="27"/>
        <v>6.3333333333333325E-2</v>
      </c>
      <c r="L286" s="238">
        <v>38068</v>
      </c>
      <c r="M286" s="238">
        <v>31122.62</v>
      </c>
      <c r="N286" s="89">
        <v>0.05</v>
      </c>
      <c r="O286" s="239">
        <f t="shared" si="29"/>
        <v>39971.4</v>
      </c>
      <c r="P286" s="238">
        <f t="shared" si="30"/>
        <v>15709.307753424659</v>
      </c>
      <c r="Q286" s="238">
        <f t="shared" si="31"/>
        <v>24262.092246575343</v>
      </c>
      <c r="R286" s="89">
        <v>0.05</v>
      </c>
      <c r="S286" s="238">
        <f t="shared" si="28"/>
        <v>23048.987634246576</v>
      </c>
    </row>
    <row r="287" spans="2:19" ht="15" customHeight="1" x14ac:dyDescent="0.25">
      <c r="B287" s="11">
        <v>283</v>
      </c>
      <c r="C287" s="161" t="s">
        <v>698</v>
      </c>
      <c r="D287" s="237"/>
      <c r="E287" s="152">
        <v>42217</v>
      </c>
      <c r="F287" s="58">
        <v>44482</v>
      </c>
      <c r="G287" s="5">
        <f t="shared" si="26"/>
        <v>6.2054794520547949</v>
      </c>
      <c r="H287" s="11">
        <v>15</v>
      </c>
      <c r="I287" s="11"/>
      <c r="J287" s="87">
        <v>0.05</v>
      </c>
      <c r="K287" s="88">
        <f t="shared" si="27"/>
        <v>6.3333333333333325E-2</v>
      </c>
      <c r="L287" s="238">
        <v>38068</v>
      </c>
      <c r="M287" s="238">
        <v>31122.62</v>
      </c>
      <c r="N287" s="89">
        <v>0.05</v>
      </c>
      <c r="O287" s="239">
        <f t="shared" si="29"/>
        <v>39971.4</v>
      </c>
      <c r="P287" s="238">
        <f t="shared" si="30"/>
        <v>15709.307753424659</v>
      </c>
      <c r="Q287" s="238">
        <f t="shared" si="31"/>
        <v>24262.092246575343</v>
      </c>
      <c r="R287" s="89">
        <v>0.05</v>
      </c>
      <c r="S287" s="238">
        <f t="shared" si="28"/>
        <v>23048.987634246576</v>
      </c>
    </row>
    <row r="288" spans="2:19" ht="15" customHeight="1" x14ac:dyDescent="0.25">
      <c r="B288" s="11">
        <v>284</v>
      </c>
      <c r="C288" s="161" t="s">
        <v>698</v>
      </c>
      <c r="D288" s="237"/>
      <c r="E288" s="152">
        <v>42217</v>
      </c>
      <c r="F288" s="58">
        <v>44482</v>
      </c>
      <c r="G288" s="5">
        <f t="shared" si="26"/>
        <v>6.2054794520547949</v>
      </c>
      <c r="H288" s="11">
        <v>15</v>
      </c>
      <c r="I288" s="11"/>
      <c r="J288" s="87">
        <v>0.05</v>
      </c>
      <c r="K288" s="88">
        <f t="shared" si="27"/>
        <v>6.3333333333333325E-2</v>
      </c>
      <c r="L288" s="238">
        <v>38068</v>
      </c>
      <c r="M288" s="238">
        <v>31122.62</v>
      </c>
      <c r="N288" s="89">
        <v>0.05</v>
      </c>
      <c r="O288" s="239">
        <f t="shared" si="29"/>
        <v>39971.4</v>
      </c>
      <c r="P288" s="238">
        <f t="shared" si="30"/>
        <v>15709.307753424659</v>
      </c>
      <c r="Q288" s="238">
        <f t="shared" si="31"/>
        <v>24262.092246575343</v>
      </c>
      <c r="R288" s="89">
        <v>0.05</v>
      </c>
      <c r="S288" s="238">
        <f t="shared" si="28"/>
        <v>23048.987634246576</v>
      </c>
    </row>
    <row r="289" spans="2:19" ht="15" customHeight="1" x14ac:dyDescent="0.25">
      <c r="B289" s="11">
        <v>285</v>
      </c>
      <c r="C289" s="161" t="s">
        <v>698</v>
      </c>
      <c r="D289" s="237"/>
      <c r="E289" s="152">
        <v>42217</v>
      </c>
      <c r="F289" s="58">
        <v>44482</v>
      </c>
      <c r="G289" s="5">
        <f t="shared" si="26"/>
        <v>6.2054794520547949</v>
      </c>
      <c r="H289" s="11">
        <v>15</v>
      </c>
      <c r="I289" s="11"/>
      <c r="J289" s="87">
        <v>0.05</v>
      </c>
      <c r="K289" s="88">
        <f t="shared" si="27"/>
        <v>6.3333333333333325E-2</v>
      </c>
      <c r="L289" s="238">
        <v>38068</v>
      </c>
      <c r="M289" s="238">
        <v>31122.62</v>
      </c>
      <c r="N289" s="89">
        <v>0.05</v>
      </c>
      <c r="O289" s="239">
        <f t="shared" si="29"/>
        <v>39971.4</v>
      </c>
      <c r="P289" s="238">
        <f t="shared" si="30"/>
        <v>15709.307753424659</v>
      </c>
      <c r="Q289" s="238">
        <f t="shared" si="31"/>
        <v>24262.092246575343</v>
      </c>
      <c r="R289" s="89">
        <v>0.05</v>
      </c>
      <c r="S289" s="238">
        <f t="shared" si="28"/>
        <v>23048.987634246576</v>
      </c>
    </row>
    <row r="290" spans="2:19" ht="15" customHeight="1" x14ac:dyDescent="0.25">
      <c r="B290" s="11">
        <v>286</v>
      </c>
      <c r="C290" s="161" t="s">
        <v>698</v>
      </c>
      <c r="D290" s="237"/>
      <c r="E290" s="152">
        <v>42217</v>
      </c>
      <c r="F290" s="58">
        <v>44482</v>
      </c>
      <c r="G290" s="5">
        <f t="shared" si="26"/>
        <v>6.2054794520547949</v>
      </c>
      <c r="H290" s="11">
        <v>15</v>
      </c>
      <c r="I290" s="11"/>
      <c r="J290" s="87">
        <v>0.05</v>
      </c>
      <c r="K290" s="88">
        <f t="shared" si="27"/>
        <v>6.3333333333333325E-2</v>
      </c>
      <c r="L290" s="238">
        <v>38068</v>
      </c>
      <c r="M290" s="238">
        <v>31122.62</v>
      </c>
      <c r="N290" s="89">
        <v>0.05</v>
      </c>
      <c r="O290" s="239">
        <f t="shared" si="29"/>
        <v>39971.4</v>
      </c>
      <c r="P290" s="238">
        <f t="shared" si="30"/>
        <v>15709.307753424659</v>
      </c>
      <c r="Q290" s="238">
        <f t="shared" si="31"/>
        <v>24262.092246575343</v>
      </c>
      <c r="R290" s="89">
        <v>0.05</v>
      </c>
      <c r="S290" s="238">
        <f t="shared" si="28"/>
        <v>23048.987634246576</v>
      </c>
    </row>
    <row r="291" spans="2:19" ht="15" customHeight="1" x14ac:dyDescent="0.25">
      <c r="B291" s="11">
        <v>287</v>
      </c>
      <c r="C291" s="161" t="s">
        <v>698</v>
      </c>
      <c r="D291" s="237"/>
      <c r="E291" s="152">
        <v>42217</v>
      </c>
      <c r="F291" s="58">
        <v>44482</v>
      </c>
      <c r="G291" s="5">
        <f t="shared" si="26"/>
        <v>6.2054794520547949</v>
      </c>
      <c r="H291" s="11">
        <v>15</v>
      </c>
      <c r="I291" s="11"/>
      <c r="J291" s="87">
        <v>0.05</v>
      </c>
      <c r="K291" s="88">
        <f t="shared" si="27"/>
        <v>6.3333333333333325E-2</v>
      </c>
      <c r="L291" s="238">
        <v>38068</v>
      </c>
      <c r="M291" s="238">
        <v>31122.62</v>
      </c>
      <c r="N291" s="89">
        <v>0.05</v>
      </c>
      <c r="O291" s="239">
        <f t="shared" si="29"/>
        <v>39971.4</v>
      </c>
      <c r="P291" s="238">
        <f t="shared" si="30"/>
        <v>15709.307753424659</v>
      </c>
      <c r="Q291" s="238">
        <f t="shared" si="31"/>
        <v>24262.092246575343</v>
      </c>
      <c r="R291" s="89">
        <v>0.05</v>
      </c>
      <c r="S291" s="238">
        <f t="shared" si="28"/>
        <v>23048.987634246576</v>
      </c>
    </row>
    <row r="292" spans="2:19" ht="15" customHeight="1" x14ac:dyDescent="0.25">
      <c r="B292" s="11">
        <v>288</v>
      </c>
      <c r="C292" s="161" t="s">
        <v>698</v>
      </c>
      <c r="D292" s="237"/>
      <c r="E292" s="152">
        <v>42217</v>
      </c>
      <c r="F292" s="58">
        <v>44482</v>
      </c>
      <c r="G292" s="5">
        <f t="shared" si="26"/>
        <v>6.2054794520547949</v>
      </c>
      <c r="H292" s="11">
        <v>15</v>
      </c>
      <c r="I292" s="11"/>
      <c r="J292" s="87">
        <v>0.05</v>
      </c>
      <c r="K292" s="88">
        <f t="shared" si="27"/>
        <v>6.3333333333333325E-2</v>
      </c>
      <c r="L292" s="238">
        <v>38068</v>
      </c>
      <c r="M292" s="238">
        <v>31122.62</v>
      </c>
      <c r="N292" s="89">
        <v>0.05</v>
      </c>
      <c r="O292" s="239">
        <f t="shared" si="29"/>
        <v>39971.4</v>
      </c>
      <c r="P292" s="238">
        <f t="shared" si="30"/>
        <v>15709.307753424659</v>
      </c>
      <c r="Q292" s="238">
        <f t="shared" si="31"/>
        <v>24262.092246575343</v>
      </c>
      <c r="R292" s="89">
        <v>0.05</v>
      </c>
      <c r="S292" s="238">
        <f t="shared" si="28"/>
        <v>23048.987634246576</v>
      </c>
    </row>
    <row r="293" spans="2:19" ht="15" customHeight="1" x14ac:dyDescent="0.25">
      <c r="B293" s="11">
        <v>289</v>
      </c>
      <c r="C293" s="161" t="s">
        <v>698</v>
      </c>
      <c r="D293" s="237"/>
      <c r="E293" s="152">
        <v>42217</v>
      </c>
      <c r="F293" s="58">
        <v>44482</v>
      </c>
      <c r="G293" s="5">
        <f t="shared" si="26"/>
        <v>6.2054794520547949</v>
      </c>
      <c r="H293" s="11">
        <v>15</v>
      </c>
      <c r="I293" s="11"/>
      <c r="J293" s="87">
        <v>0.05</v>
      </c>
      <c r="K293" s="88">
        <f t="shared" si="27"/>
        <v>6.3333333333333325E-2</v>
      </c>
      <c r="L293" s="238">
        <v>38068</v>
      </c>
      <c r="M293" s="238">
        <v>31122.62</v>
      </c>
      <c r="N293" s="89">
        <v>0.05</v>
      </c>
      <c r="O293" s="239">
        <f t="shared" si="29"/>
        <v>39971.4</v>
      </c>
      <c r="P293" s="238">
        <f t="shared" si="30"/>
        <v>15709.307753424659</v>
      </c>
      <c r="Q293" s="238">
        <f t="shared" si="31"/>
        <v>24262.092246575343</v>
      </c>
      <c r="R293" s="89">
        <v>0.05</v>
      </c>
      <c r="S293" s="238">
        <f t="shared" si="28"/>
        <v>23048.987634246576</v>
      </c>
    </row>
    <row r="294" spans="2:19" ht="15" customHeight="1" x14ac:dyDescent="0.25">
      <c r="B294" s="11">
        <v>290</v>
      </c>
      <c r="C294" s="161" t="s">
        <v>698</v>
      </c>
      <c r="D294" s="237"/>
      <c r="E294" s="152">
        <v>42217</v>
      </c>
      <c r="F294" s="58">
        <v>44482</v>
      </c>
      <c r="G294" s="5">
        <f t="shared" si="26"/>
        <v>6.2054794520547949</v>
      </c>
      <c r="H294" s="11">
        <v>15</v>
      </c>
      <c r="I294" s="11"/>
      <c r="J294" s="87">
        <v>0.05</v>
      </c>
      <c r="K294" s="88">
        <f t="shared" si="27"/>
        <v>6.3333333333333325E-2</v>
      </c>
      <c r="L294" s="238">
        <v>38068</v>
      </c>
      <c r="M294" s="238">
        <v>31122.62</v>
      </c>
      <c r="N294" s="89">
        <v>0.05</v>
      </c>
      <c r="O294" s="239">
        <f t="shared" si="29"/>
        <v>39971.4</v>
      </c>
      <c r="P294" s="238">
        <f t="shared" si="30"/>
        <v>15709.307753424659</v>
      </c>
      <c r="Q294" s="238">
        <f t="shared" si="31"/>
        <v>24262.092246575343</v>
      </c>
      <c r="R294" s="89">
        <v>0.05</v>
      </c>
      <c r="S294" s="238">
        <f t="shared" si="28"/>
        <v>23048.987634246576</v>
      </c>
    </row>
    <row r="295" spans="2:19" ht="15" customHeight="1" x14ac:dyDescent="0.25">
      <c r="B295" s="11">
        <v>291</v>
      </c>
      <c r="C295" s="161" t="s">
        <v>699</v>
      </c>
      <c r="D295" s="237"/>
      <c r="E295" s="152">
        <v>42217</v>
      </c>
      <c r="F295" s="58">
        <v>44482</v>
      </c>
      <c r="G295" s="5">
        <f t="shared" si="26"/>
        <v>6.2054794520547949</v>
      </c>
      <c r="H295" s="11">
        <v>25</v>
      </c>
      <c r="I295" s="11"/>
      <c r="J295" s="87">
        <v>0.05</v>
      </c>
      <c r="K295" s="88">
        <f t="shared" si="27"/>
        <v>3.7999999999999999E-2</v>
      </c>
      <c r="L295" s="238">
        <v>165941816</v>
      </c>
      <c r="M295" s="238">
        <v>135666284.44</v>
      </c>
      <c r="N295" s="89">
        <v>0.05</v>
      </c>
      <c r="O295" s="239">
        <f t="shared" si="29"/>
        <v>174238906.80000001</v>
      </c>
      <c r="P295" s="238">
        <f t="shared" si="30"/>
        <v>41086966.32404384</v>
      </c>
      <c r="Q295" s="238">
        <f t="shared" si="31"/>
        <v>133151940.47595617</v>
      </c>
      <c r="R295" s="89">
        <v>0.05</v>
      </c>
      <c r="S295" s="238">
        <f t="shared" si="28"/>
        <v>126494343.45215836</v>
      </c>
    </row>
    <row r="296" spans="2:19" ht="15" customHeight="1" x14ac:dyDescent="0.25">
      <c r="B296" s="11">
        <v>292</v>
      </c>
      <c r="C296" s="161" t="s">
        <v>700</v>
      </c>
      <c r="D296" s="237"/>
      <c r="E296" s="152">
        <v>42217</v>
      </c>
      <c r="F296" s="58">
        <v>44482</v>
      </c>
      <c r="G296" s="5">
        <f t="shared" si="26"/>
        <v>6.2054794520547949</v>
      </c>
      <c r="H296" s="11">
        <v>25</v>
      </c>
      <c r="I296" s="11"/>
      <c r="J296" s="87">
        <v>0.05</v>
      </c>
      <c r="K296" s="88">
        <f t="shared" si="27"/>
        <v>3.7999999999999999E-2</v>
      </c>
      <c r="L296" s="238">
        <v>530695994</v>
      </c>
      <c r="M296" s="238">
        <v>433872277.73000002</v>
      </c>
      <c r="N296" s="89">
        <v>0.05</v>
      </c>
      <c r="O296" s="239">
        <f t="shared" si="29"/>
        <v>557230793.70000005</v>
      </c>
      <c r="P296" s="238">
        <f t="shared" si="30"/>
        <v>131399601.13358633</v>
      </c>
      <c r="Q296" s="238">
        <f t="shared" si="31"/>
        <v>425831192.5664137</v>
      </c>
      <c r="R296" s="89">
        <v>0.05</v>
      </c>
      <c r="S296" s="238">
        <f t="shared" si="28"/>
        <v>404539632.93809301</v>
      </c>
    </row>
    <row r="297" spans="2:19" ht="15" customHeight="1" x14ac:dyDescent="0.25">
      <c r="B297" s="11">
        <v>293</v>
      </c>
      <c r="C297" s="161" t="s">
        <v>701</v>
      </c>
      <c r="D297" s="237" t="s">
        <v>2585</v>
      </c>
      <c r="E297" s="152">
        <v>42217</v>
      </c>
      <c r="F297" s="58">
        <v>44482</v>
      </c>
      <c r="G297" s="5">
        <f t="shared" si="26"/>
        <v>6.2054794520547949</v>
      </c>
      <c r="H297" s="11">
        <v>25</v>
      </c>
      <c r="I297" s="11"/>
      <c r="J297" s="87">
        <v>0.05</v>
      </c>
      <c r="K297" s="88">
        <f t="shared" si="27"/>
        <v>3.7999999999999999E-2</v>
      </c>
      <c r="L297" s="238">
        <v>94331205</v>
      </c>
      <c r="M297" s="238">
        <v>77120790.890000001</v>
      </c>
      <c r="N297" s="89">
        <v>0.05</v>
      </c>
      <c r="O297" s="239">
        <f t="shared" si="29"/>
        <v>99047765.25</v>
      </c>
      <c r="P297" s="238">
        <f t="shared" si="30"/>
        <v>23356277.137171235</v>
      </c>
      <c r="Q297" s="238">
        <f t="shared" si="31"/>
        <v>75691488.112828761</v>
      </c>
      <c r="R297" s="89">
        <v>0.05</v>
      </c>
      <c r="S297" s="238">
        <f t="shared" si="28"/>
        <v>71906913.707187325</v>
      </c>
    </row>
    <row r="298" spans="2:19" ht="15" customHeight="1" x14ac:dyDescent="0.25">
      <c r="B298" s="11">
        <v>294</v>
      </c>
      <c r="C298" s="161" t="s">
        <v>702</v>
      </c>
      <c r="D298" s="237"/>
      <c r="E298" s="152">
        <v>42217</v>
      </c>
      <c r="F298" s="58">
        <v>44482</v>
      </c>
      <c r="G298" s="5">
        <f t="shared" si="26"/>
        <v>6.2054794520547949</v>
      </c>
      <c r="H298" s="11">
        <v>25</v>
      </c>
      <c r="I298" s="11"/>
      <c r="J298" s="87">
        <v>0.05</v>
      </c>
      <c r="K298" s="88">
        <f t="shared" si="27"/>
        <v>3.7999999999999999E-2</v>
      </c>
      <c r="L298" s="238">
        <v>808951128</v>
      </c>
      <c r="M298" s="238">
        <v>661360689.42999995</v>
      </c>
      <c r="N298" s="89">
        <v>0.05</v>
      </c>
      <c r="O298" s="239">
        <f t="shared" si="29"/>
        <v>849398684.4000001</v>
      </c>
      <c r="P298" s="238">
        <f t="shared" si="30"/>
        <v>200295191.1405699</v>
      </c>
      <c r="Q298" s="238">
        <f t="shared" si="31"/>
        <v>649103493.25943017</v>
      </c>
      <c r="R298" s="89">
        <v>0.05</v>
      </c>
      <c r="S298" s="238">
        <f t="shared" si="28"/>
        <v>616648318.59645867</v>
      </c>
    </row>
    <row r="299" spans="2:19" ht="15" customHeight="1" x14ac:dyDescent="0.25">
      <c r="B299" s="11">
        <v>295</v>
      </c>
      <c r="C299" s="161" t="s">
        <v>703</v>
      </c>
      <c r="D299" s="237"/>
      <c r="E299" s="152">
        <v>42217</v>
      </c>
      <c r="F299" s="58">
        <v>44482</v>
      </c>
      <c r="G299" s="5">
        <f t="shared" si="26"/>
        <v>6.2054794520547949</v>
      </c>
      <c r="H299" s="11">
        <v>25</v>
      </c>
      <c r="I299" s="11"/>
      <c r="J299" s="87">
        <v>0.05</v>
      </c>
      <c r="K299" s="88">
        <f t="shared" si="27"/>
        <v>3.7999999999999999E-2</v>
      </c>
      <c r="L299" s="238">
        <v>230578969</v>
      </c>
      <c r="M299" s="238">
        <v>188510604.19999999</v>
      </c>
      <c r="N299" s="89">
        <v>0.05</v>
      </c>
      <c r="O299" s="239">
        <f t="shared" si="29"/>
        <v>242107917.45000002</v>
      </c>
      <c r="P299" s="238">
        <f t="shared" si="30"/>
        <v>57091036.862798631</v>
      </c>
      <c r="Q299" s="238">
        <f t="shared" si="31"/>
        <v>185016880.58720139</v>
      </c>
      <c r="R299" s="89">
        <v>0.05</v>
      </c>
      <c r="S299" s="238">
        <f t="shared" si="28"/>
        <v>175766036.5578413</v>
      </c>
    </row>
    <row r="300" spans="2:19" ht="15" customHeight="1" x14ac:dyDescent="0.25">
      <c r="B300" s="11">
        <v>296</v>
      </c>
      <c r="C300" s="161" t="s">
        <v>704</v>
      </c>
      <c r="D300" s="237"/>
      <c r="E300" s="152">
        <v>42217</v>
      </c>
      <c r="F300" s="58">
        <v>44482</v>
      </c>
      <c r="G300" s="5">
        <f t="shared" si="26"/>
        <v>6.2054794520547949</v>
      </c>
      <c r="H300" s="11">
        <v>25</v>
      </c>
      <c r="I300" s="11"/>
      <c r="J300" s="87">
        <v>0.05</v>
      </c>
      <c r="K300" s="88">
        <f t="shared" si="27"/>
        <v>3.7999999999999999E-2</v>
      </c>
      <c r="L300" s="238">
        <v>214783999</v>
      </c>
      <c r="M300" s="238">
        <v>175597373.87</v>
      </c>
      <c r="N300" s="89">
        <v>0.05</v>
      </c>
      <c r="O300" s="239">
        <f t="shared" si="29"/>
        <v>225523198.95000002</v>
      </c>
      <c r="P300" s="238">
        <f t="shared" si="30"/>
        <v>53180223.927743845</v>
      </c>
      <c r="Q300" s="238">
        <f t="shared" si="31"/>
        <v>172342975.02225617</v>
      </c>
      <c r="R300" s="89">
        <v>0.05</v>
      </c>
      <c r="S300" s="238">
        <f t="shared" si="28"/>
        <v>163725826.27114335</v>
      </c>
    </row>
    <row r="301" spans="2:19" ht="15" customHeight="1" x14ac:dyDescent="0.25">
      <c r="B301" s="11">
        <v>297</v>
      </c>
      <c r="C301" s="161" t="s">
        <v>704</v>
      </c>
      <c r="D301" s="237"/>
      <c r="E301" s="152">
        <v>42217</v>
      </c>
      <c r="F301" s="58">
        <v>44482</v>
      </c>
      <c r="G301" s="5">
        <f t="shared" si="26"/>
        <v>6.2054794520547949</v>
      </c>
      <c r="H301" s="11">
        <v>25</v>
      </c>
      <c r="I301" s="11"/>
      <c r="J301" s="87">
        <v>0.05</v>
      </c>
      <c r="K301" s="88">
        <f t="shared" si="27"/>
        <v>3.7999999999999999E-2</v>
      </c>
      <c r="L301" s="238">
        <v>214783999</v>
      </c>
      <c r="M301" s="238">
        <v>175597373.87</v>
      </c>
      <c r="N301" s="89">
        <v>0.05</v>
      </c>
      <c r="O301" s="239">
        <f t="shared" si="29"/>
        <v>225523198.95000002</v>
      </c>
      <c r="P301" s="238">
        <f t="shared" si="30"/>
        <v>53180223.927743845</v>
      </c>
      <c r="Q301" s="238">
        <f t="shared" si="31"/>
        <v>172342975.02225617</v>
      </c>
      <c r="R301" s="89">
        <v>0.05</v>
      </c>
      <c r="S301" s="238">
        <f t="shared" si="28"/>
        <v>163725826.27114335</v>
      </c>
    </row>
    <row r="302" spans="2:19" ht="15" customHeight="1" x14ac:dyDescent="0.25">
      <c r="B302" s="11">
        <v>298</v>
      </c>
      <c r="C302" s="161" t="s">
        <v>705</v>
      </c>
      <c r="D302" s="237"/>
      <c r="E302" s="152">
        <v>42217</v>
      </c>
      <c r="F302" s="58">
        <v>44482</v>
      </c>
      <c r="G302" s="5">
        <f t="shared" si="26"/>
        <v>6.2054794520547949</v>
      </c>
      <c r="H302" s="11">
        <v>25</v>
      </c>
      <c r="I302" s="11"/>
      <c r="J302" s="87">
        <v>0.05</v>
      </c>
      <c r="K302" s="88">
        <f t="shared" si="27"/>
        <v>3.7999999999999999E-2</v>
      </c>
      <c r="L302" s="238">
        <v>11082983</v>
      </c>
      <c r="M302" s="238">
        <v>9060929.6799999997</v>
      </c>
      <c r="N302" s="89">
        <v>0.05</v>
      </c>
      <c r="O302" s="239">
        <f t="shared" si="29"/>
        <v>11637132.15</v>
      </c>
      <c r="P302" s="238">
        <f t="shared" si="30"/>
        <v>2744131.4086315068</v>
      </c>
      <c r="Q302" s="238">
        <f t="shared" si="31"/>
        <v>8893000.7413684931</v>
      </c>
      <c r="R302" s="89">
        <v>0.05</v>
      </c>
      <c r="S302" s="238">
        <f t="shared" si="28"/>
        <v>8448350.7043000683</v>
      </c>
    </row>
    <row r="303" spans="2:19" ht="15" customHeight="1" x14ac:dyDescent="0.25">
      <c r="B303" s="11">
        <v>299</v>
      </c>
      <c r="C303" s="161" t="s">
        <v>705</v>
      </c>
      <c r="D303" s="237"/>
      <c r="E303" s="152">
        <v>42217</v>
      </c>
      <c r="F303" s="58">
        <v>44482</v>
      </c>
      <c r="G303" s="5">
        <f t="shared" si="26"/>
        <v>6.2054794520547949</v>
      </c>
      <c r="H303" s="11">
        <v>25</v>
      </c>
      <c r="I303" s="11"/>
      <c r="J303" s="87">
        <v>0.05</v>
      </c>
      <c r="K303" s="88">
        <f t="shared" si="27"/>
        <v>3.7999999999999999E-2</v>
      </c>
      <c r="L303" s="238">
        <v>11082983</v>
      </c>
      <c r="M303" s="238">
        <v>9060929.6799999997</v>
      </c>
      <c r="N303" s="89">
        <v>0.05</v>
      </c>
      <c r="O303" s="239">
        <f t="shared" si="29"/>
        <v>11637132.15</v>
      </c>
      <c r="P303" s="238">
        <f t="shared" si="30"/>
        <v>2744131.4086315068</v>
      </c>
      <c r="Q303" s="238">
        <f t="shared" si="31"/>
        <v>8893000.7413684931</v>
      </c>
      <c r="R303" s="89">
        <v>0.05</v>
      </c>
      <c r="S303" s="238">
        <f t="shared" si="28"/>
        <v>8448350.7043000683</v>
      </c>
    </row>
    <row r="304" spans="2:19" ht="15" customHeight="1" x14ac:dyDescent="0.25">
      <c r="B304" s="11">
        <v>300</v>
      </c>
      <c r="C304" s="161" t="s">
        <v>706</v>
      </c>
      <c r="D304" s="237"/>
      <c r="E304" s="152">
        <v>42217</v>
      </c>
      <c r="F304" s="58">
        <v>44482</v>
      </c>
      <c r="G304" s="5">
        <f t="shared" si="26"/>
        <v>6.2054794520547949</v>
      </c>
      <c r="H304" s="11">
        <v>25</v>
      </c>
      <c r="I304" s="11"/>
      <c r="J304" s="87">
        <v>0.05</v>
      </c>
      <c r="K304" s="88">
        <f t="shared" si="27"/>
        <v>3.7999999999999999E-2</v>
      </c>
      <c r="L304" s="238">
        <v>1017520</v>
      </c>
      <c r="M304" s="238">
        <v>831876.88</v>
      </c>
      <c r="N304" s="89">
        <v>0.05</v>
      </c>
      <c r="O304" s="239">
        <f t="shared" si="29"/>
        <v>1068396</v>
      </c>
      <c r="P304" s="238">
        <f t="shared" si="30"/>
        <v>251936.55813698634</v>
      </c>
      <c r="Q304" s="238">
        <f t="shared" si="31"/>
        <v>816459.44186301366</v>
      </c>
      <c r="R304" s="89">
        <v>0.05</v>
      </c>
      <c r="S304" s="238">
        <f t="shared" si="28"/>
        <v>775636.46976986295</v>
      </c>
    </row>
    <row r="305" spans="2:19" ht="15" customHeight="1" x14ac:dyDescent="0.25">
      <c r="B305" s="11">
        <v>301</v>
      </c>
      <c r="C305" s="161" t="s">
        <v>706</v>
      </c>
      <c r="D305" s="237"/>
      <c r="E305" s="152">
        <v>42217</v>
      </c>
      <c r="F305" s="58">
        <v>44482</v>
      </c>
      <c r="G305" s="5">
        <f t="shared" si="26"/>
        <v>6.2054794520547949</v>
      </c>
      <c r="H305" s="11">
        <v>25</v>
      </c>
      <c r="I305" s="11"/>
      <c r="J305" s="87">
        <v>0.05</v>
      </c>
      <c r="K305" s="88">
        <f t="shared" si="27"/>
        <v>3.7999999999999999E-2</v>
      </c>
      <c r="L305" s="238">
        <v>1017520</v>
      </c>
      <c r="M305" s="238">
        <v>831876.88</v>
      </c>
      <c r="N305" s="89">
        <v>0.05</v>
      </c>
      <c r="O305" s="239">
        <f t="shared" si="29"/>
        <v>1068396</v>
      </c>
      <c r="P305" s="238">
        <f t="shared" si="30"/>
        <v>251936.55813698634</v>
      </c>
      <c r="Q305" s="238">
        <f t="shared" si="31"/>
        <v>816459.44186301366</v>
      </c>
      <c r="R305" s="89">
        <v>0.05</v>
      </c>
      <c r="S305" s="238">
        <f t="shared" si="28"/>
        <v>775636.46976986295</v>
      </c>
    </row>
    <row r="306" spans="2:19" ht="15" customHeight="1" x14ac:dyDescent="0.25">
      <c r="B306" s="11">
        <v>302</v>
      </c>
      <c r="C306" s="161" t="s">
        <v>706</v>
      </c>
      <c r="D306" s="237"/>
      <c r="E306" s="152">
        <v>42217</v>
      </c>
      <c r="F306" s="58">
        <v>44482</v>
      </c>
      <c r="G306" s="5">
        <f t="shared" si="26"/>
        <v>6.2054794520547949</v>
      </c>
      <c r="H306" s="11">
        <v>25</v>
      </c>
      <c r="I306" s="11"/>
      <c r="J306" s="87">
        <v>0.05</v>
      </c>
      <c r="K306" s="88">
        <f t="shared" si="27"/>
        <v>3.7999999999999999E-2</v>
      </c>
      <c r="L306" s="238">
        <v>1017520</v>
      </c>
      <c r="M306" s="238">
        <v>831876.88</v>
      </c>
      <c r="N306" s="89">
        <v>0.05</v>
      </c>
      <c r="O306" s="239">
        <f t="shared" si="29"/>
        <v>1068396</v>
      </c>
      <c r="P306" s="238">
        <f t="shared" si="30"/>
        <v>251936.55813698634</v>
      </c>
      <c r="Q306" s="238">
        <f t="shared" si="31"/>
        <v>816459.44186301366</v>
      </c>
      <c r="R306" s="89">
        <v>0.05</v>
      </c>
      <c r="S306" s="238">
        <f t="shared" si="28"/>
        <v>775636.46976986295</v>
      </c>
    </row>
    <row r="307" spans="2:19" ht="15" customHeight="1" x14ac:dyDescent="0.25">
      <c r="B307" s="11">
        <v>303</v>
      </c>
      <c r="C307" s="161" t="s">
        <v>706</v>
      </c>
      <c r="D307" s="237"/>
      <c r="E307" s="152">
        <v>42217</v>
      </c>
      <c r="F307" s="58">
        <v>44482</v>
      </c>
      <c r="G307" s="5">
        <f t="shared" si="26"/>
        <v>6.2054794520547949</v>
      </c>
      <c r="H307" s="11">
        <v>25</v>
      </c>
      <c r="I307" s="11"/>
      <c r="J307" s="87">
        <v>0.05</v>
      </c>
      <c r="K307" s="88">
        <f t="shared" si="27"/>
        <v>3.7999999999999999E-2</v>
      </c>
      <c r="L307" s="238">
        <v>1017520</v>
      </c>
      <c r="M307" s="238">
        <v>831876.88</v>
      </c>
      <c r="N307" s="89">
        <v>0.05</v>
      </c>
      <c r="O307" s="239">
        <f t="shared" si="29"/>
        <v>1068396</v>
      </c>
      <c r="P307" s="238">
        <f t="shared" si="30"/>
        <v>251936.55813698634</v>
      </c>
      <c r="Q307" s="238">
        <f t="shared" si="31"/>
        <v>816459.44186301366</v>
      </c>
      <c r="R307" s="89">
        <v>0.05</v>
      </c>
      <c r="S307" s="238">
        <f t="shared" si="28"/>
        <v>775636.46976986295</v>
      </c>
    </row>
    <row r="308" spans="2:19" ht="15" customHeight="1" x14ac:dyDescent="0.25">
      <c r="B308" s="11">
        <v>304</v>
      </c>
      <c r="C308" s="161" t="s">
        <v>706</v>
      </c>
      <c r="D308" s="237"/>
      <c r="E308" s="152">
        <v>42217</v>
      </c>
      <c r="F308" s="58">
        <v>44482</v>
      </c>
      <c r="G308" s="5">
        <f t="shared" si="26"/>
        <v>6.2054794520547949</v>
      </c>
      <c r="H308" s="11">
        <v>25</v>
      </c>
      <c r="I308" s="11"/>
      <c r="J308" s="87">
        <v>0.05</v>
      </c>
      <c r="K308" s="88">
        <f t="shared" si="27"/>
        <v>3.7999999999999999E-2</v>
      </c>
      <c r="L308" s="238">
        <v>1017520</v>
      </c>
      <c r="M308" s="238">
        <v>831876.88</v>
      </c>
      <c r="N308" s="89">
        <v>0.05</v>
      </c>
      <c r="O308" s="239">
        <f t="shared" si="29"/>
        <v>1068396</v>
      </c>
      <c r="P308" s="238">
        <f t="shared" si="30"/>
        <v>251936.55813698634</v>
      </c>
      <c r="Q308" s="238">
        <f t="shared" si="31"/>
        <v>816459.44186301366</v>
      </c>
      <c r="R308" s="89">
        <v>0.05</v>
      </c>
      <c r="S308" s="238">
        <f t="shared" si="28"/>
        <v>775636.46976986295</v>
      </c>
    </row>
    <row r="309" spans="2:19" ht="15" customHeight="1" x14ac:dyDescent="0.25">
      <c r="B309" s="11">
        <v>305</v>
      </c>
      <c r="C309" s="161" t="s">
        <v>706</v>
      </c>
      <c r="D309" s="237"/>
      <c r="E309" s="152">
        <v>42217</v>
      </c>
      <c r="F309" s="58">
        <v>44482</v>
      </c>
      <c r="G309" s="5">
        <f t="shared" si="26"/>
        <v>6.2054794520547949</v>
      </c>
      <c r="H309" s="11">
        <v>25</v>
      </c>
      <c r="I309" s="11"/>
      <c r="J309" s="87">
        <v>0.05</v>
      </c>
      <c r="K309" s="88">
        <f t="shared" si="27"/>
        <v>3.7999999999999999E-2</v>
      </c>
      <c r="L309" s="238">
        <v>1017520</v>
      </c>
      <c r="M309" s="238">
        <v>831876.88</v>
      </c>
      <c r="N309" s="89">
        <v>0.05</v>
      </c>
      <c r="O309" s="239">
        <f t="shared" si="29"/>
        <v>1068396</v>
      </c>
      <c r="P309" s="238">
        <f t="shared" si="30"/>
        <v>251936.55813698634</v>
      </c>
      <c r="Q309" s="238">
        <f t="shared" si="31"/>
        <v>816459.44186301366</v>
      </c>
      <c r="R309" s="89">
        <v>0.05</v>
      </c>
      <c r="S309" s="238">
        <f t="shared" si="28"/>
        <v>775636.46976986295</v>
      </c>
    </row>
    <row r="310" spans="2:19" ht="15" customHeight="1" x14ac:dyDescent="0.25">
      <c r="B310" s="11">
        <v>306</v>
      </c>
      <c r="C310" s="161" t="s">
        <v>706</v>
      </c>
      <c r="D310" s="237"/>
      <c r="E310" s="152">
        <v>42217</v>
      </c>
      <c r="F310" s="58">
        <v>44482</v>
      </c>
      <c r="G310" s="5">
        <f t="shared" si="26"/>
        <v>6.2054794520547949</v>
      </c>
      <c r="H310" s="11">
        <v>25</v>
      </c>
      <c r="I310" s="11"/>
      <c r="J310" s="87">
        <v>0.05</v>
      </c>
      <c r="K310" s="88">
        <f t="shared" si="27"/>
        <v>3.7999999999999999E-2</v>
      </c>
      <c r="L310" s="238">
        <v>1017520</v>
      </c>
      <c r="M310" s="238">
        <v>831876.88</v>
      </c>
      <c r="N310" s="89">
        <v>0.05</v>
      </c>
      <c r="O310" s="239">
        <f t="shared" si="29"/>
        <v>1068396</v>
      </c>
      <c r="P310" s="238">
        <f t="shared" si="30"/>
        <v>251936.55813698634</v>
      </c>
      <c r="Q310" s="238">
        <f t="shared" si="31"/>
        <v>816459.44186301366</v>
      </c>
      <c r="R310" s="89">
        <v>0.05</v>
      </c>
      <c r="S310" s="238">
        <f t="shared" si="28"/>
        <v>775636.46976986295</v>
      </c>
    </row>
    <row r="311" spans="2:19" ht="15" customHeight="1" x14ac:dyDescent="0.25">
      <c r="B311" s="11">
        <v>307</v>
      </c>
      <c r="C311" s="161" t="s">
        <v>706</v>
      </c>
      <c r="D311" s="237"/>
      <c r="E311" s="152">
        <v>42217</v>
      </c>
      <c r="F311" s="58">
        <v>44482</v>
      </c>
      <c r="G311" s="5">
        <f t="shared" si="26"/>
        <v>6.2054794520547949</v>
      </c>
      <c r="H311" s="11">
        <v>25</v>
      </c>
      <c r="I311" s="11"/>
      <c r="J311" s="87">
        <v>0.05</v>
      </c>
      <c r="K311" s="88">
        <f t="shared" si="27"/>
        <v>3.7999999999999999E-2</v>
      </c>
      <c r="L311" s="238">
        <v>1017520</v>
      </c>
      <c r="M311" s="238">
        <v>831876.88</v>
      </c>
      <c r="N311" s="89">
        <v>0.05</v>
      </c>
      <c r="O311" s="239">
        <f t="shared" si="29"/>
        <v>1068396</v>
      </c>
      <c r="P311" s="238">
        <f t="shared" si="30"/>
        <v>251936.55813698634</v>
      </c>
      <c r="Q311" s="238">
        <f t="shared" si="31"/>
        <v>816459.44186301366</v>
      </c>
      <c r="R311" s="89">
        <v>0.05</v>
      </c>
      <c r="S311" s="238">
        <f t="shared" si="28"/>
        <v>775636.46976986295</v>
      </c>
    </row>
    <row r="312" spans="2:19" ht="15" customHeight="1" x14ac:dyDescent="0.25">
      <c r="B312" s="11">
        <v>308</v>
      </c>
      <c r="C312" s="161" t="s">
        <v>706</v>
      </c>
      <c r="D312" s="237"/>
      <c r="E312" s="152">
        <v>42217</v>
      </c>
      <c r="F312" s="58">
        <v>44482</v>
      </c>
      <c r="G312" s="5">
        <f t="shared" si="26"/>
        <v>6.2054794520547949</v>
      </c>
      <c r="H312" s="11">
        <v>25</v>
      </c>
      <c r="I312" s="11"/>
      <c r="J312" s="87">
        <v>0.05</v>
      </c>
      <c r="K312" s="88">
        <f t="shared" si="27"/>
        <v>3.7999999999999999E-2</v>
      </c>
      <c r="L312" s="238">
        <v>1017520</v>
      </c>
      <c r="M312" s="238">
        <v>831876.88</v>
      </c>
      <c r="N312" s="89">
        <v>0.05</v>
      </c>
      <c r="O312" s="239">
        <f t="shared" si="29"/>
        <v>1068396</v>
      </c>
      <c r="P312" s="238">
        <f t="shared" si="30"/>
        <v>251936.55813698634</v>
      </c>
      <c r="Q312" s="238">
        <f t="shared" si="31"/>
        <v>816459.44186301366</v>
      </c>
      <c r="R312" s="89">
        <v>0.05</v>
      </c>
      <c r="S312" s="238">
        <f t="shared" si="28"/>
        <v>775636.46976986295</v>
      </c>
    </row>
    <row r="313" spans="2:19" ht="15" customHeight="1" x14ac:dyDescent="0.25">
      <c r="B313" s="11">
        <v>309</v>
      </c>
      <c r="C313" s="161" t="s">
        <v>706</v>
      </c>
      <c r="D313" s="237"/>
      <c r="E313" s="152">
        <v>42217</v>
      </c>
      <c r="F313" s="58">
        <v>44482</v>
      </c>
      <c r="G313" s="5">
        <f t="shared" si="26"/>
        <v>6.2054794520547949</v>
      </c>
      <c r="H313" s="11">
        <v>25</v>
      </c>
      <c r="I313" s="11"/>
      <c r="J313" s="87">
        <v>0.05</v>
      </c>
      <c r="K313" s="88">
        <f t="shared" si="27"/>
        <v>3.7999999999999999E-2</v>
      </c>
      <c r="L313" s="238">
        <v>1017520</v>
      </c>
      <c r="M313" s="238">
        <v>831876.88</v>
      </c>
      <c r="N313" s="89">
        <v>0.05</v>
      </c>
      <c r="O313" s="239">
        <f t="shared" si="29"/>
        <v>1068396</v>
      </c>
      <c r="P313" s="238">
        <f t="shared" si="30"/>
        <v>251936.55813698634</v>
      </c>
      <c r="Q313" s="238">
        <f t="shared" si="31"/>
        <v>816459.44186301366</v>
      </c>
      <c r="R313" s="89">
        <v>0.05</v>
      </c>
      <c r="S313" s="238">
        <f t="shared" si="28"/>
        <v>775636.46976986295</v>
      </c>
    </row>
    <row r="314" spans="2:19" ht="15" customHeight="1" x14ac:dyDescent="0.25">
      <c r="B314" s="11">
        <v>310</v>
      </c>
      <c r="C314" s="161" t="s">
        <v>706</v>
      </c>
      <c r="D314" s="237"/>
      <c r="E314" s="152">
        <v>42217</v>
      </c>
      <c r="F314" s="58">
        <v>44482</v>
      </c>
      <c r="G314" s="5">
        <f t="shared" si="26"/>
        <v>6.2054794520547949</v>
      </c>
      <c r="H314" s="11">
        <v>25</v>
      </c>
      <c r="I314" s="11"/>
      <c r="J314" s="87">
        <v>0.05</v>
      </c>
      <c r="K314" s="88">
        <f t="shared" si="27"/>
        <v>3.7999999999999999E-2</v>
      </c>
      <c r="L314" s="238">
        <v>1017520</v>
      </c>
      <c r="M314" s="238">
        <v>831876.88</v>
      </c>
      <c r="N314" s="89">
        <v>0.05</v>
      </c>
      <c r="O314" s="239">
        <f t="shared" si="29"/>
        <v>1068396</v>
      </c>
      <c r="P314" s="238">
        <f t="shared" si="30"/>
        <v>251936.55813698634</v>
      </c>
      <c r="Q314" s="238">
        <f t="shared" si="31"/>
        <v>816459.44186301366</v>
      </c>
      <c r="R314" s="89">
        <v>0.05</v>
      </c>
      <c r="S314" s="238">
        <f t="shared" si="28"/>
        <v>775636.46976986295</v>
      </c>
    </row>
    <row r="315" spans="2:19" ht="15" customHeight="1" x14ac:dyDescent="0.25">
      <c r="B315" s="11">
        <v>311</v>
      </c>
      <c r="C315" s="161" t="s">
        <v>706</v>
      </c>
      <c r="D315" s="237"/>
      <c r="E315" s="152">
        <v>42217</v>
      </c>
      <c r="F315" s="58">
        <v>44482</v>
      </c>
      <c r="G315" s="5">
        <f t="shared" si="26"/>
        <v>6.2054794520547949</v>
      </c>
      <c r="H315" s="11">
        <v>25</v>
      </c>
      <c r="I315" s="11"/>
      <c r="J315" s="87">
        <v>0.05</v>
      </c>
      <c r="K315" s="88">
        <f t="shared" si="27"/>
        <v>3.7999999999999999E-2</v>
      </c>
      <c r="L315" s="238">
        <v>1017520</v>
      </c>
      <c r="M315" s="238">
        <v>831876.88</v>
      </c>
      <c r="N315" s="89">
        <v>0.05</v>
      </c>
      <c r="O315" s="239">
        <f t="shared" si="29"/>
        <v>1068396</v>
      </c>
      <c r="P315" s="238">
        <f t="shared" si="30"/>
        <v>251936.55813698634</v>
      </c>
      <c r="Q315" s="238">
        <f t="shared" si="31"/>
        <v>816459.44186301366</v>
      </c>
      <c r="R315" s="89">
        <v>0.05</v>
      </c>
      <c r="S315" s="238">
        <f t="shared" si="28"/>
        <v>775636.46976986295</v>
      </c>
    </row>
    <row r="316" spans="2:19" ht="15" customHeight="1" x14ac:dyDescent="0.25">
      <c r="B316" s="11">
        <v>312</v>
      </c>
      <c r="C316" s="161" t="s">
        <v>706</v>
      </c>
      <c r="D316" s="237"/>
      <c r="E316" s="152">
        <v>42217</v>
      </c>
      <c r="F316" s="58">
        <v>44482</v>
      </c>
      <c r="G316" s="5">
        <f t="shared" si="26"/>
        <v>6.2054794520547949</v>
      </c>
      <c r="H316" s="11">
        <v>25</v>
      </c>
      <c r="I316" s="11"/>
      <c r="J316" s="87">
        <v>0.05</v>
      </c>
      <c r="K316" s="88">
        <f t="shared" si="27"/>
        <v>3.7999999999999999E-2</v>
      </c>
      <c r="L316" s="238">
        <v>1017520</v>
      </c>
      <c r="M316" s="238">
        <v>831876.88</v>
      </c>
      <c r="N316" s="89">
        <v>0.05</v>
      </c>
      <c r="O316" s="239">
        <f t="shared" si="29"/>
        <v>1068396</v>
      </c>
      <c r="P316" s="238">
        <f t="shared" si="30"/>
        <v>251936.55813698634</v>
      </c>
      <c r="Q316" s="238">
        <f t="shared" si="31"/>
        <v>816459.44186301366</v>
      </c>
      <c r="R316" s="89">
        <v>0.05</v>
      </c>
      <c r="S316" s="238">
        <f t="shared" si="28"/>
        <v>775636.46976986295</v>
      </c>
    </row>
    <row r="317" spans="2:19" ht="15" customHeight="1" x14ac:dyDescent="0.25">
      <c r="B317" s="11">
        <v>313</v>
      </c>
      <c r="C317" s="161" t="s">
        <v>706</v>
      </c>
      <c r="D317" s="237"/>
      <c r="E317" s="152">
        <v>42217</v>
      </c>
      <c r="F317" s="58">
        <v>44482</v>
      </c>
      <c r="G317" s="5">
        <f t="shared" si="26"/>
        <v>6.2054794520547949</v>
      </c>
      <c r="H317" s="11">
        <v>25</v>
      </c>
      <c r="I317" s="11"/>
      <c r="J317" s="87">
        <v>0.05</v>
      </c>
      <c r="K317" s="88">
        <f t="shared" si="27"/>
        <v>3.7999999999999999E-2</v>
      </c>
      <c r="L317" s="238">
        <v>1017520</v>
      </c>
      <c r="M317" s="238">
        <v>831876.88</v>
      </c>
      <c r="N317" s="89">
        <v>0.05</v>
      </c>
      <c r="O317" s="239">
        <f t="shared" si="29"/>
        <v>1068396</v>
      </c>
      <c r="P317" s="238">
        <f t="shared" si="30"/>
        <v>251936.55813698634</v>
      </c>
      <c r="Q317" s="238">
        <f t="shared" si="31"/>
        <v>816459.44186301366</v>
      </c>
      <c r="R317" s="89">
        <v>0.05</v>
      </c>
      <c r="S317" s="238">
        <f t="shared" si="28"/>
        <v>775636.46976986295</v>
      </c>
    </row>
    <row r="318" spans="2:19" ht="15" customHeight="1" x14ac:dyDescent="0.25">
      <c r="B318" s="11">
        <v>314</v>
      </c>
      <c r="C318" s="161" t="s">
        <v>706</v>
      </c>
      <c r="D318" s="237"/>
      <c r="E318" s="152">
        <v>42217</v>
      </c>
      <c r="F318" s="58">
        <v>44482</v>
      </c>
      <c r="G318" s="5">
        <f t="shared" si="26"/>
        <v>6.2054794520547949</v>
      </c>
      <c r="H318" s="11">
        <v>25</v>
      </c>
      <c r="I318" s="11"/>
      <c r="J318" s="87">
        <v>0.05</v>
      </c>
      <c r="K318" s="88">
        <f t="shared" si="27"/>
        <v>3.7999999999999999E-2</v>
      </c>
      <c r="L318" s="238">
        <v>1017520</v>
      </c>
      <c r="M318" s="238">
        <v>831876.88</v>
      </c>
      <c r="N318" s="89">
        <v>0.05</v>
      </c>
      <c r="O318" s="239">
        <f t="shared" si="29"/>
        <v>1068396</v>
      </c>
      <c r="P318" s="238">
        <f t="shared" si="30"/>
        <v>251936.55813698634</v>
      </c>
      <c r="Q318" s="238">
        <f t="shared" si="31"/>
        <v>816459.44186301366</v>
      </c>
      <c r="R318" s="89">
        <v>0.05</v>
      </c>
      <c r="S318" s="238">
        <f t="shared" si="28"/>
        <v>775636.46976986295</v>
      </c>
    </row>
    <row r="319" spans="2:19" ht="15" customHeight="1" x14ac:dyDescent="0.25">
      <c r="B319" s="11">
        <v>315</v>
      </c>
      <c r="C319" s="161" t="s">
        <v>706</v>
      </c>
      <c r="D319" s="237"/>
      <c r="E319" s="152">
        <v>42217</v>
      </c>
      <c r="F319" s="58">
        <v>44482</v>
      </c>
      <c r="G319" s="5">
        <f t="shared" si="26"/>
        <v>6.2054794520547949</v>
      </c>
      <c r="H319" s="11">
        <v>25</v>
      </c>
      <c r="I319" s="11"/>
      <c r="J319" s="87">
        <v>0.05</v>
      </c>
      <c r="K319" s="88">
        <f t="shared" si="27"/>
        <v>3.7999999999999999E-2</v>
      </c>
      <c r="L319" s="238">
        <v>1017520</v>
      </c>
      <c r="M319" s="238">
        <v>831876.88</v>
      </c>
      <c r="N319" s="89">
        <v>0.05</v>
      </c>
      <c r="O319" s="239">
        <f t="shared" si="29"/>
        <v>1068396</v>
      </c>
      <c r="P319" s="238">
        <f t="shared" si="30"/>
        <v>251936.55813698634</v>
      </c>
      <c r="Q319" s="238">
        <f t="shared" si="31"/>
        <v>816459.44186301366</v>
      </c>
      <c r="R319" s="89">
        <v>0.05</v>
      </c>
      <c r="S319" s="238">
        <f t="shared" si="28"/>
        <v>775636.46976986295</v>
      </c>
    </row>
    <row r="320" spans="2:19" ht="15" customHeight="1" x14ac:dyDescent="0.25">
      <c r="B320" s="11">
        <v>316</v>
      </c>
      <c r="C320" s="161" t="s">
        <v>706</v>
      </c>
      <c r="D320" s="237"/>
      <c r="E320" s="152">
        <v>42217</v>
      </c>
      <c r="F320" s="58">
        <v>44482</v>
      </c>
      <c r="G320" s="5">
        <f t="shared" si="26"/>
        <v>6.2054794520547949</v>
      </c>
      <c r="H320" s="11">
        <v>25</v>
      </c>
      <c r="I320" s="11"/>
      <c r="J320" s="87">
        <v>0.05</v>
      </c>
      <c r="K320" s="88">
        <f t="shared" si="27"/>
        <v>3.7999999999999999E-2</v>
      </c>
      <c r="L320" s="238">
        <v>1017520</v>
      </c>
      <c r="M320" s="238">
        <v>831876.88</v>
      </c>
      <c r="N320" s="89">
        <v>0.05</v>
      </c>
      <c r="O320" s="239">
        <f t="shared" si="29"/>
        <v>1068396</v>
      </c>
      <c r="P320" s="238">
        <f t="shared" si="30"/>
        <v>251936.55813698634</v>
      </c>
      <c r="Q320" s="238">
        <f t="shared" si="31"/>
        <v>816459.44186301366</v>
      </c>
      <c r="R320" s="89">
        <v>0.05</v>
      </c>
      <c r="S320" s="238">
        <f t="shared" si="28"/>
        <v>775636.46976986295</v>
      </c>
    </row>
    <row r="321" spans="2:19" ht="15" customHeight="1" x14ac:dyDescent="0.25">
      <c r="B321" s="11">
        <v>317</v>
      </c>
      <c r="C321" s="161" t="s">
        <v>706</v>
      </c>
      <c r="D321" s="237"/>
      <c r="E321" s="152">
        <v>42217</v>
      </c>
      <c r="F321" s="58">
        <v>44482</v>
      </c>
      <c r="G321" s="5">
        <f t="shared" si="26"/>
        <v>6.2054794520547949</v>
      </c>
      <c r="H321" s="11">
        <v>25</v>
      </c>
      <c r="I321" s="11"/>
      <c r="J321" s="87">
        <v>0.05</v>
      </c>
      <c r="K321" s="88">
        <f t="shared" si="27"/>
        <v>3.7999999999999999E-2</v>
      </c>
      <c r="L321" s="238">
        <v>1017520</v>
      </c>
      <c r="M321" s="238">
        <v>831876.88</v>
      </c>
      <c r="N321" s="89">
        <v>0.05</v>
      </c>
      <c r="O321" s="239">
        <f t="shared" si="29"/>
        <v>1068396</v>
      </c>
      <c r="P321" s="238">
        <f t="shared" si="30"/>
        <v>251936.55813698634</v>
      </c>
      <c r="Q321" s="238">
        <f t="shared" si="31"/>
        <v>816459.44186301366</v>
      </c>
      <c r="R321" s="89">
        <v>0.05</v>
      </c>
      <c r="S321" s="238">
        <f t="shared" si="28"/>
        <v>775636.46976986295</v>
      </c>
    </row>
    <row r="322" spans="2:19" ht="15" customHeight="1" x14ac:dyDescent="0.25">
      <c r="B322" s="11">
        <v>318</v>
      </c>
      <c r="C322" s="161" t="s">
        <v>706</v>
      </c>
      <c r="D322" s="237"/>
      <c r="E322" s="152">
        <v>42217</v>
      </c>
      <c r="F322" s="58">
        <v>44482</v>
      </c>
      <c r="G322" s="5">
        <f t="shared" si="26"/>
        <v>6.2054794520547949</v>
      </c>
      <c r="H322" s="11">
        <v>25</v>
      </c>
      <c r="I322" s="11"/>
      <c r="J322" s="87">
        <v>0.05</v>
      </c>
      <c r="K322" s="88">
        <f t="shared" si="27"/>
        <v>3.7999999999999999E-2</v>
      </c>
      <c r="L322" s="238">
        <v>1017520</v>
      </c>
      <c r="M322" s="238">
        <v>831876.88</v>
      </c>
      <c r="N322" s="89">
        <v>0.05</v>
      </c>
      <c r="O322" s="239">
        <f t="shared" si="29"/>
        <v>1068396</v>
      </c>
      <c r="P322" s="238">
        <f t="shared" si="30"/>
        <v>251936.55813698634</v>
      </c>
      <c r="Q322" s="238">
        <f t="shared" si="31"/>
        <v>816459.44186301366</v>
      </c>
      <c r="R322" s="89">
        <v>0.05</v>
      </c>
      <c r="S322" s="238">
        <f t="shared" si="28"/>
        <v>775636.46976986295</v>
      </c>
    </row>
    <row r="323" spans="2:19" ht="15" customHeight="1" x14ac:dyDescent="0.25">
      <c r="B323" s="11">
        <v>319</v>
      </c>
      <c r="C323" s="161" t="s">
        <v>706</v>
      </c>
      <c r="D323" s="237"/>
      <c r="E323" s="152">
        <v>42217</v>
      </c>
      <c r="F323" s="58">
        <v>44482</v>
      </c>
      <c r="G323" s="5">
        <f t="shared" si="26"/>
        <v>6.2054794520547949</v>
      </c>
      <c r="H323" s="11">
        <v>25</v>
      </c>
      <c r="I323" s="11"/>
      <c r="J323" s="87">
        <v>0.05</v>
      </c>
      <c r="K323" s="88">
        <f t="shared" si="27"/>
        <v>3.7999999999999999E-2</v>
      </c>
      <c r="L323" s="238">
        <v>1017520</v>
      </c>
      <c r="M323" s="238">
        <v>831876.88</v>
      </c>
      <c r="N323" s="89">
        <v>0.05</v>
      </c>
      <c r="O323" s="239">
        <f t="shared" si="29"/>
        <v>1068396</v>
      </c>
      <c r="P323" s="238">
        <f t="shared" si="30"/>
        <v>251936.55813698634</v>
      </c>
      <c r="Q323" s="238">
        <f t="shared" si="31"/>
        <v>816459.44186301366</v>
      </c>
      <c r="R323" s="89">
        <v>0.05</v>
      </c>
      <c r="S323" s="238">
        <f t="shared" si="28"/>
        <v>775636.46976986295</v>
      </c>
    </row>
    <row r="324" spans="2:19" ht="15" customHeight="1" x14ac:dyDescent="0.25">
      <c r="B324" s="11">
        <v>320</v>
      </c>
      <c r="C324" s="161" t="s">
        <v>706</v>
      </c>
      <c r="D324" s="237"/>
      <c r="E324" s="152">
        <v>42217</v>
      </c>
      <c r="F324" s="58">
        <v>44482</v>
      </c>
      <c r="G324" s="5">
        <f t="shared" si="26"/>
        <v>6.2054794520547949</v>
      </c>
      <c r="H324" s="11">
        <v>25</v>
      </c>
      <c r="I324" s="11"/>
      <c r="J324" s="87">
        <v>0.05</v>
      </c>
      <c r="K324" s="88">
        <f t="shared" si="27"/>
        <v>3.7999999999999999E-2</v>
      </c>
      <c r="L324" s="238">
        <v>1017520</v>
      </c>
      <c r="M324" s="238">
        <v>831876.88</v>
      </c>
      <c r="N324" s="89">
        <v>0.05</v>
      </c>
      <c r="O324" s="239">
        <f t="shared" si="29"/>
        <v>1068396</v>
      </c>
      <c r="P324" s="238">
        <f t="shared" si="30"/>
        <v>251936.55813698634</v>
      </c>
      <c r="Q324" s="238">
        <f t="shared" si="31"/>
        <v>816459.44186301366</v>
      </c>
      <c r="R324" s="89">
        <v>0.05</v>
      </c>
      <c r="S324" s="238">
        <f t="shared" si="28"/>
        <v>775636.46976986295</v>
      </c>
    </row>
    <row r="325" spans="2:19" ht="15" customHeight="1" x14ac:dyDescent="0.25">
      <c r="B325" s="11">
        <v>321</v>
      </c>
      <c r="C325" s="161" t="s">
        <v>706</v>
      </c>
      <c r="D325" s="237"/>
      <c r="E325" s="152">
        <v>42217</v>
      </c>
      <c r="F325" s="58">
        <v>44482</v>
      </c>
      <c r="G325" s="5">
        <f t="shared" ref="G325:G388" si="32">(F325-E325)/(EDATE(F325,12)-F325)</f>
        <v>6.2054794520547949</v>
      </c>
      <c r="H325" s="11">
        <v>25</v>
      </c>
      <c r="I325" s="11"/>
      <c r="J325" s="87">
        <v>0.05</v>
      </c>
      <c r="K325" s="88">
        <f t="shared" ref="K325:K388" si="33">(1-J325)/H325</f>
        <v>3.7999999999999999E-2</v>
      </c>
      <c r="L325" s="238">
        <v>1017520</v>
      </c>
      <c r="M325" s="238">
        <v>831876.88</v>
      </c>
      <c r="N325" s="89">
        <v>0.05</v>
      </c>
      <c r="O325" s="239">
        <f t="shared" si="29"/>
        <v>1068396</v>
      </c>
      <c r="P325" s="238">
        <f t="shared" si="30"/>
        <v>251936.55813698634</v>
      </c>
      <c r="Q325" s="238">
        <f t="shared" si="31"/>
        <v>816459.44186301366</v>
      </c>
      <c r="R325" s="89">
        <v>0.05</v>
      </c>
      <c r="S325" s="238">
        <f t="shared" ref="S325:S388" si="34">IF(M325&lt;=0,0,IF(Q325&lt;=J325*O325,J325*O325,Q325*(1-R325)))</f>
        <v>775636.46976986295</v>
      </c>
    </row>
    <row r="326" spans="2:19" ht="15" customHeight="1" x14ac:dyDescent="0.25">
      <c r="B326" s="11">
        <v>322</v>
      </c>
      <c r="C326" s="161" t="s">
        <v>706</v>
      </c>
      <c r="D326" s="237"/>
      <c r="E326" s="152">
        <v>42217</v>
      </c>
      <c r="F326" s="58">
        <v>44482</v>
      </c>
      <c r="G326" s="5">
        <f t="shared" si="32"/>
        <v>6.2054794520547949</v>
      </c>
      <c r="H326" s="11">
        <v>25</v>
      </c>
      <c r="I326" s="11"/>
      <c r="J326" s="87">
        <v>0.05</v>
      </c>
      <c r="K326" s="88">
        <f t="shared" si="33"/>
        <v>3.7999999999999999E-2</v>
      </c>
      <c r="L326" s="238">
        <v>1017520</v>
      </c>
      <c r="M326" s="238">
        <v>831876.88</v>
      </c>
      <c r="N326" s="89">
        <v>0.05</v>
      </c>
      <c r="O326" s="239">
        <f t="shared" ref="O326:O389" si="35">L326*(1+N326)</f>
        <v>1068396</v>
      </c>
      <c r="P326" s="238">
        <f t="shared" ref="P326:P389" si="36">O326*K326*G326</f>
        <v>251936.55813698634</v>
      </c>
      <c r="Q326" s="238">
        <f t="shared" ref="Q326:Q389" si="37">MAX(O326-P326,0)</f>
        <v>816459.44186301366</v>
      </c>
      <c r="R326" s="89">
        <v>0.05</v>
      </c>
      <c r="S326" s="238">
        <f t="shared" si="34"/>
        <v>775636.46976986295</v>
      </c>
    </row>
    <row r="327" spans="2:19" ht="15" customHeight="1" x14ac:dyDescent="0.25">
      <c r="B327" s="11">
        <v>323</v>
      </c>
      <c r="C327" s="161" t="s">
        <v>706</v>
      </c>
      <c r="D327" s="237"/>
      <c r="E327" s="152">
        <v>42217</v>
      </c>
      <c r="F327" s="58">
        <v>44482</v>
      </c>
      <c r="G327" s="5">
        <f t="shared" si="32"/>
        <v>6.2054794520547949</v>
      </c>
      <c r="H327" s="11">
        <v>25</v>
      </c>
      <c r="I327" s="11"/>
      <c r="J327" s="87">
        <v>0.05</v>
      </c>
      <c r="K327" s="88">
        <f t="shared" si="33"/>
        <v>3.7999999999999999E-2</v>
      </c>
      <c r="L327" s="238">
        <v>1017520</v>
      </c>
      <c r="M327" s="238">
        <v>831876.88</v>
      </c>
      <c r="N327" s="89">
        <v>0.05</v>
      </c>
      <c r="O327" s="239">
        <f t="shared" si="35"/>
        <v>1068396</v>
      </c>
      <c r="P327" s="238">
        <f t="shared" si="36"/>
        <v>251936.55813698634</v>
      </c>
      <c r="Q327" s="238">
        <f t="shared" si="37"/>
        <v>816459.44186301366</v>
      </c>
      <c r="R327" s="89">
        <v>0.05</v>
      </c>
      <c r="S327" s="238">
        <f t="shared" si="34"/>
        <v>775636.46976986295</v>
      </c>
    </row>
    <row r="328" spans="2:19" ht="15" customHeight="1" x14ac:dyDescent="0.25">
      <c r="B328" s="11">
        <v>324</v>
      </c>
      <c r="C328" s="161" t="s">
        <v>706</v>
      </c>
      <c r="D328" s="237"/>
      <c r="E328" s="152">
        <v>42217</v>
      </c>
      <c r="F328" s="58">
        <v>44482</v>
      </c>
      <c r="G328" s="5">
        <f t="shared" si="32"/>
        <v>6.2054794520547949</v>
      </c>
      <c r="H328" s="11">
        <v>25</v>
      </c>
      <c r="I328" s="11"/>
      <c r="J328" s="87">
        <v>0.05</v>
      </c>
      <c r="K328" s="88">
        <f t="shared" si="33"/>
        <v>3.7999999999999999E-2</v>
      </c>
      <c r="L328" s="238">
        <v>1017520</v>
      </c>
      <c r="M328" s="238">
        <v>831876.88</v>
      </c>
      <c r="N328" s="89">
        <v>0.05</v>
      </c>
      <c r="O328" s="239">
        <f t="shared" si="35"/>
        <v>1068396</v>
      </c>
      <c r="P328" s="238">
        <f t="shared" si="36"/>
        <v>251936.55813698634</v>
      </c>
      <c r="Q328" s="238">
        <f t="shared" si="37"/>
        <v>816459.44186301366</v>
      </c>
      <c r="R328" s="89">
        <v>0.05</v>
      </c>
      <c r="S328" s="238">
        <f t="shared" si="34"/>
        <v>775636.46976986295</v>
      </c>
    </row>
    <row r="329" spans="2:19" ht="15" customHeight="1" x14ac:dyDescent="0.25">
      <c r="B329" s="11">
        <v>325</v>
      </c>
      <c r="C329" s="161" t="s">
        <v>706</v>
      </c>
      <c r="D329" s="237"/>
      <c r="E329" s="152">
        <v>42217</v>
      </c>
      <c r="F329" s="58">
        <v>44482</v>
      </c>
      <c r="G329" s="5">
        <f t="shared" si="32"/>
        <v>6.2054794520547949</v>
      </c>
      <c r="H329" s="11">
        <v>25</v>
      </c>
      <c r="I329" s="11"/>
      <c r="J329" s="87">
        <v>0.05</v>
      </c>
      <c r="K329" s="88">
        <f t="shared" si="33"/>
        <v>3.7999999999999999E-2</v>
      </c>
      <c r="L329" s="238">
        <v>1017520</v>
      </c>
      <c r="M329" s="238">
        <v>831876.88</v>
      </c>
      <c r="N329" s="89">
        <v>0.05</v>
      </c>
      <c r="O329" s="239">
        <f t="shared" si="35"/>
        <v>1068396</v>
      </c>
      <c r="P329" s="238">
        <f t="shared" si="36"/>
        <v>251936.55813698634</v>
      </c>
      <c r="Q329" s="238">
        <f t="shared" si="37"/>
        <v>816459.44186301366</v>
      </c>
      <c r="R329" s="89">
        <v>0.05</v>
      </c>
      <c r="S329" s="238">
        <f t="shared" si="34"/>
        <v>775636.46976986295</v>
      </c>
    </row>
    <row r="330" spans="2:19" ht="15" customHeight="1" x14ac:dyDescent="0.25">
      <c r="B330" s="11">
        <v>326</v>
      </c>
      <c r="C330" s="161" t="s">
        <v>706</v>
      </c>
      <c r="D330" s="237"/>
      <c r="E330" s="152">
        <v>42217</v>
      </c>
      <c r="F330" s="58">
        <v>44482</v>
      </c>
      <c r="G330" s="5">
        <f t="shared" si="32"/>
        <v>6.2054794520547949</v>
      </c>
      <c r="H330" s="11">
        <v>25</v>
      </c>
      <c r="I330" s="11"/>
      <c r="J330" s="87">
        <v>0.05</v>
      </c>
      <c r="K330" s="88">
        <f t="shared" si="33"/>
        <v>3.7999999999999999E-2</v>
      </c>
      <c r="L330" s="238">
        <v>1017520</v>
      </c>
      <c r="M330" s="238">
        <v>831876.88</v>
      </c>
      <c r="N330" s="89">
        <v>0.05</v>
      </c>
      <c r="O330" s="239">
        <f t="shared" si="35"/>
        <v>1068396</v>
      </c>
      <c r="P330" s="238">
        <f t="shared" si="36"/>
        <v>251936.55813698634</v>
      </c>
      <c r="Q330" s="238">
        <f t="shared" si="37"/>
        <v>816459.44186301366</v>
      </c>
      <c r="R330" s="89">
        <v>0.05</v>
      </c>
      <c r="S330" s="238">
        <f t="shared" si="34"/>
        <v>775636.46976986295</v>
      </c>
    </row>
    <row r="331" spans="2:19" ht="15" customHeight="1" x14ac:dyDescent="0.25">
      <c r="B331" s="11">
        <v>327</v>
      </c>
      <c r="C331" s="161" t="s">
        <v>706</v>
      </c>
      <c r="D331" s="237"/>
      <c r="E331" s="152">
        <v>42217</v>
      </c>
      <c r="F331" s="58">
        <v>44482</v>
      </c>
      <c r="G331" s="5">
        <f t="shared" si="32"/>
        <v>6.2054794520547949</v>
      </c>
      <c r="H331" s="11">
        <v>25</v>
      </c>
      <c r="I331" s="11"/>
      <c r="J331" s="87">
        <v>0.05</v>
      </c>
      <c r="K331" s="88">
        <f t="shared" si="33"/>
        <v>3.7999999999999999E-2</v>
      </c>
      <c r="L331" s="238">
        <v>1017520</v>
      </c>
      <c r="M331" s="238">
        <v>831876.88</v>
      </c>
      <c r="N331" s="89">
        <v>0.05</v>
      </c>
      <c r="O331" s="239">
        <f t="shared" si="35"/>
        <v>1068396</v>
      </c>
      <c r="P331" s="238">
        <f t="shared" si="36"/>
        <v>251936.55813698634</v>
      </c>
      <c r="Q331" s="238">
        <f t="shared" si="37"/>
        <v>816459.44186301366</v>
      </c>
      <c r="R331" s="89">
        <v>0.05</v>
      </c>
      <c r="S331" s="238">
        <f t="shared" si="34"/>
        <v>775636.46976986295</v>
      </c>
    </row>
    <row r="332" spans="2:19" ht="15" customHeight="1" x14ac:dyDescent="0.25">
      <c r="B332" s="11">
        <v>328</v>
      </c>
      <c r="C332" s="161" t="s">
        <v>706</v>
      </c>
      <c r="D332" s="237"/>
      <c r="E332" s="152">
        <v>42217</v>
      </c>
      <c r="F332" s="58">
        <v>44482</v>
      </c>
      <c r="G332" s="5">
        <f t="shared" si="32"/>
        <v>6.2054794520547949</v>
      </c>
      <c r="H332" s="11">
        <v>25</v>
      </c>
      <c r="I332" s="11"/>
      <c r="J332" s="87">
        <v>0.05</v>
      </c>
      <c r="K332" s="88">
        <f t="shared" si="33"/>
        <v>3.7999999999999999E-2</v>
      </c>
      <c r="L332" s="238">
        <v>1017520</v>
      </c>
      <c r="M332" s="238">
        <v>831876.88</v>
      </c>
      <c r="N332" s="89">
        <v>0.05</v>
      </c>
      <c r="O332" s="239">
        <f t="shared" si="35"/>
        <v>1068396</v>
      </c>
      <c r="P332" s="238">
        <f t="shared" si="36"/>
        <v>251936.55813698634</v>
      </c>
      <c r="Q332" s="238">
        <f t="shared" si="37"/>
        <v>816459.44186301366</v>
      </c>
      <c r="R332" s="89">
        <v>0.05</v>
      </c>
      <c r="S332" s="238">
        <f t="shared" si="34"/>
        <v>775636.46976986295</v>
      </c>
    </row>
    <row r="333" spans="2:19" ht="15" customHeight="1" x14ac:dyDescent="0.25">
      <c r="B333" s="11">
        <v>329</v>
      </c>
      <c r="C333" s="161" t="s">
        <v>706</v>
      </c>
      <c r="D333" s="237"/>
      <c r="E333" s="152">
        <v>42217</v>
      </c>
      <c r="F333" s="58">
        <v>44482</v>
      </c>
      <c r="G333" s="5">
        <f t="shared" si="32"/>
        <v>6.2054794520547949</v>
      </c>
      <c r="H333" s="11">
        <v>25</v>
      </c>
      <c r="I333" s="11"/>
      <c r="J333" s="87">
        <v>0.05</v>
      </c>
      <c r="K333" s="88">
        <f t="shared" si="33"/>
        <v>3.7999999999999999E-2</v>
      </c>
      <c r="L333" s="238">
        <v>1017520</v>
      </c>
      <c r="M333" s="238">
        <v>831876.88</v>
      </c>
      <c r="N333" s="89">
        <v>0.05</v>
      </c>
      <c r="O333" s="239">
        <f t="shared" si="35"/>
        <v>1068396</v>
      </c>
      <c r="P333" s="238">
        <f t="shared" si="36"/>
        <v>251936.55813698634</v>
      </c>
      <c r="Q333" s="238">
        <f t="shared" si="37"/>
        <v>816459.44186301366</v>
      </c>
      <c r="R333" s="89">
        <v>0.05</v>
      </c>
      <c r="S333" s="238">
        <f t="shared" si="34"/>
        <v>775636.46976986295</v>
      </c>
    </row>
    <row r="334" spans="2:19" ht="15" customHeight="1" x14ac:dyDescent="0.25">
      <c r="B334" s="11">
        <v>330</v>
      </c>
      <c r="C334" s="161" t="s">
        <v>706</v>
      </c>
      <c r="D334" s="237"/>
      <c r="E334" s="152">
        <v>42217</v>
      </c>
      <c r="F334" s="58">
        <v>44482</v>
      </c>
      <c r="G334" s="5">
        <f t="shared" si="32"/>
        <v>6.2054794520547949</v>
      </c>
      <c r="H334" s="11">
        <v>25</v>
      </c>
      <c r="I334" s="11"/>
      <c r="J334" s="87">
        <v>0.05</v>
      </c>
      <c r="K334" s="88">
        <f t="shared" si="33"/>
        <v>3.7999999999999999E-2</v>
      </c>
      <c r="L334" s="238">
        <v>1017520</v>
      </c>
      <c r="M334" s="238">
        <v>831876.88</v>
      </c>
      <c r="N334" s="89">
        <v>0.05</v>
      </c>
      <c r="O334" s="239">
        <f t="shared" si="35"/>
        <v>1068396</v>
      </c>
      <c r="P334" s="238">
        <f t="shared" si="36"/>
        <v>251936.55813698634</v>
      </c>
      <c r="Q334" s="238">
        <f t="shared" si="37"/>
        <v>816459.44186301366</v>
      </c>
      <c r="R334" s="89">
        <v>0.05</v>
      </c>
      <c r="S334" s="238">
        <f t="shared" si="34"/>
        <v>775636.46976986295</v>
      </c>
    </row>
    <row r="335" spans="2:19" ht="15" customHeight="1" x14ac:dyDescent="0.25">
      <c r="B335" s="11">
        <v>331</v>
      </c>
      <c r="C335" s="161" t="s">
        <v>706</v>
      </c>
      <c r="D335" s="237"/>
      <c r="E335" s="152">
        <v>42217</v>
      </c>
      <c r="F335" s="58">
        <v>44482</v>
      </c>
      <c r="G335" s="5">
        <f t="shared" si="32"/>
        <v>6.2054794520547949</v>
      </c>
      <c r="H335" s="11">
        <v>25</v>
      </c>
      <c r="I335" s="11"/>
      <c r="J335" s="87">
        <v>0.05</v>
      </c>
      <c r="K335" s="88">
        <f t="shared" si="33"/>
        <v>3.7999999999999999E-2</v>
      </c>
      <c r="L335" s="238">
        <v>1017520</v>
      </c>
      <c r="M335" s="238">
        <v>831876.88</v>
      </c>
      <c r="N335" s="89">
        <v>0.05</v>
      </c>
      <c r="O335" s="239">
        <f t="shared" si="35"/>
        <v>1068396</v>
      </c>
      <c r="P335" s="238">
        <f t="shared" si="36"/>
        <v>251936.55813698634</v>
      </c>
      <c r="Q335" s="238">
        <f t="shared" si="37"/>
        <v>816459.44186301366</v>
      </c>
      <c r="R335" s="89">
        <v>0.05</v>
      </c>
      <c r="S335" s="238">
        <f t="shared" si="34"/>
        <v>775636.46976986295</v>
      </c>
    </row>
    <row r="336" spans="2:19" ht="15" customHeight="1" x14ac:dyDescent="0.25">
      <c r="B336" s="11">
        <v>332</v>
      </c>
      <c r="C336" s="161" t="s">
        <v>706</v>
      </c>
      <c r="D336" s="237"/>
      <c r="E336" s="152">
        <v>42217</v>
      </c>
      <c r="F336" s="58">
        <v>44482</v>
      </c>
      <c r="G336" s="5">
        <f t="shared" si="32"/>
        <v>6.2054794520547949</v>
      </c>
      <c r="H336" s="11">
        <v>25</v>
      </c>
      <c r="I336" s="11"/>
      <c r="J336" s="87">
        <v>0.05</v>
      </c>
      <c r="K336" s="88">
        <f t="shared" si="33"/>
        <v>3.7999999999999999E-2</v>
      </c>
      <c r="L336" s="238">
        <v>1017520</v>
      </c>
      <c r="M336" s="238">
        <v>831876.88</v>
      </c>
      <c r="N336" s="89">
        <v>0.05</v>
      </c>
      <c r="O336" s="239">
        <f t="shared" si="35"/>
        <v>1068396</v>
      </c>
      <c r="P336" s="238">
        <f t="shared" si="36"/>
        <v>251936.55813698634</v>
      </c>
      <c r="Q336" s="238">
        <f t="shared" si="37"/>
        <v>816459.44186301366</v>
      </c>
      <c r="R336" s="89">
        <v>0.05</v>
      </c>
      <c r="S336" s="238">
        <f t="shared" si="34"/>
        <v>775636.46976986295</v>
      </c>
    </row>
    <row r="337" spans="2:19" ht="15" customHeight="1" x14ac:dyDescent="0.25">
      <c r="B337" s="11">
        <v>333</v>
      </c>
      <c r="C337" s="161" t="s">
        <v>706</v>
      </c>
      <c r="D337" s="237"/>
      <c r="E337" s="152">
        <v>42217</v>
      </c>
      <c r="F337" s="58">
        <v>44482</v>
      </c>
      <c r="G337" s="5">
        <f t="shared" si="32"/>
        <v>6.2054794520547949</v>
      </c>
      <c r="H337" s="11">
        <v>25</v>
      </c>
      <c r="I337" s="11"/>
      <c r="J337" s="87">
        <v>0.05</v>
      </c>
      <c r="K337" s="88">
        <f t="shared" si="33"/>
        <v>3.7999999999999999E-2</v>
      </c>
      <c r="L337" s="238">
        <v>1017520</v>
      </c>
      <c r="M337" s="238">
        <v>831876.88</v>
      </c>
      <c r="N337" s="89">
        <v>0.05</v>
      </c>
      <c r="O337" s="239">
        <f t="shared" si="35"/>
        <v>1068396</v>
      </c>
      <c r="P337" s="238">
        <f t="shared" si="36"/>
        <v>251936.55813698634</v>
      </c>
      <c r="Q337" s="238">
        <f t="shared" si="37"/>
        <v>816459.44186301366</v>
      </c>
      <c r="R337" s="89">
        <v>0.05</v>
      </c>
      <c r="S337" s="238">
        <f t="shared" si="34"/>
        <v>775636.46976986295</v>
      </c>
    </row>
    <row r="338" spans="2:19" ht="15" customHeight="1" x14ac:dyDescent="0.25">
      <c r="B338" s="11">
        <v>334</v>
      </c>
      <c r="C338" s="161" t="s">
        <v>706</v>
      </c>
      <c r="D338" s="237"/>
      <c r="E338" s="152">
        <v>42217</v>
      </c>
      <c r="F338" s="58">
        <v>44482</v>
      </c>
      <c r="G338" s="5">
        <f t="shared" si="32"/>
        <v>6.2054794520547949</v>
      </c>
      <c r="H338" s="11">
        <v>25</v>
      </c>
      <c r="I338" s="11"/>
      <c r="J338" s="87">
        <v>0.05</v>
      </c>
      <c r="K338" s="88">
        <f t="shared" si="33"/>
        <v>3.7999999999999999E-2</v>
      </c>
      <c r="L338" s="238">
        <v>1017520</v>
      </c>
      <c r="M338" s="238">
        <v>831876.88</v>
      </c>
      <c r="N338" s="89">
        <v>0.05</v>
      </c>
      <c r="O338" s="239">
        <f t="shared" si="35"/>
        <v>1068396</v>
      </c>
      <c r="P338" s="238">
        <f t="shared" si="36"/>
        <v>251936.55813698634</v>
      </c>
      <c r="Q338" s="238">
        <f t="shared" si="37"/>
        <v>816459.44186301366</v>
      </c>
      <c r="R338" s="89">
        <v>0.05</v>
      </c>
      <c r="S338" s="238">
        <f t="shared" si="34"/>
        <v>775636.46976986295</v>
      </c>
    </row>
    <row r="339" spans="2:19" ht="15" customHeight="1" x14ac:dyDescent="0.25">
      <c r="B339" s="11">
        <v>335</v>
      </c>
      <c r="C339" s="161" t="s">
        <v>706</v>
      </c>
      <c r="D339" s="237"/>
      <c r="E339" s="152">
        <v>42217</v>
      </c>
      <c r="F339" s="58">
        <v>44482</v>
      </c>
      <c r="G339" s="5">
        <f t="shared" si="32"/>
        <v>6.2054794520547949</v>
      </c>
      <c r="H339" s="11">
        <v>25</v>
      </c>
      <c r="I339" s="11"/>
      <c r="J339" s="87">
        <v>0.05</v>
      </c>
      <c r="K339" s="88">
        <f t="shared" si="33"/>
        <v>3.7999999999999999E-2</v>
      </c>
      <c r="L339" s="238">
        <v>1017520</v>
      </c>
      <c r="M339" s="238">
        <v>831876.88</v>
      </c>
      <c r="N339" s="89">
        <v>0.05</v>
      </c>
      <c r="O339" s="239">
        <f t="shared" si="35"/>
        <v>1068396</v>
      </c>
      <c r="P339" s="238">
        <f t="shared" si="36"/>
        <v>251936.55813698634</v>
      </c>
      <c r="Q339" s="238">
        <f t="shared" si="37"/>
        <v>816459.44186301366</v>
      </c>
      <c r="R339" s="89">
        <v>0.05</v>
      </c>
      <c r="S339" s="238">
        <f t="shared" si="34"/>
        <v>775636.46976986295</v>
      </c>
    </row>
    <row r="340" spans="2:19" ht="15" customHeight="1" x14ac:dyDescent="0.25">
      <c r="B340" s="11">
        <v>336</v>
      </c>
      <c r="C340" s="161" t="s">
        <v>706</v>
      </c>
      <c r="D340" s="237"/>
      <c r="E340" s="152">
        <v>42217</v>
      </c>
      <c r="F340" s="58">
        <v>44482</v>
      </c>
      <c r="G340" s="5">
        <f t="shared" si="32"/>
        <v>6.2054794520547949</v>
      </c>
      <c r="H340" s="11">
        <v>25</v>
      </c>
      <c r="I340" s="11"/>
      <c r="J340" s="87">
        <v>0.05</v>
      </c>
      <c r="K340" s="88">
        <f t="shared" si="33"/>
        <v>3.7999999999999999E-2</v>
      </c>
      <c r="L340" s="238">
        <v>1017520</v>
      </c>
      <c r="M340" s="238">
        <v>831876.88</v>
      </c>
      <c r="N340" s="89">
        <v>0.05</v>
      </c>
      <c r="O340" s="239">
        <f t="shared" si="35"/>
        <v>1068396</v>
      </c>
      <c r="P340" s="238">
        <f t="shared" si="36"/>
        <v>251936.55813698634</v>
      </c>
      <c r="Q340" s="238">
        <f t="shared" si="37"/>
        <v>816459.44186301366</v>
      </c>
      <c r="R340" s="89">
        <v>0.05</v>
      </c>
      <c r="S340" s="238">
        <f t="shared" si="34"/>
        <v>775636.46976986295</v>
      </c>
    </row>
    <row r="341" spans="2:19" ht="15" customHeight="1" x14ac:dyDescent="0.25">
      <c r="B341" s="11">
        <v>337</v>
      </c>
      <c r="C341" s="161" t="s">
        <v>706</v>
      </c>
      <c r="D341" s="237"/>
      <c r="E341" s="152">
        <v>42217</v>
      </c>
      <c r="F341" s="58">
        <v>44482</v>
      </c>
      <c r="G341" s="5">
        <f t="shared" si="32"/>
        <v>6.2054794520547949</v>
      </c>
      <c r="H341" s="11">
        <v>25</v>
      </c>
      <c r="I341" s="11"/>
      <c r="J341" s="87">
        <v>0.05</v>
      </c>
      <c r="K341" s="88">
        <f t="shared" si="33"/>
        <v>3.7999999999999999E-2</v>
      </c>
      <c r="L341" s="238">
        <v>1017520</v>
      </c>
      <c r="M341" s="238">
        <v>831876.88</v>
      </c>
      <c r="N341" s="89">
        <v>0.05</v>
      </c>
      <c r="O341" s="239">
        <f t="shared" si="35"/>
        <v>1068396</v>
      </c>
      <c r="P341" s="238">
        <f t="shared" si="36"/>
        <v>251936.55813698634</v>
      </c>
      <c r="Q341" s="238">
        <f t="shared" si="37"/>
        <v>816459.44186301366</v>
      </c>
      <c r="R341" s="89">
        <v>0.05</v>
      </c>
      <c r="S341" s="238">
        <f t="shared" si="34"/>
        <v>775636.46976986295</v>
      </c>
    </row>
    <row r="342" spans="2:19" ht="15" customHeight="1" x14ac:dyDescent="0.25">
      <c r="B342" s="11">
        <v>338</v>
      </c>
      <c r="C342" s="161" t="s">
        <v>706</v>
      </c>
      <c r="D342" s="237"/>
      <c r="E342" s="152">
        <v>42217</v>
      </c>
      <c r="F342" s="58">
        <v>44482</v>
      </c>
      <c r="G342" s="5">
        <f t="shared" si="32"/>
        <v>6.2054794520547949</v>
      </c>
      <c r="H342" s="11">
        <v>25</v>
      </c>
      <c r="I342" s="11"/>
      <c r="J342" s="87">
        <v>0.05</v>
      </c>
      <c r="K342" s="88">
        <f t="shared" si="33"/>
        <v>3.7999999999999999E-2</v>
      </c>
      <c r="L342" s="238">
        <v>1017520</v>
      </c>
      <c r="M342" s="238">
        <v>831876.88</v>
      </c>
      <c r="N342" s="89">
        <v>0.05</v>
      </c>
      <c r="O342" s="239">
        <f t="shared" si="35"/>
        <v>1068396</v>
      </c>
      <c r="P342" s="238">
        <f t="shared" si="36"/>
        <v>251936.55813698634</v>
      </c>
      <c r="Q342" s="238">
        <f t="shared" si="37"/>
        <v>816459.44186301366</v>
      </c>
      <c r="R342" s="89">
        <v>0.05</v>
      </c>
      <c r="S342" s="238">
        <f t="shared" si="34"/>
        <v>775636.46976986295</v>
      </c>
    </row>
    <row r="343" spans="2:19" ht="15" customHeight="1" x14ac:dyDescent="0.25">
      <c r="B343" s="11">
        <v>339</v>
      </c>
      <c r="C343" s="161" t="s">
        <v>706</v>
      </c>
      <c r="D343" s="237"/>
      <c r="E343" s="152">
        <v>42217</v>
      </c>
      <c r="F343" s="58">
        <v>44482</v>
      </c>
      <c r="G343" s="5">
        <f t="shared" si="32"/>
        <v>6.2054794520547949</v>
      </c>
      <c r="H343" s="11">
        <v>25</v>
      </c>
      <c r="I343" s="11"/>
      <c r="J343" s="87">
        <v>0.05</v>
      </c>
      <c r="K343" s="88">
        <f t="shared" si="33"/>
        <v>3.7999999999999999E-2</v>
      </c>
      <c r="L343" s="238">
        <v>1017520</v>
      </c>
      <c r="M343" s="238">
        <v>831876.88</v>
      </c>
      <c r="N343" s="89">
        <v>0.05</v>
      </c>
      <c r="O343" s="239">
        <f t="shared" si="35"/>
        <v>1068396</v>
      </c>
      <c r="P343" s="238">
        <f t="shared" si="36"/>
        <v>251936.55813698634</v>
      </c>
      <c r="Q343" s="238">
        <f t="shared" si="37"/>
        <v>816459.44186301366</v>
      </c>
      <c r="R343" s="89">
        <v>0.05</v>
      </c>
      <c r="S343" s="238">
        <f t="shared" si="34"/>
        <v>775636.46976986295</v>
      </c>
    </row>
    <row r="344" spans="2:19" ht="15" customHeight="1" x14ac:dyDescent="0.25">
      <c r="B344" s="11">
        <v>340</v>
      </c>
      <c r="C344" s="161" t="s">
        <v>706</v>
      </c>
      <c r="D344" s="237"/>
      <c r="E344" s="152">
        <v>42217</v>
      </c>
      <c r="F344" s="58">
        <v>44482</v>
      </c>
      <c r="G344" s="5">
        <f t="shared" si="32"/>
        <v>6.2054794520547949</v>
      </c>
      <c r="H344" s="11">
        <v>25</v>
      </c>
      <c r="I344" s="11"/>
      <c r="J344" s="87">
        <v>0.05</v>
      </c>
      <c r="K344" s="88">
        <f t="shared" si="33"/>
        <v>3.7999999999999999E-2</v>
      </c>
      <c r="L344" s="238">
        <v>1017520</v>
      </c>
      <c r="M344" s="238">
        <v>831876.88</v>
      </c>
      <c r="N344" s="89">
        <v>0.05</v>
      </c>
      <c r="O344" s="239">
        <f t="shared" si="35"/>
        <v>1068396</v>
      </c>
      <c r="P344" s="238">
        <f t="shared" si="36"/>
        <v>251936.55813698634</v>
      </c>
      <c r="Q344" s="238">
        <f t="shared" si="37"/>
        <v>816459.44186301366</v>
      </c>
      <c r="R344" s="89">
        <v>0.05</v>
      </c>
      <c r="S344" s="238">
        <f t="shared" si="34"/>
        <v>775636.46976986295</v>
      </c>
    </row>
    <row r="345" spans="2:19" ht="15" customHeight="1" x14ac:dyDescent="0.25">
      <c r="B345" s="11">
        <v>341</v>
      </c>
      <c r="C345" s="161" t="s">
        <v>706</v>
      </c>
      <c r="D345" s="237"/>
      <c r="E345" s="152">
        <v>42217</v>
      </c>
      <c r="F345" s="58">
        <v>44482</v>
      </c>
      <c r="G345" s="5">
        <f t="shared" si="32"/>
        <v>6.2054794520547949</v>
      </c>
      <c r="H345" s="11">
        <v>25</v>
      </c>
      <c r="I345" s="11"/>
      <c r="J345" s="87">
        <v>0.05</v>
      </c>
      <c r="K345" s="88">
        <f t="shared" si="33"/>
        <v>3.7999999999999999E-2</v>
      </c>
      <c r="L345" s="238">
        <v>1017520</v>
      </c>
      <c r="M345" s="238">
        <v>831876.88</v>
      </c>
      <c r="N345" s="89">
        <v>0.05</v>
      </c>
      <c r="O345" s="239">
        <f t="shared" si="35"/>
        <v>1068396</v>
      </c>
      <c r="P345" s="238">
        <f t="shared" si="36"/>
        <v>251936.55813698634</v>
      </c>
      <c r="Q345" s="238">
        <f t="shared" si="37"/>
        <v>816459.44186301366</v>
      </c>
      <c r="R345" s="89">
        <v>0.05</v>
      </c>
      <c r="S345" s="238">
        <f t="shared" si="34"/>
        <v>775636.46976986295</v>
      </c>
    </row>
    <row r="346" spans="2:19" ht="15" customHeight="1" x14ac:dyDescent="0.25">
      <c r="B346" s="11">
        <v>342</v>
      </c>
      <c r="C346" s="161" t="s">
        <v>706</v>
      </c>
      <c r="D346" s="237"/>
      <c r="E346" s="152">
        <v>42217</v>
      </c>
      <c r="F346" s="58">
        <v>44482</v>
      </c>
      <c r="G346" s="5">
        <f t="shared" si="32"/>
        <v>6.2054794520547949</v>
      </c>
      <c r="H346" s="11">
        <v>25</v>
      </c>
      <c r="I346" s="11"/>
      <c r="J346" s="87">
        <v>0.05</v>
      </c>
      <c r="K346" s="88">
        <f t="shared" si="33"/>
        <v>3.7999999999999999E-2</v>
      </c>
      <c r="L346" s="238">
        <v>1017520</v>
      </c>
      <c r="M346" s="238">
        <v>831876.88</v>
      </c>
      <c r="N346" s="89">
        <v>0.05</v>
      </c>
      <c r="O346" s="239">
        <f t="shared" si="35"/>
        <v>1068396</v>
      </c>
      <c r="P346" s="238">
        <f t="shared" si="36"/>
        <v>251936.55813698634</v>
      </c>
      <c r="Q346" s="238">
        <f t="shared" si="37"/>
        <v>816459.44186301366</v>
      </c>
      <c r="R346" s="89">
        <v>0.05</v>
      </c>
      <c r="S346" s="238">
        <f t="shared" si="34"/>
        <v>775636.46976986295</v>
      </c>
    </row>
    <row r="347" spans="2:19" ht="15" customHeight="1" x14ac:dyDescent="0.25">
      <c r="B347" s="11">
        <v>343</v>
      </c>
      <c r="C347" s="161" t="s">
        <v>706</v>
      </c>
      <c r="D347" s="237"/>
      <c r="E347" s="152">
        <v>42217</v>
      </c>
      <c r="F347" s="58">
        <v>44482</v>
      </c>
      <c r="G347" s="5">
        <f t="shared" si="32"/>
        <v>6.2054794520547949</v>
      </c>
      <c r="H347" s="11">
        <v>25</v>
      </c>
      <c r="I347" s="11"/>
      <c r="J347" s="87">
        <v>0.05</v>
      </c>
      <c r="K347" s="88">
        <f t="shared" si="33"/>
        <v>3.7999999999999999E-2</v>
      </c>
      <c r="L347" s="238">
        <v>1017516.3</v>
      </c>
      <c r="M347" s="238">
        <v>831873.85</v>
      </c>
      <c r="N347" s="89">
        <v>0.05</v>
      </c>
      <c r="O347" s="239">
        <f t="shared" si="35"/>
        <v>1068392.115</v>
      </c>
      <c r="P347" s="238">
        <f t="shared" si="36"/>
        <v>251935.64202205479</v>
      </c>
      <c r="Q347" s="238">
        <f t="shared" si="37"/>
        <v>816456.47297794523</v>
      </c>
      <c r="R347" s="89">
        <v>0.05</v>
      </c>
      <c r="S347" s="238">
        <f t="shared" si="34"/>
        <v>775633.64932904788</v>
      </c>
    </row>
    <row r="348" spans="2:19" ht="15" customHeight="1" x14ac:dyDescent="0.25">
      <c r="B348" s="11">
        <v>344</v>
      </c>
      <c r="C348" s="161" t="s">
        <v>707</v>
      </c>
      <c r="D348" s="237"/>
      <c r="E348" s="152">
        <v>42217</v>
      </c>
      <c r="F348" s="58">
        <v>44482</v>
      </c>
      <c r="G348" s="5">
        <f t="shared" si="32"/>
        <v>6.2054794520547949</v>
      </c>
      <c r="H348" s="11">
        <v>25</v>
      </c>
      <c r="I348" s="11"/>
      <c r="J348" s="87">
        <v>0.05</v>
      </c>
      <c r="K348" s="88">
        <f t="shared" si="33"/>
        <v>3.7999999999999999E-2</v>
      </c>
      <c r="L348" s="238">
        <v>63679</v>
      </c>
      <c r="M348" s="238">
        <v>52060.98</v>
      </c>
      <c r="N348" s="89">
        <v>0.05</v>
      </c>
      <c r="O348" s="239">
        <f t="shared" si="35"/>
        <v>66862.95</v>
      </c>
      <c r="P348" s="238">
        <f t="shared" si="36"/>
        <v>15766.833168493149</v>
      </c>
      <c r="Q348" s="238">
        <f t="shared" si="37"/>
        <v>51096.11683150685</v>
      </c>
      <c r="R348" s="89">
        <v>0.05</v>
      </c>
      <c r="S348" s="238">
        <f t="shared" si="34"/>
        <v>48541.310989931502</v>
      </c>
    </row>
    <row r="349" spans="2:19" ht="15" customHeight="1" x14ac:dyDescent="0.25">
      <c r="B349" s="11">
        <v>345</v>
      </c>
      <c r="C349" s="161" t="s">
        <v>707</v>
      </c>
      <c r="D349" s="237"/>
      <c r="E349" s="152">
        <v>42217</v>
      </c>
      <c r="F349" s="58">
        <v>44482</v>
      </c>
      <c r="G349" s="5">
        <f t="shared" si="32"/>
        <v>6.2054794520547949</v>
      </c>
      <c r="H349" s="11">
        <v>25</v>
      </c>
      <c r="I349" s="11"/>
      <c r="J349" s="87">
        <v>0.05</v>
      </c>
      <c r="K349" s="88">
        <f t="shared" si="33"/>
        <v>3.7999999999999999E-2</v>
      </c>
      <c r="L349" s="238">
        <v>63679</v>
      </c>
      <c r="M349" s="238">
        <v>52060.98</v>
      </c>
      <c r="N349" s="89">
        <v>0.05</v>
      </c>
      <c r="O349" s="239">
        <f t="shared" si="35"/>
        <v>66862.95</v>
      </c>
      <c r="P349" s="238">
        <f t="shared" si="36"/>
        <v>15766.833168493149</v>
      </c>
      <c r="Q349" s="238">
        <f t="shared" si="37"/>
        <v>51096.11683150685</v>
      </c>
      <c r="R349" s="89">
        <v>0.05</v>
      </c>
      <c r="S349" s="238">
        <f t="shared" si="34"/>
        <v>48541.310989931502</v>
      </c>
    </row>
    <row r="350" spans="2:19" ht="15" customHeight="1" x14ac:dyDescent="0.25">
      <c r="B350" s="11">
        <v>346</v>
      </c>
      <c r="C350" s="161" t="s">
        <v>707</v>
      </c>
      <c r="D350" s="237"/>
      <c r="E350" s="152">
        <v>42217</v>
      </c>
      <c r="F350" s="58">
        <v>44482</v>
      </c>
      <c r="G350" s="5">
        <f t="shared" si="32"/>
        <v>6.2054794520547949</v>
      </c>
      <c r="H350" s="11">
        <v>25</v>
      </c>
      <c r="I350" s="11"/>
      <c r="J350" s="87">
        <v>0.05</v>
      </c>
      <c r="K350" s="88">
        <f t="shared" si="33"/>
        <v>3.7999999999999999E-2</v>
      </c>
      <c r="L350" s="238">
        <v>63679</v>
      </c>
      <c r="M350" s="238">
        <v>52060.98</v>
      </c>
      <c r="N350" s="89">
        <v>0.05</v>
      </c>
      <c r="O350" s="239">
        <f t="shared" si="35"/>
        <v>66862.95</v>
      </c>
      <c r="P350" s="238">
        <f t="shared" si="36"/>
        <v>15766.833168493149</v>
      </c>
      <c r="Q350" s="238">
        <f t="shared" si="37"/>
        <v>51096.11683150685</v>
      </c>
      <c r="R350" s="89">
        <v>0.05</v>
      </c>
      <c r="S350" s="238">
        <f t="shared" si="34"/>
        <v>48541.310989931502</v>
      </c>
    </row>
    <row r="351" spans="2:19" ht="15" customHeight="1" x14ac:dyDescent="0.25">
      <c r="B351" s="11">
        <v>347</v>
      </c>
      <c r="C351" s="161" t="s">
        <v>707</v>
      </c>
      <c r="D351" s="237"/>
      <c r="E351" s="152">
        <v>42217</v>
      </c>
      <c r="F351" s="58">
        <v>44482</v>
      </c>
      <c r="G351" s="5">
        <f t="shared" si="32"/>
        <v>6.2054794520547949</v>
      </c>
      <c r="H351" s="11">
        <v>25</v>
      </c>
      <c r="I351" s="11"/>
      <c r="J351" s="87">
        <v>0.05</v>
      </c>
      <c r="K351" s="88">
        <f t="shared" si="33"/>
        <v>3.7999999999999999E-2</v>
      </c>
      <c r="L351" s="238">
        <v>63679</v>
      </c>
      <c r="M351" s="238">
        <v>52060.98</v>
      </c>
      <c r="N351" s="89">
        <v>0.05</v>
      </c>
      <c r="O351" s="239">
        <f t="shared" si="35"/>
        <v>66862.95</v>
      </c>
      <c r="P351" s="238">
        <f t="shared" si="36"/>
        <v>15766.833168493149</v>
      </c>
      <c r="Q351" s="238">
        <f t="shared" si="37"/>
        <v>51096.11683150685</v>
      </c>
      <c r="R351" s="89">
        <v>0.05</v>
      </c>
      <c r="S351" s="238">
        <f t="shared" si="34"/>
        <v>48541.310989931502</v>
      </c>
    </row>
    <row r="352" spans="2:19" ht="15" customHeight="1" x14ac:dyDescent="0.25">
      <c r="B352" s="11">
        <v>348</v>
      </c>
      <c r="C352" s="161" t="s">
        <v>707</v>
      </c>
      <c r="D352" s="237"/>
      <c r="E352" s="152">
        <v>42217</v>
      </c>
      <c r="F352" s="58">
        <v>44482</v>
      </c>
      <c r="G352" s="5">
        <f t="shared" si="32"/>
        <v>6.2054794520547949</v>
      </c>
      <c r="H352" s="11">
        <v>25</v>
      </c>
      <c r="I352" s="11"/>
      <c r="J352" s="87">
        <v>0.05</v>
      </c>
      <c r="K352" s="88">
        <f t="shared" si="33"/>
        <v>3.7999999999999999E-2</v>
      </c>
      <c r="L352" s="238">
        <v>63679</v>
      </c>
      <c r="M352" s="238">
        <v>52060.98</v>
      </c>
      <c r="N352" s="89">
        <v>0.05</v>
      </c>
      <c r="O352" s="239">
        <f t="shared" si="35"/>
        <v>66862.95</v>
      </c>
      <c r="P352" s="238">
        <f t="shared" si="36"/>
        <v>15766.833168493149</v>
      </c>
      <c r="Q352" s="238">
        <f t="shared" si="37"/>
        <v>51096.11683150685</v>
      </c>
      <c r="R352" s="89">
        <v>0.05</v>
      </c>
      <c r="S352" s="238">
        <f t="shared" si="34"/>
        <v>48541.310989931502</v>
      </c>
    </row>
    <row r="353" spans="2:19" ht="15" customHeight="1" x14ac:dyDescent="0.25">
      <c r="B353" s="11">
        <v>349</v>
      </c>
      <c r="C353" s="161" t="s">
        <v>707</v>
      </c>
      <c r="D353" s="237"/>
      <c r="E353" s="152">
        <v>42217</v>
      </c>
      <c r="F353" s="58">
        <v>44482</v>
      </c>
      <c r="G353" s="5">
        <f t="shared" si="32"/>
        <v>6.2054794520547949</v>
      </c>
      <c r="H353" s="11">
        <v>25</v>
      </c>
      <c r="I353" s="11"/>
      <c r="J353" s="87">
        <v>0.05</v>
      </c>
      <c r="K353" s="88">
        <f t="shared" si="33"/>
        <v>3.7999999999999999E-2</v>
      </c>
      <c r="L353" s="238">
        <v>63679</v>
      </c>
      <c r="M353" s="238">
        <v>52060.98</v>
      </c>
      <c r="N353" s="89">
        <v>0.05</v>
      </c>
      <c r="O353" s="239">
        <f t="shared" si="35"/>
        <v>66862.95</v>
      </c>
      <c r="P353" s="238">
        <f t="shared" si="36"/>
        <v>15766.833168493149</v>
      </c>
      <c r="Q353" s="238">
        <f t="shared" si="37"/>
        <v>51096.11683150685</v>
      </c>
      <c r="R353" s="89">
        <v>0.05</v>
      </c>
      <c r="S353" s="238">
        <f t="shared" si="34"/>
        <v>48541.310989931502</v>
      </c>
    </row>
    <row r="354" spans="2:19" ht="15" customHeight="1" x14ac:dyDescent="0.25">
      <c r="B354" s="11">
        <v>350</v>
      </c>
      <c r="C354" s="161" t="s">
        <v>707</v>
      </c>
      <c r="D354" s="237"/>
      <c r="E354" s="152">
        <v>42217</v>
      </c>
      <c r="F354" s="58">
        <v>44482</v>
      </c>
      <c r="G354" s="5">
        <f t="shared" si="32"/>
        <v>6.2054794520547949</v>
      </c>
      <c r="H354" s="11">
        <v>25</v>
      </c>
      <c r="I354" s="11"/>
      <c r="J354" s="87">
        <v>0.05</v>
      </c>
      <c r="K354" s="88">
        <f t="shared" si="33"/>
        <v>3.7999999999999999E-2</v>
      </c>
      <c r="L354" s="238">
        <v>63679</v>
      </c>
      <c r="M354" s="238">
        <v>52060.98</v>
      </c>
      <c r="N354" s="89">
        <v>0.05</v>
      </c>
      <c r="O354" s="239">
        <f t="shared" si="35"/>
        <v>66862.95</v>
      </c>
      <c r="P354" s="238">
        <f t="shared" si="36"/>
        <v>15766.833168493149</v>
      </c>
      <c r="Q354" s="238">
        <f t="shared" si="37"/>
        <v>51096.11683150685</v>
      </c>
      <c r="R354" s="89">
        <v>0.05</v>
      </c>
      <c r="S354" s="238">
        <f t="shared" si="34"/>
        <v>48541.310989931502</v>
      </c>
    </row>
    <row r="355" spans="2:19" ht="15" customHeight="1" x14ac:dyDescent="0.25">
      <c r="B355" s="11">
        <v>351</v>
      </c>
      <c r="C355" s="161" t="s">
        <v>707</v>
      </c>
      <c r="D355" s="237"/>
      <c r="E355" s="152">
        <v>42217</v>
      </c>
      <c r="F355" s="58">
        <v>44482</v>
      </c>
      <c r="G355" s="5">
        <f t="shared" si="32"/>
        <v>6.2054794520547949</v>
      </c>
      <c r="H355" s="11">
        <v>25</v>
      </c>
      <c r="I355" s="11"/>
      <c r="J355" s="87">
        <v>0.05</v>
      </c>
      <c r="K355" s="88">
        <f t="shared" si="33"/>
        <v>3.7999999999999999E-2</v>
      </c>
      <c r="L355" s="238">
        <v>63679</v>
      </c>
      <c r="M355" s="238">
        <v>52060.98</v>
      </c>
      <c r="N355" s="89">
        <v>0.05</v>
      </c>
      <c r="O355" s="239">
        <f t="shared" si="35"/>
        <v>66862.95</v>
      </c>
      <c r="P355" s="238">
        <f t="shared" si="36"/>
        <v>15766.833168493149</v>
      </c>
      <c r="Q355" s="238">
        <f t="shared" si="37"/>
        <v>51096.11683150685</v>
      </c>
      <c r="R355" s="89">
        <v>0.05</v>
      </c>
      <c r="S355" s="238">
        <f t="shared" si="34"/>
        <v>48541.310989931502</v>
      </c>
    </row>
    <row r="356" spans="2:19" ht="15" customHeight="1" x14ac:dyDescent="0.25">
      <c r="B356" s="11">
        <v>352</v>
      </c>
      <c r="C356" s="161" t="s">
        <v>707</v>
      </c>
      <c r="D356" s="237"/>
      <c r="E356" s="152">
        <v>42217</v>
      </c>
      <c r="F356" s="58">
        <v>44482</v>
      </c>
      <c r="G356" s="5">
        <f t="shared" si="32"/>
        <v>6.2054794520547949</v>
      </c>
      <c r="H356" s="11">
        <v>25</v>
      </c>
      <c r="I356" s="11"/>
      <c r="J356" s="87">
        <v>0.05</v>
      </c>
      <c r="K356" s="88">
        <f t="shared" si="33"/>
        <v>3.7999999999999999E-2</v>
      </c>
      <c r="L356" s="238">
        <v>63679</v>
      </c>
      <c r="M356" s="238">
        <v>52060.98</v>
      </c>
      <c r="N356" s="89">
        <v>0.05</v>
      </c>
      <c r="O356" s="239">
        <f t="shared" si="35"/>
        <v>66862.95</v>
      </c>
      <c r="P356" s="238">
        <f t="shared" si="36"/>
        <v>15766.833168493149</v>
      </c>
      <c r="Q356" s="238">
        <f t="shared" si="37"/>
        <v>51096.11683150685</v>
      </c>
      <c r="R356" s="89">
        <v>0.05</v>
      </c>
      <c r="S356" s="238">
        <f t="shared" si="34"/>
        <v>48541.310989931502</v>
      </c>
    </row>
    <row r="357" spans="2:19" ht="15" customHeight="1" x14ac:dyDescent="0.25">
      <c r="B357" s="11">
        <v>353</v>
      </c>
      <c r="C357" s="161" t="s">
        <v>707</v>
      </c>
      <c r="D357" s="237"/>
      <c r="E357" s="152">
        <v>42217</v>
      </c>
      <c r="F357" s="58">
        <v>44482</v>
      </c>
      <c r="G357" s="5">
        <f t="shared" si="32"/>
        <v>6.2054794520547949</v>
      </c>
      <c r="H357" s="11">
        <v>25</v>
      </c>
      <c r="I357" s="11"/>
      <c r="J357" s="87">
        <v>0.05</v>
      </c>
      <c r="K357" s="88">
        <f t="shared" si="33"/>
        <v>3.7999999999999999E-2</v>
      </c>
      <c r="L357" s="238">
        <v>63679</v>
      </c>
      <c r="M357" s="238">
        <v>52060.98</v>
      </c>
      <c r="N357" s="89">
        <v>0.05</v>
      </c>
      <c r="O357" s="239">
        <f t="shared" si="35"/>
        <v>66862.95</v>
      </c>
      <c r="P357" s="238">
        <f t="shared" si="36"/>
        <v>15766.833168493149</v>
      </c>
      <c r="Q357" s="238">
        <f t="shared" si="37"/>
        <v>51096.11683150685</v>
      </c>
      <c r="R357" s="89">
        <v>0.05</v>
      </c>
      <c r="S357" s="238">
        <f t="shared" si="34"/>
        <v>48541.310989931502</v>
      </c>
    </row>
    <row r="358" spans="2:19" ht="15" customHeight="1" x14ac:dyDescent="0.25">
      <c r="B358" s="11">
        <v>354</v>
      </c>
      <c r="C358" s="161" t="s">
        <v>707</v>
      </c>
      <c r="D358" s="237"/>
      <c r="E358" s="152">
        <v>42217</v>
      </c>
      <c r="F358" s="58">
        <v>44482</v>
      </c>
      <c r="G358" s="5">
        <f t="shared" si="32"/>
        <v>6.2054794520547949</v>
      </c>
      <c r="H358" s="11">
        <v>25</v>
      </c>
      <c r="I358" s="11"/>
      <c r="J358" s="87">
        <v>0.05</v>
      </c>
      <c r="K358" s="88">
        <f t="shared" si="33"/>
        <v>3.7999999999999999E-2</v>
      </c>
      <c r="L358" s="238">
        <v>63679</v>
      </c>
      <c r="M358" s="238">
        <v>52060.98</v>
      </c>
      <c r="N358" s="89">
        <v>0.05</v>
      </c>
      <c r="O358" s="239">
        <f t="shared" si="35"/>
        <v>66862.95</v>
      </c>
      <c r="P358" s="238">
        <f t="shared" si="36"/>
        <v>15766.833168493149</v>
      </c>
      <c r="Q358" s="238">
        <f t="shared" si="37"/>
        <v>51096.11683150685</v>
      </c>
      <c r="R358" s="89">
        <v>0.05</v>
      </c>
      <c r="S358" s="238">
        <f t="shared" si="34"/>
        <v>48541.310989931502</v>
      </c>
    </row>
    <row r="359" spans="2:19" ht="15" customHeight="1" x14ac:dyDescent="0.25">
      <c r="B359" s="11">
        <v>355</v>
      </c>
      <c r="C359" s="161" t="s">
        <v>707</v>
      </c>
      <c r="D359" s="237"/>
      <c r="E359" s="152">
        <v>42217</v>
      </c>
      <c r="F359" s="58">
        <v>44482</v>
      </c>
      <c r="G359" s="5">
        <f t="shared" si="32"/>
        <v>6.2054794520547949</v>
      </c>
      <c r="H359" s="11">
        <v>25</v>
      </c>
      <c r="I359" s="11"/>
      <c r="J359" s="87">
        <v>0.05</v>
      </c>
      <c r="K359" s="88">
        <f t="shared" si="33"/>
        <v>3.7999999999999999E-2</v>
      </c>
      <c r="L359" s="238">
        <v>63679</v>
      </c>
      <c r="M359" s="238">
        <v>52060.98</v>
      </c>
      <c r="N359" s="89">
        <v>0.05</v>
      </c>
      <c r="O359" s="239">
        <f t="shared" si="35"/>
        <v>66862.95</v>
      </c>
      <c r="P359" s="238">
        <f t="shared" si="36"/>
        <v>15766.833168493149</v>
      </c>
      <c r="Q359" s="238">
        <f t="shared" si="37"/>
        <v>51096.11683150685</v>
      </c>
      <c r="R359" s="89">
        <v>0.05</v>
      </c>
      <c r="S359" s="238">
        <f t="shared" si="34"/>
        <v>48541.310989931502</v>
      </c>
    </row>
    <row r="360" spans="2:19" ht="15" customHeight="1" x14ac:dyDescent="0.25">
      <c r="B360" s="11">
        <v>356</v>
      </c>
      <c r="C360" s="161" t="s">
        <v>707</v>
      </c>
      <c r="D360" s="237"/>
      <c r="E360" s="152">
        <v>42217</v>
      </c>
      <c r="F360" s="58">
        <v>44482</v>
      </c>
      <c r="G360" s="5">
        <f t="shared" si="32"/>
        <v>6.2054794520547949</v>
      </c>
      <c r="H360" s="11">
        <v>25</v>
      </c>
      <c r="I360" s="11"/>
      <c r="J360" s="87">
        <v>0.05</v>
      </c>
      <c r="K360" s="88">
        <f t="shared" si="33"/>
        <v>3.7999999999999999E-2</v>
      </c>
      <c r="L360" s="238">
        <v>63679</v>
      </c>
      <c r="M360" s="238">
        <v>52060.98</v>
      </c>
      <c r="N360" s="89">
        <v>0.05</v>
      </c>
      <c r="O360" s="239">
        <f t="shared" si="35"/>
        <v>66862.95</v>
      </c>
      <c r="P360" s="238">
        <f t="shared" si="36"/>
        <v>15766.833168493149</v>
      </c>
      <c r="Q360" s="238">
        <f t="shared" si="37"/>
        <v>51096.11683150685</v>
      </c>
      <c r="R360" s="89">
        <v>0.05</v>
      </c>
      <c r="S360" s="238">
        <f t="shared" si="34"/>
        <v>48541.310989931502</v>
      </c>
    </row>
    <row r="361" spans="2:19" ht="15" customHeight="1" x14ac:dyDescent="0.25">
      <c r="B361" s="11">
        <v>357</v>
      </c>
      <c r="C361" s="161" t="s">
        <v>707</v>
      </c>
      <c r="D361" s="237"/>
      <c r="E361" s="152">
        <v>42217</v>
      </c>
      <c r="F361" s="58">
        <v>44482</v>
      </c>
      <c r="G361" s="5">
        <f t="shared" si="32"/>
        <v>6.2054794520547949</v>
      </c>
      <c r="H361" s="11">
        <v>25</v>
      </c>
      <c r="I361" s="11"/>
      <c r="J361" s="87">
        <v>0.05</v>
      </c>
      <c r="K361" s="88">
        <f t="shared" si="33"/>
        <v>3.7999999999999999E-2</v>
      </c>
      <c r="L361" s="238">
        <v>63679</v>
      </c>
      <c r="M361" s="238">
        <v>52060.98</v>
      </c>
      <c r="N361" s="89">
        <v>0.05</v>
      </c>
      <c r="O361" s="239">
        <f t="shared" si="35"/>
        <v>66862.95</v>
      </c>
      <c r="P361" s="238">
        <f t="shared" si="36"/>
        <v>15766.833168493149</v>
      </c>
      <c r="Q361" s="238">
        <f t="shared" si="37"/>
        <v>51096.11683150685</v>
      </c>
      <c r="R361" s="89">
        <v>0.05</v>
      </c>
      <c r="S361" s="238">
        <f t="shared" si="34"/>
        <v>48541.310989931502</v>
      </c>
    </row>
    <row r="362" spans="2:19" ht="15" customHeight="1" x14ac:dyDescent="0.25">
      <c r="B362" s="11">
        <v>358</v>
      </c>
      <c r="C362" s="161" t="s">
        <v>707</v>
      </c>
      <c r="D362" s="237"/>
      <c r="E362" s="152">
        <v>42217</v>
      </c>
      <c r="F362" s="58">
        <v>44482</v>
      </c>
      <c r="G362" s="5">
        <f t="shared" si="32"/>
        <v>6.2054794520547949</v>
      </c>
      <c r="H362" s="11">
        <v>25</v>
      </c>
      <c r="I362" s="11"/>
      <c r="J362" s="87">
        <v>0.05</v>
      </c>
      <c r="K362" s="88">
        <f t="shared" si="33"/>
        <v>3.7999999999999999E-2</v>
      </c>
      <c r="L362" s="238">
        <v>63679</v>
      </c>
      <c r="M362" s="238">
        <v>52060.98</v>
      </c>
      <c r="N362" s="89">
        <v>0.05</v>
      </c>
      <c r="O362" s="239">
        <f t="shared" si="35"/>
        <v>66862.95</v>
      </c>
      <c r="P362" s="238">
        <f t="shared" si="36"/>
        <v>15766.833168493149</v>
      </c>
      <c r="Q362" s="238">
        <f t="shared" si="37"/>
        <v>51096.11683150685</v>
      </c>
      <c r="R362" s="89">
        <v>0.05</v>
      </c>
      <c r="S362" s="238">
        <f t="shared" si="34"/>
        <v>48541.310989931502</v>
      </c>
    </row>
    <row r="363" spans="2:19" ht="15" customHeight="1" x14ac:dyDescent="0.25">
      <c r="B363" s="11">
        <v>359</v>
      </c>
      <c r="C363" s="161" t="s">
        <v>707</v>
      </c>
      <c r="D363" s="237"/>
      <c r="E363" s="152">
        <v>42217</v>
      </c>
      <c r="F363" s="58">
        <v>44482</v>
      </c>
      <c r="G363" s="5">
        <f t="shared" si="32"/>
        <v>6.2054794520547949</v>
      </c>
      <c r="H363" s="11">
        <v>25</v>
      </c>
      <c r="I363" s="11"/>
      <c r="J363" s="87">
        <v>0.05</v>
      </c>
      <c r="K363" s="88">
        <f t="shared" si="33"/>
        <v>3.7999999999999999E-2</v>
      </c>
      <c r="L363" s="238">
        <v>63679</v>
      </c>
      <c r="M363" s="238">
        <v>52060.98</v>
      </c>
      <c r="N363" s="89">
        <v>0.05</v>
      </c>
      <c r="O363" s="239">
        <f t="shared" si="35"/>
        <v>66862.95</v>
      </c>
      <c r="P363" s="238">
        <f t="shared" si="36"/>
        <v>15766.833168493149</v>
      </c>
      <c r="Q363" s="238">
        <f t="shared" si="37"/>
        <v>51096.11683150685</v>
      </c>
      <c r="R363" s="89">
        <v>0.05</v>
      </c>
      <c r="S363" s="238">
        <f t="shared" si="34"/>
        <v>48541.310989931502</v>
      </c>
    </row>
    <row r="364" spans="2:19" ht="15" customHeight="1" x14ac:dyDescent="0.25">
      <c r="B364" s="11">
        <v>360</v>
      </c>
      <c r="C364" s="161" t="s">
        <v>707</v>
      </c>
      <c r="D364" s="237"/>
      <c r="E364" s="152">
        <v>42217</v>
      </c>
      <c r="F364" s="58">
        <v>44482</v>
      </c>
      <c r="G364" s="5">
        <f t="shared" si="32"/>
        <v>6.2054794520547949</v>
      </c>
      <c r="H364" s="11">
        <v>25</v>
      </c>
      <c r="I364" s="11"/>
      <c r="J364" s="87">
        <v>0.05</v>
      </c>
      <c r="K364" s="88">
        <f t="shared" si="33"/>
        <v>3.7999999999999999E-2</v>
      </c>
      <c r="L364" s="238">
        <v>63679</v>
      </c>
      <c r="M364" s="238">
        <v>52060.98</v>
      </c>
      <c r="N364" s="89">
        <v>0.05</v>
      </c>
      <c r="O364" s="239">
        <f t="shared" si="35"/>
        <v>66862.95</v>
      </c>
      <c r="P364" s="238">
        <f t="shared" si="36"/>
        <v>15766.833168493149</v>
      </c>
      <c r="Q364" s="238">
        <f t="shared" si="37"/>
        <v>51096.11683150685</v>
      </c>
      <c r="R364" s="89">
        <v>0.05</v>
      </c>
      <c r="S364" s="238">
        <f t="shared" si="34"/>
        <v>48541.310989931502</v>
      </c>
    </row>
    <row r="365" spans="2:19" ht="15" customHeight="1" x14ac:dyDescent="0.25">
      <c r="B365" s="11">
        <v>361</v>
      </c>
      <c r="C365" s="161" t="s">
        <v>707</v>
      </c>
      <c r="D365" s="237"/>
      <c r="E365" s="152">
        <v>42217</v>
      </c>
      <c r="F365" s="58">
        <v>44482</v>
      </c>
      <c r="G365" s="5">
        <f t="shared" si="32"/>
        <v>6.2054794520547949</v>
      </c>
      <c r="H365" s="11">
        <v>25</v>
      </c>
      <c r="I365" s="11"/>
      <c r="J365" s="87">
        <v>0.05</v>
      </c>
      <c r="K365" s="88">
        <f t="shared" si="33"/>
        <v>3.7999999999999999E-2</v>
      </c>
      <c r="L365" s="238">
        <v>63679</v>
      </c>
      <c r="M365" s="238">
        <v>52060.98</v>
      </c>
      <c r="N365" s="89">
        <v>0.05</v>
      </c>
      <c r="O365" s="239">
        <f t="shared" si="35"/>
        <v>66862.95</v>
      </c>
      <c r="P365" s="238">
        <f t="shared" si="36"/>
        <v>15766.833168493149</v>
      </c>
      <c r="Q365" s="238">
        <f t="shared" si="37"/>
        <v>51096.11683150685</v>
      </c>
      <c r="R365" s="89">
        <v>0.05</v>
      </c>
      <c r="S365" s="238">
        <f t="shared" si="34"/>
        <v>48541.310989931502</v>
      </c>
    </row>
    <row r="366" spans="2:19" ht="15" customHeight="1" x14ac:dyDescent="0.25">
      <c r="B366" s="11">
        <v>362</v>
      </c>
      <c r="C366" s="161" t="s">
        <v>707</v>
      </c>
      <c r="D366" s="237"/>
      <c r="E366" s="152">
        <v>42217</v>
      </c>
      <c r="F366" s="58">
        <v>44482</v>
      </c>
      <c r="G366" s="5">
        <f t="shared" si="32"/>
        <v>6.2054794520547949</v>
      </c>
      <c r="H366" s="11">
        <v>25</v>
      </c>
      <c r="I366" s="11"/>
      <c r="J366" s="87">
        <v>0.05</v>
      </c>
      <c r="K366" s="88">
        <f t="shared" si="33"/>
        <v>3.7999999999999999E-2</v>
      </c>
      <c r="L366" s="238">
        <v>63679</v>
      </c>
      <c r="M366" s="238">
        <v>52060.98</v>
      </c>
      <c r="N366" s="89">
        <v>0.05</v>
      </c>
      <c r="O366" s="239">
        <f t="shared" si="35"/>
        <v>66862.95</v>
      </c>
      <c r="P366" s="238">
        <f t="shared" si="36"/>
        <v>15766.833168493149</v>
      </c>
      <c r="Q366" s="238">
        <f t="shared" si="37"/>
        <v>51096.11683150685</v>
      </c>
      <c r="R366" s="89">
        <v>0.05</v>
      </c>
      <c r="S366" s="238">
        <f t="shared" si="34"/>
        <v>48541.310989931502</v>
      </c>
    </row>
    <row r="367" spans="2:19" ht="15" customHeight="1" x14ac:dyDescent="0.25">
      <c r="B367" s="11">
        <v>363</v>
      </c>
      <c r="C367" s="161" t="s">
        <v>707</v>
      </c>
      <c r="D367" s="237"/>
      <c r="E367" s="152">
        <v>42217</v>
      </c>
      <c r="F367" s="58">
        <v>44482</v>
      </c>
      <c r="G367" s="5">
        <f t="shared" si="32"/>
        <v>6.2054794520547949</v>
      </c>
      <c r="H367" s="11">
        <v>25</v>
      </c>
      <c r="I367" s="11"/>
      <c r="J367" s="87">
        <v>0.05</v>
      </c>
      <c r="K367" s="88">
        <f t="shared" si="33"/>
        <v>3.7999999999999999E-2</v>
      </c>
      <c r="L367" s="238">
        <v>63679</v>
      </c>
      <c r="M367" s="238">
        <v>52060.98</v>
      </c>
      <c r="N367" s="89">
        <v>0.05</v>
      </c>
      <c r="O367" s="239">
        <f t="shared" si="35"/>
        <v>66862.95</v>
      </c>
      <c r="P367" s="238">
        <f t="shared" si="36"/>
        <v>15766.833168493149</v>
      </c>
      <c r="Q367" s="238">
        <f t="shared" si="37"/>
        <v>51096.11683150685</v>
      </c>
      <c r="R367" s="89">
        <v>0.05</v>
      </c>
      <c r="S367" s="238">
        <f t="shared" si="34"/>
        <v>48541.310989931502</v>
      </c>
    </row>
    <row r="368" spans="2:19" ht="15" customHeight="1" x14ac:dyDescent="0.25">
      <c r="B368" s="11">
        <v>364</v>
      </c>
      <c r="C368" s="161" t="s">
        <v>707</v>
      </c>
      <c r="D368" s="237"/>
      <c r="E368" s="152">
        <v>42217</v>
      </c>
      <c r="F368" s="58">
        <v>44482</v>
      </c>
      <c r="G368" s="5">
        <f t="shared" si="32"/>
        <v>6.2054794520547949</v>
      </c>
      <c r="H368" s="11">
        <v>25</v>
      </c>
      <c r="I368" s="11"/>
      <c r="J368" s="87">
        <v>0.05</v>
      </c>
      <c r="K368" s="88">
        <f t="shared" si="33"/>
        <v>3.7999999999999999E-2</v>
      </c>
      <c r="L368" s="238">
        <v>63679</v>
      </c>
      <c r="M368" s="238">
        <v>52060.98</v>
      </c>
      <c r="N368" s="89">
        <v>0.05</v>
      </c>
      <c r="O368" s="239">
        <f t="shared" si="35"/>
        <v>66862.95</v>
      </c>
      <c r="P368" s="238">
        <f t="shared" si="36"/>
        <v>15766.833168493149</v>
      </c>
      <c r="Q368" s="238">
        <f t="shared" si="37"/>
        <v>51096.11683150685</v>
      </c>
      <c r="R368" s="89">
        <v>0.05</v>
      </c>
      <c r="S368" s="238">
        <f t="shared" si="34"/>
        <v>48541.310989931502</v>
      </c>
    </row>
    <row r="369" spans="2:19" ht="15" customHeight="1" x14ac:dyDescent="0.25">
      <c r="B369" s="11">
        <v>365</v>
      </c>
      <c r="C369" s="161" t="s">
        <v>707</v>
      </c>
      <c r="D369" s="237"/>
      <c r="E369" s="152">
        <v>42217</v>
      </c>
      <c r="F369" s="58">
        <v>44482</v>
      </c>
      <c r="G369" s="5">
        <f t="shared" si="32"/>
        <v>6.2054794520547949</v>
      </c>
      <c r="H369" s="11">
        <v>25</v>
      </c>
      <c r="I369" s="11"/>
      <c r="J369" s="87">
        <v>0.05</v>
      </c>
      <c r="K369" s="88">
        <f t="shared" si="33"/>
        <v>3.7999999999999999E-2</v>
      </c>
      <c r="L369" s="238">
        <v>63679</v>
      </c>
      <c r="M369" s="238">
        <v>52060.98</v>
      </c>
      <c r="N369" s="89">
        <v>0.05</v>
      </c>
      <c r="O369" s="239">
        <f t="shared" si="35"/>
        <v>66862.95</v>
      </c>
      <c r="P369" s="238">
        <f t="shared" si="36"/>
        <v>15766.833168493149</v>
      </c>
      <c r="Q369" s="238">
        <f t="shared" si="37"/>
        <v>51096.11683150685</v>
      </c>
      <c r="R369" s="89">
        <v>0.05</v>
      </c>
      <c r="S369" s="238">
        <f t="shared" si="34"/>
        <v>48541.310989931502</v>
      </c>
    </row>
    <row r="370" spans="2:19" ht="15" customHeight="1" x14ac:dyDescent="0.25">
      <c r="B370" s="11">
        <v>366</v>
      </c>
      <c r="C370" s="161" t="s">
        <v>707</v>
      </c>
      <c r="D370" s="237"/>
      <c r="E370" s="152">
        <v>42217</v>
      </c>
      <c r="F370" s="58">
        <v>44482</v>
      </c>
      <c r="G370" s="5">
        <f t="shared" si="32"/>
        <v>6.2054794520547949</v>
      </c>
      <c r="H370" s="11">
        <v>25</v>
      </c>
      <c r="I370" s="11"/>
      <c r="J370" s="87">
        <v>0.05</v>
      </c>
      <c r="K370" s="88">
        <f t="shared" si="33"/>
        <v>3.7999999999999999E-2</v>
      </c>
      <c r="L370" s="238">
        <v>63679</v>
      </c>
      <c r="M370" s="238">
        <v>52060.98</v>
      </c>
      <c r="N370" s="89">
        <v>0.05</v>
      </c>
      <c r="O370" s="239">
        <f t="shared" si="35"/>
        <v>66862.95</v>
      </c>
      <c r="P370" s="238">
        <f t="shared" si="36"/>
        <v>15766.833168493149</v>
      </c>
      <c r="Q370" s="238">
        <f t="shared" si="37"/>
        <v>51096.11683150685</v>
      </c>
      <c r="R370" s="89">
        <v>0.05</v>
      </c>
      <c r="S370" s="238">
        <f t="shared" si="34"/>
        <v>48541.310989931502</v>
      </c>
    </row>
    <row r="371" spans="2:19" ht="15" customHeight="1" x14ac:dyDescent="0.25">
      <c r="B371" s="11">
        <v>367</v>
      </c>
      <c r="C371" s="161" t="s">
        <v>707</v>
      </c>
      <c r="D371" s="237"/>
      <c r="E371" s="152">
        <v>42217</v>
      </c>
      <c r="F371" s="58">
        <v>44482</v>
      </c>
      <c r="G371" s="5">
        <f t="shared" si="32"/>
        <v>6.2054794520547949</v>
      </c>
      <c r="H371" s="11">
        <v>25</v>
      </c>
      <c r="I371" s="11"/>
      <c r="J371" s="87">
        <v>0.05</v>
      </c>
      <c r="K371" s="88">
        <f t="shared" si="33"/>
        <v>3.7999999999999999E-2</v>
      </c>
      <c r="L371" s="238">
        <v>63679</v>
      </c>
      <c r="M371" s="238">
        <v>52060.98</v>
      </c>
      <c r="N371" s="89">
        <v>0.05</v>
      </c>
      <c r="O371" s="239">
        <f t="shared" si="35"/>
        <v>66862.95</v>
      </c>
      <c r="P371" s="238">
        <f t="shared" si="36"/>
        <v>15766.833168493149</v>
      </c>
      <c r="Q371" s="238">
        <f t="shared" si="37"/>
        <v>51096.11683150685</v>
      </c>
      <c r="R371" s="89">
        <v>0.05</v>
      </c>
      <c r="S371" s="238">
        <f t="shared" si="34"/>
        <v>48541.310989931502</v>
      </c>
    </row>
    <row r="372" spans="2:19" ht="15" customHeight="1" x14ac:dyDescent="0.25">
      <c r="B372" s="11">
        <v>368</v>
      </c>
      <c r="C372" s="161" t="s">
        <v>707</v>
      </c>
      <c r="D372" s="237"/>
      <c r="E372" s="152">
        <v>42217</v>
      </c>
      <c r="F372" s="58">
        <v>44482</v>
      </c>
      <c r="G372" s="5">
        <f t="shared" si="32"/>
        <v>6.2054794520547949</v>
      </c>
      <c r="H372" s="11">
        <v>25</v>
      </c>
      <c r="I372" s="11"/>
      <c r="J372" s="87">
        <v>0.05</v>
      </c>
      <c r="K372" s="88">
        <f t="shared" si="33"/>
        <v>3.7999999999999999E-2</v>
      </c>
      <c r="L372" s="238">
        <v>63679</v>
      </c>
      <c r="M372" s="238">
        <v>52060.98</v>
      </c>
      <c r="N372" s="89">
        <v>0.05</v>
      </c>
      <c r="O372" s="239">
        <f t="shared" si="35"/>
        <v>66862.95</v>
      </c>
      <c r="P372" s="238">
        <f t="shared" si="36"/>
        <v>15766.833168493149</v>
      </c>
      <c r="Q372" s="238">
        <f t="shared" si="37"/>
        <v>51096.11683150685</v>
      </c>
      <c r="R372" s="89">
        <v>0.05</v>
      </c>
      <c r="S372" s="238">
        <f t="shared" si="34"/>
        <v>48541.310989931502</v>
      </c>
    </row>
    <row r="373" spans="2:19" ht="15" customHeight="1" x14ac:dyDescent="0.25">
      <c r="B373" s="11">
        <v>369</v>
      </c>
      <c r="C373" s="161" t="s">
        <v>707</v>
      </c>
      <c r="D373" s="237"/>
      <c r="E373" s="152">
        <v>42217</v>
      </c>
      <c r="F373" s="58">
        <v>44482</v>
      </c>
      <c r="G373" s="5">
        <f t="shared" si="32"/>
        <v>6.2054794520547949</v>
      </c>
      <c r="H373" s="11">
        <v>25</v>
      </c>
      <c r="I373" s="11"/>
      <c r="J373" s="87">
        <v>0.05</v>
      </c>
      <c r="K373" s="88">
        <f t="shared" si="33"/>
        <v>3.7999999999999999E-2</v>
      </c>
      <c r="L373" s="238">
        <v>63679</v>
      </c>
      <c r="M373" s="238">
        <v>52060.98</v>
      </c>
      <c r="N373" s="89">
        <v>0.05</v>
      </c>
      <c r="O373" s="239">
        <f t="shared" si="35"/>
        <v>66862.95</v>
      </c>
      <c r="P373" s="238">
        <f t="shared" si="36"/>
        <v>15766.833168493149</v>
      </c>
      <c r="Q373" s="238">
        <f t="shared" si="37"/>
        <v>51096.11683150685</v>
      </c>
      <c r="R373" s="89">
        <v>0.05</v>
      </c>
      <c r="S373" s="238">
        <f t="shared" si="34"/>
        <v>48541.310989931502</v>
      </c>
    </row>
    <row r="374" spans="2:19" ht="15" customHeight="1" x14ac:dyDescent="0.25">
      <c r="B374" s="11">
        <v>370</v>
      </c>
      <c r="C374" s="161" t="s">
        <v>707</v>
      </c>
      <c r="D374" s="237"/>
      <c r="E374" s="152">
        <v>42217</v>
      </c>
      <c r="F374" s="58">
        <v>44482</v>
      </c>
      <c r="G374" s="5">
        <f t="shared" si="32"/>
        <v>6.2054794520547949</v>
      </c>
      <c r="H374" s="11">
        <v>25</v>
      </c>
      <c r="I374" s="11"/>
      <c r="J374" s="87">
        <v>0.05</v>
      </c>
      <c r="K374" s="88">
        <f t="shared" si="33"/>
        <v>3.7999999999999999E-2</v>
      </c>
      <c r="L374" s="238">
        <v>63679</v>
      </c>
      <c r="M374" s="238">
        <v>52060.98</v>
      </c>
      <c r="N374" s="89">
        <v>0.05</v>
      </c>
      <c r="O374" s="239">
        <f t="shared" si="35"/>
        <v>66862.95</v>
      </c>
      <c r="P374" s="238">
        <f t="shared" si="36"/>
        <v>15766.833168493149</v>
      </c>
      <c r="Q374" s="238">
        <f t="shared" si="37"/>
        <v>51096.11683150685</v>
      </c>
      <c r="R374" s="89">
        <v>0.05</v>
      </c>
      <c r="S374" s="238">
        <f t="shared" si="34"/>
        <v>48541.310989931502</v>
      </c>
    </row>
    <row r="375" spans="2:19" ht="15" customHeight="1" x14ac:dyDescent="0.25">
      <c r="B375" s="11">
        <v>371</v>
      </c>
      <c r="C375" s="161" t="s">
        <v>707</v>
      </c>
      <c r="D375" s="237"/>
      <c r="E375" s="152">
        <v>42217</v>
      </c>
      <c r="F375" s="58">
        <v>44482</v>
      </c>
      <c r="G375" s="5">
        <f t="shared" si="32"/>
        <v>6.2054794520547949</v>
      </c>
      <c r="H375" s="11">
        <v>25</v>
      </c>
      <c r="I375" s="11"/>
      <c r="J375" s="87">
        <v>0.05</v>
      </c>
      <c r="K375" s="88">
        <f t="shared" si="33"/>
        <v>3.7999999999999999E-2</v>
      </c>
      <c r="L375" s="238">
        <v>63679</v>
      </c>
      <c r="M375" s="238">
        <v>52060.98</v>
      </c>
      <c r="N375" s="89">
        <v>0.05</v>
      </c>
      <c r="O375" s="239">
        <f t="shared" si="35"/>
        <v>66862.95</v>
      </c>
      <c r="P375" s="238">
        <f t="shared" si="36"/>
        <v>15766.833168493149</v>
      </c>
      <c r="Q375" s="238">
        <f t="shared" si="37"/>
        <v>51096.11683150685</v>
      </c>
      <c r="R375" s="89">
        <v>0.05</v>
      </c>
      <c r="S375" s="238">
        <f t="shared" si="34"/>
        <v>48541.310989931502</v>
      </c>
    </row>
    <row r="376" spans="2:19" ht="15" customHeight="1" x14ac:dyDescent="0.25">
      <c r="B376" s="11">
        <v>372</v>
      </c>
      <c r="C376" s="161" t="s">
        <v>707</v>
      </c>
      <c r="D376" s="237"/>
      <c r="E376" s="152">
        <v>42217</v>
      </c>
      <c r="F376" s="58">
        <v>44482</v>
      </c>
      <c r="G376" s="5">
        <f t="shared" si="32"/>
        <v>6.2054794520547949</v>
      </c>
      <c r="H376" s="11">
        <v>25</v>
      </c>
      <c r="I376" s="11"/>
      <c r="J376" s="87">
        <v>0.05</v>
      </c>
      <c r="K376" s="88">
        <f t="shared" si="33"/>
        <v>3.7999999999999999E-2</v>
      </c>
      <c r="L376" s="238">
        <v>63679</v>
      </c>
      <c r="M376" s="238">
        <v>52060.98</v>
      </c>
      <c r="N376" s="89">
        <v>0.05</v>
      </c>
      <c r="O376" s="239">
        <f t="shared" si="35"/>
        <v>66862.95</v>
      </c>
      <c r="P376" s="238">
        <f t="shared" si="36"/>
        <v>15766.833168493149</v>
      </c>
      <c r="Q376" s="238">
        <f t="shared" si="37"/>
        <v>51096.11683150685</v>
      </c>
      <c r="R376" s="89">
        <v>0.05</v>
      </c>
      <c r="S376" s="238">
        <f t="shared" si="34"/>
        <v>48541.310989931502</v>
      </c>
    </row>
    <row r="377" spans="2:19" ht="15" customHeight="1" x14ac:dyDescent="0.25">
      <c r="B377" s="11">
        <v>373</v>
      </c>
      <c r="C377" s="161" t="s">
        <v>707</v>
      </c>
      <c r="D377" s="237"/>
      <c r="E377" s="152">
        <v>42217</v>
      </c>
      <c r="F377" s="58">
        <v>44482</v>
      </c>
      <c r="G377" s="5">
        <f t="shared" si="32"/>
        <v>6.2054794520547949</v>
      </c>
      <c r="H377" s="11">
        <v>25</v>
      </c>
      <c r="I377" s="11"/>
      <c r="J377" s="87">
        <v>0.05</v>
      </c>
      <c r="K377" s="88">
        <f t="shared" si="33"/>
        <v>3.7999999999999999E-2</v>
      </c>
      <c r="L377" s="238">
        <v>63679</v>
      </c>
      <c r="M377" s="238">
        <v>52060.98</v>
      </c>
      <c r="N377" s="89">
        <v>0.05</v>
      </c>
      <c r="O377" s="239">
        <f t="shared" si="35"/>
        <v>66862.95</v>
      </c>
      <c r="P377" s="238">
        <f t="shared" si="36"/>
        <v>15766.833168493149</v>
      </c>
      <c r="Q377" s="238">
        <f t="shared" si="37"/>
        <v>51096.11683150685</v>
      </c>
      <c r="R377" s="89">
        <v>0.05</v>
      </c>
      <c r="S377" s="238">
        <f t="shared" si="34"/>
        <v>48541.310989931502</v>
      </c>
    </row>
    <row r="378" spans="2:19" ht="15" customHeight="1" x14ac:dyDescent="0.25">
      <c r="B378" s="11">
        <v>374</v>
      </c>
      <c r="C378" s="161" t="s">
        <v>707</v>
      </c>
      <c r="D378" s="237"/>
      <c r="E378" s="152">
        <v>42217</v>
      </c>
      <c r="F378" s="58">
        <v>44482</v>
      </c>
      <c r="G378" s="5">
        <f t="shared" si="32"/>
        <v>6.2054794520547949</v>
      </c>
      <c r="H378" s="11">
        <v>25</v>
      </c>
      <c r="I378" s="11"/>
      <c r="J378" s="87">
        <v>0.05</v>
      </c>
      <c r="K378" s="88">
        <f t="shared" si="33"/>
        <v>3.7999999999999999E-2</v>
      </c>
      <c r="L378" s="238">
        <v>63679</v>
      </c>
      <c r="M378" s="238">
        <v>52060.98</v>
      </c>
      <c r="N378" s="89">
        <v>0.05</v>
      </c>
      <c r="O378" s="239">
        <f t="shared" si="35"/>
        <v>66862.95</v>
      </c>
      <c r="P378" s="238">
        <f t="shared" si="36"/>
        <v>15766.833168493149</v>
      </c>
      <c r="Q378" s="238">
        <f t="shared" si="37"/>
        <v>51096.11683150685</v>
      </c>
      <c r="R378" s="89">
        <v>0.05</v>
      </c>
      <c r="S378" s="238">
        <f t="shared" si="34"/>
        <v>48541.310989931502</v>
      </c>
    </row>
    <row r="379" spans="2:19" ht="15" customHeight="1" x14ac:dyDescent="0.25">
      <c r="B379" s="11">
        <v>375</v>
      </c>
      <c r="C379" s="161" t="s">
        <v>707</v>
      </c>
      <c r="D379" s="237"/>
      <c r="E379" s="152">
        <v>42217</v>
      </c>
      <c r="F379" s="58">
        <v>44482</v>
      </c>
      <c r="G379" s="5">
        <f t="shared" si="32"/>
        <v>6.2054794520547949</v>
      </c>
      <c r="H379" s="11">
        <v>25</v>
      </c>
      <c r="I379" s="11"/>
      <c r="J379" s="87">
        <v>0.05</v>
      </c>
      <c r="K379" s="88">
        <f t="shared" si="33"/>
        <v>3.7999999999999999E-2</v>
      </c>
      <c r="L379" s="238">
        <v>63679</v>
      </c>
      <c r="M379" s="238">
        <v>52060.98</v>
      </c>
      <c r="N379" s="89">
        <v>0.05</v>
      </c>
      <c r="O379" s="239">
        <f t="shared" si="35"/>
        <v>66862.95</v>
      </c>
      <c r="P379" s="238">
        <f t="shared" si="36"/>
        <v>15766.833168493149</v>
      </c>
      <c r="Q379" s="238">
        <f t="shared" si="37"/>
        <v>51096.11683150685</v>
      </c>
      <c r="R379" s="89">
        <v>0.05</v>
      </c>
      <c r="S379" s="238">
        <f t="shared" si="34"/>
        <v>48541.310989931502</v>
      </c>
    </row>
    <row r="380" spans="2:19" ht="15" customHeight="1" x14ac:dyDescent="0.25">
      <c r="B380" s="11">
        <v>376</v>
      </c>
      <c r="C380" s="161" t="s">
        <v>707</v>
      </c>
      <c r="D380" s="237"/>
      <c r="E380" s="152">
        <v>42217</v>
      </c>
      <c r="F380" s="58">
        <v>44482</v>
      </c>
      <c r="G380" s="5">
        <f t="shared" si="32"/>
        <v>6.2054794520547949</v>
      </c>
      <c r="H380" s="11">
        <v>25</v>
      </c>
      <c r="I380" s="11"/>
      <c r="J380" s="87">
        <v>0.05</v>
      </c>
      <c r="K380" s="88">
        <f t="shared" si="33"/>
        <v>3.7999999999999999E-2</v>
      </c>
      <c r="L380" s="238">
        <v>63679</v>
      </c>
      <c r="M380" s="238">
        <v>52060.98</v>
      </c>
      <c r="N380" s="89">
        <v>0.05</v>
      </c>
      <c r="O380" s="239">
        <f t="shared" si="35"/>
        <v>66862.95</v>
      </c>
      <c r="P380" s="238">
        <f t="shared" si="36"/>
        <v>15766.833168493149</v>
      </c>
      <c r="Q380" s="238">
        <f t="shared" si="37"/>
        <v>51096.11683150685</v>
      </c>
      <c r="R380" s="89">
        <v>0.05</v>
      </c>
      <c r="S380" s="238">
        <f t="shared" si="34"/>
        <v>48541.310989931502</v>
      </c>
    </row>
    <row r="381" spans="2:19" ht="15" customHeight="1" x14ac:dyDescent="0.25">
      <c r="B381" s="11">
        <v>377</v>
      </c>
      <c r="C381" s="161" t="s">
        <v>707</v>
      </c>
      <c r="D381" s="237"/>
      <c r="E381" s="152">
        <v>42217</v>
      </c>
      <c r="F381" s="58">
        <v>44482</v>
      </c>
      <c r="G381" s="5">
        <f t="shared" si="32"/>
        <v>6.2054794520547949</v>
      </c>
      <c r="H381" s="11">
        <v>25</v>
      </c>
      <c r="I381" s="11"/>
      <c r="J381" s="87">
        <v>0.05</v>
      </c>
      <c r="K381" s="88">
        <f t="shared" si="33"/>
        <v>3.7999999999999999E-2</v>
      </c>
      <c r="L381" s="238">
        <v>63679</v>
      </c>
      <c r="M381" s="238">
        <v>52060.98</v>
      </c>
      <c r="N381" s="89">
        <v>0.05</v>
      </c>
      <c r="O381" s="239">
        <f t="shared" si="35"/>
        <v>66862.95</v>
      </c>
      <c r="P381" s="238">
        <f t="shared" si="36"/>
        <v>15766.833168493149</v>
      </c>
      <c r="Q381" s="238">
        <f t="shared" si="37"/>
        <v>51096.11683150685</v>
      </c>
      <c r="R381" s="89">
        <v>0.05</v>
      </c>
      <c r="S381" s="238">
        <f t="shared" si="34"/>
        <v>48541.310989931502</v>
      </c>
    </row>
    <row r="382" spans="2:19" ht="15" customHeight="1" x14ac:dyDescent="0.25">
      <c r="B382" s="11">
        <v>378</v>
      </c>
      <c r="C382" s="161" t="s">
        <v>707</v>
      </c>
      <c r="D382" s="237"/>
      <c r="E382" s="152">
        <v>42217</v>
      </c>
      <c r="F382" s="58">
        <v>44482</v>
      </c>
      <c r="G382" s="5">
        <f t="shared" si="32"/>
        <v>6.2054794520547949</v>
      </c>
      <c r="H382" s="11">
        <v>25</v>
      </c>
      <c r="I382" s="11"/>
      <c r="J382" s="87">
        <v>0.05</v>
      </c>
      <c r="K382" s="88">
        <f t="shared" si="33"/>
        <v>3.7999999999999999E-2</v>
      </c>
      <c r="L382" s="238">
        <v>63679</v>
      </c>
      <c r="M382" s="238">
        <v>52060.98</v>
      </c>
      <c r="N382" s="89">
        <v>0.05</v>
      </c>
      <c r="O382" s="239">
        <f t="shared" si="35"/>
        <v>66862.95</v>
      </c>
      <c r="P382" s="238">
        <f t="shared" si="36"/>
        <v>15766.833168493149</v>
      </c>
      <c r="Q382" s="238">
        <f t="shared" si="37"/>
        <v>51096.11683150685</v>
      </c>
      <c r="R382" s="89">
        <v>0.05</v>
      </c>
      <c r="S382" s="238">
        <f t="shared" si="34"/>
        <v>48541.310989931502</v>
      </c>
    </row>
    <row r="383" spans="2:19" ht="15" customHeight="1" x14ac:dyDescent="0.25">
      <c r="B383" s="11">
        <v>379</v>
      </c>
      <c r="C383" s="161" t="s">
        <v>707</v>
      </c>
      <c r="D383" s="237"/>
      <c r="E383" s="152">
        <v>42217</v>
      </c>
      <c r="F383" s="58">
        <v>44482</v>
      </c>
      <c r="G383" s="5">
        <f t="shared" si="32"/>
        <v>6.2054794520547949</v>
      </c>
      <c r="H383" s="11">
        <v>25</v>
      </c>
      <c r="I383" s="11"/>
      <c r="J383" s="87">
        <v>0.05</v>
      </c>
      <c r="K383" s="88">
        <f t="shared" si="33"/>
        <v>3.7999999999999999E-2</v>
      </c>
      <c r="L383" s="238">
        <v>63679</v>
      </c>
      <c r="M383" s="238">
        <v>52060.98</v>
      </c>
      <c r="N383" s="89">
        <v>0.05</v>
      </c>
      <c r="O383" s="239">
        <f t="shared" si="35"/>
        <v>66862.95</v>
      </c>
      <c r="P383" s="238">
        <f t="shared" si="36"/>
        <v>15766.833168493149</v>
      </c>
      <c r="Q383" s="238">
        <f t="shared" si="37"/>
        <v>51096.11683150685</v>
      </c>
      <c r="R383" s="89">
        <v>0.05</v>
      </c>
      <c r="S383" s="238">
        <f t="shared" si="34"/>
        <v>48541.310989931502</v>
      </c>
    </row>
    <row r="384" spans="2:19" ht="15" customHeight="1" x14ac:dyDescent="0.25">
      <c r="B384" s="11">
        <v>380</v>
      </c>
      <c r="C384" s="161" t="s">
        <v>707</v>
      </c>
      <c r="D384" s="237"/>
      <c r="E384" s="152">
        <v>42217</v>
      </c>
      <c r="F384" s="58">
        <v>44482</v>
      </c>
      <c r="G384" s="5">
        <f t="shared" si="32"/>
        <v>6.2054794520547949</v>
      </c>
      <c r="H384" s="11">
        <v>25</v>
      </c>
      <c r="I384" s="11"/>
      <c r="J384" s="87">
        <v>0.05</v>
      </c>
      <c r="K384" s="88">
        <f t="shared" si="33"/>
        <v>3.7999999999999999E-2</v>
      </c>
      <c r="L384" s="238">
        <v>63679</v>
      </c>
      <c r="M384" s="238">
        <v>52060.98</v>
      </c>
      <c r="N384" s="89">
        <v>0.05</v>
      </c>
      <c r="O384" s="239">
        <f t="shared" si="35"/>
        <v>66862.95</v>
      </c>
      <c r="P384" s="238">
        <f t="shared" si="36"/>
        <v>15766.833168493149</v>
      </c>
      <c r="Q384" s="238">
        <f t="shared" si="37"/>
        <v>51096.11683150685</v>
      </c>
      <c r="R384" s="89">
        <v>0.05</v>
      </c>
      <c r="S384" s="238">
        <f t="shared" si="34"/>
        <v>48541.310989931502</v>
      </c>
    </row>
    <row r="385" spans="2:19" ht="15" customHeight="1" x14ac:dyDescent="0.25">
      <c r="B385" s="11">
        <v>381</v>
      </c>
      <c r="C385" s="161" t="s">
        <v>707</v>
      </c>
      <c r="D385" s="237"/>
      <c r="E385" s="152">
        <v>42217</v>
      </c>
      <c r="F385" s="58">
        <v>44482</v>
      </c>
      <c r="G385" s="5">
        <f t="shared" si="32"/>
        <v>6.2054794520547949</v>
      </c>
      <c r="H385" s="11">
        <v>25</v>
      </c>
      <c r="I385" s="11"/>
      <c r="J385" s="87">
        <v>0.05</v>
      </c>
      <c r="K385" s="88">
        <f t="shared" si="33"/>
        <v>3.7999999999999999E-2</v>
      </c>
      <c r="L385" s="238">
        <v>63679</v>
      </c>
      <c r="M385" s="238">
        <v>52060.98</v>
      </c>
      <c r="N385" s="89">
        <v>0.05</v>
      </c>
      <c r="O385" s="239">
        <f t="shared" si="35"/>
        <v>66862.95</v>
      </c>
      <c r="P385" s="238">
        <f t="shared" si="36"/>
        <v>15766.833168493149</v>
      </c>
      <c r="Q385" s="238">
        <f t="shared" si="37"/>
        <v>51096.11683150685</v>
      </c>
      <c r="R385" s="89">
        <v>0.05</v>
      </c>
      <c r="S385" s="238">
        <f t="shared" si="34"/>
        <v>48541.310989931502</v>
      </c>
    </row>
    <row r="386" spans="2:19" ht="15" customHeight="1" x14ac:dyDescent="0.25">
      <c r="B386" s="11">
        <v>382</v>
      </c>
      <c r="C386" s="161" t="s">
        <v>707</v>
      </c>
      <c r="D386" s="237"/>
      <c r="E386" s="152">
        <v>42217</v>
      </c>
      <c r="F386" s="58">
        <v>44482</v>
      </c>
      <c r="G386" s="5">
        <f t="shared" si="32"/>
        <v>6.2054794520547949</v>
      </c>
      <c r="H386" s="11">
        <v>25</v>
      </c>
      <c r="I386" s="11"/>
      <c r="J386" s="87">
        <v>0.05</v>
      </c>
      <c r="K386" s="88">
        <f t="shared" si="33"/>
        <v>3.7999999999999999E-2</v>
      </c>
      <c r="L386" s="238">
        <v>63679</v>
      </c>
      <c r="M386" s="238">
        <v>52060.98</v>
      </c>
      <c r="N386" s="89">
        <v>0.05</v>
      </c>
      <c r="O386" s="239">
        <f t="shared" si="35"/>
        <v>66862.95</v>
      </c>
      <c r="P386" s="238">
        <f t="shared" si="36"/>
        <v>15766.833168493149</v>
      </c>
      <c r="Q386" s="238">
        <f t="shared" si="37"/>
        <v>51096.11683150685</v>
      </c>
      <c r="R386" s="89">
        <v>0.05</v>
      </c>
      <c r="S386" s="238">
        <f t="shared" si="34"/>
        <v>48541.310989931502</v>
      </c>
    </row>
    <row r="387" spans="2:19" ht="15" customHeight="1" x14ac:dyDescent="0.25">
      <c r="B387" s="11">
        <v>383</v>
      </c>
      <c r="C387" s="161" t="s">
        <v>707</v>
      </c>
      <c r="D387" s="237"/>
      <c r="E387" s="152">
        <v>42217</v>
      </c>
      <c r="F387" s="58">
        <v>44482</v>
      </c>
      <c r="G387" s="5">
        <f t="shared" si="32"/>
        <v>6.2054794520547949</v>
      </c>
      <c r="H387" s="11">
        <v>25</v>
      </c>
      <c r="I387" s="11"/>
      <c r="J387" s="87">
        <v>0.05</v>
      </c>
      <c r="K387" s="88">
        <f t="shared" si="33"/>
        <v>3.7999999999999999E-2</v>
      </c>
      <c r="L387" s="238">
        <v>63679</v>
      </c>
      <c r="M387" s="238">
        <v>52060.98</v>
      </c>
      <c r="N387" s="89">
        <v>0.05</v>
      </c>
      <c r="O387" s="239">
        <f t="shared" si="35"/>
        <v>66862.95</v>
      </c>
      <c r="P387" s="238">
        <f t="shared" si="36"/>
        <v>15766.833168493149</v>
      </c>
      <c r="Q387" s="238">
        <f t="shared" si="37"/>
        <v>51096.11683150685</v>
      </c>
      <c r="R387" s="89">
        <v>0.05</v>
      </c>
      <c r="S387" s="238">
        <f t="shared" si="34"/>
        <v>48541.310989931502</v>
      </c>
    </row>
    <row r="388" spans="2:19" ht="15" customHeight="1" x14ac:dyDescent="0.25">
      <c r="B388" s="11">
        <v>384</v>
      </c>
      <c r="C388" s="161" t="s">
        <v>707</v>
      </c>
      <c r="D388" s="237"/>
      <c r="E388" s="152">
        <v>42217</v>
      </c>
      <c r="F388" s="58">
        <v>44482</v>
      </c>
      <c r="G388" s="5">
        <f t="shared" si="32"/>
        <v>6.2054794520547949</v>
      </c>
      <c r="H388" s="11">
        <v>25</v>
      </c>
      <c r="I388" s="11"/>
      <c r="J388" s="87">
        <v>0.05</v>
      </c>
      <c r="K388" s="88">
        <f t="shared" si="33"/>
        <v>3.7999999999999999E-2</v>
      </c>
      <c r="L388" s="238">
        <v>63679</v>
      </c>
      <c r="M388" s="238">
        <v>52060.98</v>
      </c>
      <c r="N388" s="89">
        <v>0.05</v>
      </c>
      <c r="O388" s="239">
        <f t="shared" si="35"/>
        <v>66862.95</v>
      </c>
      <c r="P388" s="238">
        <f t="shared" si="36"/>
        <v>15766.833168493149</v>
      </c>
      <c r="Q388" s="238">
        <f t="shared" si="37"/>
        <v>51096.11683150685</v>
      </c>
      <c r="R388" s="89">
        <v>0.05</v>
      </c>
      <c r="S388" s="238">
        <f t="shared" si="34"/>
        <v>48541.310989931502</v>
      </c>
    </row>
    <row r="389" spans="2:19" ht="15" customHeight="1" x14ac:dyDescent="0.25">
      <c r="B389" s="11">
        <v>385</v>
      </c>
      <c r="C389" s="161" t="s">
        <v>707</v>
      </c>
      <c r="D389" s="237"/>
      <c r="E389" s="152">
        <v>42217</v>
      </c>
      <c r="F389" s="58">
        <v>44482</v>
      </c>
      <c r="G389" s="5">
        <f t="shared" ref="G389:G452" si="38">(F389-E389)/(EDATE(F389,12)-F389)</f>
        <v>6.2054794520547949</v>
      </c>
      <c r="H389" s="11">
        <v>25</v>
      </c>
      <c r="I389" s="11"/>
      <c r="J389" s="87">
        <v>0.05</v>
      </c>
      <c r="K389" s="88">
        <f t="shared" ref="K389:K452" si="39">(1-J389)/H389</f>
        <v>3.7999999999999999E-2</v>
      </c>
      <c r="L389" s="238">
        <v>63679</v>
      </c>
      <c r="M389" s="238">
        <v>52060.98</v>
      </c>
      <c r="N389" s="89">
        <v>0.05</v>
      </c>
      <c r="O389" s="239">
        <f t="shared" si="35"/>
        <v>66862.95</v>
      </c>
      <c r="P389" s="238">
        <f t="shared" si="36"/>
        <v>15766.833168493149</v>
      </c>
      <c r="Q389" s="238">
        <f t="shared" si="37"/>
        <v>51096.11683150685</v>
      </c>
      <c r="R389" s="89">
        <v>0.05</v>
      </c>
      <c r="S389" s="238">
        <f t="shared" ref="S389:S452" si="40">IF(M389&lt;=0,0,IF(Q389&lt;=J389*O389,J389*O389,Q389*(1-R389)))</f>
        <v>48541.310989931502</v>
      </c>
    </row>
    <row r="390" spans="2:19" ht="15" customHeight="1" x14ac:dyDescent="0.25">
      <c r="B390" s="11">
        <v>386</v>
      </c>
      <c r="C390" s="161" t="s">
        <v>707</v>
      </c>
      <c r="D390" s="237"/>
      <c r="E390" s="152">
        <v>42217</v>
      </c>
      <c r="F390" s="58">
        <v>44482</v>
      </c>
      <c r="G390" s="5">
        <f t="shared" si="38"/>
        <v>6.2054794520547949</v>
      </c>
      <c r="H390" s="11">
        <v>25</v>
      </c>
      <c r="I390" s="11"/>
      <c r="J390" s="87">
        <v>0.05</v>
      </c>
      <c r="K390" s="88">
        <f t="shared" si="39"/>
        <v>3.7999999999999999E-2</v>
      </c>
      <c r="L390" s="238">
        <v>63679</v>
      </c>
      <c r="M390" s="238">
        <v>52060.98</v>
      </c>
      <c r="N390" s="89">
        <v>0.05</v>
      </c>
      <c r="O390" s="239">
        <f t="shared" ref="O390:O453" si="41">L390*(1+N390)</f>
        <v>66862.95</v>
      </c>
      <c r="P390" s="238">
        <f t="shared" ref="P390:P453" si="42">O390*K390*G390</f>
        <v>15766.833168493149</v>
      </c>
      <c r="Q390" s="238">
        <f t="shared" ref="Q390:Q453" si="43">MAX(O390-P390,0)</f>
        <v>51096.11683150685</v>
      </c>
      <c r="R390" s="89">
        <v>0.05</v>
      </c>
      <c r="S390" s="238">
        <f t="shared" si="40"/>
        <v>48541.310989931502</v>
      </c>
    </row>
    <row r="391" spans="2:19" ht="15" customHeight="1" x14ac:dyDescent="0.25">
      <c r="B391" s="11">
        <v>387</v>
      </c>
      <c r="C391" s="161" t="s">
        <v>707</v>
      </c>
      <c r="D391" s="237"/>
      <c r="E391" s="152">
        <v>42217</v>
      </c>
      <c r="F391" s="58">
        <v>44482</v>
      </c>
      <c r="G391" s="5">
        <f t="shared" si="38"/>
        <v>6.2054794520547949</v>
      </c>
      <c r="H391" s="11">
        <v>25</v>
      </c>
      <c r="I391" s="11"/>
      <c r="J391" s="87">
        <v>0.05</v>
      </c>
      <c r="K391" s="88">
        <f t="shared" si="39"/>
        <v>3.7999999999999999E-2</v>
      </c>
      <c r="L391" s="238">
        <v>63679</v>
      </c>
      <c r="M391" s="238">
        <v>52060.98</v>
      </c>
      <c r="N391" s="89">
        <v>0.05</v>
      </c>
      <c r="O391" s="239">
        <f t="shared" si="41"/>
        <v>66862.95</v>
      </c>
      <c r="P391" s="238">
        <f t="shared" si="42"/>
        <v>15766.833168493149</v>
      </c>
      <c r="Q391" s="238">
        <f t="shared" si="43"/>
        <v>51096.11683150685</v>
      </c>
      <c r="R391" s="89">
        <v>0.05</v>
      </c>
      <c r="S391" s="238">
        <f t="shared" si="40"/>
        <v>48541.310989931502</v>
      </c>
    </row>
    <row r="392" spans="2:19" ht="15" customHeight="1" x14ac:dyDescent="0.25">
      <c r="B392" s="11">
        <v>388</v>
      </c>
      <c r="C392" s="161" t="s">
        <v>707</v>
      </c>
      <c r="D392" s="237"/>
      <c r="E392" s="152">
        <v>42217</v>
      </c>
      <c r="F392" s="58">
        <v>44482</v>
      </c>
      <c r="G392" s="5">
        <f t="shared" si="38"/>
        <v>6.2054794520547949</v>
      </c>
      <c r="H392" s="11">
        <v>25</v>
      </c>
      <c r="I392" s="11"/>
      <c r="J392" s="87">
        <v>0.05</v>
      </c>
      <c r="K392" s="88">
        <f t="shared" si="39"/>
        <v>3.7999999999999999E-2</v>
      </c>
      <c r="L392" s="238">
        <v>63679</v>
      </c>
      <c r="M392" s="238">
        <v>52060.98</v>
      </c>
      <c r="N392" s="89">
        <v>0.05</v>
      </c>
      <c r="O392" s="239">
        <f t="shared" si="41"/>
        <v>66862.95</v>
      </c>
      <c r="P392" s="238">
        <f t="shared" si="42"/>
        <v>15766.833168493149</v>
      </c>
      <c r="Q392" s="238">
        <f t="shared" si="43"/>
        <v>51096.11683150685</v>
      </c>
      <c r="R392" s="89">
        <v>0.05</v>
      </c>
      <c r="S392" s="238">
        <f t="shared" si="40"/>
        <v>48541.310989931502</v>
      </c>
    </row>
    <row r="393" spans="2:19" ht="15" customHeight="1" x14ac:dyDescent="0.25">
      <c r="B393" s="11">
        <v>389</v>
      </c>
      <c r="C393" s="161" t="s">
        <v>707</v>
      </c>
      <c r="D393" s="237"/>
      <c r="E393" s="152">
        <v>42217</v>
      </c>
      <c r="F393" s="58">
        <v>44482</v>
      </c>
      <c r="G393" s="5">
        <f t="shared" si="38"/>
        <v>6.2054794520547949</v>
      </c>
      <c r="H393" s="11">
        <v>25</v>
      </c>
      <c r="I393" s="11"/>
      <c r="J393" s="87">
        <v>0.05</v>
      </c>
      <c r="K393" s="88">
        <f t="shared" si="39"/>
        <v>3.7999999999999999E-2</v>
      </c>
      <c r="L393" s="238">
        <v>63679</v>
      </c>
      <c r="M393" s="238">
        <v>52060.98</v>
      </c>
      <c r="N393" s="89">
        <v>0.05</v>
      </c>
      <c r="O393" s="239">
        <f t="shared" si="41"/>
        <v>66862.95</v>
      </c>
      <c r="P393" s="238">
        <f t="shared" si="42"/>
        <v>15766.833168493149</v>
      </c>
      <c r="Q393" s="238">
        <f t="shared" si="43"/>
        <v>51096.11683150685</v>
      </c>
      <c r="R393" s="89">
        <v>0.05</v>
      </c>
      <c r="S393" s="238">
        <f t="shared" si="40"/>
        <v>48541.310989931502</v>
      </c>
    </row>
    <row r="394" spans="2:19" ht="15" customHeight="1" x14ac:dyDescent="0.25">
      <c r="B394" s="11">
        <v>390</v>
      </c>
      <c r="C394" s="161" t="s">
        <v>707</v>
      </c>
      <c r="D394" s="237"/>
      <c r="E394" s="152">
        <v>42217</v>
      </c>
      <c r="F394" s="58">
        <v>44482</v>
      </c>
      <c r="G394" s="5">
        <f t="shared" si="38"/>
        <v>6.2054794520547949</v>
      </c>
      <c r="H394" s="11">
        <v>25</v>
      </c>
      <c r="I394" s="11"/>
      <c r="J394" s="87">
        <v>0.05</v>
      </c>
      <c r="K394" s="88">
        <f t="shared" si="39"/>
        <v>3.7999999999999999E-2</v>
      </c>
      <c r="L394" s="238">
        <v>63679</v>
      </c>
      <c r="M394" s="238">
        <v>52060.98</v>
      </c>
      <c r="N394" s="89">
        <v>0.05</v>
      </c>
      <c r="O394" s="239">
        <f t="shared" si="41"/>
        <v>66862.95</v>
      </c>
      <c r="P394" s="238">
        <f t="shared" si="42"/>
        <v>15766.833168493149</v>
      </c>
      <c r="Q394" s="238">
        <f t="shared" si="43"/>
        <v>51096.11683150685</v>
      </c>
      <c r="R394" s="89">
        <v>0.05</v>
      </c>
      <c r="S394" s="238">
        <f t="shared" si="40"/>
        <v>48541.310989931502</v>
      </c>
    </row>
    <row r="395" spans="2:19" ht="15" customHeight="1" x14ac:dyDescent="0.25">
      <c r="B395" s="11">
        <v>391</v>
      </c>
      <c r="C395" s="161" t="s">
        <v>707</v>
      </c>
      <c r="D395" s="237"/>
      <c r="E395" s="152">
        <v>42217</v>
      </c>
      <c r="F395" s="58">
        <v>44482</v>
      </c>
      <c r="G395" s="5">
        <f t="shared" si="38"/>
        <v>6.2054794520547949</v>
      </c>
      <c r="H395" s="11">
        <v>25</v>
      </c>
      <c r="I395" s="11"/>
      <c r="J395" s="87">
        <v>0.05</v>
      </c>
      <c r="K395" s="88">
        <f t="shared" si="39"/>
        <v>3.7999999999999999E-2</v>
      </c>
      <c r="L395" s="238">
        <v>63679</v>
      </c>
      <c r="M395" s="238">
        <v>52060.98</v>
      </c>
      <c r="N395" s="89">
        <v>0.05</v>
      </c>
      <c r="O395" s="239">
        <f t="shared" si="41"/>
        <v>66862.95</v>
      </c>
      <c r="P395" s="238">
        <f t="shared" si="42"/>
        <v>15766.833168493149</v>
      </c>
      <c r="Q395" s="238">
        <f t="shared" si="43"/>
        <v>51096.11683150685</v>
      </c>
      <c r="R395" s="89">
        <v>0.05</v>
      </c>
      <c r="S395" s="238">
        <f t="shared" si="40"/>
        <v>48541.310989931502</v>
      </c>
    </row>
    <row r="396" spans="2:19" ht="15" customHeight="1" x14ac:dyDescent="0.25">
      <c r="B396" s="11">
        <v>392</v>
      </c>
      <c r="C396" s="161" t="s">
        <v>707</v>
      </c>
      <c r="D396" s="237"/>
      <c r="E396" s="152">
        <v>42217</v>
      </c>
      <c r="F396" s="58">
        <v>44482</v>
      </c>
      <c r="G396" s="5">
        <f t="shared" si="38"/>
        <v>6.2054794520547949</v>
      </c>
      <c r="H396" s="11">
        <v>25</v>
      </c>
      <c r="I396" s="11"/>
      <c r="J396" s="87">
        <v>0.05</v>
      </c>
      <c r="K396" s="88">
        <f t="shared" si="39"/>
        <v>3.7999999999999999E-2</v>
      </c>
      <c r="L396" s="238">
        <v>63679</v>
      </c>
      <c r="M396" s="238">
        <v>52060.98</v>
      </c>
      <c r="N396" s="89">
        <v>0.05</v>
      </c>
      <c r="O396" s="239">
        <f t="shared" si="41"/>
        <v>66862.95</v>
      </c>
      <c r="P396" s="238">
        <f t="shared" si="42"/>
        <v>15766.833168493149</v>
      </c>
      <c r="Q396" s="238">
        <f t="shared" si="43"/>
        <v>51096.11683150685</v>
      </c>
      <c r="R396" s="89">
        <v>0.05</v>
      </c>
      <c r="S396" s="238">
        <f t="shared" si="40"/>
        <v>48541.310989931502</v>
      </c>
    </row>
    <row r="397" spans="2:19" ht="15" customHeight="1" x14ac:dyDescent="0.25">
      <c r="B397" s="11">
        <v>393</v>
      </c>
      <c r="C397" s="161" t="s">
        <v>707</v>
      </c>
      <c r="D397" s="237"/>
      <c r="E397" s="152">
        <v>42217</v>
      </c>
      <c r="F397" s="58">
        <v>44482</v>
      </c>
      <c r="G397" s="5">
        <f t="shared" si="38"/>
        <v>6.2054794520547949</v>
      </c>
      <c r="H397" s="11">
        <v>25</v>
      </c>
      <c r="I397" s="11"/>
      <c r="J397" s="87">
        <v>0.05</v>
      </c>
      <c r="K397" s="88">
        <f t="shared" si="39"/>
        <v>3.7999999999999999E-2</v>
      </c>
      <c r="L397" s="238">
        <v>63679</v>
      </c>
      <c r="M397" s="238">
        <v>52060.98</v>
      </c>
      <c r="N397" s="89">
        <v>0.05</v>
      </c>
      <c r="O397" s="239">
        <f t="shared" si="41"/>
        <v>66862.95</v>
      </c>
      <c r="P397" s="238">
        <f t="shared" si="42"/>
        <v>15766.833168493149</v>
      </c>
      <c r="Q397" s="238">
        <f t="shared" si="43"/>
        <v>51096.11683150685</v>
      </c>
      <c r="R397" s="89">
        <v>0.05</v>
      </c>
      <c r="S397" s="238">
        <f t="shared" si="40"/>
        <v>48541.310989931502</v>
      </c>
    </row>
    <row r="398" spans="2:19" ht="15" customHeight="1" x14ac:dyDescent="0.25">
      <c r="B398" s="11">
        <v>394</v>
      </c>
      <c r="C398" s="161" t="s">
        <v>707</v>
      </c>
      <c r="D398" s="237"/>
      <c r="E398" s="152">
        <v>42217</v>
      </c>
      <c r="F398" s="58">
        <v>44482</v>
      </c>
      <c r="G398" s="5">
        <f t="shared" si="38"/>
        <v>6.2054794520547949</v>
      </c>
      <c r="H398" s="11">
        <v>25</v>
      </c>
      <c r="I398" s="11"/>
      <c r="J398" s="87">
        <v>0.05</v>
      </c>
      <c r="K398" s="88">
        <f t="shared" si="39"/>
        <v>3.7999999999999999E-2</v>
      </c>
      <c r="L398" s="238">
        <v>63679</v>
      </c>
      <c r="M398" s="238">
        <v>52060.98</v>
      </c>
      <c r="N398" s="89">
        <v>0.05</v>
      </c>
      <c r="O398" s="239">
        <f t="shared" si="41"/>
        <v>66862.95</v>
      </c>
      <c r="P398" s="238">
        <f t="shared" si="42"/>
        <v>15766.833168493149</v>
      </c>
      <c r="Q398" s="238">
        <f t="shared" si="43"/>
        <v>51096.11683150685</v>
      </c>
      <c r="R398" s="89">
        <v>0.05</v>
      </c>
      <c r="S398" s="238">
        <f t="shared" si="40"/>
        <v>48541.310989931502</v>
      </c>
    </row>
    <row r="399" spans="2:19" ht="15" customHeight="1" x14ac:dyDescent="0.25">
      <c r="B399" s="11">
        <v>395</v>
      </c>
      <c r="C399" s="161" t="s">
        <v>707</v>
      </c>
      <c r="D399" s="237"/>
      <c r="E399" s="152">
        <v>42217</v>
      </c>
      <c r="F399" s="58">
        <v>44482</v>
      </c>
      <c r="G399" s="5">
        <f t="shared" si="38"/>
        <v>6.2054794520547949</v>
      </c>
      <c r="H399" s="11">
        <v>25</v>
      </c>
      <c r="I399" s="11"/>
      <c r="J399" s="87">
        <v>0.05</v>
      </c>
      <c r="K399" s="88">
        <f t="shared" si="39"/>
        <v>3.7999999999999999E-2</v>
      </c>
      <c r="L399" s="238">
        <v>63679</v>
      </c>
      <c r="M399" s="238">
        <v>52060.98</v>
      </c>
      <c r="N399" s="89">
        <v>0.05</v>
      </c>
      <c r="O399" s="239">
        <f t="shared" si="41"/>
        <v>66862.95</v>
      </c>
      <c r="P399" s="238">
        <f t="shared" si="42"/>
        <v>15766.833168493149</v>
      </c>
      <c r="Q399" s="238">
        <f t="shared" si="43"/>
        <v>51096.11683150685</v>
      </c>
      <c r="R399" s="89">
        <v>0.05</v>
      </c>
      <c r="S399" s="238">
        <f t="shared" si="40"/>
        <v>48541.310989931502</v>
      </c>
    </row>
    <row r="400" spans="2:19" ht="15" customHeight="1" x14ac:dyDescent="0.25">
      <c r="B400" s="11">
        <v>396</v>
      </c>
      <c r="C400" s="161" t="s">
        <v>707</v>
      </c>
      <c r="D400" s="237"/>
      <c r="E400" s="152">
        <v>42217</v>
      </c>
      <c r="F400" s="58">
        <v>44482</v>
      </c>
      <c r="G400" s="5">
        <f t="shared" si="38"/>
        <v>6.2054794520547949</v>
      </c>
      <c r="H400" s="11">
        <v>25</v>
      </c>
      <c r="I400" s="11"/>
      <c r="J400" s="87">
        <v>0.05</v>
      </c>
      <c r="K400" s="88">
        <f t="shared" si="39"/>
        <v>3.7999999999999999E-2</v>
      </c>
      <c r="L400" s="238">
        <v>63679</v>
      </c>
      <c r="M400" s="238">
        <v>52060.98</v>
      </c>
      <c r="N400" s="89">
        <v>0.05</v>
      </c>
      <c r="O400" s="239">
        <f t="shared" si="41"/>
        <v>66862.95</v>
      </c>
      <c r="P400" s="238">
        <f t="shared" si="42"/>
        <v>15766.833168493149</v>
      </c>
      <c r="Q400" s="238">
        <f t="shared" si="43"/>
        <v>51096.11683150685</v>
      </c>
      <c r="R400" s="89">
        <v>0.05</v>
      </c>
      <c r="S400" s="238">
        <f t="shared" si="40"/>
        <v>48541.310989931502</v>
      </c>
    </row>
    <row r="401" spans="2:19" ht="15" customHeight="1" x14ac:dyDescent="0.25">
      <c r="B401" s="11">
        <v>397</v>
      </c>
      <c r="C401" s="161" t="s">
        <v>707</v>
      </c>
      <c r="D401" s="237"/>
      <c r="E401" s="152">
        <v>42217</v>
      </c>
      <c r="F401" s="58">
        <v>44482</v>
      </c>
      <c r="G401" s="5">
        <f t="shared" si="38"/>
        <v>6.2054794520547949</v>
      </c>
      <c r="H401" s="11">
        <v>25</v>
      </c>
      <c r="I401" s="11"/>
      <c r="J401" s="87">
        <v>0.05</v>
      </c>
      <c r="K401" s="88">
        <f t="shared" si="39"/>
        <v>3.7999999999999999E-2</v>
      </c>
      <c r="L401" s="238">
        <v>63679</v>
      </c>
      <c r="M401" s="238">
        <v>52060.98</v>
      </c>
      <c r="N401" s="89">
        <v>0.05</v>
      </c>
      <c r="O401" s="239">
        <f t="shared" si="41"/>
        <v>66862.95</v>
      </c>
      <c r="P401" s="238">
        <f t="shared" si="42"/>
        <v>15766.833168493149</v>
      </c>
      <c r="Q401" s="238">
        <f t="shared" si="43"/>
        <v>51096.11683150685</v>
      </c>
      <c r="R401" s="89">
        <v>0.05</v>
      </c>
      <c r="S401" s="238">
        <f t="shared" si="40"/>
        <v>48541.310989931502</v>
      </c>
    </row>
    <row r="402" spans="2:19" ht="15" customHeight="1" x14ac:dyDescent="0.25">
      <c r="B402" s="11">
        <v>398</v>
      </c>
      <c r="C402" s="161" t="s">
        <v>707</v>
      </c>
      <c r="D402" s="237"/>
      <c r="E402" s="152">
        <v>42217</v>
      </c>
      <c r="F402" s="58">
        <v>44482</v>
      </c>
      <c r="G402" s="5">
        <f t="shared" si="38"/>
        <v>6.2054794520547949</v>
      </c>
      <c r="H402" s="11">
        <v>25</v>
      </c>
      <c r="I402" s="11"/>
      <c r="J402" s="87">
        <v>0.05</v>
      </c>
      <c r="K402" s="88">
        <f t="shared" si="39"/>
        <v>3.7999999999999999E-2</v>
      </c>
      <c r="L402" s="238">
        <v>63679</v>
      </c>
      <c r="M402" s="238">
        <v>52060.98</v>
      </c>
      <c r="N402" s="89">
        <v>0.05</v>
      </c>
      <c r="O402" s="239">
        <f t="shared" si="41"/>
        <v>66862.95</v>
      </c>
      <c r="P402" s="238">
        <f t="shared" si="42"/>
        <v>15766.833168493149</v>
      </c>
      <c r="Q402" s="238">
        <f t="shared" si="43"/>
        <v>51096.11683150685</v>
      </c>
      <c r="R402" s="89">
        <v>0.05</v>
      </c>
      <c r="S402" s="238">
        <f t="shared" si="40"/>
        <v>48541.310989931502</v>
      </c>
    </row>
    <row r="403" spans="2:19" ht="15" customHeight="1" x14ac:dyDescent="0.25">
      <c r="B403" s="11">
        <v>399</v>
      </c>
      <c r="C403" s="161" t="s">
        <v>707</v>
      </c>
      <c r="D403" s="237"/>
      <c r="E403" s="152">
        <v>42217</v>
      </c>
      <c r="F403" s="58">
        <v>44482</v>
      </c>
      <c r="G403" s="5">
        <f t="shared" si="38"/>
        <v>6.2054794520547949</v>
      </c>
      <c r="H403" s="11">
        <v>25</v>
      </c>
      <c r="I403" s="11"/>
      <c r="J403" s="87">
        <v>0.05</v>
      </c>
      <c r="K403" s="88">
        <f t="shared" si="39"/>
        <v>3.7999999999999999E-2</v>
      </c>
      <c r="L403" s="238">
        <v>63679</v>
      </c>
      <c r="M403" s="238">
        <v>52060.98</v>
      </c>
      <c r="N403" s="89">
        <v>0.05</v>
      </c>
      <c r="O403" s="239">
        <f t="shared" si="41"/>
        <v>66862.95</v>
      </c>
      <c r="P403" s="238">
        <f t="shared" si="42"/>
        <v>15766.833168493149</v>
      </c>
      <c r="Q403" s="238">
        <f t="shared" si="43"/>
        <v>51096.11683150685</v>
      </c>
      <c r="R403" s="89">
        <v>0.05</v>
      </c>
      <c r="S403" s="238">
        <f t="shared" si="40"/>
        <v>48541.310989931502</v>
      </c>
    </row>
    <row r="404" spans="2:19" ht="15" customHeight="1" x14ac:dyDescent="0.25">
      <c r="B404" s="11">
        <v>400</v>
      </c>
      <c r="C404" s="161" t="s">
        <v>707</v>
      </c>
      <c r="D404" s="237"/>
      <c r="E404" s="152">
        <v>42217</v>
      </c>
      <c r="F404" s="58">
        <v>44482</v>
      </c>
      <c r="G404" s="5">
        <f t="shared" si="38"/>
        <v>6.2054794520547949</v>
      </c>
      <c r="H404" s="11">
        <v>25</v>
      </c>
      <c r="I404" s="11"/>
      <c r="J404" s="87">
        <v>0.05</v>
      </c>
      <c r="K404" s="88">
        <f t="shared" si="39"/>
        <v>3.7999999999999999E-2</v>
      </c>
      <c r="L404" s="238">
        <v>63679</v>
      </c>
      <c r="M404" s="238">
        <v>52060.98</v>
      </c>
      <c r="N404" s="89">
        <v>0.05</v>
      </c>
      <c r="O404" s="239">
        <f t="shared" si="41"/>
        <v>66862.95</v>
      </c>
      <c r="P404" s="238">
        <f t="shared" si="42"/>
        <v>15766.833168493149</v>
      </c>
      <c r="Q404" s="238">
        <f t="shared" si="43"/>
        <v>51096.11683150685</v>
      </c>
      <c r="R404" s="89">
        <v>0.05</v>
      </c>
      <c r="S404" s="238">
        <f t="shared" si="40"/>
        <v>48541.310989931502</v>
      </c>
    </row>
    <row r="405" spans="2:19" ht="15" customHeight="1" x14ac:dyDescent="0.25">
      <c r="B405" s="11">
        <v>401</v>
      </c>
      <c r="C405" s="161" t="s">
        <v>707</v>
      </c>
      <c r="D405" s="237"/>
      <c r="E405" s="152">
        <v>42217</v>
      </c>
      <c r="F405" s="58">
        <v>44482</v>
      </c>
      <c r="G405" s="5">
        <f t="shared" si="38"/>
        <v>6.2054794520547949</v>
      </c>
      <c r="H405" s="11">
        <v>25</v>
      </c>
      <c r="I405" s="11"/>
      <c r="J405" s="87">
        <v>0.05</v>
      </c>
      <c r="K405" s="88">
        <f t="shared" si="39"/>
        <v>3.7999999999999999E-2</v>
      </c>
      <c r="L405" s="238">
        <v>63679</v>
      </c>
      <c r="M405" s="238">
        <v>52060.98</v>
      </c>
      <c r="N405" s="89">
        <v>0.05</v>
      </c>
      <c r="O405" s="239">
        <f t="shared" si="41"/>
        <v>66862.95</v>
      </c>
      <c r="P405" s="238">
        <f t="shared" si="42"/>
        <v>15766.833168493149</v>
      </c>
      <c r="Q405" s="238">
        <f t="shared" si="43"/>
        <v>51096.11683150685</v>
      </c>
      <c r="R405" s="89">
        <v>0.05</v>
      </c>
      <c r="S405" s="238">
        <f t="shared" si="40"/>
        <v>48541.310989931502</v>
      </c>
    </row>
    <row r="406" spans="2:19" ht="15" customHeight="1" x14ac:dyDescent="0.25">
      <c r="B406" s="11">
        <v>402</v>
      </c>
      <c r="C406" s="161" t="s">
        <v>707</v>
      </c>
      <c r="D406" s="237"/>
      <c r="E406" s="152">
        <v>42217</v>
      </c>
      <c r="F406" s="58">
        <v>44482</v>
      </c>
      <c r="G406" s="5">
        <f t="shared" si="38"/>
        <v>6.2054794520547949</v>
      </c>
      <c r="H406" s="11">
        <v>25</v>
      </c>
      <c r="I406" s="11"/>
      <c r="J406" s="87">
        <v>0.05</v>
      </c>
      <c r="K406" s="88">
        <f t="shared" si="39"/>
        <v>3.7999999999999999E-2</v>
      </c>
      <c r="L406" s="238">
        <v>63679</v>
      </c>
      <c r="M406" s="238">
        <v>52060.98</v>
      </c>
      <c r="N406" s="89">
        <v>0.05</v>
      </c>
      <c r="O406" s="239">
        <f t="shared" si="41"/>
        <v>66862.95</v>
      </c>
      <c r="P406" s="238">
        <f t="shared" si="42"/>
        <v>15766.833168493149</v>
      </c>
      <c r="Q406" s="238">
        <f t="shared" si="43"/>
        <v>51096.11683150685</v>
      </c>
      <c r="R406" s="89">
        <v>0.05</v>
      </c>
      <c r="S406" s="238">
        <f t="shared" si="40"/>
        <v>48541.310989931502</v>
      </c>
    </row>
    <row r="407" spans="2:19" ht="15" customHeight="1" x14ac:dyDescent="0.25">
      <c r="B407" s="11">
        <v>403</v>
      </c>
      <c r="C407" s="161" t="s">
        <v>707</v>
      </c>
      <c r="D407" s="237"/>
      <c r="E407" s="152">
        <v>42217</v>
      </c>
      <c r="F407" s="58">
        <v>44482</v>
      </c>
      <c r="G407" s="5">
        <f t="shared" si="38"/>
        <v>6.2054794520547949</v>
      </c>
      <c r="H407" s="11">
        <v>25</v>
      </c>
      <c r="I407" s="11"/>
      <c r="J407" s="87">
        <v>0.05</v>
      </c>
      <c r="K407" s="88">
        <f t="shared" si="39"/>
        <v>3.7999999999999999E-2</v>
      </c>
      <c r="L407" s="238">
        <v>63679</v>
      </c>
      <c r="M407" s="238">
        <v>52060.98</v>
      </c>
      <c r="N407" s="89">
        <v>0.05</v>
      </c>
      <c r="O407" s="239">
        <f t="shared" si="41"/>
        <v>66862.95</v>
      </c>
      <c r="P407" s="238">
        <f t="shared" si="42"/>
        <v>15766.833168493149</v>
      </c>
      <c r="Q407" s="238">
        <f t="shared" si="43"/>
        <v>51096.11683150685</v>
      </c>
      <c r="R407" s="89">
        <v>0.05</v>
      </c>
      <c r="S407" s="238">
        <f t="shared" si="40"/>
        <v>48541.310989931502</v>
      </c>
    </row>
    <row r="408" spans="2:19" ht="15" customHeight="1" x14ac:dyDescent="0.25">
      <c r="B408" s="11">
        <v>404</v>
      </c>
      <c r="C408" s="161" t="s">
        <v>707</v>
      </c>
      <c r="D408" s="237"/>
      <c r="E408" s="152">
        <v>42217</v>
      </c>
      <c r="F408" s="58">
        <v>44482</v>
      </c>
      <c r="G408" s="5">
        <f t="shared" si="38"/>
        <v>6.2054794520547949</v>
      </c>
      <c r="H408" s="11">
        <v>25</v>
      </c>
      <c r="I408" s="11"/>
      <c r="J408" s="87">
        <v>0.05</v>
      </c>
      <c r="K408" s="88">
        <f t="shared" si="39"/>
        <v>3.7999999999999999E-2</v>
      </c>
      <c r="L408" s="238">
        <v>63679</v>
      </c>
      <c r="M408" s="238">
        <v>52060.98</v>
      </c>
      <c r="N408" s="89">
        <v>0.05</v>
      </c>
      <c r="O408" s="239">
        <f t="shared" si="41"/>
        <v>66862.95</v>
      </c>
      <c r="P408" s="238">
        <f t="shared" si="42"/>
        <v>15766.833168493149</v>
      </c>
      <c r="Q408" s="238">
        <f t="shared" si="43"/>
        <v>51096.11683150685</v>
      </c>
      <c r="R408" s="89">
        <v>0.05</v>
      </c>
      <c r="S408" s="238">
        <f t="shared" si="40"/>
        <v>48541.310989931502</v>
      </c>
    </row>
    <row r="409" spans="2:19" ht="15" customHeight="1" x14ac:dyDescent="0.25">
      <c r="B409" s="11">
        <v>405</v>
      </c>
      <c r="C409" s="161" t="s">
        <v>707</v>
      </c>
      <c r="D409" s="237"/>
      <c r="E409" s="152">
        <v>42217</v>
      </c>
      <c r="F409" s="58">
        <v>44482</v>
      </c>
      <c r="G409" s="5">
        <f t="shared" si="38"/>
        <v>6.2054794520547949</v>
      </c>
      <c r="H409" s="11">
        <v>25</v>
      </c>
      <c r="I409" s="11"/>
      <c r="J409" s="87">
        <v>0.05</v>
      </c>
      <c r="K409" s="88">
        <f t="shared" si="39"/>
        <v>3.7999999999999999E-2</v>
      </c>
      <c r="L409" s="238">
        <v>63679</v>
      </c>
      <c r="M409" s="238">
        <v>52060.98</v>
      </c>
      <c r="N409" s="89">
        <v>0.05</v>
      </c>
      <c r="O409" s="239">
        <f t="shared" si="41"/>
        <v>66862.95</v>
      </c>
      <c r="P409" s="238">
        <f t="shared" si="42"/>
        <v>15766.833168493149</v>
      </c>
      <c r="Q409" s="238">
        <f t="shared" si="43"/>
        <v>51096.11683150685</v>
      </c>
      <c r="R409" s="89">
        <v>0.05</v>
      </c>
      <c r="S409" s="238">
        <f t="shared" si="40"/>
        <v>48541.310989931502</v>
      </c>
    </row>
    <row r="410" spans="2:19" ht="15" customHeight="1" x14ac:dyDescent="0.25">
      <c r="B410" s="11">
        <v>406</v>
      </c>
      <c r="C410" s="161" t="s">
        <v>707</v>
      </c>
      <c r="D410" s="237"/>
      <c r="E410" s="152">
        <v>42217</v>
      </c>
      <c r="F410" s="58">
        <v>44482</v>
      </c>
      <c r="G410" s="5">
        <f t="shared" si="38"/>
        <v>6.2054794520547949</v>
      </c>
      <c r="H410" s="11">
        <v>25</v>
      </c>
      <c r="I410" s="11"/>
      <c r="J410" s="87">
        <v>0.05</v>
      </c>
      <c r="K410" s="88">
        <f t="shared" si="39"/>
        <v>3.7999999999999999E-2</v>
      </c>
      <c r="L410" s="238">
        <v>63679</v>
      </c>
      <c r="M410" s="238">
        <v>52060.98</v>
      </c>
      <c r="N410" s="89">
        <v>0.05</v>
      </c>
      <c r="O410" s="239">
        <f t="shared" si="41"/>
        <v>66862.95</v>
      </c>
      <c r="P410" s="238">
        <f t="shared" si="42"/>
        <v>15766.833168493149</v>
      </c>
      <c r="Q410" s="238">
        <f t="shared" si="43"/>
        <v>51096.11683150685</v>
      </c>
      <c r="R410" s="89">
        <v>0.05</v>
      </c>
      <c r="S410" s="238">
        <f t="shared" si="40"/>
        <v>48541.310989931502</v>
      </c>
    </row>
    <row r="411" spans="2:19" ht="15" customHeight="1" x14ac:dyDescent="0.25">
      <c r="B411" s="11">
        <v>407</v>
      </c>
      <c r="C411" s="161" t="s">
        <v>707</v>
      </c>
      <c r="D411" s="237"/>
      <c r="E411" s="152">
        <v>42217</v>
      </c>
      <c r="F411" s="58">
        <v>44482</v>
      </c>
      <c r="G411" s="5">
        <f t="shared" si="38"/>
        <v>6.2054794520547949</v>
      </c>
      <c r="H411" s="11">
        <v>25</v>
      </c>
      <c r="I411" s="11"/>
      <c r="J411" s="87">
        <v>0.05</v>
      </c>
      <c r="K411" s="88">
        <f t="shared" si="39"/>
        <v>3.7999999999999999E-2</v>
      </c>
      <c r="L411" s="238">
        <v>63679</v>
      </c>
      <c r="M411" s="238">
        <v>52060.98</v>
      </c>
      <c r="N411" s="89">
        <v>0.05</v>
      </c>
      <c r="O411" s="239">
        <f t="shared" si="41"/>
        <v>66862.95</v>
      </c>
      <c r="P411" s="238">
        <f t="shared" si="42"/>
        <v>15766.833168493149</v>
      </c>
      <c r="Q411" s="238">
        <f t="shared" si="43"/>
        <v>51096.11683150685</v>
      </c>
      <c r="R411" s="89">
        <v>0.05</v>
      </c>
      <c r="S411" s="238">
        <f t="shared" si="40"/>
        <v>48541.310989931502</v>
      </c>
    </row>
    <row r="412" spans="2:19" ht="15" customHeight="1" x14ac:dyDescent="0.25">
      <c r="B412" s="11">
        <v>408</v>
      </c>
      <c r="C412" s="161" t="s">
        <v>707</v>
      </c>
      <c r="D412" s="237"/>
      <c r="E412" s="152">
        <v>42217</v>
      </c>
      <c r="F412" s="58">
        <v>44482</v>
      </c>
      <c r="G412" s="5">
        <f t="shared" si="38"/>
        <v>6.2054794520547949</v>
      </c>
      <c r="H412" s="11">
        <v>25</v>
      </c>
      <c r="I412" s="11"/>
      <c r="J412" s="87">
        <v>0.05</v>
      </c>
      <c r="K412" s="88">
        <f t="shared" si="39"/>
        <v>3.7999999999999999E-2</v>
      </c>
      <c r="L412" s="238">
        <v>63679</v>
      </c>
      <c r="M412" s="238">
        <v>52060.98</v>
      </c>
      <c r="N412" s="89">
        <v>0.05</v>
      </c>
      <c r="O412" s="239">
        <f t="shared" si="41"/>
        <v>66862.95</v>
      </c>
      <c r="P412" s="238">
        <f t="shared" si="42"/>
        <v>15766.833168493149</v>
      </c>
      <c r="Q412" s="238">
        <f t="shared" si="43"/>
        <v>51096.11683150685</v>
      </c>
      <c r="R412" s="89">
        <v>0.05</v>
      </c>
      <c r="S412" s="238">
        <f t="shared" si="40"/>
        <v>48541.310989931502</v>
      </c>
    </row>
    <row r="413" spans="2:19" ht="15" customHeight="1" x14ac:dyDescent="0.25">
      <c r="B413" s="11">
        <v>409</v>
      </c>
      <c r="C413" s="161" t="s">
        <v>707</v>
      </c>
      <c r="D413" s="237"/>
      <c r="E413" s="152">
        <v>42217</v>
      </c>
      <c r="F413" s="58">
        <v>44482</v>
      </c>
      <c r="G413" s="5">
        <f t="shared" si="38"/>
        <v>6.2054794520547949</v>
      </c>
      <c r="H413" s="11">
        <v>25</v>
      </c>
      <c r="I413" s="11"/>
      <c r="J413" s="87">
        <v>0.05</v>
      </c>
      <c r="K413" s="88">
        <f t="shared" si="39"/>
        <v>3.7999999999999999E-2</v>
      </c>
      <c r="L413" s="238">
        <v>63679</v>
      </c>
      <c r="M413" s="238">
        <v>52060.98</v>
      </c>
      <c r="N413" s="89">
        <v>0.05</v>
      </c>
      <c r="O413" s="239">
        <f t="shared" si="41"/>
        <v>66862.95</v>
      </c>
      <c r="P413" s="238">
        <f t="shared" si="42"/>
        <v>15766.833168493149</v>
      </c>
      <c r="Q413" s="238">
        <f t="shared" si="43"/>
        <v>51096.11683150685</v>
      </c>
      <c r="R413" s="89">
        <v>0.05</v>
      </c>
      <c r="S413" s="238">
        <f t="shared" si="40"/>
        <v>48541.310989931502</v>
      </c>
    </row>
    <row r="414" spans="2:19" ht="15" customHeight="1" x14ac:dyDescent="0.25">
      <c r="B414" s="11">
        <v>410</v>
      </c>
      <c r="C414" s="161" t="s">
        <v>707</v>
      </c>
      <c r="D414" s="237"/>
      <c r="E414" s="152">
        <v>42217</v>
      </c>
      <c r="F414" s="58">
        <v>44482</v>
      </c>
      <c r="G414" s="5">
        <f t="shared" si="38"/>
        <v>6.2054794520547949</v>
      </c>
      <c r="H414" s="11">
        <v>25</v>
      </c>
      <c r="I414" s="11"/>
      <c r="J414" s="87">
        <v>0.05</v>
      </c>
      <c r="K414" s="88">
        <f t="shared" si="39"/>
        <v>3.7999999999999999E-2</v>
      </c>
      <c r="L414" s="238">
        <v>63679</v>
      </c>
      <c r="M414" s="238">
        <v>52060.98</v>
      </c>
      <c r="N414" s="89">
        <v>0.05</v>
      </c>
      <c r="O414" s="239">
        <f t="shared" si="41"/>
        <v>66862.95</v>
      </c>
      <c r="P414" s="238">
        <f t="shared" si="42"/>
        <v>15766.833168493149</v>
      </c>
      <c r="Q414" s="238">
        <f t="shared" si="43"/>
        <v>51096.11683150685</v>
      </c>
      <c r="R414" s="89">
        <v>0.05</v>
      </c>
      <c r="S414" s="238">
        <f t="shared" si="40"/>
        <v>48541.310989931502</v>
      </c>
    </row>
    <row r="415" spans="2:19" ht="15" customHeight="1" x14ac:dyDescent="0.25">
      <c r="B415" s="11">
        <v>411</v>
      </c>
      <c r="C415" s="161" t="s">
        <v>707</v>
      </c>
      <c r="D415" s="237"/>
      <c r="E415" s="152">
        <v>42217</v>
      </c>
      <c r="F415" s="58">
        <v>44482</v>
      </c>
      <c r="G415" s="5">
        <f t="shared" si="38"/>
        <v>6.2054794520547949</v>
      </c>
      <c r="H415" s="11">
        <v>25</v>
      </c>
      <c r="I415" s="11"/>
      <c r="J415" s="87">
        <v>0.05</v>
      </c>
      <c r="K415" s="88">
        <f t="shared" si="39"/>
        <v>3.7999999999999999E-2</v>
      </c>
      <c r="L415" s="238">
        <v>63679</v>
      </c>
      <c r="M415" s="238">
        <v>52060.98</v>
      </c>
      <c r="N415" s="89">
        <v>0.05</v>
      </c>
      <c r="O415" s="239">
        <f t="shared" si="41"/>
        <v>66862.95</v>
      </c>
      <c r="P415" s="238">
        <f t="shared" si="42"/>
        <v>15766.833168493149</v>
      </c>
      <c r="Q415" s="238">
        <f t="shared" si="43"/>
        <v>51096.11683150685</v>
      </c>
      <c r="R415" s="89">
        <v>0.05</v>
      </c>
      <c r="S415" s="238">
        <f t="shared" si="40"/>
        <v>48541.310989931502</v>
      </c>
    </row>
    <row r="416" spans="2:19" ht="15" customHeight="1" x14ac:dyDescent="0.25">
      <c r="B416" s="11">
        <v>412</v>
      </c>
      <c r="C416" s="161" t="s">
        <v>707</v>
      </c>
      <c r="D416" s="237"/>
      <c r="E416" s="152">
        <v>42217</v>
      </c>
      <c r="F416" s="58">
        <v>44482</v>
      </c>
      <c r="G416" s="5">
        <f t="shared" si="38"/>
        <v>6.2054794520547949</v>
      </c>
      <c r="H416" s="11">
        <v>25</v>
      </c>
      <c r="I416" s="11"/>
      <c r="J416" s="87">
        <v>0.05</v>
      </c>
      <c r="K416" s="88">
        <f t="shared" si="39"/>
        <v>3.7999999999999999E-2</v>
      </c>
      <c r="L416" s="238">
        <v>63679</v>
      </c>
      <c r="M416" s="238">
        <v>52060.98</v>
      </c>
      <c r="N416" s="89">
        <v>0.05</v>
      </c>
      <c r="O416" s="239">
        <f t="shared" si="41"/>
        <v>66862.95</v>
      </c>
      <c r="P416" s="238">
        <f t="shared" si="42"/>
        <v>15766.833168493149</v>
      </c>
      <c r="Q416" s="238">
        <f t="shared" si="43"/>
        <v>51096.11683150685</v>
      </c>
      <c r="R416" s="89">
        <v>0.05</v>
      </c>
      <c r="S416" s="238">
        <f t="shared" si="40"/>
        <v>48541.310989931502</v>
      </c>
    </row>
    <row r="417" spans="2:19" ht="15" customHeight="1" x14ac:dyDescent="0.25">
      <c r="B417" s="11">
        <v>413</v>
      </c>
      <c r="C417" s="161" t="s">
        <v>707</v>
      </c>
      <c r="D417" s="237"/>
      <c r="E417" s="152">
        <v>42217</v>
      </c>
      <c r="F417" s="58">
        <v>44482</v>
      </c>
      <c r="G417" s="5">
        <f t="shared" si="38"/>
        <v>6.2054794520547949</v>
      </c>
      <c r="H417" s="11">
        <v>25</v>
      </c>
      <c r="I417" s="11"/>
      <c r="J417" s="87">
        <v>0.05</v>
      </c>
      <c r="K417" s="88">
        <f t="shared" si="39"/>
        <v>3.7999999999999999E-2</v>
      </c>
      <c r="L417" s="238">
        <v>63679</v>
      </c>
      <c r="M417" s="238">
        <v>52060.98</v>
      </c>
      <c r="N417" s="89">
        <v>0.05</v>
      </c>
      <c r="O417" s="239">
        <f t="shared" si="41"/>
        <v>66862.95</v>
      </c>
      <c r="P417" s="238">
        <f t="shared" si="42"/>
        <v>15766.833168493149</v>
      </c>
      <c r="Q417" s="238">
        <f t="shared" si="43"/>
        <v>51096.11683150685</v>
      </c>
      <c r="R417" s="89">
        <v>0.05</v>
      </c>
      <c r="S417" s="238">
        <f t="shared" si="40"/>
        <v>48541.310989931502</v>
      </c>
    </row>
    <row r="418" spans="2:19" ht="15" customHeight="1" x14ac:dyDescent="0.25">
      <c r="B418" s="11">
        <v>414</v>
      </c>
      <c r="C418" s="161" t="s">
        <v>707</v>
      </c>
      <c r="D418" s="237"/>
      <c r="E418" s="152">
        <v>42217</v>
      </c>
      <c r="F418" s="58">
        <v>44482</v>
      </c>
      <c r="G418" s="5">
        <f t="shared" si="38"/>
        <v>6.2054794520547949</v>
      </c>
      <c r="H418" s="11">
        <v>25</v>
      </c>
      <c r="I418" s="11"/>
      <c r="J418" s="87">
        <v>0.05</v>
      </c>
      <c r="K418" s="88">
        <f t="shared" si="39"/>
        <v>3.7999999999999999E-2</v>
      </c>
      <c r="L418" s="238">
        <v>63679</v>
      </c>
      <c r="M418" s="238">
        <v>52060.98</v>
      </c>
      <c r="N418" s="89">
        <v>0.05</v>
      </c>
      <c r="O418" s="239">
        <f t="shared" si="41"/>
        <v>66862.95</v>
      </c>
      <c r="P418" s="238">
        <f t="shared" si="42"/>
        <v>15766.833168493149</v>
      </c>
      <c r="Q418" s="238">
        <f t="shared" si="43"/>
        <v>51096.11683150685</v>
      </c>
      <c r="R418" s="89">
        <v>0.05</v>
      </c>
      <c r="S418" s="238">
        <f t="shared" si="40"/>
        <v>48541.310989931502</v>
      </c>
    </row>
    <row r="419" spans="2:19" ht="15" customHeight="1" x14ac:dyDescent="0.25">
      <c r="B419" s="11">
        <v>415</v>
      </c>
      <c r="C419" s="161" t="s">
        <v>707</v>
      </c>
      <c r="D419" s="237"/>
      <c r="E419" s="152">
        <v>42217</v>
      </c>
      <c r="F419" s="58">
        <v>44482</v>
      </c>
      <c r="G419" s="5">
        <f t="shared" si="38"/>
        <v>6.2054794520547949</v>
      </c>
      <c r="H419" s="11">
        <v>25</v>
      </c>
      <c r="I419" s="11"/>
      <c r="J419" s="87">
        <v>0.05</v>
      </c>
      <c r="K419" s="88">
        <f t="shared" si="39"/>
        <v>3.7999999999999999E-2</v>
      </c>
      <c r="L419" s="238">
        <v>63679</v>
      </c>
      <c r="M419" s="238">
        <v>52060.98</v>
      </c>
      <c r="N419" s="89">
        <v>0.05</v>
      </c>
      <c r="O419" s="239">
        <f t="shared" si="41"/>
        <v>66862.95</v>
      </c>
      <c r="P419" s="238">
        <f t="shared" si="42"/>
        <v>15766.833168493149</v>
      </c>
      <c r="Q419" s="238">
        <f t="shared" si="43"/>
        <v>51096.11683150685</v>
      </c>
      <c r="R419" s="89">
        <v>0.05</v>
      </c>
      <c r="S419" s="238">
        <f t="shared" si="40"/>
        <v>48541.310989931502</v>
      </c>
    </row>
    <row r="420" spans="2:19" ht="15" customHeight="1" x14ac:dyDescent="0.25">
      <c r="B420" s="11">
        <v>416</v>
      </c>
      <c r="C420" s="161" t="s">
        <v>707</v>
      </c>
      <c r="D420" s="237"/>
      <c r="E420" s="152">
        <v>42217</v>
      </c>
      <c r="F420" s="58">
        <v>44482</v>
      </c>
      <c r="G420" s="5">
        <f t="shared" si="38"/>
        <v>6.2054794520547949</v>
      </c>
      <c r="H420" s="11">
        <v>25</v>
      </c>
      <c r="I420" s="11"/>
      <c r="J420" s="87">
        <v>0.05</v>
      </c>
      <c r="K420" s="88">
        <f t="shared" si="39"/>
        <v>3.7999999999999999E-2</v>
      </c>
      <c r="L420" s="238">
        <v>63679</v>
      </c>
      <c r="M420" s="238">
        <v>52060.98</v>
      </c>
      <c r="N420" s="89">
        <v>0.05</v>
      </c>
      <c r="O420" s="239">
        <f t="shared" si="41"/>
        <v>66862.95</v>
      </c>
      <c r="P420" s="238">
        <f t="shared" si="42"/>
        <v>15766.833168493149</v>
      </c>
      <c r="Q420" s="238">
        <f t="shared" si="43"/>
        <v>51096.11683150685</v>
      </c>
      <c r="R420" s="89">
        <v>0.05</v>
      </c>
      <c r="S420" s="238">
        <f t="shared" si="40"/>
        <v>48541.310989931502</v>
      </c>
    </row>
    <row r="421" spans="2:19" ht="15" customHeight="1" x14ac:dyDescent="0.25">
      <c r="B421" s="11">
        <v>417</v>
      </c>
      <c r="C421" s="161" t="s">
        <v>707</v>
      </c>
      <c r="D421" s="237"/>
      <c r="E421" s="152">
        <v>42217</v>
      </c>
      <c r="F421" s="58">
        <v>44482</v>
      </c>
      <c r="G421" s="5">
        <f t="shared" si="38"/>
        <v>6.2054794520547949</v>
      </c>
      <c r="H421" s="11">
        <v>25</v>
      </c>
      <c r="I421" s="11"/>
      <c r="J421" s="87">
        <v>0.05</v>
      </c>
      <c r="K421" s="88">
        <f t="shared" si="39"/>
        <v>3.7999999999999999E-2</v>
      </c>
      <c r="L421" s="238">
        <v>63679</v>
      </c>
      <c r="M421" s="238">
        <v>52060.98</v>
      </c>
      <c r="N421" s="89">
        <v>0.05</v>
      </c>
      <c r="O421" s="239">
        <f t="shared" si="41"/>
        <v>66862.95</v>
      </c>
      <c r="P421" s="238">
        <f t="shared" si="42"/>
        <v>15766.833168493149</v>
      </c>
      <c r="Q421" s="238">
        <f t="shared" si="43"/>
        <v>51096.11683150685</v>
      </c>
      <c r="R421" s="89">
        <v>0.05</v>
      </c>
      <c r="S421" s="238">
        <f t="shared" si="40"/>
        <v>48541.310989931502</v>
      </c>
    </row>
    <row r="422" spans="2:19" ht="15" customHeight="1" x14ac:dyDescent="0.25">
      <c r="B422" s="11">
        <v>418</v>
      </c>
      <c r="C422" s="161" t="s">
        <v>707</v>
      </c>
      <c r="D422" s="237"/>
      <c r="E422" s="152">
        <v>42217</v>
      </c>
      <c r="F422" s="58">
        <v>44482</v>
      </c>
      <c r="G422" s="5">
        <f t="shared" si="38"/>
        <v>6.2054794520547949</v>
      </c>
      <c r="H422" s="11">
        <v>25</v>
      </c>
      <c r="I422" s="11"/>
      <c r="J422" s="87">
        <v>0.05</v>
      </c>
      <c r="K422" s="88">
        <f t="shared" si="39"/>
        <v>3.7999999999999999E-2</v>
      </c>
      <c r="L422" s="238">
        <v>63679</v>
      </c>
      <c r="M422" s="238">
        <v>52060.98</v>
      </c>
      <c r="N422" s="89">
        <v>0.05</v>
      </c>
      <c r="O422" s="239">
        <f t="shared" si="41"/>
        <v>66862.95</v>
      </c>
      <c r="P422" s="238">
        <f t="shared" si="42"/>
        <v>15766.833168493149</v>
      </c>
      <c r="Q422" s="238">
        <f t="shared" si="43"/>
        <v>51096.11683150685</v>
      </c>
      <c r="R422" s="89">
        <v>0.05</v>
      </c>
      <c r="S422" s="238">
        <f t="shared" si="40"/>
        <v>48541.310989931502</v>
      </c>
    </row>
    <row r="423" spans="2:19" ht="15" customHeight="1" x14ac:dyDescent="0.25">
      <c r="B423" s="11">
        <v>419</v>
      </c>
      <c r="C423" s="161" t="s">
        <v>707</v>
      </c>
      <c r="D423" s="237"/>
      <c r="E423" s="152">
        <v>42217</v>
      </c>
      <c r="F423" s="58">
        <v>44482</v>
      </c>
      <c r="G423" s="5">
        <f t="shared" si="38"/>
        <v>6.2054794520547949</v>
      </c>
      <c r="H423" s="11">
        <v>25</v>
      </c>
      <c r="I423" s="11"/>
      <c r="J423" s="87">
        <v>0.05</v>
      </c>
      <c r="K423" s="88">
        <f t="shared" si="39"/>
        <v>3.7999999999999999E-2</v>
      </c>
      <c r="L423" s="238">
        <v>63679</v>
      </c>
      <c r="M423" s="238">
        <v>52060.98</v>
      </c>
      <c r="N423" s="89">
        <v>0.05</v>
      </c>
      <c r="O423" s="239">
        <f t="shared" si="41"/>
        <v>66862.95</v>
      </c>
      <c r="P423" s="238">
        <f t="shared" si="42"/>
        <v>15766.833168493149</v>
      </c>
      <c r="Q423" s="238">
        <f t="shared" si="43"/>
        <v>51096.11683150685</v>
      </c>
      <c r="R423" s="89">
        <v>0.05</v>
      </c>
      <c r="S423" s="238">
        <f t="shared" si="40"/>
        <v>48541.310989931502</v>
      </c>
    </row>
    <row r="424" spans="2:19" ht="15" customHeight="1" x14ac:dyDescent="0.25">
      <c r="B424" s="11">
        <v>420</v>
      </c>
      <c r="C424" s="161" t="s">
        <v>707</v>
      </c>
      <c r="D424" s="237"/>
      <c r="E424" s="152">
        <v>42217</v>
      </c>
      <c r="F424" s="58">
        <v>44482</v>
      </c>
      <c r="G424" s="5">
        <f t="shared" si="38"/>
        <v>6.2054794520547949</v>
      </c>
      <c r="H424" s="11">
        <v>25</v>
      </c>
      <c r="I424" s="11"/>
      <c r="J424" s="87">
        <v>0.05</v>
      </c>
      <c r="K424" s="88">
        <f t="shared" si="39"/>
        <v>3.7999999999999999E-2</v>
      </c>
      <c r="L424" s="238">
        <v>63679</v>
      </c>
      <c r="M424" s="238">
        <v>52060.98</v>
      </c>
      <c r="N424" s="89">
        <v>0.05</v>
      </c>
      <c r="O424" s="239">
        <f t="shared" si="41"/>
        <v>66862.95</v>
      </c>
      <c r="P424" s="238">
        <f t="shared" si="42"/>
        <v>15766.833168493149</v>
      </c>
      <c r="Q424" s="238">
        <f t="shared" si="43"/>
        <v>51096.11683150685</v>
      </c>
      <c r="R424" s="89">
        <v>0.05</v>
      </c>
      <c r="S424" s="238">
        <f t="shared" si="40"/>
        <v>48541.310989931502</v>
      </c>
    </row>
    <row r="425" spans="2:19" ht="15" customHeight="1" x14ac:dyDescent="0.25">
      <c r="B425" s="11">
        <v>421</v>
      </c>
      <c r="C425" s="161" t="s">
        <v>707</v>
      </c>
      <c r="D425" s="237"/>
      <c r="E425" s="152">
        <v>42217</v>
      </c>
      <c r="F425" s="58">
        <v>44482</v>
      </c>
      <c r="G425" s="5">
        <f t="shared" si="38"/>
        <v>6.2054794520547949</v>
      </c>
      <c r="H425" s="11">
        <v>25</v>
      </c>
      <c r="I425" s="11"/>
      <c r="J425" s="87">
        <v>0.05</v>
      </c>
      <c r="K425" s="88">
        <f t="shared" si="39"/>
        <v>3.7999999999999999E-2</v>
      </c>
      <c r="L425" s="238">
        <v>63679</v>
      </c>
      <c r="M425" s="238">
        <v>52060.98</v>
      </c>
      <c r="N425" s="89">
        <v>0.05</v>
      </c>
      <c r="O425" s="239">
        <f t="shared" si="41"/>
        <v>66862.95</v>
      </c>
      <c r="P425" s="238">
        <f t="shared" si="42"/>
        <v>15766.833168493149</v>
      </c>
      <c r="Q425" s="238">
        <f t="shared" si="43"/>
        <v>51096.11683150685</v>
      </c>
      <c r="R425" s="89">
        <v>0.05</v>
      </c>
      <c r="S425" s="238">
        <f t="shared" si="40"/>
        <v>48541.310989931502</v>
      </c>
    </row>
    <row r="426" spans="2:19" ht="15" customHeight="1" x14ac:dyDescent="0.25">
      <c r="B426" s="11">
        <v>422</v>
      </c>
      <c r="C426" s="161" t="s">
        <v>707</v>
      </c>
      <c r="D426" s="237"/>
      <c r="E426" s="152">
        <v>42217</v>
      </c>
      <c r="F426" s="58">
        <v>44482</v>
      </c>
      <c r="G426" s="5">
        <f t="shared" si="38"/>
        <v>6.2054794520547949</v>
      </c>
      <c r="H426" s="11">
        <v>25</v>
      </c>
      <c r="I426" s="11"/>
      <c r="J426" s="87">
        <v>0.05</v>
      </c>
      <c r="K426" s="88">
        <f t="shared" si="39"/>
        <v>3.7999999999999999E-2</v>
      </c>
      <c r="L426" s="238">
        <v>63679</v>
      </c>
      <c r="M426" s="238">
        <v>52060.98</v>
      </c>
      <c r="N426" s="89">
        <v>0.05</v>
      </c>
      <c r="O426" s="239">
        <f t="shared" si="41"/>
        <v>66862.95</v>
      </c>
      <c r="P426" s="238">
        <f t="shared" si="42"/>
        <v>15766.833168493149</v>
      </c>
      <c r="Q426" s="238">
        <f t="shared" si="43"/>
        <v>51096.11683150685</v>
      </c>
      <c r="R426" s="89">
        <v>0.05</v>
      </c>
      <c r="S426" s="238">
        <f t="shared" si="40"/>
        <v>48541.310989931502</v>
      </c>
    </row>
    <row r="427" spans="2:19" ht="15" customHeight="1" x14ac:dyDescent="0.25">
      <c r="B427" s="11">
        <v>423</v>
      </c>
      <c r="C427" s="161" t="s">
        <v>707</v>
      </c>
      <c r="D427" s="237"/>
      <c r="E427" s="152">
        <v>42217</v>
      </c>
      <c r="F427" s="58">
        <v>44482</v>
      </c>
      <c r="G427" s="5">
        <f t="shared" si="38"/>
        <v>6.2054794520547949</v>
      </c>
      <c r="H427" s="11">
        <v>25</v>
      </c>
      <c r="I427" s="11"/>
      <c r="J427" s="87">
        <v>0.05</v>
      </c>
      <c r="K427" s="88">
        <f t="shared" si="39"/>
        <v>3.7999999999999999E-2</v>
      </c>
      <c r="L427" s="238">
        <v>63679</v>
      </c>
      <c r="M427" s="238">
        <v>52060.98</v>
      </c>
      <c r="N427" s="89">
        <v>0.05</v>
      </c>
      <c r="O427" s="239">
        <f t="shared" si="41"/>
        <v>66862.95</v>
      </c>
      <c r="P427" s="238">
        <f t="shared" si="42"/>
        <v>15766.833168493149</v>
      </c>
      <c r="Q427" s="238">
        <f t="shared" si="43"/>
        <v>51096.11683150685</v>
      </c>
      <c r="R427" s="89">
        <v>0.05</v>
      </c>
      <c r="S427" s="238">
        <f t="shared" si="40"/>
        <v>48541.310989931502</v>
      </c>
    </row>
    <row r="428" spans="2:19" ht="15" customHeight="1" x14ac:dyDescent="0.25">
      <c r="B428" s="11">
        <v>424</v>
      </c>
      <c r="C428" s="161" t="s">
        <v>707</v>
      </c>
      <c r="D428" s="237"/>
      <c r="E428" s="152">
        <v>42217</v>
      </c>
      <c r="F428" s="58">
        <v>44482</v>
      </c>
      <c r="G428" s="5">
        <f t="shared" si="38"/>
        <v>6.2054794520547949</v>
      </c>
      <c r="H428" s="11">
        <v>25</v>
      </c>
      <c r="I428" s="11"/>
      <c r="J428" s="87">
        <v>0.05</v>
      </c>
      <c r="K428" s="88">
        <f t="shared" si="39"/>
        <v>3.7999999999999999E-2</v>
      </c>
      <c r="L428" s="238">
        <v>63679</v>
      </c>
      <c r="M428" s="238">
        <v>52060.98</v>
      </c>
      <c r="N428" s="89">
        <v>0.05</v>
      </c>
      <c r="O428" s="239">
        <f t="shared" si="41"/>
        <v>66862.95</v>
      </c>
      <c r="P428" s="238">
        <f t="shared" si="42"/>
        <v>15766.833168493149</v>
      </c>
      <c r="Q428" s="238">
        <f t="shared" si="43"/>
        <v>51096.11683150685</v>
      </c>
      <c r="R428" s="89">
        <v>0.05</v>
      </c>
      <c r="S428" s="238">
        <f t="shared" si="40"/>
        <v>48541.310989931502</v>
      </c>
    </row>
    <row r="429" spans="2:19" ht="15" customHeight="1" x14ac:dyDescent="0.25">
      <c r="B429" s="11">
        <v>425</v>
      </c>
      <c r="C429" s="161" t="s">
        <v>707</v>
      </c>
      <c r="D429" s="237"/>
      <c r="E429" s="152">
        <v>42217</v>
      </c>
      <c r="F429" s="58">
        <v>44482</v>
      </c>
      <c r="G429" s="5">
        <f t="shared" si="38"/>
        <v>6.2054794520547949</v>
      </c>
      <c r="H429" s="11">
        <v>25</v>
      </c>
      <c r="I429" s="11"/>
      <c r="J429" s="87">
        <v>0.05</v>
      </c>
      <c r="K429" s="88">
        <f t="shared" si="39"/>
        <v>3.7999999999999999E-2</v>
      </c>
      <c r="L429" s="238">
        <v>63679</v>
      </c>
      <c r="M429" s="238">
        <v>52060.98</v>
      </c>
      <c r="N429" s="89">
        <v>0.05</v>
      </c>
      <c r="O429" s="239">
        <f t="shared" si="41"/>
        <v>66862.95</v>
      </c>
      <c r="P429" s="238">
        <f t="shared" si="42"/>
        <v>15766.833168493149</v>
      </c>
      <c r="Q429" s="238">
        <f t="shared" si="43"/>
        <v>51096.11683150685</v>
      </c>
      <c r="R429" s="89">
        <v>0.05</v>
      </c>
      <c r="S429" s="238">
        <f t="shared" si="40"/>
        <v>48541.310989931502</v>
      </c>
    </row>
    <row r="430" spans="2:19" ht="15" customHeight="1" x14ac:dyDescent="0.25">
      <c r="B430" s="11">
        <v>426</v>
      </c>
      <c r="C430" s="161" t="s">
        <v>707</v>
      </c>
      <c r="D430" s="237"/>
      <c r="E430" s="152">
        <v>42217</v>
      </c>
      <c r="F430" s="58">
        <v>44482</v>
      </c>
      <c r="G430" s="5">
        <f t="shared" si="38"/>
        <v>6.2054794520547949</v>
      </c>
      <c r="H430" s="11">
        <v>25</v>
      </c>
      <c r="I430" s="11"/>
      <c r="J430" s="87">
        <v>0.05</v>
      </c>
      <c r="K430" s="88">
        <f t="shared" si="39"/>
        <v>3.7999999999999999E-2</v>
      </c>
      <c r="L430" s="238">
        <v>63679</v>
      </c>
      <c r="M430" s="238">
        <v>52060.98</v>
      </c>
      <c r="N430" s="89">
        <v>0.05</v>
      </c>
      <c r="O430" s="239">
        <f t="shared" si="41"/>
        <v>66862.95</v>
      </c>
      <c r="P430" s="238">
        <f t="shared" si="42"/>
        <v>15766.833168493149</v>
      </c>
      <c r="Q430" s="238">
        <f t="shared" si="43"/>
        <v>51096.11683150685</v>
      </c>
      <c r="R430" s="89">
        <v>0.05</v>
      </c>
      <c r="S430" s="238">
        <f t="shared" si="40"/>
        <v>48541.310989931502</v>
      </c>
    </row>
    <row r="431" spans="2:19" ht="15" customHeight="1" x14ac:dyDescent="0.25">
      <c r="B431" s="11">
        <v>427</v>
      </c>
      <c r="C431" s="161" t="s">
        <v>707</v>
      </c>
      <c r="D431" s="237"/>
      <c r="E431" s="152">
        <v>42217</v>
      </c>
      <c r="F431" s="58">
        <v>44482</v>
      </c>
      <c r="G431" s="5">
        <f t="shared" si="38"/>
        <v>6.2054794520547949</v>
      </c>
      <c r="H431" s="11">
        <v>25</v>
      </c>
      <c r="I431" s="11"/>
      <c r="J431" s="87">
        <v>0.05</v>
      </c>
      <c r="K431" s="88">
        <f t="shared" si="39"/>
        <v>3.7999999999999999E-2</v>
      </c>
      <c r="L431" s="238">
        <v>63679</v>
      </c>
      <c r="M431" s="238">
        <v>52060.98</v>
      </c>
      <c r="N431" s="89">
        <v>0.05</v>
      </c>
      <c r="O431" s="239">
        <f t="shared" si="41"/>
        <v>66862.95</v>
      </c>
      <c r="P431" s="238">
        <f t="shared" si="42"/>
        <v>15766.833168493149</v>
      </c>
      <c r="Q431" s="238">
        <f t="shared" si="43"/>
        <v>51096.11683150685</v>
      </c>
      <c r="R431" s="89">
        <v>0.05</v>
      </c>
      <c r="S431" s="238">
        <f t="shared" si="40"/>
        <v>48541.310989931502</v>
      </c>
    </row>
    <row r="432" spans="2:19" ht="15" customHeight="1" x14ac:dyDescent="0.25">
      <c r="B432" s="11">
        <v>428</v>
      </c>
      <c r="C432" s="161" t="s">
        <v>707</v>
      </c>
      <c r="D432" s="237"/>
      <c r="E432" s="152">
        <v>42217</v>
      </c>
      <c r="F432" s="58">
        <v>44482</v>
      </c>
      <c r="G432" s="5">
        <f t="shared" si="38"/>
        <v>6.2054794520547949</v>
      </c>
      <c r="H432" s="11">
        <v>25</v>
      </c>
      <c r="I432" s="11"/>
      <c r="J432" s="87">
        <v>0.05</v>
      </c>
      <c r="K432" s="88">
        <f t="shared" si="39"/>
        <v>3.7999999999999999E-2</v>
      </c>
      <c r="L432" s="238">
        <v>63679</v>
      </c>
      <c r="M432" s="238">
        <v>52060.98</v>
      </c>
      <c r="N432" s="89">
        <v>0.05</v>
      </c>
      <c r="O432" s="239">
        <f t="shared" si="41"/>
        <v>66862.95</v>
      </c>
      <c r="P432" s="238">
        <f t="shared" si="42"/>
        <v>15766.833168493149</v>
      </c>
      <c r="Q432" s="238">
        <f t="shared" si="43"/>
        <v>51096.11683150685</v>
      </c>
      <c r="R432" s="89">
        <v>0.05</v>
      </c>
      <c r="S432" s="238">
        <f t="shared" si="40"/>
        <v>48541.310989931502</v>
      </c>
    </row>
    <row r="433" spans="2:19" ht="15" customHeight="1" x14ac:dyDescent="0.25">
      <c r="B433" s="11">
        <v>429</v>
      </c>
      <c r="C433" s="161" t="s">
        <v>707</v>
      </c>
      <c r="D433" s="237"/>
      <c r="E433" s="152">
        <v>42217</v>
      </c>
      <c r="F433" s="58">
        <v>44482</v>
      </c>
      <c r="G433" s="5">
        <f t="shared" si="38"/>
        <v>6.2054794520547949</v>
      </c>
      <c r="H433" s="11">
        <v>25</v>
      </c>
      <c r="I433" s="11"/>
      <c r="J433" s="87">
        <v>0.05</v>
      </c>
      <c r="K433" s="88">
        <f t="shared" si="39"/>
        <v>3.7999999999999999E-2</v>
      </c>
      <c r="L433" s="238">
        <v>63679</v>
      </c>
      <c r="M433" s="238">
        <v>52060.98</v>
      </c>
      <c r="N433" s="89">
        <v>0.05</v>
      </c>
      <c r="O433" s="239">
        <f t="shared" si="41"/>
        <v>66862.95</v>
      </c>
      <c r="P433" s="238">
        <f t="shared" si="42"/>
        <v>15766.833168493149</v>
      </c>
      <c r="Q433" s="238">
        <f t="shared" si="43"/>
        <v>51096.11683150685</v>
      </c>
      <c r="R433" s="89">
        <v>0.05</v>
      </c>
      <c r="S433" s="238">
        <f t="shared" si="40"/>
        <v>48541.310989931502</v>
      </c>
    </row>
    <row r="434" spans="2:19" ht="15" customHeight="1" x14ac:dyDescent="0.25">
      <c r="B434" s="11">
        <v>430</v>
      </c>
      <c r="C434" s="161" t="s">
        <v>707</v>
      </c>
      <c r="D434" s="237"/>
      <c r="E434" s="152">
        <v>42217</v>
      </c>
      <c r="F434" s="58">
        <v>44482</v>
      </c>
      <c r="G434" s="5">
        <f t="shared" si="38"/>
        <v>6.2054794520547949</v>
      </c>
      <c r="H434" s="11">
        <v>25</v>
      </c>
      <c r="I434" s="11"/>
      <c r="J434" s="87">
        <v>0.05</v>
      </c>
      <c r="K434" s="88">
        <f t="shared" si="39"/>
        <v>3.7999999999999999E-2</v>
      </c>
      <c r="L434" s="238">
        <v>63679</v>
      </c>
      <c r="M434" s="238">
        <v>52060.98</v>
      </c>
      <c r="N434" s="89">
        <v>0.05</v>
      </c>
      <c r="O434" s="239">
        <f t="shared" si="41"/>
        <v>66862.95</v>
      </c>
      <c r="P434" s="238">
        <f t="shared" si="42"/>
        <v>15766.833168493149</v>
      </c>
      <c r="Q434" s="238">
        <f t="shared" si="43"/>
        <v>51096.11683150685</v>
      </c>
      <c r="R434" s="89">
        <v>0.05</v>
      </c>
      <c r="S434" s="238">
        <f t="shared" si="40"/>
        <v>48541.310989931502</v>
      </c>
    </row>
    <row r="435" spans="2:19" ht="15" customHeight="1" x14ac:dyDescent="0.25">
      <c r="B435" s="11">
        <v>431</v>
      </c>
      <c r="C435" s="161" t="s">
        <v>707</v>
      </c>
      <c r="D435" s="237"/>
      <c r="E435" s="152">
        <v>42217</v>
      </c>
      <c r="F435" s="58">
        <v>44482</v>
      </c>
      <c r="G435" s="5">
        <f t="shared" si="38"/>
        <v>6.2054794520547949</v>
      </c>
      <c r="H435" s="11">
        <v>25</v>
      </c>
      <c r="I435" s="11"/>
      <c r="J435" s="87">
        <v>0.05</v>
      </c>
      <c r="K435" s="88">
        <f t="shared" si="39"/>
        <v>3.7999999999999999E-2</v>
      </c>
      <c r="L435" s="238">
        <v>63679</v>
      </c>
      <c r="M435" s="238">
        <v>52060.98</v>
      </c>
      <c r="N435" s="89">
        <v>0.05</v>
      </c>
      <c r="O435" s="239">
        <f t="shared" si="41"/>
        <v>66862.95</v>
      </c>
      <c r="P435" s="238">
        <f t="shared" si="42"/>
        <v>15766.833168493149</v>
      </c>
      <c r="Q435" s="238">
        <f t="shared" si="43"/>
        <v>51096.11683150685</v>
      </c>
      <c r="R435" s="89">
        <v>0.05</v>
      </c>
      <c r="S435" s="238">
        <f t="shared" si="40"/>
        <v>48541.310989931502</v>
      </c>
    </row>
    <row r="436" spans="2:19" ht="15" customHeight="1" x14ac:dyDescent="0.25">
      <c r="B436" s="11">
        <v>432</v>
      </c>
      <c r="C436" s="161" t="s">
        <v>708</v>
      </c>
      <c r="D436" s="237"/>
      <c r="E436" s="152">
        <v>42217</v>
      </c>
      <c r="F436" s="58">
        <v>44482</v>
      </c>
      <c r="G436" s="5">
        <f t="shared" si="38"/>
        <v>6.2054794520547949</v>
      </c>
      <c r="H436" s="11">
        <v>25</v>
      </c>
      <c r="I436" s="11"/>
      <c r="J436" s="87">
        <v>0.05</v>
      </c>
      <c r="K436" s="88">
        <f t="shared" si="39"/>
        <v>3.7999999999999999E-2</v>
      </c>
      <c r="L436" s="238">
        <v>2665601</v>
      </c>
      <c r="M436" s="238">
        <v>2179270.98</v>
      </c>
      <c r="N436" s="89">
        <v>0.05</v>
      </c>
      <c r="O436" s="239">
        <f t="shared" si="41"/>
        <v>2798881.0500000003</v>
      </c>
      <c r="P436" s="238">
        <f t="shared" si="42"/>
        <v>659999.15609178087</v>
      </c>
      <c r="Q436" s="238">
        <f t="shared" si="43"/>
        <v>2138881.8939082194</v>
      </c>
      <c r="R436" s="89">
        <v>0.05</v>
      </c>
      <c r="S436" s="238">
        <f t="shared" si="40"/>
        <v>2031937.7992128083</v>
      </c>
    </row>
    <row r="437" spans="2:19" ht="15" customHeight="1" x14ac:dyDescent="0.25">
      <c r="B437" s="11">
        <v>433</v>
      </c>
      <c r="C437" s="161" t="s">
        <v>708</v>
      </c>
      <c r="D437" s="237"/>
      <c r="E437" s="152">
        <v>42217</v>
      </c>
      <c r="F437" s="58">
        <v>44482</v>
      </c>
      <c r="G437" s="5">
        <f t="shared" si="38"/>
        <v>6.2054794520547949</v>
      </c>
      <c r="H437" s="11">
        <v>25</v>
      </c>
      <c r="I437" s="11"/>
      <c r="J437" s="87">
        <v>0.05</v>
      </c>
      <c r="K437" s="88">
        <f t="shared" si="39"/>
        <v>3.7999999999999999E-2</v>
      </c>
      <c r="L437" s="238">
        <v>2665601</v>
      </c>
      <c r="M437" s="238">
        <v>2179270.98</v>
      </c>
      <c r="N437" s="89">
        <v>0.05</v>
      </c>
      <c r="O437" s="239">
        <f t="shared" si="41"/>
        <v>2798881.0500000003</v>
      </c>
      <c r="P437" s="238">
        <f t="shared" si="42"/>
        <v>659999.15609178087</v>
      </c>
      <c r="Q437" s="238">
        <f t="shared" si="43"/>
        <v>2138881.8939082194</v>
      </c>
      <c r="R437" s="89">
        <v>0.05</v>
      </c>
      <c r="S437" s="238">
        <f t="shared" si="40"/>
        <v>2031937.7992128083</v>
      </c>
    </row>
    <row r="438" spans="2:19" ht="15" customHeight="1" x14ac:dyDescent="0.25">
      <c r="B438" s="11">
        <v>434</v>
      </c>
      <c r="C438" s="161" t="s">
        <v>709</v>
      </c>
      <c r="D438" s="237" t="s">
        <v>2585</v>
      </c>
      <c r="E438" s="152">
        <v>42217</v>
      </c>
      <c r="F438" s="58">
        <v>44482</v>
      </c>
      <c r="G438" s="5">
        <f t="shared" si="38"/>
        <v>6.2054794520547949</v>
      </c>
      <c r="H438" s="11">
        <v>25</v>
      </c>
      <c r="I438" s="11"/>
      <c r="J438" s="87">
        <v>0.05</v>
      </c>
      <c r="K438" s="88">
        <f t="shared" si="39"/>
        <v>3.7999999999999999E-2</v>
      </c>
      <c r="L438" s="238">
        <v>60307296</v>
      </c>
      <c r="M438" s="238">
        <v>49304430.729999997</v>
      </c>
      <c r="N438" s="89">
        <v>0.05</v>
      </c>
      <c r="O438" s="239">
        <f t="shared" si="41"/>
        <v>63322660.800000004</v>
      </c>
      <c r="P438" s="238">
        <f t="shared" si="42"/>
        <v>14932003.876865756</v>
      </c>
      <c r="Q438" s="238">
        <f t="shared" si="43"/>
        <v>48390656.923134252</v>
      </c>
      <c r="R438" s="89">
        <v>0.05</v>
      </c>
      <c r="S438" s="238">
        <f t="shared" si="40"/>
        <v>45971124.076977536</v>
      </c>
    </row>
    <row r="439" spans="2:19" ht="15" customHeight="1" x14ac:dyDescent="0.25">
      <c r="B439" s="11">
        <v>435</v>
      </c>
      <c r="C439" s="161" t="s">
        <v>709</v>
      </c>
      <c r="D439" s="237" t="s">
        <v>2585</v>
      </c>
      <c r="E439" s="152">
        <v>42217</v>
      </c>
      <c r="F439" s="58">
        <v>44482</v>
      </c>
      <c r="G439" s="5">
        <f t="shared" si="38"/>
        <v>6.2054794520547949</v>
      </c>
      <c r="H439" s="11">
        <v>25</v>
      </c>
      <c r="I439" s="11"/>
      <c r="J439" s="87">
        <v>0.05</v>
      </c>
      <c r="K439" s="88">
        <f t="shared" si="39"/>
        <v>3.7999999999999999E-2</v>
      </c>
      <c r="L439" s="238">
        <v>60307296</v>
      </c>
      <c r="M439" s="238">
        <v>49304430.729999997</v>
      </c>
      <c r="N439" s="89">
        <v>0.05</v>
      </c>
      <c r="O439" s="239">
        <f t="shared" si="41"/>
        <v>63322660.800000004</v>
      </c>
      <c r="P439" s="238">
        <f t="shared" si="42"/>
        <v>14932003.876865756</v>
      </c>
      <c r="Q439" s="238">
        <f t="shared" si="43"/>
        <v>48390656.923134252</v>
      </c>
      <c r="R439" s="89">
        <v>0.05</v>
      </c>
      <c r="S439" s="238">
        <f t="shared" si="40"/>
        <v>45971124.076977536</v>
      </c>
    </row>
    <row r="440" spans="2:19" ht="15" customHeight="1" x14ac:dyDescent="0.25">
      <c r="B440" s="11">
        <v>436</v>
      </c>
      <c r="C440" s="161" t="s">
        <v>710</v>
      </c>
      <c r="D440" s="237"/>
      <c r="E440" s="152">
        <v>42217</v>
      </c>
      <c r="F440" s="58">
        <v>44482</v>
      </c>
      <c r="G440" s="5">
        <f t="shared" si="38"/>
        <v>6.2054794520547949</v>
      </c>
      <c r="H440" s="11">
        <v>15</v>
      </c>
      <c r="I440" s="11"/>
      <c r="J440" s="87">
        <v>0.05</v>
      </c>
      <c r="K440" s="88">
        <f t="shared" si="39"/>
        <v>6.3333333333333325E-2</v>
      </c>
      <c r="L440" s="238">
        <v>202001</v>
      </c>
      <c r="M440" s="238">
        <v>165146.59</v>
      </c>
      <c r="N440" s="89">
        <v>0.05</v>
      </c>
      <c r="O440" s="239">
        <f t="shared" si="41"/>
        <v>212101.05000000002</v>
      </c>
      <c r="P440" s="238">
        <f t="shared" si="42"/>
        <v>83358.618143835614</v>
      </c>
      <c r="Q440" s="238">
        <f t="shared" si="43"/>
        <v>128742.4318561644</v>
      </c>
      <c r="R440" s="89">
        <v>0.05</v>
      </c>
      <c r="S440" s="238">
        <f t="shared" si="40"/>
        <v>122305.31026335618</v>
      </c>
    </row>
    <row r="441" spans="2:19" ht="15" customHeight="1" x14ac:dyDescent="0.25">
      <c r="B441" s="11">
        <v>437</v>
      </c>
      <c r="C441" s="161" t="s">
        <v>710</v>
      </c>
      <c r="D441" s="237"/>
      <c r="E441" s="152">
        <v>42217</v>
      </c>
      <c r="F441" s="58">
        <v>44482</v>
      </c>
      <c r="G441" s="5">
        <f t="shared" si="38"/>
        <v>6.2054794520547949</v>
      </c>
      <c r="H441" s="11">
        <v>15</v>
      </c>
      <c r="I441" s="11"/>
      <c r="J441" s="87">
        <v>0.05</v>
      </c>
      <c r="K441" s="88">
        <f t="shared" si="39"/>
        <v>6.3333333333333325E-2</v>
      </c>
      <c r="L441" s="238">
        <v>202001</v>
      </c>
      <c r="M441" s="238">
        <v>165146.59</v>
      </c>
      <c r="N441" s="89">
        <v>0.05</v>
      </c>
      <c r="O441" s="239">
        <f t="shared" si="41"/>
        <v>212101.05000000002</v>
      </c>
      <c r="P441" s="238">
        <f t="shared" si="42"/>
        <v>83358.618143835614</v>
      </c>
      <c r="Q441" s="238">
        <f t="shared" si="43"/>
        <v>128742.4318561644</v>
      </c>
      <c r="R441" s="89">
        <v>0.05</v>
      </c>
      <c r="S441" s="238">
        <f t="shared" si="40"/>
        <v>122305.31026335618</v>
      </c>
    </row>
    <row r="442" spans="2:19" ht="15" customHeight="1" x14ac:dyDescent="0.25">
      <c r="B442" s="11">
        <v>438</v>
      </c>
      <c r="C442" s="161" t="s">
        <v>710</v>
      </c>
      <c r="D442" s="237"/>
      <c r="E442" s="152">
        <v>42217</v>
      </c>
      <c r="F442" s="58">
        <v>44482</v>
      </c>
      <c r="G442" s="5">
        <f t="shared" si="38"/>
        <v>6.2054794520547949</v>
      </c>
      <c r="H442" s="11">
        <v>15</v>
      </c>
      <c r="I442" s="11"/>
      <c r="J442" s="87">
        <v>0.05</v>
      </c>
      <c r="K442" s="88">
        <f t="shared" si="39"/>
        <v>6.3333333333333325E-2</v>
      </c>
      <c r="L442" s="238">
        <v>202001</v>
      </c>
      <c r="M442" s="238">
        <v>165146.59</v>
      </c>
      <c r="N442" s="89">
        <v>0.05</v>
      </c>
      <c r="O442" s="239">
        <f t="shared" si="41"/>
        <v>212101.05000000002</v>
      </c>
      <c r="P442" s="238">
        <f t="shared" si="42"/>
        <v>83358.618143835614</v>
      </c>
      <c r="Q442" s="238">
        <f t="shared" si="43"/>
        <v>128742.4318561644</v>
      </c>
      <c r="R442" s="89">
        <v>0.05</v>
      </c>
      <c r="S442" s="238">
        <f t="shared" si="40"/>
        <v>122305.31026335618</v>
      </c>
    </row>
    <row r="443" spans="2:19" ht="15" customHeight="1" x14ac:dyDescent="0.25">
      <c r="B443" s="11">
        <v>439</v>
      </c>
      <c r="C443" s="161" t="s">
        <v>710</v>
      </c>
      <c r="D443" s="237"/>
      <c r="E443" s="152">
        <v>42217</v>
      </c>
      <c r="F443" s="58">
        <v>44482</v>
      </c>
      <c r="G443" s="5">
        <f t="shared" si="38"/>
        <v>6.2054794520547949</v>
      </c>
      <c r="H443" s="11">
        <v>15</v>
      </c>
      <c r="I443" s="11"/>
      <c r="J443" s="87">
        <v>0.05</v>
      </c>
      <c r="K443" s="88">
        <f t="shared" si="39"/>
        <v>6.3333333333333325E-2</v>
      </c>
      <c r="L443" s="238">
        <v>202001</v>
      </c>
      <c r="M443" s="238">
        <v>165146.59</v>
      </c>
      <c r="N443" s="89">
        <v>0.05</v>
      </c>
      <c r="O443" s="239">
        <f t="shared" si="41"/>
        <v>212101.05000000002</v>
      </c>
      <c r="P443" s="238">
        <f t="shared" si="42"/>
        <v>83358.618143835614</v>
      </c>
      <c r="Q443" s="238">
        <f t="shared" si="43"/>
        <v>128742.4318561644</v>
      </c>
      <c r="R443" s="89">
        <v>0.05</v>
      </c>
      <c r="S443" s="238">
        <f t="shared" si="40"/>
        <v>122305.31026335618</v>
      </c>
    </row>
    <row r="444" spans="2:19" ht="15" customHeight="1" x14ac:dyDescent="0.25">
      <c r="B444" s="11">
        <v>440</v>
      </c>
      <c r="C444" s="161" t="s">
        <v>711</v>
      </c>
      <c r="D444" s="237"/>
      <c r="E444" s="152">
        <v>42217</v>
      </c>
      <c r="F444" s="58">
        <v>44482</v>
      </c>
      <c r="G444" s="5">
        <f t="shared" si="38"/>
        <v>6.2054794520547949</v>
      </c>
      <c r="H444" s="11">
        <v>25</v>
      </c>
      <c r="I444" s="11"/>
      <c r="J444" s="87">
        <v>0.05</v>
      </c>
      <c r="K444" s="88">
        <f t="shared" si="39"/>
        <v>3.7999999999999999E-2</v>
      </c>
      <c r="L444" s="238">
        <v>228375923</v>
      </c>
      <c r="M444" s="238">
        <v>186709496.59999999</v>
      </c>
      <c r="N444" s="89">
        <v>0.05</v>
      </c>
      <c r="O444" s="239">
        <f t="shared" si="41"/>
        <v>239794719.15000001</v>
      </c>
      <c r="P444" s="238">
        <f t="shared" si="42"/>
        <v>56545565.691069871</v>
      </c>
      <c r="Q444" s="238">
        <f t="shared" si="43"/>
        <v>183249153.45893013</v>
      </c>
      <c r="R444" s="89">
        <v>0.05</v>
      </c>
      <c r="S444" s="238">
        <f t="shared" si="40"/>
        <v>174086695.78598362</v>
      </c>
    </row>
    <row r="445" spans="2:19" ht="15" customHeight="1" x14ac:dyDescent="0.25">
      <c r="B445" s="11">
        <v>441</v>
      </c>
      <c r="C445" s="161" t="s">
        <v>711</v>
      </c>
      <c r="D445" s="237"/>
      <c r="E445" s="152">
        <v>42217</v>
      </c>
      <c r="F445" s="58">
        <v>44482</v>
      </c>
      <c r="G445" s="5">
        <f t="shared" si="38"/>
        <v>6.2054794520547949</v>
      </c>
      <c r="H445" s="11">
        <v>25</v>
      </c>
      <c r="I445" s="11"/>
      <c r="J445" s="87">
        <v>0.05</v>
      </c>
      <c r="K445" s="88">
        <f t="shared" si="39"/>
        <v>3.7999999999999999E-2</v>
      </c>
      <c r="L445" s="238">
        <v>228375923</v>
      </c>
      <c r="M445" s="238">
        <v>186709496.59999999</v>
      </c>
      <c r="N445" s="89">
        <v>0.05</v>
      </c>
      <c r="O445" s="239">
        <f t="shared" si="41"/>
        <v>239794719.15000001</v>
      </c>
      <c r="P445" s="238">
        <f t="shared" si="42"/>
        <v>56545565.691069871</v>
      </c>
      <c r="Q445" s="238">
        <f t="shared" si="43"/>
        <v>183249153.45893013</v>
      </c>
      <c r="R445" s="89">
        <v>0.05</v>
      </c>
      <c r="S445" s="238">
        <f t="shared" si="40"/>
        <v>174086695.78598362</v>
      </c>
    </row>
    <row r="446" spans="2:19" ht="15" customHeight="1" x14ac:dyDescent="0.25">
      <c r="B446" s="11">
        <v>442</v>
      </c>
      <c r="C446" s="161" t="s">
        <v>712</v>
      </c>
      <c r="D446" s="237"/>
      <c r="E446" s="152">
        <v>42217</v>
      </c>
      <c r="F446" s="58">
        <v>44482</v>
      </c>
      <c r="G446" s="5">
        <f t="shared" si="38"/>
        <v>6.2054794520547949</v>
      </c>
      <c r="H446" s="11">
        <v>15</v>
      </c>
      <c r="I446" s="11"/>
      <c r="J446" s="87">
        <v>0.05</v>
      </c>
      <c r="K446" s="88">
        <f t="shared" si="39"/>
        <v>6.3333333333333325E-2</v>
      </c>
      <c r="L446" s="238">
        <v>3695176</v>
      </c>
      <c r="M446" s="238">
        <v>3021003.45</v>
      </c>
      <c r="N446" s="89">
        <v>0.05</v>
      </c>
      <c r="O446" s="239">
        <f t="shared" si="41"/>
        <v>3879934.8000000003</v>
      </c>
      <c r="P446" s="238">
        <f t="shared" si="42"/>
        <v>1524867.5261917808</v>
      </c>
      <c r="Q446" s="238">
        <f t="shared" si="43"/>
        <v>2355067.2738082195</v>
      </c>
      <c r="R446" s="89">
        <v>0.05</v>
      </c>
      <c r="S446" s="238">
        <f t="shared" si="40"/>
        <v>2237313.9101178083</v>
      </c>
    </row>
    <row r="447" spans="2:19" ht="15" customHeight="1" x14ac:dyDescent="0.25">
      <c r="B447" s="11">
        <v>443</v>
      </c>
      <c r="C447" s="161" t="s">
        <v>712</v>
      </c>
      <c r="D447" s="237"/>
      <c r="E447" s="152">
        <v>42217</v>
      </c>
      <c r="F447" s="58">
        <v>44482</v>
      </c>
      <c r="G447" s="5">
        <f t="shared" si="38"/>
        <v>6.2054794520547949</v>
      </c>
      <c r="H447" s="11">
        <v>15</v>
      </c>
      <c r="I447" s="11"/>
      <c r="J447" s="87">
        <v>0.05</v>
      </c>
      <c r="K447" s="88">
        <f t="shared" si="39"/>
        <v>6.3333333333333325E-2</v>
      </c>
      <c r="L447" s="238">
        <v>3695176</v>
      </c>
      <c r="M447" s="238">
        <v>3021003.45</v>
      </c>
      <c r="N447" s="89">
        <v>0.05</v>
      </c>
      <c r="O447" s="239">
        <f t="shared" si="41"/>
        <v>3879934.8000000003</v>
      </c>
      <c r="P447" s="238">
        <f t="shared" si="42"/>
        <v>1524867.5261917808</v>
      </c>
      <c r="Q447" s="238">
        <f t="shared" si="43"/>
        <v>2355067.2738082195</v>
      </c>
      <c r="R447" s="89">
        <v>0.05</v>
      </c>
      <c r="S447" s="238">
        <f t="shared" si="40"/>
        <v>2237313.9101178083</v>
      </c>
    </row>
    <row r="448" spans="2:19" ht="15" customHeight="1" x14ac:dyDescent="0.25">
      <c r="B448" s="11">
        <v>444</v>
      </c>
      <c r="C448" s="161" t="s">
        <v>712</v>
      </c>
      <c r="D448" s="237"/>
      <c r="E448" s="152">
        <v>42217</v>
      </c>
      <c r="F448" s="58">
        <v>44482</v>
      </c>
      <c r="G448" s="5">
        <f t="shared" si="38"/>
        <v>6.2054794520547949</v>
      </c>
      <c r="H448" s="11">
        <v>15</v>
      </c>
      <c r="I448" s="11"/>
      <c r="J448" s="87">
        <v>0.05</v>
      </c>
      <c r="K448" s="88">
        <f t="shared" si="39"/>
        <v>6.3333333333333325E-2</v>
      </c>
      <c r="L448" s="238">
        <v>3695176</v>
      </c>
      <c r="M448" s="238">
        <v>3021003.45</v>
      </c>
      <c r="N448" s="89">
        <v>0.05</v>
      </c>
      <c r="O448" s="239">
        <f t="shared" si="41"/>
        <v>3879934.8000000003</v>
      </c>
      <c r="P448" s="238">
        <f t="shared" si="42"/>
        <v>1524867.5261917808</v>
      </c>
      <c r="Q448" s="238">
        <f t="shared" si="43"/>
        <v>2355067.2738082195</v>
      </c>
      <c r="R448" s="89">
        <v>0.05</v>
      </c>
      <c r="S448" s="238">
        <f t="shared" si="40"/>
        <v>2237313.9101178083</v>
      </c>
    </row>
    <row r="449" spans="2:19" ht="15" customHeight="1" x14ac:dyDescent="0.25">
      <c r="B449" s="11">
        <v>445</v>
      </c>
      <c r="C449" s="161" t="s">
        <v>713</v>
      </c>
      <c r="D449" s="237"/>
      <c r="E449" s="152">
        <v>42217</v>
      </c>
      <c r="F449" s="58">
        <v>44482</v>
      </c>
      <c r="G449" s="5">
        <f t="shared" si="38"/>
        <v>6.2054794520547949</v>
      </c>
      <c r="H449" s="11">
        <v>15</v>
      </c>
      <c r="I449" s="11"/>
      <c r="J449" s="87">
        <v>0.05</v>
      </c>
      <c r="K449" s="88">
        <f t="shared" si="39"/>
        <v>6.3333333333333325E-2</v>
      </c>
      <c r="L449" s="238">
        <v>99583</v>
      </c>
      <c r="M449" s="238">
        <v>81414.41</v>
      </c>
      <c r="N449" s="89">
        <v>0.05</v>
      </c>
      <c r="O449" s="239">
        <f t="shared" si="41"/>
        <v>104562.15000000001</v>
      </c>
      <c r="P449" s="238">
        <f t="shared" si="42"/>
        <v>41094.35730821918</v>
      </c>
      <c r="Q449" s="238">
        <f t="shared" si="43"/>
        <v>63467.792691780829</v>
      </c>
      <c r="R449" s="89">
        <v>0.05</v>
      </c>
      <c r="S449" s="238">
        <f t="shared" si="40"/>
        <v>60294.403057191783</v>
      </c>
    </row>
    <row r="450" spans="2:19" ht="15" customHeight="1" x14ac:dyDescent="0.25">
      <c r="B450" s="11">
        <v>446</v>
      </c>
      <c r="C450" s="161" t="s">
        <v>713</v>
      </c>
      <c r="D450" s="237"/>
      <c r="E450" s="152">
        <v>42217</v>
      </c>
      <c r="F450" s="58">
        <v>44482</v>
      </c>
      <c r="G450" s="5">
        <f t="shared" si="38"/>
        <v>6.2054794520547949</v>
      </c>
      <c r="H450" s="11">
        <v>15</v>
      </c>
      <c r="I450" s="11"/>
      <c r="J450" s="87">
        <v>0.05</v>
      </c>
      <c r="K450" s="88">
        <f t="shared" si="39"/>
        <v>6.3333333333333325E-2</v>
      </c>
      <c r="L450" s="238">
        <v>99583</v>
      </c>
      <c r="M450" s="238">
        <v>81414.41</v>
      </c>
      <c r="N450" s="89">
        <v>0.05</v>
      </c>
      <c r="O450" s="239">
        <f t="shared" si="41"/>
        <v>104562.15000000001</v>
      </c>
      <c r="P450" s="238">
        <f t="shared" si="42"/>
        <v>41094.35730821918</v>
      </c>
      <c r="Q450" s="238">
        <f t="shared" si="43"/>
        <v>63467.792691780829</v>
      </c>
      <c r="R450" s="89">
        <v>0.05</v>
      </c>
      <c r="S450" s="238">
        <f t="shared" si="40"/>
        <v>60294.403057191783</v>
      </c>
    </row>
    <row r="451" spans="2:19" ht="15" customHeight="1" x14ac:dyDescent="0.25">
      <c r="B451" s="11">
        <v>447</v>
      </c>
      <c r="C451" s="161" t="s">
        <v>714</v>
      </c>
      <c r="D451" s="237"/>
      <c r="E451" s="152">
        <v>42217</v>
      </c>
      <c r="F451" s="58">
        <v>44482</v>
      </c>
      <c r="G451" s="5">
        <f t="shared" si="38"/>
        <v>6.2054794520547949</v>
      </c>
      <c r="H451" s="11">
        <v>25</v>
      </c>
      <c r="I451" s="11"/>
      <c r="J451" s="87">
        <v>0.05</v>
      </c>
      <c r="K451" s="88">
        <f t="shared" si="39"/>
        <v>3.7999999999999999E-2</v>
      </c>
      <c r="L451" s="238">
        <v>1512209445</v>
      </c>
      <c r="M451" s="238">
        <v>1236311869.1500001</v>
      </c>
      <c r="N451" s="89">
        <v>0.05</v>
      </c>
      <c r="O451" s="239">
        <f t="shared" si="41"/>
        <v>1587819917.25</v>
      </c>
      <c r="P451" s="238">
        <f t="shared" si="42"/>
        <v>374420987.06221235</v>
      </c>
      <c r="Q451" s="238">
        <f t="shared" si="43"/>
        <v>1213398930.1877875</v>
      </c>
      <c r="R451" s="89">
        <v>0.05</v>
      </c>
      <c r="S451" s="238">
        <f t="shared" si="40"/>
        <v>1152728983.6783981</v>
      </c>
    </row>
    <row r="452" spans="2:19" ht="15" customHeight="1" x14ac:dyDescent="0.25">
      <c r="B452" s="11">
        <v>448</v>
      </c>
      <c r="C452" s="161" t="s">
        <v>715</v>
      </c>
      <c r="D452" s="237" t="s">
        <v>2585</v>
      </c>
      <c r="E452" s="152">
        <v>42217</v>
      </c>
      <c r="F452" s="58">
        <v>44482</v>
      </c>
      <c r="G452" s="5">
        <f t="shared" si="38"/>
        <v>6.2054794520547949</v>
      </c>
      <c r="H452" s="11">
        <v>25</v>
      </c>
      <c r="I452" s="11"/>
      <c r="J452" s="87">
        <v>0.05</v>
      </c>
      <c r="K452" s="88">
        <f t="shared" si="39"/>
        <v>3.7999999999999999E-2</v>
      </c>
      <c r="L452" s="238">
        <v>98682281</v>
      </c>
      <c r="M452" s="238">
        <v>80678027.549999997</v>
      </c>
      <c r="N452" s="89">
        <v>0.05</v>
      </c>
      <c r="O452" s="239">
        <f t="shared" si="41"/>
        <v>103616395.05</v>
      </c>
      <c r="P452" s="238">
        <f t="shared" si="42"/>
        <v>24433597.594393153</v>
      </c>
      <c r="Q452" s="238">
        <f t="shared" si="43"/>
        <v>79182797.455606848</v>
      </c>
      <c r="R452" s="89">
        <v>0.05</v>
      </c>
      <c r="S452" s="238">
        <f t="shared" si="40"/>
        <v>75223657.582826495</v>
      </c>
    </row>
    <row r="453" spans="2:19" ht="15" customHeight="1" x14ac:dyDescent="0.25">
      <c r="B453" s="11">
        <v>449</v>
      </c>
      <c r="C453" s="161" t="s">
        <v>716</v>
      </c>
      <c r="D453" s="237"/>
      <c r="E453" s="152">
        <v>42217</v>
      </c>
      <c r="F453" s="58">
        <v>44482</v>
      </c>
      <c r="G453" s="5">
        <f t="shared" ref="G453:G516" si="44">(F453-E453)/(EDATE(F453,12)-F453)</f>
        <v>6.2054794520547949</v>
      </c>
      <c r="H453" s="11">
        <v>25</v>
      </c>
      <c r="I453" s="11"/>
      <c r="J453" s="87">
        <v>0.05</v>
      </c>
      <c r="K453" s="88">
        <f t="shared" ref="K453:K516" si="45">(1-J453)/H453</f>
        <v>3.7999999999999999E-2</v>
      </c>
      <c r="L453" s="238">
        <v>13961302</v>
      </c>
      <c r="M453" s="238">
        <v>11414108.960000001</v>
      </c>
      <c r="N453" s="89">
        <v>0.05</v>
      </c>
      <c r="O453" s="239">
        <f t="shared" si="41"/>
        <v>14659367.100000001</v>
      </c>
      <c r="P453" s="238">
        <f t="shared" si="42"/>
        <v>3456799.2501287679</v>
      </c>
      <c r="Q453" s="238">
        <f t="shared" si="43"/>
        <v>11202567.849871233</v>
      </c>
      <c r="R453" s="89">
        <v>0.05</v>
      </c>
      <c r="S453" s="238">
        <f t="shared" ref="S453:S516" si="46">IF(M453&lt;=0,0,IF(Q453&lt;=J453*O453,J453*O453,Q453*(1-R453)))</f>
        <v>10642439.45737767</v>
      </c>
    </row>
    <row r="454" spans="2:19" ht="15" customHeight="1" x14ac:dyDescent="0.25">
      <c r="B454" s="11">
        <v>450</v>
      </c>
      <c r="C454" s="161" t="s">
        <v>717</v>
      </c>
      <c r="D454" s="237"/>
      <c r="E454" s="152">
        <v>42217</v>
      </c>
      <c r="F454" s="58">
        <v>44482</v>
      </c>
      <c r="G454" s="5">
        <f t="shared" si="44"/>
        <v>6.2054794520547949</v>
      </c>
      <c r="H454" s="11">
        <v>25</v>
      </c>
      <c r="I454" s="11"/>
      <c r="J454" s="87">
        <v>0.05</v>
      </c>
      <c r="K454" s="88">
        <f t="shared" si="45"/>
        <v>3.7999999999999999E-2</v>
      </c>
      <c r="L454" s="238">
        <v>6042222</v>
      </c>
      <c r="M454" s="238">
        <v>4939838.71</v>
      </c>
      <c r="N454" s="89">
        <v>0.05</v>
      </c>
      <c r="O454" s="239">
        <f t="shared" ref="O454:O517" si="47">L454*(1+N454)</f>
        <v>6344333.1000000006</v>
      </c>
      <c r="P454" s="238">
        <f t="shared" ref="P454:P517" si="48">O454*K454*G454</f>
        <v>1496045.8901835617</v>
      </c>
      <c r="Q454" s="238">
        <f t="shared" ref="Q454:Q517" si="49">MAX(O454-P454,0)</f>
        <v>4848287.2098164391</v>
      </c>
      <c r="R454" s="89">
        <v>0.05</v>
      </c>
      <c r="S454" s="238">
        <f t="shared" si="46"/>
        <v>4605872.8493256168</v>
      </c>
    </row>
    <row r="455" spans="2:19" ht="15" customHeight="1" x14ac:dyDescent="0.25">
      <c r="B455" s="11">
        <v>451</v>
      </c>
      <c r="C455" s="161" t="s">
        <v>718</v>
      </c>
      <c r="D455" s="237"/>
      <c r="E455" s="152">
        <v>42217</v>
      </c>
      <c r="F455" s="58">
        <v>44482</v>
      </c>
      <c r="G455" s="5">
        <f t="shared" si="44"/>
        <v>6.2054794520547949</v>
      </c>
      <c r="H455" s="11">
        <v>25</v>
      </c>
      <c r="I455" s="11"/>
      <c r="J455" s="87">
        <v>0.05</v>
      </c>
      <c r="K455" s="88">
        <f t="shared" si="45"/>
        <v>3.7999999999999999E-2</v>
      </c>
      <c r="L455" s="238">
        <v>4580835</v>
      </c>
      <c r="M455" s="238">
        <v>3745076.92</v>
      </c>
      <c r="N455" s="89">
        <v>0.05</v>
      </c>
      <c r="O455" s="239">
        <f t="shared" si="47"/>
        <v>4809876.75</v>
      </c>
      <c r="P455" s="238">
        <f t="shared" si="48"/>
        <v>1134208.4708835615</v>
      </c>
      <c r="Q455" s="238">
        <f t="shared" si="49"/>
        <v>3675668.2791164387</v>
      </c>
      <c r="R455" s="89">
        <v>0.05</v>
      </c>
      <c r="S455" s="238">
        <f t="shared" si="46"/>
        <v>3491884.8651606166</v>
      </c>
    </row>
    <row r="456" spans="2:19" ht="15" customHeight="1" x14ac:dyDescent="0.25">
      <c r="B456" s="11">
        <v>452</v>
      </c>
      <c r="C456" s="161" t="s">
        <v>719</v>
      </c>
      <c r="D456" s="237"/>
      <c r="E456" s="152">
        <v>42217</v>
      </c>
      <c r="F456" s="58">
        <v>44482</v>
      </c>
      <c r="G456" s="5">
        <f t="shared" si="44"/>
        <v>6.2054794520547949</v>
      </c>
      <c r="H456" s="11">
        <v>25</v>
      </c>
      <c r="I456" s="11"/>
      <c r="J456" s="87">
        <v>0.05</v>
      </c>
      <c r="K456" s="88">
        <f t="shared" si="45"/>
        <v>3.7999999999999999E-2</v>
      </c>
      <c r="L456" s="238">
        <v>1096370</v>
      </c>
      <c r="M456" s="238">
        <v>896340.94</v>
      </c>
      <c r="N456" s="89">
        <v>0.05</v>
      </c>
      <c r="O456" s="239">
        <f t="shared" si="47"/>
        <v>1151188.5</v>
      </c>
      <c r="P456" s="238">
        <f t="shared" si="48"/>
        <v>271459.71012328769</v>
      </c>
      <c r="Q456" s="238">
        <f t="shared" si="49"/>
        <v>879728.78987671225</v>
      </c>
      <c r="R456" s="89">
        <v>0.05</v>
      </c>
      <c r="S456" s="238">
        <f t="shared" si="46"/>
        <v>835742.35038287658</v>
      </c>
    </row>
    <row r="457" spans="2:19" ht="15" customHeight="1" x14ac:dyDescent="0.25">
      <c r="B457" s="11">
        <v>453</v>
      </c>
      <c r="C457" s="161" t="s">
        <v>720</v>
      </c>
      <c r="D457" s="237"/>
      <c r="E457" s="152">
        <v>42217</v>
      </c>
      <c r="F457" s="58">
        <v>44482</v>
      </c>
      <c r="G457" s="5">
        <f t="shared" si="44"/>
        <v>6.2054794520547949</v>
      </c>
      <c r="H457" s="11">
        <v>25</v>
      </c>
      <c r="I457" s="11"/>
      <c r="J457" s="87">
        <v>0.05</v>
      </c>
      <c r="K457" s="88">
        <f t="shared" si="45"/>
        <v>3.7999999999999999E-2</v>
      </c>
      <c r="L457" s="238">
        <v>730914</v>
      </c>
      <c r="M457" s="238">
        <v>597561.18000000005</v>
      </c>
      <c r="N457" s="89">
        <v>0.05</v>
      </c>
      <c r="O457" s="239">
        <f t="shared" si="47"/>
        <v>767459.70000000007</v>
      </c>
      <c r="P457" s="238">
        <f t="shared" si="48"/>
        <v>180973.30514794521</v>
      </c>
      <c r="Q457" s="238">
        <f t="shared" si="49"/>
        <v>586486.39485205489</v>
      </c>
      <c r="R457" s="89">
        <v>0.05</v>
      </c>
      <c r="S457" s="238">
        <f t="shared" si="46"/>
        <v>557162.07510945213</v>
      </c>
    </row>
    <row r="458" spans="2:19" ht="15" customHeight="1" x14ac:dyDescent="0.25">
      <c r="B458" s="11">
        <v>454</v>
      </c>
      <c r="C458" s="161" t="s">
        <v>721</v>
      </c>
      <c r="D458" s="237"/>
      <c r="E458" s="152">
        <v>42217</v>
      </c>
      <c r="F458" s="58">
        <v>44482</v>
      </c>
      <c r="G458" s="5">
        <f t="shared" si="44"/>
        <v>6.2054794520547949</v>
      </c>
      <c r="H458" s="11">
        <v>25</v>
      </c>
      <c r="I458" s="11"/>
      <c r="J458" s="87">
        <v>0.05</v>
      </c>
      <c r="K458" s="88">
        <f t="shared" si="45"/>
        <v>3.7999999999999999E-2</v>
      </c>
      <c r="L458" s="238">
        <v>19929586</v>
      </c>
      <c r="M458" s="238">
        <v>16293499.41</v>
      </c>
      <c r="N458" s="89">
        <v>0.05</v>
      </c>
      <c r="O458" s="239">
        <f t="shared" si="47"/>
        <v>20926065.300000001</v>
      </c>
      <c r="P458" s="238">
        <f t="shared" si="48"/>
        <v>4934538.1927972613</v>
      </c>
      <c r="Q458" s="238">
        <f t="shared" si="49"/>
        <v>15991527.107202739</v>
      </c>
      <c r="R458" s="89">
        <v>0.05</v>
      </c>
      <c r="S458" s="238">
        <f t="shared" si="46"/>
        <v>15191950.751842601</v>
      </c>
    </row>
    <row r="459" spans="2:19" ht="15" customHeight="1" x14ac:dyDescent="0.25">
      <c r="B459" s="11">
        <v>455</v>
      </c>
      <c r="C459" s="161" t="s">
        <v>722</v>
      </c>
      <c r="D459" s="237"/>
      <c r="E459" s="152">
        <v>42217</v>
      </c>
      <c r="F459" s="58">
        <v>44482</v>
      </c>
      <c r="G459" s="5">
        <f t="shared" si="44"/>
        <v>6.2054794520547949</v>
      </c>
      <c r="H459" s="11">
        <v>25</v>
      </c>
      <c r="I459" s="11"/>
      <c r="J459" s="87">
        <v>0.05</v>
      </c>
      <c r="K459" s="88">
        <f t="shared" si="45"/>
        <v>3.7999999999999999E-2</v>
      </c>
      <c r="L459" s="238">
        <v>1608011</v>
      </c>
      <c r="M459" s="238">
        <v>1314634.77</v>
      </c>
      <c r="N459" s="89">
        <v>0.05</v>
      </c>
      <c r="O459" s="239">
        <f t="shared" si="47"/>
        <v>1688411.55</v>
      </c>
      <c r="P459" s="238">
        <f t="shared" si="48"/>
        <v>398141.32084520551</v>
      </c>
      <c r="Q459" s="238">
        <f t="shared" si="49"/>
        <v>1290270.2291547945</v>
      </c>
      <c r="R459" s="89">
        <v>0.05</v>
      </c>
      <c r="S459" s="238">
        <f t="shared" si="46"/>
        <v>1225756.7176970546</v>
      </c>
    </row>
    <row r="460" spans="2:19" ht="15" customHeight="1" x14ac:dyDescent="0.25">
      <c r="B460" s="11">
        <v>456</v>
      </c>
      <c r="C460" s="161" t="s">
        <v>723</v>
      </c>
      <c r="D460" s="237"/>
      <c r="E460" s="152">
        <v>42217</v>
      </c>
      <c r="F460" s="58">
        <v>44482</v>
      </c>
      <c r="G460" s="5">
        <f t="shared" si="44"/>
        <v>6.2054794520547949</v>
      </c>
      <c r="H460" s="11">
        <v>12</v>
      </c>
      <c r="I460" s="11"/>
      <c r="J460" s="87">
        <v>0.05</v>
      </c>
      <c r="K460" s="88">
        <f t="shared" si="45"/>
        <v>7.9166666666666663E-2</v>
      </c>
      <c r="L460" s="238">
        <v>3654569</v>
      </c>
      <c r="M460" s="238">
        <v>2987805.05</v>
      </c>
      <c r="N460" s="89">
        <v>0.05</v>
      </c>
      <c r="O460" s="239">
        <f t="shared" si="47"/>
        <v>3837297.45</v>
      </c>
      <c r="P460" s="238">
        <f t="shared" si="48"/>
        <v>1885138.0794606165</v>
      </c>
      <c r="Q460" s="238">
        <f t="shared" si="49"/>
        <v>1952159.3705393837</v>
      </c>
      <c r="R460" s="89">
        <v>0.05</v>
      </c>
      <c r="S460" s="238">
        <f t="shared" si="46"/>
        <v>1854551.4020124145</v>
      </c>
    </row>
    <row r="461" spans="2:19" ht="15" customHeight="1" x14ac:dyDescent="0.25">
      <c r="B461" s="11">
        <v>457</v>
      </c>
      <c r="C461" s="161" t="s">
        <v>724</v>
      </c>
      <c r="D461" s="237"/>
      <c r="E461" s="152">
        <v>42217</v>
      </c>
      <c r="F461" s="58">
        <v>44482</v>
      </c>
      <c r="G461" s="5">
        <f t="shared" si="44"/>
        <v>6.2054794520547949</v>
      </c>
      <c r="H461" s="11">
        <v>25</v>
      </c>
      <c r="I461" s="11"/>
      <c r="J461" s="87">
        <v>0.05</v>
      </c>
      <c r="K461" s="88">
        <f t="shared" si="45"/>
        <v>3.7999999999999999E-2</v>
      </c>
      <c r="L461" s="238">
        <v>7141536</v>
      </c>
      <c r="M461" s="238">
        <v>5838586.5499999998</v>
      </c>
      <c r="N461" s="89">
        <v>0.05</v>
      </c>
      <c r="O461" s="239">
        <f t="shared" si="47"/>
        <v>7498612.8000000007</v>
      </c>
      <c r="P461" s="238">
        <f t="shared" si="48"/>
        <v>1768234.530673973</v>
      </c>
      <c r="Q461" s="238">
        <f t="shared" si="49"/>
        <v>5730378.2693260275</v>
      </c>
      <c r="R461" s="89">
        <v>0.05</v>
      </c>
      <c r="S461" s="238">
        <f t="shared" si="46"/>
        <v>5443859.3558597257</v>
      </c>
    </row>
    <row r="462" spans="2:19" ht="15" customHeight="1" x14ac:dyDescent="0.25">
      <c r="B462" s="11">
        <v>458</v>
      </c>
      <c r="C462" s="161" t="s">
        <v>725</v>
      </c>
      <c r="D462" s="237"/>
      <c r="E462" s="152">
        <v>42217</v>
      </c>
      <c r="F462" s="58">
        <v>44482</v>
      </c>
      <c r="G462" s="5">
        <f t="shared" si="44"/>
        <v>6.2054794520547949</v>
      </c>
      <c r="H462" s="11">
        <v>25</v>
      </c>
      <c r="I462" s="11"/>
      <c r="J462" s="87">
        <v>0.05</v>
      </c>
      <c r="K462" s="88">
        <f t="shared" si="45"/>
        <v>3.7999999999999999E-2</v>
      </c>
      <c r="L462" s="238">
        <v>180462639</v>
      </c>
      <c r="M462" s="238">
        <v>147537831.65000001</v>
      </c>
      <c r="N462" s="89">
        <v>0.05</v>
      </c>
      <c r="O462" s="239">
        <f t="shared" si="47"/>
        <v>189485770.95000002</v>
      </c>
      <c r="P462" s="238">
        <f t="shared" si="48"/>
        <v>44682302.207305491</v>
      </c>
      <c r="Q462" s="238">
        <f t="shared" si="49"/>
        <v>144803468.74269453</v>
      </c>
      <c r="R462" s="89">
        <v>0.05</v>
      </c>
      <c r="S462" s="238">
        <f t="shared" si="46"/>
        <v>137563295.30555978</v>
      </c>
    </row>
    <row r="463" spans="2:19" ht="15" customHeight="1" x14ac:dyDescent="0.25">
      <c r="B463" s="11">
        <v>459</v>
      </c>
      <c r="C463" s="161" t="s">
        <v>726</v>
      </c>
      <c r="D463" s="237" t="s">
        <v>2585</v>
      </c>
      <c r="E463" s="152">
        <v>42217</v>
      </c>
      <c r="F463" s="58">
        <v>44482</v>
      </c>
      <c r="G463" s="5">
        <f t="shared" si="44"/>
        <v>6.2054794520547949</v>
      </c>
      <c r="H463" s="11">
        <v>25</v>
      </c>
      <c r="I463" s="11"/>
      <c r="J463" s="87">
        <v>0.05</v>
      </c>
      <c r="K463" s="88">
        <f t="shared" si="45"/>
        <v>3.7999999999999999E-2</v>
      </c>
      <c r="L463" s="238">
        <v>29211122</v>
      </c>
      <c r="M463" s="238">
        <v>23881650.109999999</v>
      </c>
      <c r="N463" s="89">
        <v>0.05</v>
      </c>
      <c r="O463" s="239">
        <f t="shared" si="47"/>
        <v>30671678.100000001</v>
      </c>
      <c r="P463" s="238">
        <f t="shared" si="48"/>
        <v>7232633.7919643838</v>
      </c>
      <c r="Q463" s="238">
        <f t="shared" si="49"/>
        <v>23439044.30803562</v>
      </c>
      <c r="R463" s="89">
        <v>0.05</v>
      </c>
      <c r="S463" s="238">
        <f t="shared" si="46"/>
        <v>22267092.092633836</v>
      </c>
    </row>
    <row r="464" spans="2:19" ht="15" customHeight="1" x14ac:dyDescent="0.25">
      <c r="B464" s="11">
        <v>460</v>
      </c>
      <c r="C464" s="161" t="s">
        <v>727</v>
      </c>
      <c r="D464" s="237"/>
      <c r="E464" s="152">
        <v>42217</v>
      </c>
      <c r="F464" s="58">
        <v>44482</v>
      </c>
      <c r="G464" s="5">
        <f t="shared" si="44"/>
        <v>6.2054794520547949</v>
      </c>
      <c r="H464" s="11">
        <v>25</v>
      </c>
      <c r="I464" s="11"/>
      <c r="J464" s="87">
        <v>0.05</v>
      </c>
      <c r="K464" s="88">
        <f t="shared" si="45"/>
        <v>3.7999999999999999E-2</v>
      </c>
      <c r="L464" s="238">
        <v>438329059</v>
      </c>
      <c r="M464" s="238">
        <v>358357382.31999999</v>
      </c>
      <c r="N464" s="89">
        <v>0.05</v>
      </c>
      <c r="O464" s="239">
        <f t="shared" si="47"/>
        <v>460245511.95000005</v>
      </c>
      <c r="P464" s="238">
        <f t="shared" si="48"/>
        <v>108529674.55763426</v>
      </c>
      <c r="Q464" s="238">
        <f t="shared" si="49"/>
        <v>351715837.39236581</v>
      </c>
      <c r="R464" s="89">
        <v>0.05</v>
      </c>
      <c r="S464" s="238">
        <f t="shared" si="46"/>
        <v>334130045.52274752</v>
      </c>
    </row>
    <row r="465" spans="2:19" ht="15" customHeight="1" x14ac:dyDescent="0.25">
      <c r="B465" s="11">
        <v>461</v>
      </c>
      <c r="C465" s="161" t="s">
        <v>728</v>
      </c>
      <c r="D465" s="237"/>
      <c r="E465" s="152">
        <v>42217</v>
      </c>
      <c r="F465" s="58">
        <v>44482</v>
      </c>
      <c r="G465" s="5">
        <f t="shared" si="44"/>
        <v>6.2054794520547949</v>
      </c>
      <c r="H465" s="11">
        <v>25</v>
      </c>
      <c r="I465" s="11"/>
      <c r="J465" s="87">
        <v>0.05</v>
      </c>
      <c r="K465" s="88">
        <f t="shared" si="45"/>
        <v>3.7999999999999999E-2</v>
      </c>
      <c r="L465" s="238">
        <v>13725809</v>
      </c>
      <c r="M465" s="238">
        <v>11221580.880000001</v>
      </c>
      <c r="N465" s="89">
        <v>0.05</v>
      </c>
      <c r="O465" s="239">
        <f t="shared" si="47"/>
        <v>14412099.450000001</v>
      </c>
      <c r="P465" s="238">
        <f t="shared" si="48"/>
        <v>3398491.5059219184</v>
      </c>
      <c r="Q465" s="238">
        <f t="shared" si="49"/>
        <v>11013607.944078082</v>
      </c>
      <c r="R465" s="89">
        <v>0.05</v>
      </c>
      <c r="S465" s="238">
        <f t="shared" si="46"/>
        <v>10462927.546874177</v>
      </c>
    </row>
    <row r="466" spans="2:19" ht="15" customHeight="1" x14ac:dyDescent="0.25">
      <c r="B466" s="11">
        <v>462</v>
      </c>
      <c r="C466" s="161" t="s">
        <v>729</v>
      </c>
      <c r="D466" s="237"/>
      <c r="E466" s="152">
        <v>42217</v>
      </c>
      <c r="F466" s="58">
        <v>44482</v>
      </c>
      <c r="G466" s="5">
        <f t="shared" si="44"/>
        <v>6.2054794520547949</v>
      </c>
      <c r="H466" s="11">
        <v>25</v>
      </c>
      <c r="I466" s="11"/>
      <c r="J466" s="87">
        <v>0.05</v>
      </c>
      <c r="K466" s="88">
        <f t="shared" si="45"/>
        <v>3.7999999999999999E-2</v>
      </c>
      <c r="L466" s="238">
        <v>2834379</v>
      </c>
      <c r="M466" s="238">
        <v>2317255.9900000002</v>
      </c>
      <c r="N466" s="89">
        <v>0.05</v>
      </c>
      <c r="O466" s="239">
        <f t="shared" si="47"/>
        <v>2976097.95</v>
      </c>
      <c r="P466" s="238">
        <f t="shared" si="48"/>
        <v>701788.35768904118</v>
      </c>
      <c r="Q466" s="238">
        <f t="shared" si="49"/>
        <v>2274309.592310959</v>
      </c>
      <c r="R466" s="89">
        <v>0.05</v>
      </c>
      <c r="S466" s="238">
        <f t="shared" si="46"/>
        <v>2160594.1126954108</v>
      </c>
    </row>
    <row r="467" spans="2:19" ht="15" customHeight="1" x14ac:dyDescent="0.25">
      <c r="B467" s="11">
        <v>463</v>
      </c>
      <c r="C467" s="161" t="s">
        <v>730</v>
      </c>
      <c r="D467" s="237" t="s">
        <v>2585</v>
      </c>
      <c r="E467" s="152">
        <v>42217</v>
      </c>
      <c r="F467" s="58">
        <v>44482</v>
      </c>
      <c r="G467" s="5">
        <f t="shared" si="44"/>
        <v>6.2054794520547949</v>
      </c>
      <c r="H467" s="11">
        <v>12</v>
      </c>
      <c r="I467" s="11"/>
      <c r="J467" s="87">
        <v>0.05</v>
      </c>
      <c r="K467" s="88">
        <f t="shared" si="45"/>
        <v>7.9166666666666663E-2</v>
      </c>
      <c r="L467" s="238">
        <v>52085311</v>
      </c>
      <c r="M467" s="238">
        <v>42582519.509999998</v>
      </c>
      <c r="N467" s="89">
        <v>0.05</v>
      </c>
      <c r="O467" s="239">
        <f t="shared" si="47"/>
        <v>54689576.550000004</v>
      </c>
      <c r="P467" s="238">
        <f t="shared" si="48"/>
        <v>26867190.945539385</v>
      </c>
      <c r="Q467" s="238">
        <f t="shared" si="49"/>
        <v>27822385.604460619</v>
      </c>
      <c r="R467" s="89">
        <v>0.05</v>
      </c>
      <c r="S467" s="238">
        <f t="shared" si="46"/>
        <v>26431266.324237589</v>
      </c>
    </row>
    <row r="468" spans="2:19" ht="15" customHeight="1" x14ac:dyDescent="0.25">
      <c r="B468" s="11">
        <v>464</v>
      </c>
      <c r="C468" s="161" t="s">
        <v>731</v>
      </c>
      <c r="D468" s="237"/>
      <c r="E468" s="152">
        <v>42217</v>
      </c>
      <c r="F468" s="58">
        <v>44482</v>
      </c>
      <c r="G468" s="5">
        <f t="shared" si="44"/>
        <v>6.2054794520547949</v>
      </c>
      <c r="H468" s="11">
        <v>12</v>
      </c>
      <c r="I468" s="11"/>
      <c r="J468" s="87">
        <v>0.05</v>
      </c>
      <c r="K468" s="88">
        <f t="shared" si="45"/>
        <v>7.9166666666666663E-2</v>
      </c>
      <c r="L468" s="238">
        <v>16148010</v>
      </c>
      <c r="M468" s="238">
        <v>13201859.359999999</v>
      </c>
      <c r="N468" s="89">
        <v>0.05</v>
      </c>
      <c r="O468" s="239">
        <f t="shared" si="47"/>
        <v>16955410.5</v>
      </c>
      <c r="P468" s="238">
        <f t="shared" si="48"/>
        <v>8329635.7404965758</v>
      </c>
      <c r="Q468" s="238">
        <f t="shared" si="49"/>
        <v>8625774.7595034242</v>
      </c>
      <c r="R468" s="89">
        <v>0.05</v>
      </c>
      <c r="S468" s="238">
        <f t="shared" si="46"/>
        <v>8194486.0215282524</v>
      </c>
    </row>
    <row r="469" spans="2:19" ht="15" customHeight="1" x14ac:dyDescent="0.25">
      <c r="B469" s="11">
        <v>465</v>
      </c>
      <c r="C469" s="161" t="s">
        <v>732</v>
      </c>
      <c r="D469" s="237"/>
      <c r="E469" s="152">
        <v>42217</v>
      </c>
      <c r="F469" s="58">
        <v>44482</v>
      </c>
      <c r="G469" s="5">
        <f t="shared" si="44"/>
        <v>6.2054794520547949</v>
      </c>
      <c r="H469" s="11">
        <v>25</v>
      </c>
      <c r="I469" s="11"/>
      <c r="J469" s="87">
        <v>0.05</v>
      </c>
      <c r="K469" s="88">
        <f t="shared" si="45"/>
        <v>3.7999999999999999E-2</v>
      </c>
      <c r="L469" s="238">
        <v>21852796</v>
      </c>
      <c r="M469" s="238">
        <v>17865826.16</v>
      </c>
      <c r="N469" s="89">
        <v>0.05</v>
      </c>
      <c r="O469" s="239">
        <f t="shared" si="47"/>
        <v>22945435.800000001</v>
      </c>
      <c r="P469" s="238">
        <f t="shared" si="48"/>
        <v>5410722.3542630142</v>
      </c>
      <c r="Q469" s="238">
        <f t="shared" si="49"/>
        <v>17534713.445736986</v>
      </c>
      <c r="R469" s="89">
        <v>0.05</v>
      </c>
      <c r="S469" s="238">
        <f t="shared" si="46"/>
        <v>16657977.773450136</v>
      </c>
    </row>
    <row r="470" spans="2:19" ht="15" customHeight="1" x14ac:dyDescent="0.25">
      <c r="B470" s="11">
        <v>466</v>
      </c>
      <c r="C470" s="161" t="s">
        <v>733</v>
      </c>
      <c r="D470" s="237"/>
      <c r="E470" s="152">
        <v>42217</v>
      </c>
      <c r="F470" s="58">
        <v>44482</v>
      </c>
      <c r="G470" s="5">
        <f t="shared" si="44"/>
        <v>6.2054794520547949</v>
      </c>
      <c r="H470" s="11">
        <v>25</v>
      </c>
      <c r="I470" s="11"/>
      <c r="J470" s="87">
        <v>0.05</v>
      </c>
      <c r="K470" s="88">
        <f t="shared" si="45"/>
        <v>3.7999999999999999E-2</v>
      </c>
      <c r="L470" s="238">
        <v>14622546</v>
      </c>
      <c r="M470" s="238">
        <v>11954711.199999999</v>
      </c>
      <c r="N470" s="89">
        <v>0.05</v>
      </c>
      <c r="O470" s="239">
        <f t="shared" si="47"/>
        <v>15353673.300000001</v>
      </c>
      <c r="P470" s="238">
        <f t="shared" si="48"/>
        <v>3620522.3587150685</v>
      </c>
      <c r="Q470" s="238">
        <f t="shared" si="49"/>
        <v>11733150.941284932</v>
      </c>
      <c r="R470" s="89">
        <v>0.05</v>
      </c>
      <c r="S470" s="238">
        <f t="shared" si="46"/>
        <v>11146493.394220686</v>
      </c>
    </row>
    <row r="471" spans="2:19" ht="15" customHeight="1" x14ac:dyDescent="0.25">
      <c r="B471" s="11">
        <v>467</v>
      </c>
      <c r="C471" s="161" t="s">
        <v>734</v>
      </c>
      <c r="D471" s="237"/>
      <c r="E471" s="152">
        <v>42217</v>
      </c>
      <c r="F471" s="58">
        <v>44482</v>
      </c>
      <c r="G471" s="5">
        <f t="shared" si="44"/>
        <v>6.2054794520547949</v>
      </c>
      <c r="H471" s="11">
        <v>25</v>
      </c>
      <c r="I471" s="11"/>
      <c r="J471" s="87">
        <v>0.05</v>
      </c>
      <c r="K471" s="88">
        <f t="shared" si="45"/>
        <v>3.7999999999999999E-2</v>
      </c>
      <c r="L471" s="238">
        <v>691613</v>
      </c>
      <c r="M471" s="238">
        <v>565430.51</v>
      </c>
      <c r="N471" s="89">
        <v>0.05</v>
      </c>
      <c r="O471" s="239">
        <f t="shared" si="47"/>
        <v>726193.65</v>
      </c>
      <c r="P471" s="238">
        <f t="shared" si="48"/>
        <v>171242.43138493152</v>
      </c>
      <c r="Q471" s="238">
        <f t="shared" si="49"/>
        <v>554951.21861506847</v>
      </c>
      <c r="R471" s="89">
        <v>0.05</v>
      </c>
      <c r="S471" s="238">
        <f t="shared" si="46"/>
        <v>527203.657684315</v>
      </c>
    </row>
    <row r="472" spans="2:19" ht="15" customHeight="1" x14ac:dyDescent="0.25">
      <c r="B472" s="11">
        <v>468</v>
      </c>
      <c r="C472" s="161" t="s">
        <v>735</v>
      </c>
      <c r="D472" s="237"/>
      <c r="E472" s="152">
        <v>42217</v>
      </c>
      <c r="F472" s="58">
        <v>44482</v>
      </c>
      <c r="G472" s="5">
        <f t="shared" si="44"/>
        <v>6.2054794520547949</v>
      </c>
      <c r="H472" s="11">
        <v>12</v>
      </c>
      <c r="I472" s="11"/>
      <c r="J472" s="87">
        <v>0.05</v>
      </c>
      <c r="K472" s="88">
        <f t="shared" si="45"/>
        <v>7.9166666666666663E-2</v>
      </c>
      <c r="L472" s="238">
        <v>2223388</v>
      </c>
      <c r="M472" s="238">
        <v>1817738.27</v>
      </c>
      <c r="N472" s="89">
        <v>0.05</v>
      </c>
      <c r="O472" s="239">
        <f t="shared" si="47"/>
        <v>2334557.4</v>
      </c>
      <c r="P472" s="238">
        <f t="shared" si="48"/>
        <v>1146891.2980479451</v>
      </c>
      <c r="Q472" s="238">
        <f t="shared" si="49"/>
        <v>1187666.1019520548</v>
      </c>
      <c r="R472" s="89">
        <v>0.05</v>
      </c>
      <c r="S472" s="238">
        <f t="shared" si="46"/>
        <v>1128282.796854452</v>
      </c>
    </row>
    <row r="473" spans="2:19" ht="15" customHeight="1" x14ac:dyDescent="0.25">
      <c r="B473" s="11">
        <v>469</v>
      </c>
      <c r="C473" s="161" t="s">
        <v>736</v>
      </c>
      <c r="D473" s="237"/>
      <c r="E473" s="152">
        <v>42217</v>
      </c>
      <c r="F473" s="58">
        <v>44482</v>
      </c>
      <c r="G473" s="5">
        <f t="shared" si="44"/>
        <v>6.2054794520547949</v>
      </c>
      <c r="H473" s="11">
        <v>25</v>
      </c>
      <c r="I473" s="11"/>
      <c r="J473" s="87">
        <v>0.05</v>
      </c>
      <c r="K473" s="88">
        <f t="shared" si="45"/>
        <v>3.7999999999999999E-2</v>
      </c>
      <c r="L473" s="238">
        <v>1447722319</v>
      </c>
      <c r="M473" s="238">
        <v>1183590204.49</v>
      </c>
      <c r="N473" s="89">
        <v>0.05</v>
      </c>
      <c r="O473" s="239">
        <f t="shared" si="47"/>
        <v>1520108434.95</v>
      </c>
      <c r="P473" s="238">
        <f t="shared" si="48"/>
        <v>358454063.00314111</v>
      </c>
      <c r="Q473" s="238">
        <f t="shared" si="49"/>
        <v>1161654371.9468589</v>
      </c>
      <c r="R473" s="89">
        <v>0.05</v>
      </c>
      <c r="S473" s="238">
        <f t="shared" si="46"/>
        <v>1103571653.3495159</v>
      </c>
    </row>
    <row r="474" spans="2:19" ht="15" customHeight="1" x14ac:dyDescent="0.25">
      <c r="B474" s="11">
        <v>470</v>
      </c>
      <c r="C474" s="161" t="s">
        <v>737</v>
      </c>
      <c r="D474" s="237"/>
      <c r="E474" s="152">
        <v>42217</v>
      </c>
      <c r="F474" s="58">
        <v>44482</v>
      </c>
      <c r="G474" s="5">
        <f t="shared" si="44"/>
        <v>6.2054794520547949</v>
      </c>
      <c r="H474" s="11">
        <v>15</v>
      </c>
      <c r="I474" s="11"/>
      <c r="J474" s="87">
        <v>0.05</v>
      </c>
      <c r="K474" s="88">
        <f t="shared" si="45"/>
        <v>6.3333333333333325E-2</v>
      </c>
      <c r="L474" s="238">
        <v>4602214</v>
      </c>
      <c r="M474" s="238">
        <v>3762555.38</v>
      </c>
      <c r="N474" s="89">
        <v>0.05</v>
      </c>
      <c r="O474" s="239">
        <f t="shared" si="47"/>
        <v>4832324.7</v>
      </c>
      <c r="P474" s="238">
        <f t="shared" si="48"/>
        <v>1899169.803328767</v>
      </c>
      <c r="Q474" s="238">
        <f t="shared" si="49"/>
        <v>2933154.8966712332</v>
      </c>
      <c r="R474" s="89">
        <v>0.05</v>
      </c>
      <c r="S474" s="238">
        <f t="shared" si="46"/>
        <v>2786497.1518376716</v>
      </c>
    </row>
    <row r="475" spans="2:19" ht="15" customHeight="1" x14ac:dyDescent="0.25">
      <c r="B475" s="11">
        <v>471</v>
      </c>
      <c r="C475" s="161" t="s">
        <v>737</v>
      </c>
      <c r="D475" s="237"/>
      <c r="E475" s="152">
        <v>42217</v>
      </c>
      <c r="F475" s="58">
        <v>44482</v>
      </c>
      <c r="G475" s="5">
        <f t="shared" si="44"/>
        <v>6.2054794520547949</v>
      </c>
      <c r="H475" s="11">
        <v>15</v>
      </c>
      <c r="I475" s="11"/>
      <c r="J475" s="87">
        <v>0.05</v>
      </c>
      <c r="K475" s="88">
        <f t="shared" si="45"/>
        <v>6.3333333333333325E-2</v>
      </c>
      <c r="L475" s="238">
        <v>4602214</v>
      </c>
      <c r="M475" s="238">
        <v>3762555.38</v>
      </c>
      <c r="N475" s="89">
        <v>0.05</v>
      </c>
      <c r="O475" s="239">
        <f t="shared" si="47"/>
        <v>4832324.7</v>
      </c>
      <c r="P475" s="238">
        <f t="shared" si="48"/>
        <v>1899169.803328767</v>
      </c>
      <c r="Q475" s="238">
        <f t="shared" si="49"/>
        <v>2933154.8966712332</v>
      </c>
      <c r="R475" s="89">
        <v>0.05</v>
      </c>
      <c r="S475" s="238">
        <f t="shared" si="46"/>
        <v>2786497.1518376716</v>
      </c>
    </row>
    <row r="476" spans="2:19" ht="15" customHeight="1" x14ac:dyDescent="0.25">
      <c r="B476" s="11">
        <v>472</v>
      </c>
      <c r="C476" s="161" t="s">
        <v>737</v>
      </c>
      <c r="D476" s="237"/>
      <c r="E476" s="152">
        <v>42217</v>
      </c>
      <c r="F476" s="58">
        <v>44482</v>
      </c>
      <c r="G476" s="5">
        <f t="shared" si="44"/>
        <v>6.2054794520547949</v>
      </c>
      <c r="H476" s="11">
        <v>15</v>
      </c>
      <c r="I476" s="11"/>
      <c r="J476" s="87">
        <v>0.05</v>
      </c>
      <c r="K476" s="88">
        <f t="shared" si="45"/>
        <v>6.3333333333333325E-2</v>
      </c>
      <c r="L476" s="238">
        <v>4602214</v>
      </c>
      <c r="M476" s="238">
        <v>3762555.38</v>
      </c>
      <c r="N476" s="89">
        <v>0.05</v>
      </c>
      <c r="O476" s="239">
        <f t="shared" si="47"/>
        <v>4832324.7</v>
      </c>
      <c r="P476" s="238">
        <f t="shared" si="48"/>
        <v>1899169.803328767</v>
      </c>
      <c r="Q476" s="238">
        <f t="shared" si="49"/>
        <v>2933154.8966712332</v>
      </c>
      <c r="R476" s="89">
        <v>0.05</v>
      </c>
      <c r="S476" s="238">
        <f t="shared" si="46"/>
        <v>2786497.1518376716</v>
      </c>
    </row>
    <row r="477" spans="2:19" ht="15" customHeight="1" x14ac:dyDescent="0.25">
      <c r="B477" s="11">
        <v>473</v>
      </c>
      <c r="C477" s="161" t="s">
        <v>737</v>
      </c>
      <c r="D477" s="237"/>
      <c r="E477" s="152">
        <v>42217</v>
      </c>
      <c r="F477" s="58">
        <v>44482</v>
      </c>
      <c r="G477" s="5">
        <f t="shared" si="44"/>
        <v>6.2054794520547949</v>
      </c>
      <c r="H477" s="11">
        <v>15</v>
      </c>
      <c r="I477" s="11"/>
      <c r="J477" s="87">
        <v>0.05</v>
      </c>
      <c r="K477" s="88">
        <f t="shared" si="45"/>
        <v>6.3333333333333325E-2</v>
      </c>
      <c r="L477" s="238">
        <v>4602214</v>
      </c>
      <c r="M477" s="238">
        <v>3762555.38</v>
      </c>
      <c r="N477" s="89">
        <v>0.05</v>
      </c>
      <c r="O477" s="239">
        <f t="shared" si="47"/>
        <v>4832324.7</v>
      </c>
      <c r="P477" s="238">
        <f t="shared" si="48"/>
        <v>1899169.803328767</v>
      </c>
      <c r="Q477" s="238">
        <f t="shared" si="49"/>
        <v>2933154.8966712332</v>
      </c>
      <c r="R477" s="89">
        <v>0.05</v>
      </c>
      <c r="S477" s="238">
        <f t="shared" si="46"/>
        <v>2786497.1518376716</v>
      </c>
    </row>
    <row r="478" spans="2:19" ht="15" customHeight="1" x14ac:dyDescent="0.25">
      <c r="B478" s="11">
        <v>474</v>
      </c>
      <c r="C478" s="161" t="s">
        <v>737</v>
      </c>
      <c r="D478" s="237"/>
      <c r="E478" s="152">
        <v>42217</v>
      </c>
      <c r="F478" s="58">
        <v>44482</v>
      </c>
      <c r="G478" s="5">
        <f t="shared" si="44"/>
        <v>6.2054794520547949</v>
      </c>
      <c r="H478" s="11">
        <v>15</v>
      </c>
      <c r="I478" s="11"/>
      <c r="J478" s="87">
        <v>0.05</v>
      </c>
      <c r="K478" s="88">
        <f t="shared" si="45"/>
        <v>6.3333333333333325E-2</v>
      </c>
      <c r="L478" s="238">
        <v>4602214</v>
      </c>
      <c r="M478" s="238">
        <v>3762555.38</v>
      </c>
      <c r="N478" s="89">
        <v>0.05</v>
      </c>
      <c r="O478" s="239">
        <f t="shared" si="47"/>
        <v>4832324.7</v>
      </c>
      <c r="P478" s="238">
        <f t="shared" si="48"/>
        <v>1899169.803328767</v>
      </c>
      <c r="Q478" s="238">
        <f t="shared" si="49"/>
        <v>2933154.8966712332</v>
      </c>
      <c r="R478" s="89">
        <v>0.05</v>
      </c>
      <c r="S478" s="238">
        <f t="shared" si="46"/>
        <v>2786497.1518376716</v>
      </c>
    </row>
    <row r="479" spans="2:19" ht="15" customHeight="1" x14ac:dyDescent="0.25">
      <c r="B479" s="11">
        <v>475</v>
      </c>
      <c r="C479" s="161" t="s">
        <v>737</v>
      </c>
      <c r="D479" s="237"/>
      <c r="E479" s="152">
        <v>42217</v>
      </c>
      <c r="F479" s="58">
        <v>44482</v>
      </c>
      <c r="G479" s="5">
        <f t="shared" si="44"/>
        <v>6.2054794520547949</v>
      </c>
      <c r="H479" s="11">
        <v>15</v>
      </c>
      <c r="I479" s="11"/>
      <c r="J479" s="87">
        <v>0.05</v>
      </c>
      <c r="K479" s="88">
        <f t="shared" si="45"/>
        <v>6.3333333333333325E-2</v>
      </c>
      <c r="L479" s="238">
        <v>4602214</v>
      </c>
      <c r="M479" s="238">
        <v>3762555.38</v>
      </c>
      <c r="N479" s="89">
        <v>0.05</v>
      </c>
      <c r="O479" s="239">
        <f t="shared" si="47"/>
        <v>4832324.7</v>
      </c>
      <c r="P479" s="238">
        <f t="shared" si="48"/>
        <v>1899169.803328767</v>
      </c>
      <c r="Q479" s="238">
        <f t="shared" si="49"/>
        <v>2933154.8966712332</v>
      </c>
      <c r="R479" s="89">
        <v>0.05</v>
      </c>
      <c r="S479" s="238">
        <f t="shared" si="46"/>
        <v>2786497.1518376716</v>
      </c>
    </row>
    <row r="480" spans="2:19" ht="15" customHeight="1" x14ac:dyDescent="0.25">
      <c r="B480" s="11">
        <v>476</v>
      </c>
      <c r="C480" s="161" t="s">
        <v>737</v>
      </c>
      <c r="D480" s="237"/>
      <c r="E480" s="152">
        <v>42217</v>
      </c>
      <c r="F480" s="58">
        <v>44482</v>
      </c>
      <c r="G480" s="5">
        <f t="shared" si="44"/>
        <v>6.2054794520547949</v>
      </c>
      <c r="H480" s="11">
        <v>15</v>
      </c>
      <c r="I480" s="11"/>
      <c r="J480" s="87">
        <v>0.05</v>
      </c>
      <c r="K480" s="88">
        <f t="shared" si="45"/>
        <v>6.3333333333333325E-2</v>
      </c>
      <c r="L480" s="238">
        <v>4602214</v>
      </c>
      <c r="M480" s="238">
        <v>3762555.38</v>
      </c>
      <c r="N480" s="89">
        <v>0.05</v>
      </c>
      <c r="O480" s="239">
        <f t="shared" si="47"/>
        <v>4832324.7</v>
      </c>
      <c r="P480" s="238">
        <f t="shared" si="48"/>
        <v>1899169.803328767</v>
      </c>
      <c r="Q480" s="238">
        <f t="shared" si="49"/>
        <v>2933154.8966712332</v>
      </c>
      <c r="R480" s="89">
        <v>0.05</v>
      </c>
      <c r="S480" s="238">
        <f t="shared" si="46"/>
        <v>2786497.1518376716</v>
      </c>
    </row>
    <row r="481" spans="2:19" ht="15" customHeight="1" x14ac:dyDescent="0.25">
      <c r="B481" s="11">
        <v>477</v>
      </c>
      <c r="C481" s="161" t="s">
        <v>737</v>
      </c>
      <c r="D481" s="237"/>
      <c r="E481" s="152">
        <v>42217</v>
      </c>
      <c r="F481" s="58">
        <v>44482</v>
      </c>
      <c r="G481" s="5">
        <f t="shared" si="44"/>
        <v>6.2054794520547949</v>
      </c>
      <c r="H481" s="11">
        <v>15</v>
      </c>
      <c r="I481" s="11"/>
      <c r="J481" s="87">
        <v>0.05</v>
      </c>
      <c r="K481" s="88">
        <f t="shared" si="45"/>
        <v>6.3333333333333325E-2</v>
      </c>
      <c r="L481" s="238">
        <v>4602214</v>
      </c>
      <c r="M481" s="238">
        <v>3762555.38</v>
      </c>
      <c r="N481" s="89">
        <v>0.05</v>
      </c>
      <c r="O481" s="239">
        <f t="shared" si="47"/>
        <v>4832324.7</v>
      </c>
      <c r="P481" s="238">
        <f t="shared" si="48"/>
        <v>1899169.803328767</v>
      </c>
      <c r="Q481" s="238">
        <f t="shared" si="49"/>
        <v>2933154.8966712332</v>
      </c>
      <c r="R481" s="89">
        <v>0.05</v>
      </c>
      <c r="S481" s="238">
        <f t="shared" si="46"/>
        <v>2786497.1518376716</v>
      </c>
    </row>
    <row r="482" spans="2:19" ht="15" customHeight="1" x14ac:dyDescent="0.25">
      <c r="B482" s="11">
        <v>478</v>
      </c>
      <c r="C482" s="161" t="s">
        <v>737</v>
      </c>
      <c r="D482" s="237"/>
      <c r="E482" s="152">
        <v>42217</v>
      </c>
      <c r="F482" s="58">
        <v>44482</v>
      </c>
      <c r="G482" s="5">
        <f t="shared" si="44"/>
        <v>6.2054794520547949</v>
      </c>
      <c r="H482" s="11">
        <v>15</v>
      </c>
      <c r="I482" s="11"/>
      <c r="J482" s="87">
        <v>0.05</v>
      </c>
      <c r="K482" s="88">
        <f t="shared" si="45"/>
        <v>6.3333333333333325E-2</v>
      </c>
      <c r="L482" s="238">
        <v>4602214</v>
      </c>
      <c r="M482" s="238">
        <v>3762555.38</v>
      </c>
      <c r="N482" s="89">
        <v>0.05</v>
      </c>
      <c r="O482" s="239">
        <f t="shared" si="47"/>
        <v>4832324.7</v>
      </c>
      <c r="P482" s="238">
        <f t="shared" si="48"/>
        <v>1899169.803328767</v>
      </c>
      <c r="Q482" s="238">
        <f t="shared" si="49"/>
        <v>2933154.8966712332</v>
      </c>
      <c r="R482" s="89">
        <v>0.05</v>
      </c>
      <c r="S482" s="238">
        <f t="shared" si="46"/>
        <v>2786497.1518376716</v>
      </c>
    </row>
    <row r="483" spans="2:19" ht="15" customHeight="1" x14ac:dyDescent="0.25">
      <c r="B483" s="11">
        <v>479</v>
      </c>
      <c r="C483" s="161" t="s">
        <v>737</v>
      </c>
      <c r="D483" s="237"/>
      <c r="E483" s="152">
        <v>42217</v>
      </c>
      <c r="F483" s="58">
        <v>44482</v>
      </c>
      <c r="G483" s="5">
        <f t="shared" si="44"/>
        <v>6.2054794520547949</v>
      </c>
      <c r="H483" s="11">
        <v>15</v>
      </c>
      <c r="I483" s="11"/>
      <c r="J483" s="87">
        <v>0.05</v>
      </c>
      <c r="K483" s="88">
        <f t="shared" si="45"/>
        <v>6.3333333333333325E-2</v>
      </c>
      <c r="L483" s="238">
        <v>4602214</v>
      </c>
      <c r="M483" s="238">
        <v>3762555.38</v>
      </c>
      <c r="N483" s="89">
        <v>0.05</v>
      </c>
      <c r="O483" s="239">
        <f t="shared" si="47"/>
        <v>4832324.7</v>
      </c>
      <c r="P483" s="238">
        <f t="shared" si="48"/>
        <v>1899169.803328767</v>
      </c>
      <c r="Q483" s="238">
        <f t="shared" si="49"/>
        <v>2933154.8966712332</v>
      </c>
      <c r="R483" s="89">
        <v>0.05</v>
      </c>
      <c r="S483" s="238">
        <f t="shared" si="46"/>
        <v>2786497.1518376716</v>
      </c>
    </row>
    <row r="484" spans="2:19" ht="15" customHeight="1" x14ac:dyDescent="0.25">
      <c r="B484" s="11">
        <v>480</v>
      </c>
      <c r="C484" s="161" t="s">
        <v>737</v>
      </c>
      <c r="D484" s="237"/>
      <c r="E484" s="152">
        <v>42217</v>
      </c>
      <c r="F484" s="58">
        <v>44482</v>
      </c>
      <c r="G484" s="5">
        <f t="shared" si="44"/>
        <v>6.2054794520547949</v>
      </c>
      <c r="H484" s="11">
        <v>15</v>
      </c>
      <c r="I484" s="11"/>
      <c r="J484" s="87">
        <v>0.05</v>
      </c>
      <c r="K484" s="88">
        <f t="shared" si="45"/>
        <v>6.3333333333333325E-2</v>
      </c>
      <c r="L484" s="238">
        <v>4602214</v>
      </c>
      <c r="M484" s="238">
        <v>3762555.38</v>
      </c>
      <c r="N484" s="89">
        <v>0.05</v>
      </c>
      <c r="O484" s="239">
        <f t="shared" si="47"/>
        <v>4832324.7</v>
      </c>
      <c r="P484" s="238">
        <f t="shared" si="48"/>
        <v>1899169.803328767</v>
      </c>
      <c r="Q484" s="238">
        <f t="shared" si="49"/>
        <v>2933154.8966712332</v>
      </c>
      <c r="R484" s="89">
        <v>0.05</v>
      </c>
      <c r="S484" s="238">
        <f t="shared" si="46"/>
        <v>2786497.1518376716</v>
      </c>
    </row>
    <row r="485" spans="2:19" ht="15" customHeight="1" x14ac:dyDescent="0.25">
      <c r="B485" s="11">
        <v>481</v>
      </c>
      <c r="C485" s="161" t="s">
        <v>737</v>
      </c>
      <c r="D485" s="237"/>
      <c r="E485" s="152">
        <v>42217</v>
      </c>
      <c r="F485" s="58">
        <v>44482</v>
      </c>
      <c r="G485" s="5">
        <f t="shared" si="44"/>
        <v>6.2054794520547949</v>
      </c>
      <c r="H485" s="11">
        <v>15</v>
      </c>
      <c r="I485" s="11"/>
      <c r="J485" s="87">
        <v>0.05</v>
      </c>
      <c r="K485" s="88">
        <f t="shared" si="45"/>
        <v>6.3333333333333325E-2</v>
      </c>
      <c r="L485" s="238">
        <v>4602214</v>
      </c>
      <c r="M485" s="238">
        <v>3762555.38</v>
      </c>
      <c r="N485" s="89">
        <v>0.05</v>
      </c>
      <c r="O485" s="239">
        <f t="shared" si="47"/>
        <v>4832324.7</v>
      </c>
      <c r="P485" s="238">
        <f t="shared" si="48"/>
        <v>1899169.803328767</v>
      </c>
      <c r="Q485" s="238">
        <f t="shared" si="49"/>
        <v>2933154.8966712332</v>
      </c>
      <c r="R485" s="89">
        <v>0.05</v>
      </c>
      <c r="S485" s="238">
        <f t="shared" si="46"/>
        <v>2786497.1518376716</v>
      </c>
    </row>
    <row r="486" spans="2:19" ht="15" customHeight="1" x14ac:dyDescent="0.25">
      <c r="B486" s="11">
        <v>482</v>
      </c>
      <c r="C486" s="161" t="s">
        <v>737</v>
      </c>
      <c r="D486" s="237"/>
      <c r="E486" s="152">
        <v>42217</v>
      </c>
      <c r="F486" s="58">
        <v>44482</v>
      </c>
      <c r="G486" s="5">
        <f t="shared" si="44"/>
        <v>6.2054794520547949</v>
      </c>
      <c r="H486" s="11">
        <v>15</v>
      </c>
      <c r="I486" s="11"/>
      <c r="J486" s="87">
        <v>0.05</v>
      </c>
      <c r="K486" s="88">
        <f t="shared" si="45"/>
        <v>6.3333333333333325E-2</v>
      </c>
      <c r="L486" s="238">
        <v>4602214</v>
      </c>
      <c r="M486" s="238">
        <v>3762555.38</v>
      </c>
      <c r="N486" s="89">
        <v>0.05</v>
      </c>
      <c r="O486" s="239">
        <f t="shared" si="47"/>
        <v>4832324.7</v>
      </c>
      <c r="P486" s="238">
        <f t="shared" si="48"/>
        <v>1899169.803328767</v>
      </c>
      <c r="Q486" s="238">
        <f t="shared" si="49"/>
        <v>2933154.8966712332</v>
      </c>
      <c r="R486" s="89">
        <v>0.05</v>
      </c>
      <c r="S486" s="238">
        <f t="shared" si="46"/>
        <v>2786497.1518376716</v>
      </c>
    </row>
    <row r="487" spans="2:19" ht="15" customHeight="1" x14ac:dyDescent="0.25">
      <c r="B487" s="11">
        <v>483</v>
      </c>
      <c r="C487" s="161" t="s">
        <v>737</v>
      </c>
      <c r="D487" s="237"/>
      <c r="E487" s="152">
        <v>42217</v>
      </c>
      <c r="F487" s="58">
        <v>44482</v>
      </c>
      <c r="G487" s="5">
        <f t="shared" si="44"/>
        <v>6.2054794520547949</v>
      </c>
      <c r="H487" s="11">
        <v>15</v>
      </c>
      <c r="I487" s="11"/>
      <c r="J487" s="87">
        <v>0.05</v>
      </c>
      <c r="K487" s="88">
        <f t="shared" si="45"/>
        <v>6.3333333333333325E-2</v>
      </c>
      <c r="L487" s="238">
        <v>4602214</v>
      </c>
      <c r="M487" s="238">
        <v>3762555.38</v>
      </c>
      <c r="N487" s="89">
        <v>0.05</v>
      </c>
      <c r="O487" s="239">
        <f t="shared" si="47"/>
        <v>4832324.7</v>
      </c>
      <c r="P487" s="238">
        <f t="shared" si="48"/>
        <v>1899169.803328767</v>
      </c>
      <c r="Q487" s="238">
        <f t="shared" si="49"/>
        <v>2933154.8966712332</v>
      </c>
      <c r="R487" s="89">
        <v>0.05</v>
      </c>
      <c r="S487" s="238">
        <f t="shared" si="46"/>
        <v>2786497.1518376716</v>
      </c>
    </row>
    <row r="488" spans="2:19" ht="15" customHeight="1" x14ac:dyDescent="0.25">
      <c r="B488" s="11">
        <v>484</v>
      </c>
      <c r="C488" s="161" t="s">
        <v>737</v>
      </c>
      <c r="D488" s="237"/>
      <c r="E488" s="152">
        <v>42217</v>
      </c>
      <c r="F488" s="58">
        <v>44482</v>
      </c>
      <c r="G488" s="5">
        <f t="shared" si="44"/>
        <v>6.2054794520547949</v>
      </c>
      <c r="H488" s="11">
        <v>15</v>
      </c>
      <c r="I488" s="11"/>
      <c r="J488" s="87">
        <v>0.05</v>
      </c>
      <c r="K488" s="88">
        <f t="shared" si="45"/>
        <v>6.3333333333333325E-2</v>
      </c>
      <c r="L488" s="238">
        <v>4602214</v>
      </c>
      <c r="M488" s="238">
        <v>3762555.38</v>
      </c>
      <c r="N488" s="89">
        <v>0.05</v>
      </c>
      <c r="O488" s="239">
        <f t="shared" si="47"/>
        <v>4832324.7</v>
      </c>
      <c r="P488" s="238">
        <f t="shared" si="48"/>
        <v>1899169.803328767</v>
      </c>
      <c r="Q488" s="238">
        <f t="shared" si="49"/>
        <v>2933154.8966712332</v>
      </c>
      <c r="R488" s="89">
        <v>0.05</v>
      </c>
      <c r="S488" s="238">
        <f t="shared" si="46"/>
        <v>2786497.1518376716</v>
      </c>
    </row>
    <row r="489" spans="2:19" ht="15" customHeight="1" x14ac:dyDescent="0.25">
      <c r="B489" s="11">
        <v>485</v>
      </c>
      <c r="C489" s="161" t="s">
        <v>737</v>
      </c>
      <c r="D489" s="237"/>
      <c r="E489" s="152">
        <v>42217</v>
      </c>
      <c r="F489" s="58">
        <v>44482</v>
      </c>
      <c r="G489" s="5">
        <f t="shared" si="44"/>
        <v>6.2054794520547949</v>
      </c>
      <c r="H489" s="11">
        <v>15</v>
      </c>
      <c r="I489" s="11"/>
      <c r="J489" s="87">
        <v>0.05</v>
      </c>
      <c r="K489" s="88">
        <f t="shared" si="45"/>
        <v>6.3333333333333325E-2</v>
      </c>
      <c r="L489" s="238">
        <v>4602214</v>
      </c>
      <c r="M489" s="238">
        <v>3762555.38</v>
      </c>
      <c r="N489" s="89">
        <v>0.05</v>
      </c>
      <c r="O489" s="239">
        <f t="shared" si="47"/>
        <v>4832324.7</v>
      </c>
      <c r="P489" s="238">
        <f t="shared" si="48"/>
        <v>1899169.803328767</v>
      </c>
      <c r="Q489" s="238">
        <f t="shared" si="49"/>
        <v>2933154.8966712332</v>
      </c>
      <c r="R489" s="89">
        <v>0.05</v>
      </c>
      <c r="S489" s="238">
        <f t="shared" si="46"/>
        <v>2786497.1518376716</v>
      </c>
    </row>
    <row r="490" spans="2:19" ht="15" customHeight="1" x14ac:dyDescent="0.25">
      <c r="B490" s="11">
        <v>486</v>
      </c>
      <c r="C490" s="161" t="s">
        <v>737</v>
      </c>
      <c r="D490" s="237"/>
      <c r="E490" s="152">
        <v>42217</v>
      </c>
      <c r="F490" s="58">
        <v>44482</v>
      </c>
      <c r="G490" s="5">
        <f t="shared" si="44"/>
        <v>6.2054794520547949</v>
      </c>
      <c r="H490" s="11">
        <v>15</v>
      </c>
      <c r="I490" s="11"/>
      <c r="J490" s="87">
        <v>0.05</v>
      </c>
      <c r="K490" s="88">
        <f t="shared" si="45"/>
        <v>6.3333333333333325E-2</v>
      </c>
      <c r="L490" s="238">
        <v>4602214</v>
      </c>
      <c r="M490" s="238">
        <v>3762555.38</v>
      </c>
      <c r="N490" s="89">
        <v>0.05</v>
      </c>
      <c r="O490" s="239">
        <f t="shared" si="47"/>
        <v>4832324.7</v>
      </c>
      <c r="P490" s="238">
        <f t="shared" si="48"/>
        <v>1899169.803328767</v>
      </c>
      <c r="Q490" s="238">
        <f t="shared" si="49"/>
        <v>2933154.8966712332</v>
      </c>
      <c r="R490" s="89">
        <v>0.05</v>
      </c>
      <c r="S490" s="238">
        <f t="shared" si="46"/>
        <v>2786497.1518376716</v>
      </c>
    </row>
    <row r="491" spans="2:19" ht="15" customHeight="1" x14ac:dyDescent="0.25">
      <c r="B491" s="11">
        <v>487</v>
      </c>
      <c r="C491" s="161" t="s">
        <v>737</v>
      </c>
      <c r="D491" s="237"/>
      <c r="E491" s="152">
        <v>42217</v>
      </c>
      <c r="F491" s="58">
        <v>44482</v>
      </c>
      <c r="G491" s="5">
        <f t="shared" si="44"/>
        <v>6.2054794520547949</v>
      </c>
      <c r="H491" s="11">
        <v>15</v>
      </c>
      <c r="I491" s="11"/>
      <c r="J491" s="87">
        <v>0.05</v>
      </c>
      <c r="K491" s="88">
        <f t="shared" si="45"/>
        <v>6.3333333333333325E-2</v>
      </c>
      <c r="L491" s="238">
        <v>4602214</v>
      </c>
      <c r="M491" s="238">
        <v>3762555.38</v>
      </c>
      <c r="N491" s="89">
        <v>0.05</v>
      </c>
      <c r="O491" s="239">
        <f t="shared" si="47"/>
        <v>4832324.7</v>
      </c>
      <c r="P491" s="238">
        <f t="shared" si="48"/>
        <v>1899169.803328767</v>
      </c>
      <c r="Q491" s="238">
        <f t="shared" si="49"/>
        <v>2933154.8966712332</v>
      </c>
      <c r="R491" s="89">
        <v>0.05</v>
      </c>
      <c r="S491" s="238">
        <f t="shared" si="46"/>
        <v>2786497.1518376716</v>
      </c>
    </row>
    <row r="492" spans="2:19" ht="15" customHeight="1" x14ac:dyDescent="0.25">
      <c r="B492" s="11">
        <v>488</v>
      </c>
      <c r="C492" s="161" t="s">
        <v>737</v>
      </c>
      <c r="D492" s="237"/>
      <c r="E492" s="152">
        <v>42217</v>
      </c>
      <c r="F492" s="58">
        <v>44482</v>
      </c>
      <c r="G492" s="5">
        <f t="shared" si="44"/>
        <v>6.2054794520547949</v>
      </c>
      <c r="H492" s="11">
        <v>15</v>
      </c>
      <c r="I492" s="11"/>
      <c r="J492" s="87">
        <v>0.05</v>
      </c>
      <c r="K492" s="88">
        <f t="shared" si="45"/>
        <v>6.3333333333333325E-2</v>
      </c>
      <c r="L492" s="238">
        <v>4602214</v>
      </c>
      <c r="M492" s="238">
        <v>3762555.38</v>
      </c>
      <c r="N492" s="89">
        <v>0.05</v>
      </c>
      <c r="O492" s="239">
        <f t="shared" si="47"/>
        <v>4832324.7</v>
      </c>
      <c r="P492" s="238">
        <f t="shared" si="48"/>
        <v>1899169.803328767</v>
      </c>
      <c r="Q492" s="238">
        <f t="shared" si="49"/>
        <v>2933154.8966712332</v>
      </c>
      <c r="R492" s="89">
        <v>0.05</v>
      </c>
      <c r="S492" s="238">
        <f t="shared" si="46"/>
        <v>2786497.1518376716</v>
      </c>
    </row>
    <row r="493" spans="2:19" ht="15" customHeight="1" x14ac:dyDescent="0.25">
      <c r="B493" s="11">
        <v>489</v>
      </c>
      <c r="C493" s="161" t="s">
        <v>737</v>
      </c>
      <c r="D493" s="237"/>
      <c r="E493" s="152">
        <v>42217</v>
      </c>
      <c r="F493" s="58">
        <v>44482</v>
      </c>
      <c r="G493" s="5">
        <f t="shared" si="44"/>
        <v>6.2054794520547949</v>
      </c>
      <c r="H493" s="11">
        <v>15</v>
      </c>
      <c r="I493" s="11"/>
      <c r="J493" s="87">
        <v>0.05</v>
      </c>
      <c r="K493" s="88">
        <f t="shared" si="45"/>
        <v>6.3333333333333325E-2</v>
      </c>
      <c r="L493" s="238">
        <v>4602214</v>
      </c>
      <c r="M493" s="238">
        <v>3762555.38</v>
      </c>
      <c r="N493" s="89">
        <v>0.05</v>
      </c>
      <c r="O493" s="239">
        <f t="shared" si="47"/>
        <v>4832324.7</v>
      </c>
      <c r="P493" s="238">
        <f t="shared" si="48"/>
        <v>1899169.803328767</v>
      </c>
      <c r="Q493" s="238">
        <f t="shared" si="49"/>
        <v>2933154.8966712332</v>
      </c>
      <c r="R493" s="89">
        <v>0.05</v>
      </c>
      <c r="S493" s="238">
        <f t="shared" si="46"/>
        <v>2786497.1518376716</v>
      </c>
    </row>
    <row r="494" spans="2:19" ht="15" customHeight="1" x14ac:dyDescent="0.25">
      <c r="B494" s="11">
        <v>490</v>
      </c>
      <c r="C494" s="161" t="s">
        <v>737</v>
      </c>
      <c r="D494" s="237"/>
      <c r="E494" s="152">
        <v>42217</v>
      </c>
      <c r="F494" s="58">
        <v>44482</v>
      </c>
      <c r="G494" s="5">
        <f t="shared" si="44"/>
        <v>6.2054794520547949</v>
      </c>
      <c r="H494" s="11">
        <v>15</v>
      </c>
      <c r="I494" s="11"/>
      <c r="J494" s="87">
        <v>0.05</v>
      </c>
      <c r="K494" s="88">
        <f t="shared" si="45"/>
        <v>6.3333333333333325E-2</v>
      </c>
      <c r="L494" s="238">
        <v>4602214</v>
      </c>
      <c r="M494" s="238">
        <v>3762555.38</v>
      </c>
      <c r="N494" s="89">
        <v>0.05</v>
      </c>
      <c r="O494" s="239">
        <f t="shared" si="47"/>
        <v>4832324.7</v>
      </c>
      <c r="P494" s="238">
        <f t="shared" si="48"/>
        <v>1899169.803328767</v>
      </c>
      <c r="Q494" s="238">
        <f t="shared" si="49"/>
        <v>2933154.8966712332</v>
      </c>
      <c r="R494" s="89">
        <v>0.05</v>
      </c>
      <c r="S494" s="238">
        <f t="shared" si="46"/>
        <v>2786497.1518376716</v>
      </c>
    </row>
    <row r="495" spans="2:19" ht="15" customHeight="1" x14ac:dyDescent="0.25">
      <c r="B495" s="11">
        <v>491</v>
      </c>
      <c r="C495" s="161" t="s">
        <v>737</v>
      </c>
      <c r="D495" s="237"/>
      <c r="E495" s="152">
        <v>42217</v>
      </c>
      <c r="F495" s="58">
        <v>44482</v>
      </c>
      <c r="G495" s="5">
        <f t="shared" si="44"/>
        <v>6.2054794520547949</v>
      </c>
      <c r="H495" s="11">
        <v>15</v>
      </c>
      <c r="I495" s="11"/>
      <c r="J495" s="87">
        <v>0.05</v>
      </c>
      <c r="K495" s="88">
        <f t="shared" si="45"/>
        <v>6.3333333333333325E-2</v>
      </c>
      <c r="L495" s="238">
        <v>4602214</v>
      </c>
      <c r="M495" s="238">
        <v>3762555.38</v>
      </c>
      <c r="N495" s="89">
        <v>0.05</v>
      </c>
      <c r="O495" s="239">
        <f t="shared" si="47"/>
        <v>4832324.7</v>
      </c>
      <c r="P495" s="238">
        <f t="shared" si="48"/>
        <v>1899169.803328767</v>
      </c>
      <c r="Q495" s="238">
        <f t="shared" si="49"/>
        <v>2933154.8966712332</v>
      </c>
      <c r="R495" s="89">
        <v>0.05</v>
      </c>
      <c r="S495" s="238">
        <f t="shared" si="46"/>
        <v>2786497.1518376716</v>
      </c>
    </row>
    <row r="496" spans="2:19" ht="15" customHeight="1" x14ac:dyDescent="0.25">
      <c r="B496" s="11">
        <v>492</v>
      </c>
      <c r="C496" s="161" t="s">
        <v>737</v>
      </c>
      <c r="D496" s="237"/>
      <c r="E496" s="152">
        <v>42217</v>
      </c>
      <c r="F496" s="58">
        <v>44482</v>
      </c>
      <c r="G496" s="5">
        <f t="shared" si="44"/>
        <v>6.2054794520547949</v>
      </c>
      <c r="H496" s="11">
        <v>15</v>
      </c>
      <c r="I496" s="11"/>
      <c r="J496" s="87">
        <v>0.05</v>
      </c>
      <c r="K496" s="88">
        <f t="shared" si="45"/>
        <v>6.3333333333333325E-2</v>
      </c>
      <c r="L496" s="238">
        <v>4602214</v>
      </c>
      <c r="M496" s="238">
        <v>3762555.38</v>
      </c>
      <c r="N496" s="89">
        <v>0.05</v>
      </c>
      <c r="O496" s="239">
        <f t="shared" si="47"/>
        <v>4832324.7</v>
      </c>
      <c r="P496" s="238">
        <f t="shared" si="48"/>
        <v>1899169.803328767</v>
      </c>
      <c r="Q496" s="238">
        <f t="shared" si="49"/>
        <v>2933154.8966712332</v>
      </c>
      <c r="R496" s="89">
        <v>0.05</v>
      </c>
      <c r="S496" s="238">
        <f t="shared" si="46"/>
        <v>2786497.1518376716</v>
      </c>
    </row>
    <row r="497" spans="2:19" ht="15" customHeight="1" x14ac:dyDescent="0.25">
      <c r="B497" s="11">
        <v>493</v>
      </c>
      <c r="C497" s="161" t="s">
        <v>737</v>
      </c>
      <c r="D497" s="237"/>
      <c r="E497" s="152">
        <v>42217</v>
      </c>
      <c r="F497" s="58">
        <v>44482</v>
      </c>
      <c r="G497" s="5">
        <f t="shared" si="44"/>
        <v>6.2054794520547949</v>
      </c>
      <c r="H497" s="11">
        <v>15</v>
      </c>
      <c r="I497" s="11"/>
      <c r="J497" s="87">
        <v>0.05</v>
      </c>
      <c r="K497" s="88">
        <f t="shared" si="45"/>
        <v>6.3333333333333325E-2</v>
      </c>
      <c r="L497" s="238">
        <v>4602214</v>
      </c>
      <c r="M497" s="238">
        <v>3762555.38</v>
      </c>
      <c r="N497" s="89">
        <v>0.05</v>
      </c>
      <c r="O497" s="239">
        <f t="shared" si="47"/>
        <v>4832324.7</v>
      </c>
      <c r="P497" s="238">
        <f t="shared" si="48"/>
        <v>1899169.803328767</v>
      </c>
      <c r="Q497" s="238">
        <f t="shared" si="49"/>
        <v>2933154.8966712332</v>
      </c>
      <c r="R497" s="89">
        <v>0.05</v>
      </c>
      <c r="S497" s="238">
        <f t="shared" si="46"/>
        <v>2786497.1518376716</v>
      </c>
    </row>
    <row r="498" spans="2:19" ht="15" customHeight="1" x14ac:dyDescent="0.25">
      <c r="B498" s="11">
        <v>494</v>
      </c>
      <c r="C498" s="161" t="s">
        <v>737</v>
      </c>
      <c r="D498" s="237"/>
      <c r="E498" s="152">
        <v>42217</v>
      </c>
      <c r="F498" s="58">
        <v>44482</v>
      </c>
      <c r="G498" s="5">
        <f t="shared" si="44"/>
        <v>6.2054794520547949</v>
      </c>
      <c r="H498" s="11">
        <v>15</v>
      </c>
      <c r="I498" s="11"/>
      <c r="J498" s="87">
        <v>0.05</v>
      </c>
      <c r="K498" s="88">
        <f t="shared" si="45"/>
        <v>6.3333333333333325E-2</v>
      </c>
      <c r="L498" s="238">
        <v>4602214</v>
      </c>
      <c r="M498" s="238">
        <v>3762555.38</v>
      </c>
      <c r="N498" s="89">
        <v>0.05</v>
      </c>
      <c r="O498" s="239">
        <f t="shared" si="47"/>
        <v>4832324.7</v>
      </c>
      <c r="P498" s="238">
        <f t="shared" si="48"/>
        <v>1899169.803328767</v>
      </c>
      <c r="Q498" s="238">
        <f t="shared" si="49"/>
        <v>2933154.8966712332</v>
      </c>
      <c r="R498" s="89">
        <v>0.05</v>
      </c>
      <c r="S498" s="238">
        <f t="shared" si="46"/>
        <v>2786497.1518376716</v>
      </c>
    </row>
    <row r="499" spans="2:19" ht="15" customHeight="1" x14ac:dyDescent="0.25">
      <c r="B499" s="11">
        <v>495</v>
      </c>
      <c r="C499" s="161" t="s">
        <v>737</v>
      </c>
      <c r="D499" s="237"/>
      <c r="E499" s="152">
        <v>42217</v>
      </c>
      <c r="F499" s="58">
        <v>44482</v>
      </c>
      <c r="G499" s="5">
        <f t="shared" si="44"/>
        <v>6.2054794520547949</v>
      </c>
      <c r="H499" s="11">
        <v>15</v>
      </c>
      <c r="I499" s="11"/>
      <c r="J499" s="87">
        <v>0.05</v>
      </c>
      <c r="K499" s="88">
        <f t="shared" si="45"/>
        <v>6.3333333333333325E-2</v>
      </c>
      <c r="L499" s="238">
        <v>4602214</v>
      </c>
      <c r="M499" s="238">
        <v>3762555.38</v>
      </c>
      <c r="N499" s="89">
        <v>0.05</v>
      </c>
      <c r="O499" s="239">
        <f t="shared" si="47"/>
        <v>4832324.7</v>
      </c>
      <c r="P499" s="238">
        <f t="shared" si="48"/>
        <v>1899169.803328767</v>
      </c>
      <c r="Q499" s="238">
        <f t="shared" si="49"/>
        <v>2933154.8966712332</v>
      </c>
      <c r="R499" s="89">
        <v>0.05</v>
      </c>
      <c r="S499" s="238">
        <f t="shared" si="46"/>
        <v>2786497.1518376716</v>
      </c>
    </row>
    <row r="500" spans="2:19" ht="15" customHeight="1" x14ac:dyDescent="0.25">
      <c r="B500" s="11">
        <v>496</v>
      </c>
      <c r="C500" s="161" t="s">
        <v>737</v>
      </c>
      <c r="D500" s="237"/>
      <c r="E500" s="152">
        <v>42217</v>
      </c>
      <c r="F500" s="58">
        <v>44482</v>
      </c>
      <c r="G500" s="5">
        <f t="shared" si="44"/>
        <v>6.2054794520547949</v>
      </c>
      <c r="H500" s="11">
        <v>15</v>
      </c>
      <c r="I500" s="11"/>
      <c r="J500" s="87">
        <v>0.05</v>
      </c>
      <c r="K500" s="88">
        <f t="shared" si="45"/>
        <v>6.3333333333333325E-2</v>
      </c>
      <c r="L500" s="238">
        <v>4602214</v>
      </c>
      <c r="M500" s="238">
        <v>3762555.38</v>
      </c>
      <c r="N500" s="89">
        <v>0.05</v>
      </c>
      <c r="O500" s="239">
        <f t="shared" si="47"/>
        <v>4832324.7</v>
      </c>
      <c r="P500" s="238">
        <f t="shared" si="48"/>
        <v>1899169.803328767</v>
      </c>
      <c r="Q500" s="238">
        <f t="shared" si="49"/>
        <v>2933154.8966712332</v>
      </c>
      <c r="R500" s="89">
        <v>0.05</v>
      </c>
      <c r="S500" s="238">
        <f t="shared" si="46"/>
        <v>2786497.1518376716</v>
      </c>
    </row>
    <row r="501" spans="2:19" ht="15" customHeight="1" x14ac:dyDescent="0.25">
      <c r="B501" s="11">
        <v>497</v>
      </c>
      <c r="C501" s="161" t="s">
        <v>737</v>
      </c>
      <c r="D501" s="237"/>
      <c r="E501" s="152">
        <v>42217</v>
      </c>
      <c r="F501" s="58">
        <v>44482</v>
      </c>
      <c r="G501" s="5">
        <f t="shared" si="44"/>
        <v>6.2054794520547949</v>
      </c>
      <c r="H501" s="11">
        <v>15</v>
      </c>
      <c r="I501" s="11"/>
      <c r="J501" s="87">
        <v>0.05</v>
      </c>
      <c r="K501" s="88">
        <f t="shared" si="45"/>
        <v>6.3333333333333325E-2</v>
      </c>
      <c r="L501" s="238">
        <v>4602214</v>
      </c>
      <c r="M501" s="238">
        <v>3762555.38</v>
      </c>
      <c r="N501" s="89">
        <v>0.05</v>
      </c>
      <c r="O501" s="239">
        <f t="shared" si="47"/>
        <v>4832324.7</v>
      </c>
      <c r="P501" s="238">
        <f t="shared" si="48"/>
        <v>1899169.803328767</v>
      </c>
      <c r="Q501" s="238">
        <f t="shared" si="49"/>
        <v>2933154.8966712332</v>
      </c>
      <c r="R501" s="89">
        <v>0.05</v>
      </c>
      <c r="S501" s="238">
        <f t="shared" si="46"/>
        <v>2786497.1518376716</v>
      </c>
    </row>
    <row r="502" spans="2:19" ht="15" customHeight="1" x14ac:dyDescent="0.25">
      <c r="B502" s="11">
        <v>498</v>
      </c>
      <c r="C502" s="161" t="s">
        <v>737</v>
      </c>
      <c r="D502" s="237"/>
      <c r="E502" s="152">
        <v>42217</v>
      </c>
      <c r="F502" s="58">
        <v>44482</v>
      </c>
      <c r="G502" s="5">
        <f t="shared" si="44"/>
        <v>6.2054794520547949</v>
      </c>
      <c r="H502" s="11">
        <v>15</v>
      </c>
      <c r="I502" s="11"/>
      <c r="J502" s="87">
        <v>0.05</v>
      </c>
      <c r="K502" s="88">
        <f t="shared" si="45"/>
        <v>6.3333333333333325E-2</v>
      </c>
      <c r="L502" s="238">
        <v>4602214</v>
      </c>
      <c r="M502" s="238">
        <v>3762555.38</v>
      </c>
      <c r="N502" s="89">
        <v>0.05</v>
      </c>
      <c r="O502" s="239">
        <f t="shared" si="47"/>
        <v>4832324.7</v>
      </c>
      <c r="P502" s="238">
        <f t="shared" si="48"/>
        <v>1899169.803328767</v>
      </c>
      <c r="Q502" s="238">
        <f t="shared" si="49"/>
        <v>2933154.8966712332</v>
      </c>
      <c r="R502" s="89">
        <v>0.05</v>
      </c>
      <c r="S502" s="238">
        <f t="shared" si="46"/>
        <v>2786497.1518376716</v>
      </c>
    </row>
    <row r="503" spans="2:19" ht="15" customHeight="1" x14ac:dyDescent="0.25">
      <c r="B503" s="11">
        <v>499</v>
      </c>
      <c r="C503" s="161" t="s">
        <v>737</v>
      </c>
      <c r="D503" s="237"/>
      <c r="E503" s="152">
        <v>42217</v>
      </c>
      <c r="F503" s="58">
        <v>44482</v>
      </c>
      <c r="G503" s="5">
        <f t="shared" si="44"/>
        <v>6.2054794520547949</v>
      </c>
      <c r="H503" s="11">
        <v>15</v>
      </c>
      <c r="I503" s="11"/>
      <c r="J503" s="87">
        <v>0.05</v>
      </c>
      <c r="K503" s="88">
        <f t="shared" si="45"/>
        <v>6.3333333333333325E-2</v>
      </c>
      <c r="L503" s="238">
        <v>4602214</v>
      </c>
      <c r="M503" s="238">
        <v>3762555.38</v>
      </c>
      <c r="N503" s="89">
        <v>0.05</v>
      </c>
      <c r="O503" s="239">
        <f t="shared" si="47"/>
        <v>4832324.7</v>
      </c>
      <c r="P503" s="238">
        <f t="shared" si="48"/>
        <v>1899169.803328767</v>
      </c>
      <c r="Q503" s="238">
        <f t="shared" si="49"/>
        <v>2933154.8966712332</v>
      </c>
      <c r="R503" s="89">
        <v>0.05</v>
      </c>
      <c r="S503" s="238">
        <f t="shared" si="46"/>
        <v>2786497.1518376716</v>
      </c>
    </row>
    <row r="504" spans="2:19" ht="15" customHeight="1" x14ac:dyDescent="0.25">
      <c r="B504" s="11">
        <v>500</v>
      </c>
      <c r="C504" s="161" t="s">
        <v>737</v>
      </c>
      <c r="D504" s="237"/>
      <c r="E504" s="152">
        <v>42217</v>
      </c>
      <c r="F504" s="58">
        <v>44482</v>
      </c>
      <c r="G504" s="5">
        <f t="shared" si="44"/>
        <v>6.2054794520547949</v>
      </c>
      <c r="H504" s="11">
        <v>15</v>
      </c>
      <c r="I504" s="11"/>
      <c r="J504" s="87">
        <v>0.05</v>
      </c>
      <c r="K504" s="88">
        <f t="shared" si="45"/>
        <v>6.3333333333333325E-2</v>
      </c>
      <c r="L504" s="238">
        <v>4602214</v>
      </c>
      <c r="M504" s="238">
        <v>3762555.38</v>
      </c>
      <c r="N504" s="89">
        <v>0.05</v>
      </c>
      <c r="O504" s="239">
        <f t="shared" si="47"/>
        <v>4832324.7</v>
      </c>
      <c r="P504" s="238">
        <f t="shared" si="48"/>
        <v>1899169.803328767</v>
      </c>
      <c r="Q504" s="238">
        <f t="shared" si="49"/>
        <v>2933154.8966712332</v>
      </c>
      <c r="R504" s="89">
        <v>0.05</v>
      </c>
      <c r="S504" s="238">
        <f t="shared" si="46"/>
        <v>2786497.1518376716</v>
      </c>
    </row>
    <row r="505" spans="2:19" ht="15" customHeight="1" x14ac:dyDescent="0.25">
      <c r="B505" s="11">
        <v>501</v>
      </c>
      <c r="C505" s="161" t="s">
        <v>737</v>
      </c>
      <c r="D505" s="237"/>
      <c r="E505" s="152">
        <v>42217</v>
      </c>
      <c r="F505" s="58">
        <v>44482</v>
      </c>
      <c r="G505" s="5">
        <f t="shared" si="44"/>
        <v>6.2054794520547949</v>
      </c>
      <c r="H505" s="11">
        <v>15</v>
      </c>
      <c r="I505" s="11"/>
      <c r="J505" s="87">
        <v>0.05</v>
      </c>
      <c r="K505" s="88">
        <f t="shared" si="45"/>
        <v>6.3333333333333325E-2</v>
      </c>
      <c r="L505" s="238">
        <v>4602214</v>
      </c>
      <c r="M505" s="238">
        <v>3762555.38</v>
      </c>
      <c r="N505" s="89">
        <v>0.05</v>
      </c>
      <c r="O505" s="239">
        <f t="shared" si="47"/>
        <v>4832324.7</v>
      </c>
      <c r="P505" s="238">
        <f t="shared" si="48"/>
        <v>1899169.803328767</v>
      </c>
      <c r="Q505" s="238">
        <f t="shared" si="49"/>
        <v>2933154.8966712332</v>
      </c>
      <c r="R505" s="89">
        <v>0.05</v>
      </c>
      <c r="S505" s="238">
        <f t="shared" si="46"/>
        <v>2786497.1518376716</v>
      </c>
    </row>
    <row r="506" spans="2:19" ht="15" customHeight="1" x14ac:dyDescent="0.25">
      <c r="B506" s="11">
        <v>502</v>
      </c>
      <c r="C506" s="161" t="s">
        <v>737</v>
      </c>
      <c r="D506" s="237"/>
      <c r="E506" s="152">
        <v>42217</v>
      </c>
      <c r="F506" s="58">
        <v>44482</v>
      </c>
      <c r="G506" s="5">
        <f t="shared" si="44"/>
        <v>6.2054794520547949</v>
      </c>
      <c r="H506" s="11">
        <v>15</v>
      </c>
      <c r="I506" s="11"/>
      <c r="J506" s="87">
        <v>0.05</v>
      </c>
      <c r="K506" s="88">
        <f t="shared" si="45"/>
        <v>6.3333333333333325E-2</v>
      </c>
      <c r="L506" s="238">
        <v>4602214</v>
      </c>
      <c r="M506" s="238">
        <v>3762555.38</v>
      </c>
      <c r="N506" s="89">
        <v>0.05</v>
      </c>
      <c r="O506" s="239">
        <f t="shared" si="47"/>
        <v>4832324.7</v>
      </c>
      <c r="P506" s="238">
        <f t="shared" si="48"/>
        <v>1899169.803328767</v>
      </c>
      <c r="Q506" s="238">
        <f t="shared" si="49"/>
        <v>2933154.8966712332</v>
      </c>
      <c r="R506" s="89">
        <v>0.05</v>
      </c>
      <c r="S506" s="238">
        <f t="shared" si="46"/>
        <v>2786497.1518376716</v>
      </c>
    </row>
    <row r="507" spans="2:19" ht="15" customHeight="1" x14ac:dyDescent="0.25">
      <c r="B507" s="11">
        <v>503</v>
      </c>
      <c r="C507" s="161" t="s">
        <v>737</v>
      </c>
      <c r="D507" s="237"/>
      <c r="E507" s="152">
        <v>42217</v>
      </c>
      <c r="F507" s="58">
        <v>44482</v>
      </c>
      <c r="G507" s="5">
        <f t="shared" si="44"/>
        <v>6.2054794520547949</v>
      </c>
      <c r="H507" s="11">
        <v>15</v>
      </c>
      <c r="I507" s="11"/>
      <c r="J507" s="87">
        <v>0.05</v>
      </c>
      <c r="K507" s="88">
        <f t="shared" si="45"/>
        <v>6.3333333333333325E-2</v>
      </c>
      <c r="L507" s="238">
        <v>4602214</v>
      </c>
      <c r="M507" s="238">
        <v>3762555.38</v>
      </c>
      <c r="N507" s="89">
        <v>0.05</v>
      </c>
      <c r="O507" s="239">
        <f t="shared" si="47"/>
        <v>4832324.7</v>
      </c>
      <c r="P507" s="238">
        <f t="shared" si="48"/>
        <v>1899169.803328767</v>
      </c>
      <c r="Q507" s="238">
        <f t="shared" si="49"/>
        <v>2933154.8966712332</v>
      </c>
      <c r="R507" s="89">
        <v>0.05</v>
      </c>
      <c r="S507" s="238">
        <f t="shared" si="46"/>
        <v>2786497.1518376716</v>
      </c>
    </row>
    <row r="508" spans="2:19" ht="15" customHeight="1" x14ac:dyDescent="0.25">
      <c r="B508" s="11">
        <v>504</v>
      </c>
      <c r="C508" s="161" t="s">
        <v>737</v>
      </c>
      <c r="D508" s="237"/>
      <c r="E508" s="152">
        <v>42217</v>
      </c>
      <c r="F508" s="58">
        <v>44482</v>
      </c>
      <c r="G508" s="5">
        <f t="shared" si="44"/>
        <v>6.2054794520547949</v>
      </c>
      <c r="H508" s="11">
        <v>15</v>
      </c>
      <c r="I508" s="11"/>
      <c r="J508" s="87">
        <v>0.05</v>
      </c>
      <c r="K508" s="88">
        <f t="shared" si="45"/>
        <v>6.3333333333333325E-2</v>
      </c>
      <c r="L508" s="238">
        <v>4602214</v>
      </c>
      <c r="M508" s="238">
        <v>3762555.38</v>
      </c>
      <c r="N508" s="89">
        <v>0.05</v>
      </c>
      <c r="O508" s="239">
        <f t="shared" si="47"/>
        <v>4832324.7</v>
      </c>
      <c r="P508" s="238">
        <f t="shared" si="48"/>
        <v>1899169.803328767</v>
      </c>
      <c r="Q508" s="238">
        <f t="shared" si="49"/>
        <v>2933154.8966712332</v>
      </c>
      <c r="R508" s="89">
        <v>0.05</v>
      </c>
      <c r="S508" s="238">
        <f t="shared" si="46"/>
        <v>2786497.1518376716</v>
      </c>
    </row>
    <row r="509" spans="2:19" ht="15" customHeight="1" x14ac:dyDescent="0.25">
      <c r="B509" s="11">
        <v>505</v>
      </c>
      <c r="C509" s="161" t="s">
        <v>737</v>
      </c>
      <c r="D509" s="237"/>
      <c r="E509" s="152">
        <v>42217</v>
      </c>
      <c r="F509" s="58">
        <v>44482</v>
      </c>
      <c r="G509" s="5">
        <f t="shared" si="44"/>
        <v>6.2054794520547949</v>
      </c>
      <c r="H509" s="11">
        <v>15</v>
      </c>
      <c r="I509" s="11"/>
      <c r="J509" s="87">
        <v>0.05</v>
      </c>
      <c r="K509" s="88">
        <f t="shared" si="45"/>
        <v>6.3333333333333325E-2</v>
      </c>
      <c r="L509" s="238">
        <v>4602214</v>
      </c>
      <c r="M509" s="238">
        <v>3762555.38</v>
      </c>
      <c r="N509" s="89">
        <v>0.05</v>
      </c>
      <c r="O509" s="239">
        <f t="shared" si="47"/>
        <v>4832324.7</v>
      </c>
      <c r="P509" s="238">
        <f t="shared" si="48"/>
        <v>1899169.803328767</v>
      </c>
      <c r="Q509" s="238">
        <f t="shared" si="49"/>
        <v>2933154.8966712332</v>
      </c>
      <c r="R509" s="89">
        <v>0.05</v>
      </c>
      <c r="S509" s="238">
        <f t="shared" si="46"/>
        <v>2786497.1518376716</v>
      </c>
    </row>
    <row r="510" spans="2:19" ht="15" customHeight="1" x14ac:dyDescent="0.25">
      <c r="B510" s="11">
        <v>506</v>
      </c>
      <c r="C510" s="161" t="s">
        <v>737</v>
      </c>
      <c r="D510" s="237"/>
      <c r="E510" s="152">
        <v>42217</v>
      </c>
      <c r="F510" s="58">
        <v>44482</v>
      </c>
      <c r="G510" s="5">
        <f t="shared" si="44"/>
        <v>6.2054794520547949</v>
      </c>
      <c r="H510" s="11">
        <v>15</v>
      </c>
      <c r="I510" s="11"/>
      <c r="J510" s="87">
        <v>0.05</v>
      </c>
      <c r="K510" s="88">
        <f t="shared" si="45"/>
        <v>6.3333333333333325E-2</v>
      </c>
      <c r="L510" s="238">
        <v>4602214</v>
      </c>
      <c r="M510" s="238">
        <v>3762555.38</v>
      </c>
      <c r="N510" s="89">
        <v>0.05</v>
      </c>
      <c r="O510" s="239">
        <f t="shared" si="47"/>
        <v>4832324.7</v>
      </c>
      <c r="P510" s="238">
        <f t="shared" si="48"/>
        <v>1899169.803328767</v>
      </c>
      <c r="Q510" s="238">
        <f t="shared" si="49"/>
        <v>2933154.8966712332</v>
      </c>
      <c r="R510" s="89">
        <v>0.05</v>
      </c>
      <c r="S510" s="238">
        <f t="shared" si="46"/>
        <v>2786497.1518376716</v>
      </c>
    </row>
    <row r="511" spans="2:19" ht="15" customHeight="1" x14ac:dyDescent="0.25">
      <c r="B511" s="11">
        <v>507</v>
      </c>
      <c r="C511" s="161" t="s">
        <v>737</v>
      </c>
      <c r="D511" s="237"/>
      <c r="E511" s="152">
        <v>42217</v>
      </c>
      <c r="F511" s="58">
        <v>44482</v>
      </c>
      <c r="G511" s="5">
        <f t="shared" si="44"/>
        <v>6.2054794520547949</v>
      </c>
      <c r="H511" s="11">
        <v>15</v>
      </c>
      <c r="I511" s="11"/>
      <c r="J511" s="87">
        <v>0.05</v>
      </c>
      <c r="K511" s="88">
        <f t="shared" si="45"/>
        <v>6.3333333333333325E-2</v>
      </c>
      <c r="L511" s="238">
        <v>4602214</v>
      </c>
      <c r="M511" s="238">
        <v>3762555.38</v>
      </c>
      <c r="N511" s="89">
        <v>0.05</v>
      </c>
      <c r="O511" s="239">
        <f t="shared" si="47"/>
        <v>4832324.7</v>
      </c>
      <c r="P511" s="238">
        <f t="shared" si="48"/>
        <v>1899169.803328767</v>
      </c>
      <c r="Q511" s="238">
        <f t="shared" si="49"/>
        <v>2933154.8966712332</v>
      </c>
      <c r="R511" s="89">
        <v>0.05</v>
      </c>
      <c r="S511" s="238">
        <f t="shared" si="46"/>
        <v>2786497.1518376716</v>
      </c>
    </row>
    <row r="512" spans="2:19" ht="15" customHeight="1" x14ac:dyDescent="0.25">
      <c r="B512" s="11">
        <v>508</v>
      </c>
      <c r="C512" s="161" t="s">
        <v>737</v>
      </c>
      <c r="D512" s="237"/>
      <c r="E512" s="152">
        <v>42217</v>
      </c>
      <c r="F512" s="58">
        <v>44482</v>
      </c>
      <c r="G512" s="5">
        <f t="shared" si="44"/>
        <v>6.2054794520547949</v>
      </c>
      <c r="H512" s="11">
        <v>15</v>
      </c>
      <c r="I512" s="11"/>
      <c r="J512" s="87">
        <v>0.05</v>
      </c>
      <c r="K512" s="88">
        <f t="shared" si="45"/>
        <v>6.3333333333333325E-2</v>
      </c>
      <c r="L512" s="238">
        <v>4602214</v>
      </c>
      <c r="M512" s="238">
        <v>3762555.38</v>
      </c>
      <c r="N512" s="89">
        <v>0.05</v>
      </c>
      <c r="O512" s="239">
        <f t="shared" si="47"/>
        <v>4832324.7</v>
      </c>
      <c r="P512" s="238">
        <f t="shared" si="48"/>
        <v>1899169.803328767</v>
      </c>
      <c r="Q512" s="238">
        <f t="shared" si="49"/>
        <v>2933154.8966712332</v>
      </c>
      <c r="R512" s="89">
        <v>0.05</v>
      </c>
      <c r="S512" s="238">
        <f t="shared" si="46"/>
        <v>2786497.1518376716</v>
      </c>
    </row>
    <row r="513" spans="2:19" ht="15" customHeight="1" x14ac:dyDescent="0.25">
      <c r="B513" s="11">
        <v>509</v>
      </c>
      <c r="C513" s="161" t="s">
        <v>737</v>
      </c>
      <c r="D513" s="237"/>
      <c r="E513" s="152">
        <v>42217</v>
      </c>
      <c r="F513" s="58">
        <v>44482</v>
      </c>
      <c r="G513" s="5">
        <f t="shared" si="44"/>
        <v>6.2054794520547949</v>
      </c>
      <c r="H513" s="11">
        <v>15</v>
      </c>
      <c r="I513" s="11"/>
      <c r="J513" s="87">
        <v>0.05</v>
      </c>
      <c r="K513" s="88">
        <f t="shared" si="45"/>
        <v>6.3333333333333325E-2</v>
      </c>
      <c r="L513" s="238">
        <v>4602214</v>
      </c>
      <c r="M513" s="238">
        <v>3762555.38</v>
      </c>
      <c r="N513" s="89">
        <v>0.05</v>
      </c>
      <c r="O513" s="239">
        <f t="shared" si="47"/>
        <v>4832324.7</v>
      </c>
      <c r="P513" s="238">
        <f t="shared" si="48"/>
        <v>1899169.803328767</v>
      </c>
      <c r="Q513" s="238">
        <f t="shared" si="49"/>
        <v>2933154.8966712332</v>
      </c>
      <c r="R513" s="89">
        <v>0.05</v>
      </c>
      <c r="S513" s="238">
        <f t="shared" si="46"/>
        <v>2786497.1518376716</v>
      </c>
    </row>
    <row r="514" spans="2:19" ht="15" customHeight="1" x14ac:dyDescent="0.25">
      <c r="B514" s="11">
        <v>510</v>
      </c>
      <c r="C514" s="161" t="s">
        <v>737</v>
      </c>
      <c r="D514" s="237"/>
      <c r="E514" s="152">
        <v>42217</v>
      </c>
      <c r="F514" s="58">
        <v>44482</v>
      </c>
      <c r="G514" s="5">
        <f t="shared" si="44"/>
        <v>6.2054794520547949</v>
      </c>
      <c r="H514" s="11">
        <v>15</v>
      </c>
      <c r="I514" s="11"/>
      <c r="J514" s="87">
        <v>0.05</v>
      </c>
      <c r="K514" s="88">
        <f t="shared" si="45"/>
        <v>6.3333333333333325E-2</v>
      </c>
      <c r="L514" s="238">
        <v>4602214</v>
      </c>
      <c r="M514" s="238">
        <v>3762555.38</v>
      </c>
      <c r="N514" s="89">
        <v>0.05</v>
      </c>
      <c r="O514" s="239">
        <f t="shared" si="47"/>
        <v>4832324.7</v>
      </c>
      <c r="P514" s="238">
        <f t="shared" si="48"/>
        <v>1899169.803328767</v>
      </c>
      <c r="Q514" s="238">
        <f t="shared" si="49"/>
        <v>2933154.8966712332</v>
      </c>
      <c r="R514" s="89">
        <v>0.05</v>
      </c>
      <c r="S514" s="238">
        <f t="shared" si="46"/>
        <v>2786497.1518376716</v>
      </c>
    </row>
    <row r="515" spans="2:19" ht="15" customHeight="1" x14ac:dyDescent="0.25">
      <c r="B515" s="11">
        <v>511</v>
      </c>
      <c r="C515" s="161" t="s">
        <v>737</v>
      </c>
      <c r="D515" s="237"/>
      <c r="E515" s="152">
        <v>42217</v>
      </c>
      <c r="F515" s="58">
        <v>44482</v>
      </c>
      <c r="G515" s="5">
        <f t="shared" si="44"/>
        <v>6.2054794520547949</v>
      </c>
      <c r="H515" s="11">
        <v>15</v>
      </c>
      <c r="I515" s="11"/>
      <c r="J515" s="87">
        <v>0.05</v>
      </c>
      <c r="K515" s="88">
        <f t="shared" si="45"/>
        <v>6.3333333333333325E-2</v>
      </c>
      <c r="L515" s="238">
        <v>4602214</v>
      </c>
      <c r="M515" s="238">
        <v>3762555.38</v>
      </c>
      <c r="N515" s="89">
        <v>0.05</v>
      </c>
      <c r="O515" s="239">
        <f t="shared" si="47"/>
        <v>4832324.7</v>
      </c>
      <c r="P515" s="238">
        <f t="shared" si="48"/>
        <v>1899169.803328767</v>
      </c>
      <c r="Q515" s="238">
        <f t="shared" si="49"/>
        <v>2933154.8966712332</v>
      </c>
      <c r="R515" s="89">
        <v>0.05</v>
      </c>
      <c r="S515" s="238">
        <f t="shared" si="46"/>
        <v>2786497.1518376716</v>
      </c>
    </row>
    <row r="516" spans="2:19" ht="15" customHeight="1" x14ac:dyDescent="0.25">
      <c r="B516" s="11">
        <v>512</v>
      </c>
      <c r="C516" s="161" t="s">
        <v>737</v>
      </c>
      <c r="D516" s="237"/>
      <c r="E516" s="152">
        <v>42217</v>
      </c>
      <c r="F516" s="58">
        <v>44482</v>
      </c>
      <c r="G516" s="5">
        <f t="shared" si="44"/>
        <v>6.2054794520547949</v>
      </c>
      <c r="H516" s="11">
        <v>15</v>
      </c>
      <c r="I516" s="11"/>
      <c r="J516" s="87">
        <v>0.05</v>
      </c>
      <c r="K516" s="88">
        <f t="shared" si="45"/>
        <v>6.3333333333333325E-2</v>
      </c>
      <c r="L516" s="238">
        <v>4602214</v>
      </c>
      <c r="M516" s="238">
        <v>3762555.38</v>
      </c>
      <c r="N516" s="89">
        <v>0.05</v>
      </c>
      <c r="O516" s="239">
        <f t="shared" si="47"/>
        <v>4832324.7</v>
      </c>
      <c r="P516" s="238">
        <f t="shared" si="48"/>
        <v>1899169.803328767</v>
      </c>
      <c r="Q516" s="238">
        <f t="shared" si="49"/>
        <v>2933154.8966712332</v>
      </c>
      <c r="R516" s="89">
        <v>0.05</v>
      </c>
      <c r="S516" s="238">
        <f t="shared" si="46"/>
        <v>2786497.1518376716</v>
      </c>
    </row>
    <row r="517" spans="2:19" ht="15" customHeight="1" x14ac:dyDescent="0.25">
      <c r="B517" s="11">
        <v>513</v>
      </c>
      <c r="C517" s="161" t="s">
        <v>737</v>
      </c>
      <c r="D517" s="237"/>
      <c r="E517" s="152">
        <v>42217</v>
      </c>
      <c r="F517" s="58">
        <v>44482</v>
      </c>
      <c r="G517" s="5">
        <f t="shared" ref="G517:G580" si="50">(F517-E517)/(EDATE(F517,12)-F517)</f>
        <v>6.2054794520547949</v>
      </c>
      <c r="H517" s="11">
        <v>15</v>
      </c>
      <c r="I517" s="11"/>
      <c r="J517" s="87">
        <v>0.05</v>
      </c>
      <c r="K517" s="88">
        <f t="shared" ref="K517:K580" si="51">(1-J517)/H517</f>
        <v>6.3333333333333325E-2</v>
      </c>
      <c r="L517" s="238">
        <v>4602214</v>
      </c>
      <c r="M517" s="238">
        <v>3762555.38</v>
      </c>
      <c r="N517" s="89">
        <v>0.05</v>
      </c>
      <c r="O517" s="239">
        <f t="shared" si="47"/>
        <v>4832324.7</v>
      </c>
      <c r="P517" s="238">
        <f t="shared" si="48"/>
        <v>1899169.803328767</v>
      </c>
      <c r="Q517" s="238">
        <f t="shared" si="49"/>
        <v>2933154.8966712332</v>
      </c>
      <c r="R517" s="89">
        <v>0.05</v>
      </c>
      <c r="S517" s="238">
        <f t="shared" ref="S517:S580" si="52">IF(M517&lt;=0,0,IF(Q517&lt;=J517*O517,J517*O517,Q517*(1-R517)))</f>
        <v>2786497.1518376716</v>
      </c>
    </row>
    <row r="518" spans="2:19" ht="15" customHeight="1" x14ac:dyDescent="0.25">
      <c r="B518" s="11">
        <v>514</v>
      </c>
      <c r="C518" s="161" t="s">
        <v>737</v>
      </c>
      <c r="D518" s="237"/>
      <c r="E518" s="152">
        <v>42217</v>
      </c>
      <c r="F518" s="58">
        <v>44482</v>
      </c>
      <c r="G518" s="5">
        <f t="shared" si="50"/>
        <v>6.2054794520547949</v>
      </c>
      <c r="H518" s="11">
        <v>15</v>
      </c>
      <c r="I518" s="11"/>
      <c r="J518" s="87">
        <v>0.05</v>
      </c>
      <c r="K518" s="88">
        <f t="shared" si="51"/>
        <v>6.3333333333333325E-2</v>
      </c>
      <c r="L518" s="238">
        <v>4602214</v>
      </c>
      <c r="M518" s="238">
        <v>3762555.38</v>
      </c>
      <c r="N518" s="89">
        <v>0.05</v>
      </c>
      <c r="O518" s="239">
        <f t="shared" ref="O518:O581" si="53">L518*(1+N518)</f>
        <v>4832324.7</v>
      </c>
      <c r="P518" s="238">
        <f t="shared" ref="P518:P581" si="54">O518*K518*G518</f>
        <v>1899169.803328767</v>
      </c>
      <c r="Q518" s="238">
        <f t="shared" ref="Q518:Q581" si="55">MAX(O518-P518,0)</f>
        <v>2933154.8966712332</v>
      </c>
      <c r="R518" s="89">
        <v>0.05</v>
      </c>
      <c r="S518" s="238">
        <f t="shared" si="52"/>
        <v>2786497.1518376716</v>
      </c>
    </row>
    <row r="519" spans="2:19" ht="15" customHeight="1" x14ac:dyDescent="0.25">
      <c r="B519" s="11">
        <v>515</v>
      </c>
      <c r="C519" s="161" t="s">
        <v>737</v>
      </c>
      <c r="D519" s="237"/>
      <c r="E519" s="152">
        <v>42217</v>
      </c>
      <c r="F519" s="58">
        <v>44482</v>
      </c>
      <c r="G519" s="5">
        <f t="shared" si="50"/>
        <v>6.2054794520547949</v>
      </c>
      <c r="H519" s="11">
        <v>15</v>
      </c>
      <c r="I519" s="11"/>
      <c r="J519" s="87">
        <v>0.05</v>
      </c>
      <c r="K519" s="88">
        <f t="shared" si="51"/>
        <v>6.3333333333333325E-2</v>
      </c>
      <c r="L519" s="238">
        <v>4602214</v>
      </c>
      <c r="M519" s="238">
        <v>3762555.38</v>
      </c>
      <c r="N519" s="89">
        <v>0.05</v>
      </c>
      <c r="O519" s="239">
        <f t="shared" si="53"/>
        <v>4832324.7</v>
      </c>
      <c r="P519" s="238">
        <f t="shared" si="54"/>
        <v>1899169.803328767</v>
      </c>
      <c r="Q519" s="238">
        <f t="shared" si="55"/>
        <v>2933154.8966712332</v>
      </c>
      <c r="R519" s="89">
        <v>0.05</v>
      </c>
      <c r="S519" s="238">
        <f t="shared" si="52"/>
        <v>2786497.1518376716</v>
      </c>
    </row>
    <row r="520" spans="2:19" ht="15" customHeight="1" x14ac:dyDescent="0.25">
      <c r="B520" s="11">
        <v>516</v>
      </c>
      <c r="C520" s="161" t="s">
        <v>737</v>
      </c>
      <c r="D520" s="237"/>
      <c r="E520" s="152">
        <v>42217</v>
      </c>
      <c r="F520" s="58">
        <v>44482</v>
      </c>
      <c r="G520" s="5">
        <f t="shared" si="50"/>
        <v>6.2054794520547949</v>
      </c>
      <c r="H520" s="11">
        <v>15</v>
      </c>
      <c r="I520" s="11"/>
      <c r="J520" s="87">
        <v>0.05</v>
      </c>
      <c r="K520" s="88">
        <f t="shared" si="51"/>
        <v>6.3333333333333325E-2</v>
      </c>
      <c r="L520" s="238">
        <v>4602214</v>
      </c>
      <c r="M520" s="238">
        <v>3762555.38</v>
      </c>
      <c r="N520" s="89">
        <v>0.05</v>
      </c>
      <c r="O520" s="239">
        <f t="shared" si="53"/>
        <v>4832324.7</v>
      </c>
      <c r="P520" s="238">
        <f t="shared" si="54"/>
        <v>1899169.803328767</v>
      </c>
      <c r="Q520" s="238">
        <f t="shared" si="55"/>
        <v>2933154.8966712332</v>
      </c>
      <c r="R520" s="89">
        <v>0.05</v>
      </c>
      <c r="S520" s="238">
        <f t="shared" si="52"/>
        <v>2786497.1518376716</v>
      </c>
    </row>
    <row r="521" spans="2:19" ht="15" customHeight="1" x14ac:dyDescent="0.25">
      <c r="B521" s="11">
        <v>517</v>
      </c>
      <c r="C521" s="161" t="s">
        <v>737</v>
      </c>
      <c r="D521" s="237"/>
      <c r="E521" s="152">
        <v>42217</v>
      </c>
      <c r="F521" s="58">
        <v>44482</v>
      </c>
      <c r="G521" s="5">
        <f t="shared" si="50"/>
        <v>6.2054794520547949</v>
      </c>
      <c r="H521" s="11">
        <v>15</v>
      </c>
      <c r="I521" s="11"/>
      <c r="J521" s="87">
        <v>0.05</v>
      </c>
      <c r="K521" s="88">
        <f t="shared" si="51"/>
        <v>6.3333333333333325E-2</v>
      </c>
      <c r="L521" s="238">
        <v>4602214</v>
      </c>
      <c r="M521" s="238">
        <v>3762555.38</v>
      </c>
      <c r="N521" s="89">
        <v>0.05</v>
      </c>
      <c r="O521" s="239">
        <f t="shared" si="53"/>
        <v>4832324.7</v>
      </c>
      <c r="P521" s="238">
        <f t="shared" si="54"/>
        <v>1899169.803328767</v>
      </c>
      <c r="Q521" s="238">
        <f t="shared" si="55"/>
        <v>2933154.8966712332</v>
      </c>
      <c r="R521" s="89">
        <v>0.05</v>
      </c>
      <c r="S521" s="238">
        <f t="shared" si="52"/>
        <v>2786497.1518376716</v>
      </c>
    </row>
    <row r="522" spans="2:19" ht="15" customHeight="1" x14ac:dyDescent="0.25">
      <c r="B522" s="11">
        <v>518</v>
      </c>
      <c r="C522" s="161" t="s">
        <v>737</v>
      </c>
      <c r="D522" s="237"/>
      <c r="E522" s="152">
        <v>42217</v>
      </c>
      <c r="F522" s="58">
        <v>44482</v>
      </c>
      <c r="G522" s="5">
        <f t="shared" si="50"/>
        <v>6.2054794520547949</v>
      </c>
      <c r="H522" s="11">
        <v>15</v>
      </c>
      <c r="I522" s="11"/>
      <c r="J522" s="87">
        <v>0.05</v>
      </c>
      <c r="K522" s="88">
        <f t="shared" si="51"/>
        <v>6.3333333333333325E-2</v>
      </c>
      <c r="L522" s="238">
        <v>4602214</v>
      </c>
      <c r="M522" s="238">
        <v>3762555.38</v>
      </c>
      <c r="N522" s="89">
        <v>0.05</v>
      </c>
      <c r="O522" s="239">
        <f t="shared" si="53"/>
        <v>4832324.7</v>
      </c>
      <c r="P522" s="238">
        <f t="shared" si="54"/>
        <v>1899169.803328767</v>
      </c>
      <c r="Q522" s="238">
        <f t="shared" si="55"/>
        <v>2933154.8966712332</v>
      </c>
      <c r="R522" s="89">
        <v>0.05</v>
      </c>
      <c r="S522" s="238">
        <f t="shared" si="52"/>
        <v>2786497.1518376716</v>
      </c>
    </row>
    <row r="523" spans="2:19" ht="15" customHeight="1" x14ac:dyDescent="0.25">
      <c r="B523" s="11">
        <v>519</v>
      </c>
      <c r="C523" s="161" t="s">
        <v>737</v>
      </c>
      <c r="D523" s="237"/>
      <c r="E523" s="152">
        <v>42217</v>
      </c>
      <c r="F523" s="58">
        <v>44482</v>
      </c>
      <c r="G523" s="5">
        <f t="shared" si="50"/>
        <v>6.2054794520547949</v>
      </c>
      <c r="H523" s="11">
        <v>15</v>
      </c>
      <c r="I523" s="11"/>
      <c r="J523" s="87">
        <v>0.05</v>
      </c>
      <c r="K523" s="88">
        <f t="shared" si="51"/>
        <v>6.3333333333333325E-2</v>
      </c>
      <c r="L523" s="238">
        <v>4602214</v>
      </c>
      <c r="M523" s="238">
        <v>3762555.38</v>
      </c>
      <c r="N523" s="89">
        <v>0.05</v>
      </c>
      <c r="O523" s="239">
        <f t="shared" si="53"/>
        <v>4832324.7</v>
      </c>
      <c r="P523" s="238">
        <f t="shared" si="54"/>
        <v>1899169.803328767</v>
      </c>
      <c r="Q523" s="238">
        <f t="shared" si="55"/>
        <v>2933154.8966712332</v>
      </c>
      <c r="R523" s="89">
        <v>0.05</v>
      </c>
      <c r="S523" s="238">
        <f t="shared" si="52"/>
        <v>2786497.1518376716</v>
      </c>
    </row>
    <row r="524" spans="2:19" ht="15" customHeight="1" x14ac:dyDescent="0.25">
      <c r="B524" s="11">
        <v>520</v>
      </c>
      <c r="C524" s="161" t="s">
        <v>737</v>
      </c>
      <c r="D524" s="237"/>
      <c r="E524" s="152">
        <v>42217</v>
      </c>
      <c r="F524" s="58">
        <v>44482</v>
      </c>
      <c r="G524" s="5">
        <f t="shared" si="50"/>
        <v>6.2054794520547949</v>
      </c>
      <c r="H524" s="11">
        <v>15</v>
      </c>
      <c r="I524" s="11"/>
      <c r="J524" s="87">
        <v>0.05</v>
      </c>
      <c r="K524" s="88">
        <f t="shared" si="51"/>
        <v>6.3333333333333325E-2</v>
      </c>
      <c r="L524" s="238">
        <v>4602214</v>
      </c>
      <c r="M524" s="238">
        <v>3762555.38</v>
      </c>
      <c r="N524" s="89">
        <v>0.05</v>
      </c>
      <c r="O524" s="239">
        <f t="shared" si="53"/>
        <v>4832324.7</v>
      </c>
      <c r="P524" s="238">
        <f t="shared" si="54"/>
        <v>1899169.803328767</v>
      </c>
      <c r="Q524" s="238">
        <f t="shared" si="55"/>
        <v>2933154.8966712332</v>
      </c>
      <c r="R524" s="89">
        <v>0.05</v>
      </c>
      <c r="S524" s="238">
        <f t="shared" si="52"/>
        <v>2786497.1518376716</v>
      </c>
    </row>
    <row r="525" spans="2:19" ht="15" customHeight="1" x14ac:dyDescent="0.25">
      <c r="B525" s="11">
        <v>521</v>
      </c>
      <c r="C525" s="161" t="s">
        <v>737</v>
      </c>
      <c r="D525" s="237"/>
      <c r="E525" s="152">
        <v>42217</v>
      </c>
      <c r="F525" s="58">
        <v>44482</v>
      </c>
      <c r="G525" s="5">
        <f t="shared" si="50"/>
        <v>6.2054794520547949</v>
      </c>
      <c r="H525" s="11">
        <v>15</v>
      </c>
      <c r="I525" s="11"/>
      <c r="J525" s="87">
        <v>0.05</v>
      </c>
      <c r="K525" s="88">
        <f t="shared" si="51"/>
        <v>6.3333333333333325E-2</v>
      </c>
      <c r="L525" s="238">
        <v>4602214</v>
      </c>
      <c r="M525" s="238">
        <v>3762555.38</v>
      </c>
      <c r="N525" s="89">
        <v>0.05</v>
      </c>
      <c r="O525" s="239">
        <f t="shared" si="53"/>
        <v>4832324.7</v>
      </c>
      <c r="P525" s="238">
        <f t="shared" si="54"/>
        <v>1899169.803328767</v>
      </c>
      <c r="Q525" s="238">
        <f t="shared" si="55"/>
        <v>2933154.8966712332</v>
      </c>
      <c r="R525" s="89">
        <v>0.05</v>
      </c>
      <c r="S525" s="238">
        <f t="shared" si="52"/>
        <v>2786497.1518376716</v>
      </c>
    </row>
    <row r="526" spans="2:19" ht="15" customHeight="1" x14ac:dyDescent="0.25">
      <c r="B526" s="11">
        <v>522</v>
      </c>
      <c r="C526" s="161" t="s">
        <v>737</v>
      </c>
      <c r="D526" s="237"/>
      <c r="E526" s="152">
        <v>42217</v>
      </c>
      <c r="F526" s="58">
        <v>44482</v>
      </c>
      <c r="G526" s="5">
        <f t="shared" si="50"/>
        <v>6.2054794520547949</v>
      </c>
      <c r="H526" s="11">
        <v>15</v>
      </c>
      <c r="I526" s="11"/>
      <c r="J526" s="87">
        <v>0.05</v>
      </c>
      <c r="K526" s="88">
        <f t="shared" si="51"/>
        <v>6.3333333333333325E-2</v>
      </c>
      <c r="L526" s="238">
        <v>4602214</v>
      </c>
      <c r="M526" s="238">
        <v>3762555.38</v>
      </c>
      <c r="N526" s="89">
        <v>0.05</v>
      </c>
      <c r="O526" s="239">
        <f t="shared" si="53"/>
        <v>4832324.7</v>
      </c>
      <c r="P526" s="238">
        <f t="shared" si="54"/>
        <v>1899169.803328767</v>
      </c>
      <c r="Q526" s="238">
        <f t="shared" si="55"/>
        <v>2933154.8966712332</v>
      </c>
      <c r="R526" s="89">
        <v>0.05</v>
      </c>
      <c r="S526" s="238">
        <f t="shared" si="52"/>
        <v>2786497.1518376716</v>
      </c>
    </row>
    <row r="527" spans="2:19" ht="15" customHeight="1" x14ac:dyDescent="0.25">
      <c r="B527" s="11">
        <v>523</v>
      </c>
      <c r="C527" s="161" t="s">
        <v>737</v>
      </c>
      <c r="D527" s="237"/>
      <c r="E527" s="152">
        <v>42217</v>
      </c>
      <c r="F527" s="58">
        <v>44482</v>
      </c>
      <c r="G527" s="5">
        <f t="shared" si="50"/>
        <v>6.2054794520547949</v>
      </c>
      <c r="H527" s="11">
        <v>15</v>
      </c>
      <c r="I527" s="11"/>
      <c r="J527" s="87">
        <v>0.05</v>
      </c>
      <c r="K527" s="88">
        <f t="shared" si="51"/>
        <v>6.3333333333333325E-2</v>
      </c>
      <c r="L527" s="238">
        <v>4602214</v>
      </c>
      <c r="M527" s="238">
        <v>3762555.38</v>
      </c>
      <c r="N527" s="89">
        <v>0.05</v>
      </c>
      <c r="O527" s="239">
        <f t="shared" si="53"/>
        <v>4832324.7</v>
      </c>
      <c r="P527" s="238">
        <f t="shared" si="54"/>
        <v>1899169.803328767</v>
      </c>
      <c r="Q527" s="238">
        <f t="shared" si="55"/>
        <v>2933154.8966712332</v>
      </c>
      <c r="R527" s="89">
        <v>0.05</v>
      </c>
      <c r="S527" s="238">
        <f t="shared" si="52"/>
        <v>2786497.1518376716</v>
      </c>
    </row>
    <row r="528" spans="2:19" ht="15" customHeight="1" x14ac:dyDescent="0.25">
      <c r="B528" s="11">
        <v>524</v>
      </c>
      <c r="C528" s="161" t="s">
        <v>737</v>
      </c>
      <c r="D528" s="237"/>
      <c r="E528" s="152">
        <v>42217</v>
      </c>
      <c r="F528" s="58">
        <v>44482</v>
      </c>
      <c r="G528" s="5">
        <f t="shared" si="50"/>
        <v>6.2054794520547949</v>
      </c>
      <c r="H528" s="11">
        <v>15</v>
      </c>
      <c r="I528" s="11"/>
      <c r="J528" s="87">
        <v>0.05</v>
      </c>
      <c r="K528" s="88">
        <f t="shared" si="51"/>
        <v>6.3333333333333325E-2</v>
      </c>
      <c r="L528" s="238">
        <v>4602214</v>
      </c>
      <c r="M528" s="238">
        <v>3762555.38</v>
      </c>
      <c r="N528" s="89">
        <v>0.05</v>
      </c>
      <c r="O528" s="239">
        <f t="shared" si="53"/>
        <v>4832324.7</v>
      </c>
      <c r="P528" s="238">
        <f t="shared" si="54"/>
        <v>1899169.803328767</v>
      </c>
      <c r="Q528" s="238">
        <f t="shared" si="55"/>
        <v>2933154.8966712332</v>
      </c>
      <c r="R528" s="89">
        <v>0.05</v>
      </c>
      <c r="S528" s="238">
        <f t="shared" si="52"/>
        <v>2786497.1518376716</v>
      </c>
    </row>
    <row r="529" spans="2:19" ht="15" customHeight="1" x14ac:dyDescent="0.25">
      <c r="B529" s="11">
        <v>525</v>
      </c>
      <c r="C529" s="161" t="s">
        <v>737</v>
      </c>
      <c r="D529" s="237"/>
      <c r="E529" s="152">
        <v>42217</v>
      </c>
      <c r="F529" s="58">
        <v>44482</v>
      </c>
      <c r="G529" s="5">
        <f t="shared" si="50"/>
        <v>6.2054794520547949</v>
      </c>
      <c r="H529" s="11">
        <v>15</v>
      </c>
      <c r="I529" s="11"/>
      <c r="J529" s="87">
        <v>0.05</v>
      </c>
      <c r="K529" s="88">
        <f t="shared" si="51"/>
        <v>6.3333333333333325E-2</v>
      </c>
      <c r="L529" s="238">
        <v>4602214</v>
      </c>
      <c r="M529" s="238">
        <v>3762555.38</v>
      </c>
      <c r="N529" s="89">
        <v>0.05</v>
      </c>
      <c r="O529" s="239">
        <f t="shared" si="53"/>
        <v>4832324.7</v>
      </c>
      <c r="P529" s="238">
        <f t="shared" si="54"/>
        <v>1899169.803328767</v>
      </c>
      <c r="Q529" s="238">
        <f t="shared" si="55"/>
        <v>2933154.8966712332</v>
      </c>
      <c r="R529" s="89">
        <v>0.05</v>
      </c>
      <c r="S529" s="238">
        <f t="shared" si="52"/>
        <v>2786497.1518376716</v>
      </c>
    </row>
    <row r="530" spans="2:19" ht="15" customHeight="1" x14ac:dyDescent="0.25">
      <c r="B530" s="11">
        <v>526</v>
      </c>
      <c r="C530" s="161" t="s">
        <v>737</v>
      </c>
      <c r="D530" s="237"/>
      <c r="E530" s="152">
        <v>42217</v>
      </c>
      <c r="F530" s="58">
        <v>44482</v>
      </c>
      <c r="G530" s="5">
        <f t="shared" si="50"/>
        <v>6.2054794520547949</v>
      </c>
      <c r="H530" s="11">
        <v>15</v>
      </c>
      <c r="I530" s="11"/>
      <c r="J530" s="87">
        <v>0.05</v>
      </c>
      <c r="K530" s="88">
        <f t="shared" si="51"/>
        <v>6.3333333333333325E-2</v>
      </c>
      <c r="L530" s="238">
        <v>4602214</v>
      </c>
      <c r="M530" s="238">
        <v>3762555.38</v>
      </c>
      <c r="N530" s="89">
        <v>0.05</v>
      </c>
      <c r="O530" s="239">
        <f t="shared" si="53"/>
        <v>4832324.7</v>
      </c>
      <c r="P530" s="238">
        <f t="shared" si="54"/>
        <v>1899169.803328767</v>
      </c>
      <c r="Q530" s="238">
        <f t="shared" si="55"/>
        <v>2933154.8966712332</v>
      </c>
      <c r="R530" s="89">
        <v>0.05</v>
      </c>
      <c r="S530" s="238">
        <f t="shared" si="52"/>
        <v>2786497.1518376716</v>
      </c>
    </row>
    <row r="531" spans="2:19" ht="15" customHeight="1" x14ac:dyDescent="0.25">
      <c r="B531" s="11">
        <v>527</v>
      </c>
      <c r="C531" s="161" t="s">
        <v>737</v>
      </c>
      <c r="D531" s="237"/>
      <c r="E531" s="152">
        <v>42217</v>
      </c>
      <c r="F531" s="58">
        <v>44482</v>
      </c>
      <c r="G531" s="5">
        <f t="shared" si="50"/>
        <v>6.2054794520547949</v>
      </c>
      <c r="H531" s="11">
        <v>15</v>
      </c>
      <c r="I531" s="11"/>
      <c r="J531" s="87">
        <v>0.05</v>
      </c>
      <c r="K531" s="88">
        <f t="shared" si="51"/>
        <v>6.3333333333333325E-2</v>
      </c>
      <c r="L531" s="238">
        <v>4602214</v>
      </c>
      <c r="M531" s="238">
        <v>3762555.38</v>
      </c>
      <c r="N531" s="89">
        <v>0.05</v>
      </c>
      <c r="O531" s="239">
        <f t="shared" si="53"/>
        <v>4832324.7</v>
      </c>
      <c r="P531" s="238">
        <f t="shared" si="54"/>
        <v>1899169.803328767</v>
      </c>
      <c r="Q531" s="238">
        <f t="shared" si="55"/>
        <v>2933154.8966712332</v>
      </c>
      <c r="R531" s="89">
        <v>0.05</v>
      </c>
      <c r="S531" s="238">
        <f t="shared" si="52"/>
        <v>2786497.1518376716</v>
      </c>
    </row>
    <row r="532" spans="2:19" ht="15" customHeight="1" x14ac:dyDescent="0.25">
      <c r="B532" s="11">
        <v>528</v>
      </c>
      <c r="C532" s="161" t="s">
        <v>737</v>
      </c>
      <c r="D532" s="237"/>
      <c r="E532" s="152">
        <v>42217</v>
      </c>
      <c r="F532" s="58">
        <v>44482</v>
      </c>
      <c r="G532" s="5">
        <f t="shared" si="50"/>
        <v>6.2054794520547949</v>
      </c>
      <c r="H532" s="11">
        <v>15</v>
      </c>
      <c r="I532" s="11"/>
      <c r="J532" s="87">
        <v>0.05</v>
      </c>
      <c r="K532" s="88">
        <f t="shared" si="51"/>
        <v>6.3333333333333325E-2</v>
      </c>
      <c r="L532" s="238">
        <v>4602214</v>
      </c>
      <c r="M532" s="238">
        <v>3762555.38</v>
      </c>
      <c r="N532" s="89">
        <v>0.05</v>
      </c>
      <c r="O532" s="239">
        <f t="shared" si="53"/>
        <v>4832324.7</v>
      </c>
      <c r="P532" s="238">
        <f t="shared" si="54"/>
        <v>1899169.803328767</v>
      </c>
      <c r="Q532" s="238">
        <f t="shared" si="55"/>
        <v>2933154.8966712332</v>
      </c>
      <c r="R532" s="89">
        <v>0.05</v>
      </c>
      <c r="S532" s="238">
        <f t="shared" si="52"/>
        <v>2786497.1518376716</v>
      </c>
    </row>
    <row r="533" spans="2:19" ht="15" customHeight="1" x14ac:dyDescent="0.25">
      <c r="B533" s="11">
        <v>529</v>
      </c>
      <c r="C533" s="161" t="s">
        <v>737</v>
      </c>
      <c r="D533" s="237"/>
      <c r="E533" s="152">
        <v>42217</v>
      </c>
      <c r="F533" s="58">
        <v>44482</v>
      </c>
      <c r="G533" s="5">
        <f t="shared" si="50"/>
        <v>6.2054794520547949</v>
      </c>
      <c r="H533" s="11">
        <v>15</v>
      </c>
      <c r="I533" s="11"/>
      <c r="J533" s="87">
        <v>0.05</v>
      </c>
      <c r="K533" s="88">
        <f t="shared" si="51"/>
        <v>6.3333333333333325E-2</v>
      </c>
      <c r="L533" s="238">
        <v>4602214</v>
      </c>
      <c r="M533" s="238">
        <v>3762555.38</v>
      </c>
      <c r="N533" s="89">
        <v>0.05</v>
      </c>
      <c r="O533" s="239">
        <f t="shared" si="53"/>
        <v>4832324.7</v>
      </c>
      <c r="P533" s="238">
        <f t="shared" si="54"/>
        <v>1899169.803328767</v>
      </c>
      <c r="Q533" s="238">
        <f t="shared" si="55"/>
        <v>2933154.8966712332</v>
      </c>
      <c r="R533" s="89">
        <v>0.05</v>
      </c>
      <c r="S533" s="238">
        <f t="shared" si="52"/>
        <v>2786497.1518376716</v>
      </c>
    </row>
    <row r="534" spans="2:19" ht="15" customHeight="1" x14ac:dyDescent="0.25">
      <c r="B534" s="11">
        <v>530</v>
      </c>
      <c r="C534" s="161" t="s">
        <v>737</v>
      </c>
      <c r="D534" s="237"/>
      <c r="E534" s="152">
        <v>42217</v>
      </c>
      <c r="F534" s="58">
        <v>44482</v>
      </c>
      <c r="G534" s="5">
        <f t="shared" si="50"/>
        <v>6.2054794520547949</v>
      </c>
      <c r="H534" s="11">
        <v>15</v>
      </c>
      <c r="I534" s="11"/>
      <c r="J534" s="87">
        <v>0.05</v>
      </c>
      <c r="K534" s="88">
        <f t="shared" si="51"/>
        <v>6.3333333333333325E-2</v>
      </c>
      <c r="L534" s="238">
        <v>4602214</v>
      </c>
      <c r="M534" s="238">
        <v>3762555.38</v>
      </c>
      <c r="N534" s="89">
        <v>0.05</v>
      </c>
      <c r="O534" s="239">
        <f t="shared" si="53"/>
        <v>4832324.7</v>
      </c>
      <c r="P534" s="238">
        <f t="shared" si="54"/>
        <v>1899169.803328767</v>
      </c>
      <c r="Q534" s="238">
        <f t="shared" si="55"/>
        <v>2933154.8966712332</v>
      </c>
      <c r="R534" s="89">
        <v>0.05</v>
      </c>
      <c r="S534" s="238">
        <f t="shared" si="52"/>
        <v>2786497.1518376716</v>
      </c>
    </row>
    <row r="535" spans="2:19" ht="15" customHeight="1" x14ac:dyDescent="0.25">
      <c r="B535" s="11">
        <v>531</v>
      </c>
      <c r="C535" s="161" t="s">
        <v>737</v>
      </c>
      <c r="D535" s="237"/>
      <c r="E535" s="152">
        <v>42217</v>
      </c>
      <c r="F535" s="58">
        <v>44482</v>
      </c>
      <c r="G535" s="5">
        <f t="shared" si="50"/>
        <v>6.2054794520547949</v>
      </c>
      <c r="H535" s="11">
        <v>15</v>
      </c>
      <c r="I535" s="11"/>
      <c r="J535" s="87">
        <v>0.05</v>
      </c>
      <c r="K535" s="88">
        <f t="shared" si="51"/>
        <v>6.3333333333333325E-2</v>
      </c>
      <c r="L535" s="238">
        <v>4602214</v>
      </c>
      <c r="M535" s="238">
        <v>3762555.38</v>
      </c>
      <c r="N535" s="89">
        <v>0.05</v>
      </c>
      <c r="O535" s="239">
        <f t="shared" si="53"/>
        <v>4832324.7</v>
      </c>
      <c r="P535" s="238">
        <f t="shared" si="54"/>
        <v>1899169.803328767</v>
      </c>
      <c r="Q535" s="238">
        <f t="shared" si="55"/>
        <v>2933154.8966712332</v>
      </c>
      <c r="R535" s="89">
        <v>0.05</v>
      </c>
      <c r="S535" s="238">
        <f t="shared" si="52"/>
        <v>2786497.1518376716</v>
      </c>
    </row>
    <row r="536" spans="2:19" ht="15" customHeight="1" x14ac:dyDescent="0.25">
      <c r="B536" s="11">
        <v>532</v>
      </c>
      <c r="C536" s="161" t="s">
        <v>737</v>
      </c>
      <c r="D536" s="237"/>
      <c r="E536" s="152">
        <v>42217</v>
      </c>
      <c r="F536" s="58">
        <v>44482</v>
      </c>
      <c r="G536" s="5">
        <f t="shared" si="50"/>
        <v>6.2054794520547949</v>
      </c>
      <c r="H536" s="11">
        <v>15</v>
      </c>
      <c r="I536" s="11"/>
      <c r="J536" s="87">
        <v>0.05</v>
      </c>
      <c r="K536" s="88">
        <f t="shared" si="51"/>
        <v>6.3333333333333325E-2</v>
      </c>
      <c r="L536" s="238">
        <v>4602214</v>
      </c>
      <c r="M536" s="238">
        <v>3762555.38</v>
      </c>
      <c r="N536" s="89">
        <v>0.05</v>
      </c>
      <c r="O536" s="239">
        <f t="shared" si="53"/>
        <v>4832324.7</v>
      </c>
      <c r="P536" s="238">
        <f t="shared" si="54"/>
        <v>1899169.803328767</v>
      </c>
      <c r="Q536" s="238">
        <f t="shared" si="55"/>
        <v>2933154.8966712332</v>
      </c>
      <c r="R536" s="89">
        <v>0.05</v>
      </c>
      <c r="S536" s="238">
        <f t="shared" si="52"/>
        <v>2786497.1518376716</v>
      </c>
    </row>
    <row r="537" spans="2:19" ht="15" customHeight="1" x14ac:dyDescent="0.25">
      <c r="B537" s="11">
        <v>533</v>
      </c>
      <c r="C537" s="161" t="s">
        <v>737</v>
      </c>
      <c r="D537" s="237"/>
      <c r="E537" s="152">
        <v>42217</v>
      </c>
      <c r="F537" s="58">
        <v>44482</v>
      </c>
      <c r="G537" s="5">
        <f t="shared" si="50"/>
        <v>6.2054794520547949</v>
      </c>
      <c r="H537" s="11">
        <v>15</v>
      </c>
      <c r="I537" s="11"/>
      <c r="J537" s="87">
        <v>0.05</v>
      </c>
      <c r="K537" s="88">
        <f t="shared" si="51"/>
        <v>6.3333333333333325E-2</v>
      </c>
      <c r="L537" s="238">
        <v>4602214</v>
      </c>
      <c r="M537" s="238">
        <v>3762555.38</v>
      </c>
      <c r="N537" s="89">
        <v>0.05</v>
      </c>
      <c r="O537" s="239">
        <f t="shared" si="53"/>
        <v>4832324.7</v>
      </c>
      <c r="P537" s="238">
        <f t="shared" si="54"/>
        <v>1899169.803328767</v>
      </c>
      <c r="Q537" s="238">
        <f t="shared" si="55"/>
        <v>2933154.8966712332</v>
      </c>
      <c r="R537" s="89">
        <v>0.05</v>
      </c>
      <c r="S537" s="238">
        <f t="shared" si="52"/>
        <v>2786497.1518376716</v>
      </c>
    </row>
    <row r="538" spans="2:19" ht="15" customHeight="1" x14ac:dyDescent="0.25">
      <c r="B538" s="11">
        <v>534</v>
      </c>
      <c r="C538" s="161" t="s">
        <v>737</v>
      </c>
      <c r="D538" s="237"/>
      <c r="E538" s="152">
        <v>42217</v>
      </c>
      <c r="F538" s="58">
        <v>44482</v>
      </c>
      <c r="G538" s="5">
        <f t="shared" si="50"/>
        <v>6.2054794520547949</v>
      </c>
      <c r="H538" s="11">
        <v>15</v>
      </c>
      <c r="I538" s="11"/>
      <c r="J538" s="87">
        <v>0.05</v>
      </c>
      <c r="K538" s="88">
        <f t="shared" si="51"/>
        <v>6.3333333333333325E-2</v>
      </c>
      <c r="L538" s="238">
        <v>4602214</v>
      </c>
      <c r="M538" s="238">
        <v>3762555.38</v>
      </c>
      <c r="N538" s="89">
        <v>0.05</v>
      </c>
      <c r="O538" s="239">
        <f t="shared" si="53"/>
        <v>4832324.7</v>
      </c>
      <c r="P538" s="238">
        <f t="shared" si="54"/>
        <v>1899169.803328767</v>
      </c>
      <c r="Q538" s="238">
        <f t="shared" si="55"/>
        <v>2933154.8966712332</v>
      </c>
      <c r="R538" s="89">
        <v>0.05</v>
      </c>
      <c r="S538" s="238">
        <f t="shared" si="52"/>
        <v>2786497.1518376716</v>
      </c>
    </row>
    <row r="539" spans="2:19" ht="15" customHeight="1" x14ac:dyDescent="0.25">
      <c r="B539" s="11">
        <v>535</v>
      </c>
      <c r="C539" s="161" t="s">
        <v>737</v>
      </c>
      <c r="D539" s="237"/>
      <c r="E539" s="152">
        <v>42217</v>
      </c>
      <c r="F539" s="58">
        <v>44482</v>
      </c>
      <c r="G539" s="5">
        <f t="shared" si="50"/>
        <v>6.2054794520547949</v>
      </c>
      <c r="H539" s="11">
        <v>15</v>
      </c>
      <c r="I539" s="11"/>
      <c r="J539" s="87">
        <v>0.05</v>
      </c>
      <c r="K539" s="88">
        <f t="shared" si="51"/>
        <v>6.3333333333333325E-2</v>
      </c>
      <c r="L539" s="238">
        <v>4602214</v>
      </c>
      <c r="M539" s="238">
        <v>3762555.38</v>
      </c>
      <c r="N539" s="89">
        <v>0.05</v>
      </c>
      <c r="O539" s="239">
        <f t="shared" si="53"/>
        <v>4832324.7</v>
      </c>
      <c r="P539" s="238">
        <f t="shared" si="54"/>
        <v>1899169.803328767</v>
      </c>
      <c r="Q539" s="238">
        <f t="shared" si="55"/>
        <v>2933154.8966712332</v>
      </c>
      <c r="R539" s="89">
        <v>0.05</v>
      </c>
      <c r="S539" s="238">
        <f t="shared" si="52"/>
        <v>2786497.1518376716</v>
      </c>
    </row>
    <row r="540" spans="2:19" ht="15" customHeight="1" x14ac:dyDescent="0.25">
      <c r="B540" s="11">
        <v>536</v>
      </c>
      <c r="C540" s="161" t="s">
        <v>737</v>
      </c>
      <c r="D540" s="237"/>
      <c r="E540" s="152">
        <v>42217</v>
      </c>
      <c r="F540" s="58">
        <v>44482</v>
      </c>
      <c r="G540" s="5">
        <f t="shared" si="50"/>
        <v>6.2054794520547949</v>
      </c>
      <c r="H540" s="11">
        <v>15</v>
      </c>
      <c r="I540" s="11" t="s">
        <v>2585</v>
      </c>
      <c r="J540" s="87">
        <v>0.05</v>
      </c>
      <c r="K540" s="88">
        <f t="shared" si="51"/>
        <v>6.3333333333333325E-2</v>
      </c>
      <c r="L540" s="238">
        <v>4602214</v>
      </c>
      <c r="M540" s="238">
        <v>3762555.38</v>
      </c>
      <c r="N540" s="89">
        <v>0.05</v>
      </c>
      <c r="O540" s="239">
        <f t="shared" si="53"/>
        <v>4832324.7</v>
      </c>
      <c r="P540" s="238">
        <f t="shared" si="54"/>
        <v>1899169.803328767</v>
      </c>
      <c r="Q540" s="238">
        <f t="shared" si="55"/>
        <v>2933154.8966712332</v>
      </c>
      <c r="R540" s="89">
        <v>0.05</v>
      </c>
      <c r="S540" s="238">
        <f t="shared" si="52"/>
        <v>2786497.1518376716</v>
      </c>
    </row>
    <row r="541" spans="2:19" ht="15" customHeight="1" x14ac:dyDescent="0.25">
      <c r="B541" s="11">
        <v>537</v>
      </c>
      <c r="C541" s="161" t="s">
        <v>737</v>
      </c>
      <c r="D541" s="237"/>
      <c r="E541" s="152">
        <v>42217</v>
      </c>
      <c r="F541" s="58">
        <v>44482</v>
      </c>
      <c r="G541" s="5">
        <f t="shared" si="50"/>
        <v>6.2054794520547949</v>
      </c>
      <c r="H541" s="11">
        <v>15</v>
      </c>
      <c r="I541" s="11"/>
      <c r="J541" s="87">
        <v>0.05</v>
      </c>
      <c r="K541" s="88">
        <f t="shared" si="51"/>
        <v>6.3333333333333325E-2</v>
      </c>
      <c r="L541" s="238">
        <v>4602214</v>
      </c>
      <c r="M541" s="238">
        <v>3762555.38</v>
      </c>
      <c r="N541" s="89">
        <v>0.05</v>
      </c>
      <c r="O541" s="239">
        <f t="shared" si="53"/>
        <v>4832324.7</v>
      </c>
      <c r="P541" s="238">
        <f t="shared" si="54"/>
        <v>1899169.803328767</v>
      </c>
      <c r="Q541" s="238">
        <f t="shared" si="55"/>
        <v>2933154.8966712332</v>
      </c>
      <c r="R541" s="89">
        <v>0.05</v>
      </c>
      <c r="S541" s="238">
        <f t="shared" si="52"/>
        <v>2786497.1518376716</v>
      </c>
    </row>
    <row r="542" spans="2:19" ht="15" customHeight="1" x14ac:dyDescent="0.25">
      <c r="B542" s="11">
        <v>538</v>
      </c>
      <c r="C542" s="161" t="s">
        <v>737</v>
      </c>
      <c r="D542" s="237"/>
      <c r="E542" s="152">
        <v>42217</v>
      </c>
      <c r="F542" s="58">
        <v>44482</v>
      </c>
      <c r="G542" s="5">
        <f t="shared" si="50"/>
        <v>6.2054794520547949</v>
      </c>
      <c r="H542" s="11">
        <v>15</v>
      </c>
      <c r="I542" s="11"/>
      <c r="J542" s="87">
        <v>0.05</v>
      </c>
      <c r="K542" s="88">
        <f t="shared" si="51"/>
        <v>6.3333333333333325E-2</v>
      </c>
      <c r="L542" s="238">
        <v>4602214</v>
      </c>
      <c r="M542" s="238">
        <v>3762555.38</v>
      </c>
      <c r="N542" s="89">
        <v>0.05</v>
      </c>
      <c r="O542" s="239">
        <f t="shared" si="53"/>
        <v>4832324.7</v>
      </c>
      <c r="P542" s="238">
        <f t="shared" si="54"/>
        <v>1899169.803328767</v>
      </c>
      <c r="Q542" s="238">
        <f t="shared" si="55"/>
        <v>2933154.8966712332</v>
      </c>
      <c r="R542" s="89">
        <v>0.05</v>
      </c>
      <c r="S542" s="238">
        <f t="shared" si="52"/>
        <v>2786497.1518376716</v>
      </c>
    </row>
    <row r="543" spans="2:19" ht="15" customHeight="1" x14ac:dyDescent="0.25">
      <c r="B543" s="11">
        <v>539</v>
      </c>
      <c r="C543" s="161" t="s">
        <v>737</v>
      </c>
      <c r="D543" s="237"/>
      <c r="E543" s="152">
        <v>42217</v>
      </c>
      <c r="F543" s="58">
        <v>44482</v>
      </c>
      <c r="G543" s="5">
        <f t="shared" si="50"/>
        <v>6.2054794520547949</v>
      </c>
      <c r="H543" s="11">
        <v>15</v>
      </c>
      <c r="I543" s="11"/>
      <c r="J543" s="87">
        <v>0.05</v>
      </c>
      <c r="K543" s="88">
        <f t="shared" si="51"/>
        <v>6.3333333333333325E-2</v>
      </c>
      <c r="L543" s="238">
        <v>4602214</v>
      </c>
      <c r="M543" s="238">
        <v>3762555.38</v>
      </c>
      <c r="N543" s="89">
        <v>0.05</v>
      </c>
      <c r="O543" s="239">
        <f t="shared" si="53"/>
        <v>4832324.7</v>
      </c>
      <c r="P543" s="238">
        <f t="shared" si="54"/>
        <v>1899169.803328767</v>
      </c>
      <c r="Q543" s="238">
        <f t="shared" si="55"/>
        <v>2933154.8966712332</v>
      </c>
      <c r="R543" s="89">
        <v>0.05</v>
      </c>
      <c r="S543" s="238">
        <f t="shared" si="52"/>
        <v>2786497.1518376716</v>
      </c>
    </row>
    <row r="544" spans="2:19" ht="15" customHeight="1" x14ac:dyDescent="0.25">
      <c r="B544" s="11">
        <v>540</v>
      </c>
      <c r="C544" s="161" t="s">
        <v>737</v>
      </c>
      <c r="D544" s="237"/>
      <c r="E544" s="152">
        <v>42217</v>
      </c>
      <c r="F544" s="58">
        <v>44482</v>
      </c>
      <c r="G544" s="5">
        <f t="shared" si="50"/>
        <v>6.2054794520547949</v>
      </c>
      <c r="H544" s="11">
        <v>15</v>
      </c>
      <c r="I544" s="11"/>
      <c r="J544" s="87">
        <v>0.05</v>
      </c>
      <c r="K544" s="88">
        <f t="shared" si="51"/>
        <v>6.3333333333333325E-2</v>
      </c>
      <c r="L544" s="238">
        <v>4602214</v>
      </c>
      <c r="M544" s="238">
        <v>3762555.38</v>
      </c>
      <c r="N544" s="89">
        <v>0.05</v>
      </c>
      <c r="O544" s="239">
        <f t="shared" si="53"/>
        <v>4832324.7</v>
      </c>
      <c r="P544" s="238">
        <f t="shared" si="54"/>
        <v>1899169.803328767</v>
      </c>
      <c r="Q544" s="238">
        <f t="shared" si="55"/>
        <v>2933154.8966712332</v>
      </c>
      <c r="R544" s="89">
        <v>0.05</v>
      </c>
      <c r="S544" s="238">
        <f t="shared" si="52"/>
        <v>2786497.1518376716</v>
      </c>
    </row>
    <row r="545" spans="2:19" ht="15" customHeight="1" x14ac:dyDescent="0.25">
      <c r="B545" s="11">
        <v>541</v>
      </c>
      <c r="C545" s="161" t="s">
        <v>737</v>
      </c>
      <c r="D545" s="237"/>
      <c r="E545" s="152">
        <v>42217</v>
      </c>
      <c r="F545" s="58">
        <v>44482</v>
      </c>
      <c r="G545" s="5">
        <f t="shared" si="50"/>
        <v>6.2054794520547949</v>
      </c>
      <c r="H545" s="11">
        <v>15</v>
      </c>
      <c r="I545" s="11"/>
      <c r="J545" s="87">
        <v>0.05</v>
      </c>
      <c r="K545" s="88">
        <f t="shared" si="51"/>
        <v>6.3333333333333325E-2</v>
      </c>
      <c r="L545" s="238">
        <v>4602214</v>
      </c>
      <c r="M545" s="238">
        <v>3762555.38</v>
      </c>
      <c r="N545" s="89">
        <v>0.05</v>
      </c>
      <c r="O545" s="239">
        <f t="shared" si="53"/>
        <v>4832324.7</v>
      </c>
      <c r="P545" s="238">
        <f t="shared" si="54"/>
        <v>1899169.803328767</v>
      </c>
      <c r="Q545" s="238">
        <f t="shared" si="55"/>
        <v>2933154.8966712332</v>
      </c>
      <c r="R545" s="89">
        <v>0.05</v>
      </c>
      <c r="S545" s="238">
        <f t="shared" si="52"/>
        <v>2786497.1518376716</v>
      </c>
    </row>
    <row r="546" spans="2:19" ht="15" customHeight="1" x14ac:dyDescent="0.25">
      <c r="B546" s="11">
        <v>542</v>
      </c>
      <c r="C546" s="161" t="s">
        <v>737</v>
      </c>
      <c r="D546" s="237"/>
      <c r="E546" s="152">
        <v>42217</v>
      </c>
      <c r="F546" s="58">
        <v>44482</v>
      </c>
      <c r="G546" s="5">
        <f t="shared" si="50"/>
        <v>6.2054794520547949</v>
      </c>
      <c r="H546" s="11">
        <v>15</v>
      </c>
      <c r="I546" s="11"/>
      <c r="J546" s="87">
        <v>0.05</v>
      </c>
      <c r="K546" s="88">
        <f t="shared" si="51"/>
        <v>6.3333333333333325E-2</v>
      </c>
      <c r="L546" s="238">
        <v>4602214</v>
      </c>
      <c r="M546" s="238">
        <v>3762555.38</v>
      </c>
      <c r="N546" s="89">
        <v>0.05</v>
      </c>
      <c r="O546" s="239">
        <f t="shared" si="53"/>
        <v>4832324.7</v>
      </c>
      <c r="P546" s="238">
        <f t="shared" si="54"/>
        <v>1899169.803328767</v>
      </c>
      <c r="Q546" s="238">
        <f t="shared" si="55"/>
        <v>2933154.8966712332</v>
      </c>
      <c r="R546" s="89">
        <v>0.05</v>
      </c>
      <c r="S546" s="238">
        <f t="shared" si="52"/>
        <v>2786497.1518376716</v>
      </c>
    </row>
    <row r="547" spans="2:19" ht="15" customHeight="1" x14ac:dyDescent="0.25">
      <c r="B547" s="11">
        <v>543</v>
      </c>
      <c r="C547" s="161" t="s">
        <v>737</v>
      </c>
      <c r="D547" s="237"/>
      <c r="E547" s="152">
        <v>42217</v>
      </c>
      <c r="F547" s="58">
        <v>44482</v>
      </c>
      <c r="G547" s="5">
        <f t="shared" si="50"/>
        <v>6.2054794520547949</v>
      </c>
      <c r="H547" s="11">
        <v>15</v>
      </c>
      <c r="I547" s="11"/>
      <c r="J547" s="87">
        <v>0.05</v>
      </c>
      <c r="K547" s="88">
        <f t="shared" si="51"/>
        <v>6.3333333333333325E-2</v>
      </c>
      <c r="L547" s="238">
        <v>4602214</v>
      </c>
      <c r="M547" s="238">
        <v>3762555.38</v>
      </c>
      <c r="N547" s="89">
        <v>0.05</v>
      </c>
      <c r="O547" s="239">
        <f t="shared" si="53"/>
        <v>4832324.7</v>
      </c>
      <c r="P547" s="238">
        <f t="shared" si="54"/>
        <v>1899169.803328767</v>
      </c>
      <c r="Q547" s="238">
        <f t="shared" si="55"/>
        <v>2933154.8966712332</v>
      </c>
      <c r="R547" s="89">
        <v>0.05</v>
      </c>
      <c r="S547" s="238">
        <f t="shared" si="52"/>
        <v>2786497.1518376716</v>
      </c>
    </row>
    <row r="548" spans="2:19" ht="15" customHeight="1" x14ac:dyDescent="0.25">
      <c r="B548" s="11">
        <v>544</v>
      </c>
      <c r="C548" s="161" t="s">
        <v>737</v>
      </c>
      <c r="D548" s="237"/>
      <c r="E548" s="152">
        <v>42217</v>
      </c>
      <c r="F548" s="58">
        <v>44482</v>
      </c>
      <c r="G548" s="5">
        <f t="shared" si="50"/>
        <v>6.2054794520547949</v>
      </c>
      <c r="H548" s="11">
        <v>15</v>
      </c>
      <c r="I548" s="11"/>
      <c r="J548" s="87">
        <v>0.05</v>
      </c>
      <c r="K548" s="88">
        <f t="shared" si="51"/>
        <v>6.3333333333333325E-2</v>
      </c>
      <c r="L548" s="238">
        <v>4602214</v>
      </c>
      <c r="M548" s="238">
        <v>3762555.38</v>
      </c>
      <c r="N548" s="89">
        <v>0.05</v>
      </c>
      <c r="O548" s="239">
        <f t="shared" si="53"/>
        <v>4832324.7</v>
      </c>
      <c r="P548" s="238">
        <f t="shared" si="54"/>
        <v>1899169.803328767</v>
      </c>
      <c r="Q548" s="238">
        <f t="shared" si="55"/>
        <v>2933154.8966712332</v>
      </c>
      <c r="R548" s="89">
        <v>0.05</v>
      </c>
      <c r="S548" s="238">
        <f t="shared" si="52"/>
        <v>2786497.1518376716</v>
      </c>
    </row>
    <row r="549" spans="2:19" ht="15" customHeight="1" x14ac:dyDescent="0.25">
      <c r="B549" s="11">
        <v>545</v>
      </c>
      <c r="C549" s="161" t="s">
        <v>737</v>
      </c>
      <c r="D549" s="237"/>
      <c r="E549" s="152">
        <v>42217</v>
      </c>
      <c r="F549" s="58">
        <v>44482</v>
      </c>
      <c r="G549" s="5">
        <f t="shared" si="50"/>
        <v>6.2054794520547949</v>
      </c>
      <c r="H549" s="11">
        <v>15</v>
      </c>
      <c r="I549" s="11"/>
      <c r="J549" s="87">
        <v>0.05</v>
      </c>
      <c r="K549" s="88">
        <f t="shared" si="51"/>
        <v>6.3333333333333325E-2</v>
      </c>
      <c r="L549" s="238">
        <v>4602214</v>
      </c>
      <c r="M549" s="238">
        <v>3762555.38</v>
      </c>
      <c r="N549" s="89">
        <v>0.05</v>
      </c>
      <c r="O549" s="239">
        <f t="shared" si="53"/>
        <v>4832324.7</v>
      </c>
      <c r="P549" s="238">
        <f t="shared" si="54"/>
        <v>1899169.803328767</v>
      </c>
      <c r="Q549" s="238">
        <f t="shared" si="55"/>
        <v>2933154.8966712332</v>
      </c>
      <c r="R549" s="89">
        <v>0.05</v>
      </c>
      <c r="S549" s="238">
        <f t="shared" si="52"/>
        <v>2786497.1518376716</v>
      </c>
    </row>
    <row r="550" spans="2:19" ht="15" customHeight="1" x14ac:dyDescent="0.25">
      <c r="B550" s="11">
        <v>546</v>
      </c>
      <c r="C550" s="161" t="s">
        <v>737</v>
      </c>
      <c r="D550" s="237"/>
      <c r="E550" s="152">
        <v>42217</v>
      </c>
      <c r="F550" s="58">
        <v>44482</v>
      </c>
      <c r="G550" s="5">
        <f t="shared" si="50"/>
        <v>6.2054794520547949</v>
      </c>
      <c r="H550" s="11">
        <v>15</v>
      </c>
      <c r="I550" s="11"/>
      <c r="J550" s="87">
        <v>0.05</v>
      </c>
      <c r="K550" s="88">
        <f t="shared" si="51"/>
        <v>6.3333333333333325E-2</v>
      </c>
      <c r="L550" s="238">
        <v>4602214</v>
      </c>
      <c r="M550" s="238">
        <v>3762555.38</v>
      </c>
      <c r="N550" s="89">
        <v>0.05</v>
      </c>
      <c r="O550" s="239">
        <f t="shared" si="53"/>
        <v>4832324.7</v>
      </c>
      <c r="P550" s="238">
        <f t="shared" si="54"/>
        <v>1899169.803328767</v>
      </c>
      <c r="Q550" s="238">
        <f t="shared" si="55"/>
        <v>2933154.8966712332</v>
      </c>
      <c r="R550" s="89">
        <v>0.05</v>
      </c>
      <c r="S550" s="238">
        <f t="shared" si="52"/>
        <v>2786497.1518376716</v>
      </c>
    </row>
    <row r="551" spans="2:19" ht="15" customHeight="1" x14ac:dyDescent="0.25">
      <c r="B551" s="11">
        <v>547</v>
      </c>
      <c r="C551" s="161" t="s">
        <v>737</v>
      </c>
      <c r="D551" s="237"/>
      <c r="E551" s="152">
        <v>42217</v>
      </c>
      <c r="F551" s="58">
        <v>44482</v>
      </c>
      <c r="G551" s="5">
        <f t="shared" si="50"/>
        <v>6.2054794520547949</v>
      </c>
      <c r="H551" s="11">
        <v>15</v>
      </c>
      <c r="I551" s="11"/>
      <c r="J551" s="87">
        <v>0.05</v>
      </c>
      <c r="K551" s="88">
        <f t="shared" si="51"/>
        <v>6.3333333333333325E-2</v>
      </c>
      <c r="L551" s="238">
        <v>4602214</v>
      </c>
      <c r="M551" s="238">
        <v>3762555.38</v>
      </c>
      <c r="N551" s="89">
        <v>0.05</v>
      </c>
      <c r="O551" s="239">
        <f t="shared" si="53"/>
        <v>4832324.7</v>
      </c>
      <c r="P551" s="238">
        <f t="shared" si="54"/>
        <v>1899169.803328767</v>
      </c>
      <c r="Q551" s="238">
        <f t="shared" si="55"/>
        <v>2933154.8966712332</v>
      </c>
      <c r="R551" s="89">
        <v>0.05</v>
      </c>
      <c r="S551" s="238">
        <f t="shared" si="52"/>
        <v>2786497.1518376716</v>
      </c>
    </row>
    <row r="552" spans="2:19" ht="15" customHeight="1" x14ac:dyDescent="0.25">
      <c r="B552" s="11">
        <v>548</v>
      </c>
      <c r="C552" s="161" t="s">
        <v>737</v>
      </c>
      <c r="D552" s="237"/>
      <c r="E552" s="152">
        <v>42217</v>
      </c>
      <c r="F552" s="58">
        <v>44482</v>
      </c>
      <c r="G552" s="5">
        <f t="shared" si="50"/>
        <v>6.2054794520547949</v>
      </c>
      <c r="H552" s="11">
        <v>15</v>
      </c>
      <c r="I552" s="11"/>
      <c r="J552" s="87">
        <v>0.05</v>
      </c>
      <c r="K552" s="88">
        <f t="shared" si="51"/>
        <v>6.3333333333333325E-2</v>
      </c>
      <c r="L552" s="238">
        <v>4602214</v>
      </c>
      <c r="M552" s="238">
        <v>3762555.38</v>
      </c>
      <c r="N552" s="89">
        <v>0.05</v>
      </c>
      <c r="O552" s="239">
        <f t="shared" si="53"/>
        <v>4832324.7</v>
      </c>
      <c r="P552" s="238">
        <f t="shared" si="54"/>
        <v>1899169.803328767</v>
      </c>
      <c r="Q552" s="238">
        <f t="shared" si="55"/>
        <v>2933154.8966712332</v>
      </c>
      <c r="R552" s="89">
        <v>0.05</v>
      </c>
      <c r="S552" s="238">
        <f t="shared" si="52"/>
        <v>2786497.1518376716</v>
      </c>
    </row>
    <row r="553" spans="2:19" ht="15" customHeight="1" x14ac:dyDescent="0.25">
      <c r="B553" s="11">
        <v>549</v>
      </c>
      <c r="C553" s="161" t="s">
        <v>737</v>
      </c>
      <c r="D553" s="237"/>
      <c r="E553" s="152">
        <v>42217</v>
      </c>
      <c r="F553" s="58">
        <v>44482</v>
      </c>
      <c r="G553" s="5">
        <f t="shared" si="50"/>
        <v>6.2054794520547949</v>
      </c>
      <c r="H553" s="11">
        <v>15</v>
      </c>
      <c r="I553" s="11"/>
      <c r="J553" s="87">
        <v>0.05</v>
      </c>
      <c r="K553" s="88">
        <f t="shared" si="51"/>
        <v>6.3333333333333325E-2</v>
      </c>
      <c r="L553" s="238">
        <v>4602214</v>
      </c>
      <c r="M553" s="238">
        <v>3762555.38</v>
      </c>
      <c r="N553" s="89">
        <v>0.05</v>
      </c>
      <c r="O553" s="239">
        <f t="shared" si="53"/>
        <v>4832324.7</v>
      </c>
      <c r="P553" s="238">
        <f t="shared" si="54"/>
        <v>1899169.803328767</v>
      </c>
      <c r="Q553" s="238">
        <f t="shared" si="55"/>
        <v>2933154.8966712332</v>
      </c>
      <c r="R553" s="89">
        <v>0.05</v>
      </c>
      <c r="S553" s="238">
        <f t="shared" si="52"/>
        <v>2786497.1518376716</v>
      </c>
    </row>
    <row r="554" spans="2:19" ht="15" customHeight="1" x14ac:dyDescent="0.25">
      <c r="B554" s="11">
        <v>550</v>
      </c>
      <c r="C554" s="161" t="s">
        <v>738</v>
      </c>
      <c r="D554" s="237"/>
      <c r="E554" s="152">
        <v>42217</v>
      </c>
      <c r="F554" s="58">
        <v>44482</v>
      </c>
      <c r="G554" s="5">
        <f t="shared" si="50"/>
        <v>6.2054794520547949</v>
      </c>
      <c r="H554" s="11">
        <v>15</v>
      </c>
      <c r="I554" s="11"/>
      <c r="J554" s="87">
        <v>0.05</v>
      </c>
      <c r="K554" s="88">
        <f t="shared" si="51"/>
        <v>6.3333333333333325E-2</v>
      </c>
      <c r="L554" s="238">
        <v>129837</v>
      </c>
      <c r="M554" s="238">
        <v>106148.68</v>
      </c>
      <c r="N554" s="89">
        <v>0.05</v>
      </c>
      <c r="O554" s="239">
        <f t="shared" si="53"/>
        <v>136328.85</v>
      </c>
      <c r="P554" s="238">
        <f t="shared" si="54"/>
        <v>53579.105568493156</v>
      </c>
      <c r="Q554" s="238">
        <f t="shared" si="55"/>
        <v>82749.744431506842</v>
      </c>
      <c r="R554" s="89">
        <v>0.05</v>
      </c>
      <c r="S554" s="238">
        <f t="shared" si="52"/>
        <v>78612.2572099315</v>
      </c>
    </row>
    <row r="555" spans="2:19" ht="15" customHeight="1" x14ac:dyDescent="0.25">
      <c r="B555" s="11">
        <v>551</v>
      </c>
      <c r="C555" s="161" t="s">
        <v>738</v>
      </c>
      <c r="D555" s="237"/>
      <c r="E555" s="152">
        <v>42217</v>
      </c>
      <c r="F555" s="58">
        <v>44482</v>
      </c>
      <c r="G555" s="5">
        <f t="shared" si="50"/>
        <v>6.2054794520547949</v>
      </c>
      <c r="H555" s="11">
        <v>15</v>
      </c>
      <c r="I555" s="11"/>
      <c r="J555" s="87">
        <v>0.05</v>
      </c>
      <c r="K555" s="88">
        <f t="shared" si="51"/>
        <v>6.3333333333333325E-2</v>
      </c>
      <c r="L555" s="238">
        <v>129837</v>
      </c>
      <c r="M555" s="238">
        <v>106148.68</v>
      </c>
      <c r="N555" s="89">
        <v>0.05</v>
      </c>
      <c r="O555" s="239">
        <f t="shared" si="53"/>
        <v>136328.85</v>
      </c>
      <c r="P555" s="238">
        <f t="shared" si="54"/>
        <v>53579.105568493156</v>
      </c>
      <c r="Q555" s="238">
        <f t="shared" si="55"/>
        <v>82749.744431506842</v>
      </c>
      <c r="R555" s="89">
        <v>0.05</v>
      </c>
      <c r="S555" s="238">
        <f t="shared" si="52"/>
        <v>78612.2572099315</v>
      </c>
    </row>
    <row r="556" spans="2:19" ht="15" customHeight="1" x14ac:dyDescent="0.25">
      <c r="B556" s="11">
        <v>552</v>
      </c>
      <c r="C556" s="161" t="s">
        <v>738</v>
      </c>
      <c r="D556" s="237"/>
      <c r="E556" s="152">
        <v>42217</v>
      </c>
      <c r="F556" s="58">
        <v>44482</v>
      </c>
      <c r="G556" s="5">
        <f t="shared" si="50"/>
        <v>6.2054794520547949</v>
      </c>
      <c r="H556" s="11">
        <v>15</v>
      </c>
      <c r="I556" s="11"/>
      <c r="J556" s="87">
        <v>0.05</v>
      </c>
      <c r="K556" s="88">
        <f t="shared" si="51"/>
        <v>6.3333333333333325E-2</v>
      </c>
      <c r="L556" s="238">
        <v>129837</v>
      </c>
      <c r="M556" s="238">
        <v>106148.68</v>
      </c>
      <c r="N556" s="89">
        <v>0.05</v>
      </c>
      <c r="O556" s="239">
        <f t="shared" si="53"/>
        <v>136328.85</v>
      </c>
      <c r="P556" s="238">
        <f t="shared" si="54"/>
        <v>53579.105568493156</v>
      </c>
      <c r="Q556" s="238">
        <f t="shared" si="55"/>
        <v>82749.744431506842</v>
      </c>
      <c r="R556" s="89">
        <v>0.05</v>
      </c>
      <c r="S556" s="238">
        <f t="shared" si="52"/>
        <v>78612.2572099315</v>
      </c>
    </row>
    <row r="557" spans="2:19" ht="15" customHeight="1" x14ac:dyDescent="0.25">
      <c r="B557" s="11">
        <v>553</v>
      </c>
      <c r="C557" s="161" t="s">
        <v>738</v>
      </c>
      <c r="D557" s="237"/>
      <c r="E557" s="152">
        <v>42217</v>
      </c>
      <c r="F557" s="58">
        <v>44482</v>
      </c>
      <c r="G557" s="5">
        <f t="shared" si="50"/>
        <v>6.2054794520547949</v>
      </c>
      <c r="H557" s="11">
        <v>15</v>
      </c>
      <c r="I557" s="11"/>
      <c r="J557" s="87">
        <v>0.05</v>
      </c>
      <c r="K557" s="88">
        <f t="shared" si="51"/>
        <v>6.3333333333333325E-2</v>
      </c>
      <c r="L557" s="238">
        <v>129837</v>
      </c>
      <c r="M557" s="238">
        <v>106148.68</v>
      </c>
      <c r="N557" s="89">
        <v>0.05</v>
      </c>
      <c r="O557" s="239">
        <f t="shared" si="53"/>
        <v>136328.85</v>
      </c>
      <c r="P557" s="238">
        <f t="shared" si="54"/>
        <v>53579.105568493156</v>
      </c>
      <c r="Q557" s="238">
        <f t="shared" si="55"/>
        <v>82749.744431506842</v>
      </c>
      <c r="R557" s="89">
        <v>0.05</v>
      </c>
      <c r="S557" s="238">
        <f t="shared" si="52"/>
        <v>78612.2572099315</v>
      </c>
    </row>
    <row r="558" spans="2:19" ht="15" customHeight="1" x14ac:dyDescent="0.25">
      <c r="B558" s="11">
        <v>554</v>
      </c>
      <c r="C558" s="161" t="s">
        <v>738</v>
      </c>
      <c r="D558" s="237"/>
      <c r="E558" s="152">
        <v>42217</v>
      </c>
      <c r="F558" s="58">
        <v>44482</v>
      </c>
      <c r="G558" s="5">
        <f t="shared" si="50"/>
        <v>6.2054794520547949</v>
      </c>
      <c r="H558" s="11">
        <v>15</v>
      </c>
      <c r="I558" s="11"/>
      <c r="J558" s="87">
        <v>0.05</v>
      </c>
      <c r="K558" s="88">
        <f t="shared" si="51"/>
        <v>6.3333333333333325E-2</v>
      </c>
      <c r="L558" s="238">
        <v>129837</v>
      </c>
      <c r="M558" s="238">
        <v>106148.68</v>
      </c>
      <c r="N558" s="89">
        <v>0.05</v>
      </c>
      <c r="O558" s="239">
        <f t="shared" si="53"/>
        <v>136328.85</v>
      </c>
      <c r="P558" s="238">
        <f t="shared" si="54"/>
        <v>53579.105568493156</v>
      </c>
      <c r="Q558" s="238">
        <f t="shared" si="55"/>
        <v>82749.744431506842</v>
      </c>
      <c r="R558" s="89">
        <v>0.05</v>
      </c>
      <c r="S558" s="238">
        <f t="shared" si="52"/>
        <v>78612.2572099315</v>
      </c>
    </row>
    <row r="559" spans="2:19" ht="15" customHeight="1" x14ac:dyDescent="0.25">
      <c r="B559" s="11">
        <v>555</v>
      </c>
      <c r="C559" s="161" t="s">
        <v>738</v>
      </c>
      <c r="D559" s="237"/>
      <c r="E559" s="152">
        <v>42217</v>
      </c>
      <c r="F559" s="58">
        <v>44482</v>
      </c>
      <c r="G559" s="5">
        <f t="shared" si="50"/>
        <v>6.2054794520547949</v>
      </c>
      <c r="H559" s="11">
        <v>15</v>
      </c>
      <c r="I559" s="11"/>
      <c r="J559" s="87">
        <v>0.05</v>
      </c>
      <c r="K559" s="88">
        <f t="shared" si="51"/>
        <v>6.3333333333333325E-2</v>
      </c>
      <c r="L559" s="238">
        <v>129837</v>
      </c>
      <c r="M559" s="238">
        <v>106148.68</v>
      </c>
      <c r="N559" s="89">
        <v>0.05</v>
      </c>
      <c r="O559" s="239">
        <f t="shared" si="53"/>
        <v>136328.85</v>
      </c>
      <c r="P559" s="238">
        <f t="shared" si="54"/>
        <v>53579.105568493156</v>
      </c>
      <c r="Q559" s="238">
        <f t="shared" si="55"/>
        <v>82749.744431506842</v>
      </c>
      <c r="R559" s="89">
        <v>0.05</v>
      </c>
      <c r="S559" s="238">
        <f t="shared" si="52"/>
        <v>78612.2572099315</v>
      </c>
    </row>
    <row r="560" spans="2:19" ht="15" customHeight="1" x14ac:dyDescent="0.25">
      <c r="B560" s="11">
        <v>556</v>
      </c>
      <c r="C560" s="161" t="s">
        <v>738</v>
      </c>
      <c r="D560" s="237"/>
      <c r="E560" s="152">
        <v>42217</v>
      </c>
      <c r="F560" s="58">
        <v>44482</v>
      </c>
      <c r="G560" s="5">
        <f t="shared" si="50"/>
        <v>6.2054794520547949</v>
      </c>
      <c r="H560" s="11">
        <v>15</v>
      </c>
      <c r="I560" s="11"/>
      <c r="J560" s="87">
        <v>0.05</v>
      </c>
      <c r="K560" s="88">
        <f t="shared" si="51"/>
        <v>6.3333333333333325E-2</v>
      </c>
      <c r="L560" s="238">
        <v>129837</v>
      </c>
      <c r="M560" s="238">
        <v>106148.68</v>
      </c>
      <c r="N560" s="89">
        <v>0.05</v>
      </c>
      <c r="O560" s="239">
        <f t="shared" si="53"/>
        <v>136328.85</v>
      </c>
      <c r="P560" s="238">
        <f t="shared" si="54"/>
        <v>53579.105568493156</v>
      </c>
      <c r="Q560" s="238">
        <f t="shared" si="55"/>
        <v>82749.744431506842</v>
      </c>
      <c r="R560" s="89">
        <v>0.05</v>
      </c>
      <c r="S560" s="238">
        <f t="shared" si="52"/>
        <v>78612.2572099315</v>
      </c>
    </row>
    <row r="561" spans="2:19" ht="15" customHeight="1" x14ac:dyDescent="0.25">
      <c r="B561" s="11">
        <v>557</v>
      </c>
      <c r="C561" s="161" t="s">
        <v>738</v>
      </c>
      <c r="D561" s="237"/>
      <c r="E561" s="152">
        <v>42217</v>
      </c>
      <c r="F561" s="58">
        <v>44482</v>
      </c>
      <c r="G561" s="5">
        <f t="shared" si="50"/>
        <v>6.2054794520547949</v>
      </c>
      <c r="H561" s="11">
        <v>15</v>
      </c>
      <c r="I561" s="11"/>
      <c r="J561" s="87">
        <v>0.05</v>
      </c>
      <c r="K561" s="88">
        <f t="shared" si="51"/>
        <v>6.3333333333333325E-2</v>
      </c>
      <c r="L561" s="238">
        <v>129837</v>
      </c>
      <c r="M561" s="238">
        <v>106148.68</v>
      </c>
      <c r="N561" s="89">
        <v>0.05</v>
      </c>
      <c r="O561" s="239">
        <f t="shared" si="53"/>
        <v>136328.85</v>
      </c>
      <c r="P561" s="238">
        <f t="shared" si="54"/>
        <v>53579.105568493156</v>
      </c>
      <c r="Q561" s="238">
        <f t="shared" si="55"/>
        <v>82749.744431506842</v>
      </c>
      <c r="R561" s="89">
        <v>0.05</v>
      </c>
      <c r="S561" s="238">
        <f t="shared" si="52"/>
        <v>78612.2572099315</v>
      </c>
    </row>
    <row r="562" spans="2:19" ht="15" customHeight="1" x14ac:dyDescent="0.25">
      <c r="B562" s="11">
        <v>558</v>
      </c>
      <c r="C562" s="161" t="s">
        <v>738</v>
      </c>
      <c r="D562" s="237"/>
      <c r="E562" s="152">
        <v>42217</v>
      </c>
      <c r="F562" s="58">
        <v>44482</v>
      </c>
      <c r="G562" s="5">
        <f t="shared" si="50"/>
        <v>6.2054794520547949</v>
      </c>
      <c r="H562" s="11">
        <v>15</v>
      </c>
      <c r="I562" s="11"/>
      <c r="J562" s="87">
        <v>0.05</v>
      </c>
      <c r="K562" s="88">
        <f t="shared" si="51"/>
        <v>6.3333333333333325E-2</v>
      </c>
      <c r="L562" s="238">
        <v>129837</v>
      </c>
      <c r="M562" s="238">
        <v>106148.68</v>
      </c>
      <c r="N562" s="89">
        <v>0.05</v>
      </c>
      <c r="O562" s="239">
        <f t="shared" si="53"/>
        <v>136328.85</v>
      </c>
      <c r="P562" s="238">
        <f t="shared" si="54"/>
        <v>53579.105568493156</v>
      </c>
      <c r="Q562" s="238">
        <f t="shared" si="55"/>
        <v>82749.744431506842</v>
      </c>
      <c r="R562" s="89">
        <v>0.05</v>
      </c>
      <c r="S562" s="238">
        <f t="shared" si="52"/>
        <v>78612.2572099315</v>
      </c>
    </row>
    <row r="563" spans="2:19" ht="15" customHeight="1" x14ac:dyDescent="0.25">
      <c r="B563" s="11">
        <v>559</v>
      </c>
      <c r="C563" s="161" t="s">
        <v>738</v>
      </c>
      <c r="D563" s="237"/>
      <c r="E563" s="152">
        <v>42217</v>
      </c>
      <c r="F563" s="58">
        <v>44482</v>
      </c>
      <c r="G563" s="5">
        <f t="shared" si="50"/>
        <v>6.2054794520547949</v>
      </c>
      <c r="H563" s="11">
        <v>15</v>
      </c>
      <c r="I563" s="11"/>
      <c r="J563" s="87">
        <v>0.05</v>
      </c>
      <c r="K563" s="88">
        <f t="shared" si="51"/>
        <v>6.3333333333333325E-2</v>
      </c>
      <c r="L563" s="238">
        <v>129837</v>
      </c>
      <c r="M563" s="238">
        <v>106148.68</v>
      </c>
      <c r="N563" s="89">
        <v>0.05</v>
      </c>
      <c r="O563" s="239">
        <f t="shared" si="53"/>
        <v>136328.85</v>
      </c>
      <c r="P563" s="238">
        <f t="shared" si="54"/>
        <v>53579.105568493156</v>
      </c>
      <c r="Q563" s="238">
        <f t="shared" si="55"/>
        <v>82749.744431506842</v>
      </c>
      <c r="R563" s="89">
        <v>0.05</v>
      </c>
      <c r="S563" s="238">
        <f t="shared" si="52"/>
        <v>78612.2572099315</v>
      </c>
    </row>
    <row r="564" spans="2:19" ht="15" customHeight="1" x14ac:dyDescent="0.25">
      <c r="B564" s="11">
        <v>560</v>
      </c>
      <c r="C564" s="161" t="s">
        <v>738</v>
      </c>
      <c r="D564" s="237"/>
      <c r="E564" s="152">
        <v>42217</v>
      </c>
      <c r="F564" s="58">
        <v>44482</v>
      </c>
      <c r="G564" s="5">
        <f t="shared" si="50"/>
        <v>6.2054794520547949</v>
      </c>
      <c r="H564" s="11">
        <v>15</v>
      </c>
      <c r="I564" s="11"/>
      <c r="J564" s="87">
        <v>0.05</v>
      </c>
      <c r="K564" s="88">
        <f t="shared" si="51"/>
        <v>6.3333333333333325E-2</v>
      </c>
      <c r="L564" s="238">
        <v>129837</v>
      </c>
      <c r="M564" s="238">
        <v>106148.68</v>
      </c>
      <c r="N564" s="89">
        <v>0.05</v>
      </c>
      <c r="O564" s="239">
        <f t="shared" si="53"/>
        <v>136328.85</v>
      </c>
      <c r="P564" s="238">
        <f t="shared" si="54"/>
        <v>53579.105568493156</v>
      </c>
      <c r="Q564" s="238">
        <f t="shared" si="55"/>
        <v>82749.744431506842</v>
      </c>
      <c r="R564" s="89">
        <v>0.05</v>
      </c>
      <c r="S564" s="238">
        <f t="shared" si="52"/>
        <v>78612.2572099315</v>
      </c>
    </row>
    <row r="565" spans="2:19" ht="15" customHeight="1" x14ac:dyDescent="0.25">
      <c r="B565" s="11">
        <v>561</v>
      </c>
      <c r="C565" s="161" t="s">
        <v>738</v>
      </c>
      <c r="D565" s="237"/>
      <c r="E565" s="152">
        <v>42217</v>
      </c>
      <c r="F565" s="58">
        <v>44482</v>
      </c>
      <c r="G565" s="5">
        <f t="shared" si="50"/>
        <v>6.2054794520547949</v>
      </c>
      <c r="H565" s="11">
        <v>15</v>
      </c>
      <c r="I565" s="11"/>
      <c r="J565" s="87">
        <v>0.05</v>
      </c>
      <c r="K565" s="88">
        <f t="shared" si="51"/>
        <v>6.3333333333333325E-2</v>
      </c>
      <c r="L565" s="238">
        <v>129837</v>
      </c>
      <c r="M565" s="238">
        <v>106148.68</v>
      </c>
      <c r="N565" s="89">
        <v>0.05</v>
      </c>
      <c r="O565" s="239">
        <f t="shared" si="53"/>
        <v>136328.85</v>
      </c>
      <c r="P565" s="238">
        <f t="shared" si="54"/>
        <v>53579.105568493156</v>
      </c>
      <c r="Q565" s="238">
        <f t="shared" si="55"/>
        <v>82749.744431506842</v>
      </c>
      <c r="R565" s="89">
        <v>0.05</v>
      </c>
      <c r="S565" s="238">
        <f t="shared" si="52"/>
        <v>78612.2572099315</v>
      </c>
    </row>
    <row r="566" spans="2:19" ht="15" customHeight="1" x14ac:dyDescent="0.25">
      <c r="B566" s="11">
        <v>562</v>
      </c>
      <c r="C566" s="161" t="s">
        <v>738</v>
      </c>
      <c r="D566" s="237"/>
      <c r="E566" s="152">
        <v>42217</v>
      </c>
      <c r="F566" s="58">
        <v>44482</v>
      </c>
      <c r="G566" s="5">
        <f t="shared" si="50"/>
        <v>6.2054794520547949</v>
      </c>
      <c r="H566" s="11">
        <v>15</v>
      </c>
      <c r="I566" s="11"/>
      <c r="J566" s="87">
        <v>0.05</v>
      </c>
      <c r="K566" s="88">
        <f t="shared" si="51"/>
        <v>6.3333333333333325E-2</v>
      </c>
      <c r="L566" s="238">
        <v>129837</v>
      </c>
      <c r="M566" s="238">
        <v>106148.68</v>
      </c>
      <c r="N566" s="89">
        <v>0.05</v>
      </c>
      <c r="O566" s="239">
        <f t="shared" si="53"/>
        <v>136328.85</v>
      </c>
      <c r="P566" s="238">
        <f t="shared" si="54"/>
        <v>53579.105568493156</v>
      </c>
      <c r="Q566" s="238">
        <f t="shared" si="55"/>
        <v>82749.744431506842</v>
      </c>
      <c r="R566" s="89">
        <v>0.05</v>
      </c>
      <c r="S566" s="238">
        <f t="shared" si="52"/>
        <v>78612.2572099315</v>
      </c>
    </row>
    <row r="567" spans="2:19" ht="15" customHeight="1" x14ac:dyDescent="0.25">
      <c r="B567" s="11">
        <v>563</v>
      </c>
      <c r="C567" s="161" t="s">
        <v>738</v>
      </c>
      <c r="D567" s="237"/>
      <c r="E567" s="152">
        <v>42217</v>
      </c>
      <c r="F567" s="58">
        <v>44482</v>
      </c>
      <c r="G567" s="5">
        <f t="shared" si="50"/>
        <v>6.2054794520547949</v>
      </c>
      <c r="H567" s="11">
        <v>15</v>
      </c>
      <c r="I567" s="11"/>
      <c r="J567" s="87">
        <v>0.05</v>
      </c>
      <c r="K567" s="88">
        <f t="shared" si="51"/>
        <v>6.3333333333333325E-2</v>
      </c>
      <c r="L567" s="238">
        <v>129837</v>
      </c>
      <c r="M567" s="238">
        <v>106148.68</v>
      </c>
      <c r="N567" s="89">
        <v>0.05</v>
      </c>
      <c r="O567" s="239">
        <f t="shared" si="53"/>
        <v>136328.85</v>
      </c>
      <c r="P567" s="238">
        <f t="shared" si="54"/>
        <v>53579.105568493156</v>
      </c>
      <c r="Q567" s="238">
        <f t="shared" si="55"/>
        <v>82749.744431506842</v>
      </c>
      <c r="R567" s="89">
        <v>0.05</v>
      </c>
      <c r="S567" s="238">
        <f t="shared" si="52"/>
        <v>78612.2572099315</v>
      </c>
    </row>
    <row r="568" spans="2:19" ht="15" customHeight="1" x14ac:dyDescent="0.25">
      <c r="B568" s="11">
        <v>564</v>
      </c>
      <c r="C568" s="161" t="s">
        <v>738</v>
      </c>
      <c r="D568" s="237"/>
      <c r="E568" s="152">
        <v>42217</v>
      </c>
      <c r="F568" s="58">
        <v>44482</v>
      </c>
      <c r="G568" s="5">
        <f t="shared" si="50"/>
        <v>6.2054794520547949</v>
      </c>
      <c r="H568" s="11">
        <v>15</v>
      </c>
      <c r="I568" s="11"/>
      <c r="J568" s="87">
        <v>0.05</v>
      </c>
      <c r="K568" s="88">
        <f t="shared" si="51"/>
        <v>6.3333333333333325E-2</v>
      </c>
      <c r="L568" s="238">
        <v>129837</v>
      </c>
      <c r="M568" s="238">
        <v>106148.68</v>
      </c>
      <c r="N568" s="89">
        <v>0.05</v>
      </c>
      <c r="O568" s="239">
        <f t="shared" si="53"/>
        <v>136328.85</v>
      </c>
      <c r="P568" s="238">
        <f t="shared" si="54"/>
        <v>53579.105568493156</v>
      </c>
      <c r="Q568" s="238">
        <f t="shared" si="55"/>
        <v>82749.744431506842</v>
      </c>
      <c r="R568" s="89">
        <v>0.05</v>
      </c>
      <c r="S568" s="238">
        <f t="shared" si="52"/>
        <v>78612.2572099315</v>
      </c>
    </row>
    <row r="569" spans="2:19" ht="15" customHeight="1" x14ac:dyDescent="0.25">
      <c r="B569" s="11">
        <v>565</v>
      </c>
      <c r="C569" s="161" t="s">
        <v>738</v>
      </c>
      <c r="D569" s="237"/>
      <c r="E569" s="152">
        <v>42217</v>
      </c>
      <c r="F569" s="58">
        <v>44482</v>
      </c>
      <c r="G569" s="5">
        <f t="shared" si="50"/>
        <v>6.2054794520547949</v>
      </c>
      <c r="H569" s="11">
        <v>15</v>
      </c>
      <c r="I569" s="11"/>
      <c r="J569" s="87">
        <v>0.05</v>
      </c>
      <c r="K569" s="88">
        <f t="shared" si="51"/>
        <v>6.3333333333333325E-2</v>
      </c>
      <c r="L569" s="238">
        <v>129837</v>
      </c>
      <c r="M569" s="238">
        <v>106148.68</v>
      </c>
      <c r="N569" s="89">
        <v>0.05</v>
      </c>
      <c r="O569" s="239">
        <f t="shared" si="53"/>
        <v>136328.85</v>
      </c>
      <c r="P569" s="238">
        <f t="shared" si="54"/>
        <v>53579.105568493156</v>
      </c>
      <c r="Q569" s="238">
        <f t="shared" si="55"/>
        <v>82749.744431506842</v>
      </c>
      <c r="R569" s="89">
        <v>0.05</v>
      </c>
      <c r="S569" s="238">
        <f t="shared" si="52"/>
        <v>78612.2572099315</v>
      </c>
    </row>
    <row r="570" spans="2:19" ht="15" customHeight="1" x14ac:dyDescent="0.25">
      <c r="B570" s="11">
        <v>566</v>
      </c>
      <c r="C570" s="161" t="s">
        <v>738</v>
      </c>
      <c r="D570" s="237"/>
      <c r="E570" s="152">
        <v>42217</v>
      </c>
      <c r="F570" s="58">
        <v>44482</v>
      </c>
      <c r="G570" s="5">
        <f t="shared" si="50"/>
        <v>6.2054794520547949</v>
      </c>
      <c r="H570" s="11">
        <v>15</v>
      </c>
      <c r="I570" s="11"/>
      <c r="J570" s="87">
        <v>0.05</v>
      </c>
      <c r="K570" s="88">
        <f t="shared" si="51"/>
        <v>6.3333333333333325E-2</v>
      </c>
      <c r="L570" s="238">
        <v>129837</v>
      </c>
      <c r="M570" s="238">
        <v>106148.68</v>
      </c>
      <c r="N570" s="89">
        <v>0.05</v>
      </c>
      <c r="O570" s="239">
        <f t="shared" si="53"/>
        <v>136328.85</v>
      </c>
      <c r="P570" s="238">
        <f t="shared" si="54"/>
        <v>53579.105568493156</v>
      </c>
      <c r="Q570" s="238">
        <f t="shared" si="55"/>
        <v>82749.744431506842</v>
      </c>
      <c r="R570" s="89">
        <v>0.05</v>
      </c>
      <c r="S570" s="238">
        <f t="shared" si="52"/>
        <v>78612.2572099315</v>
      </c>
    </row>
    <row r="571" spans="2:19" ht="15" customHeight="1" x14ac:dyDescent="0.25">
      <c r="B571" s="11">
        <v>567</v>
      </c>
      <c r="C571" s="161" t="s">
        <v>738</v>
      </c>
      <c r="D571" s="237"/>
      <c r="E571" s="152">
        <v>42217</v>
      </c>
      <c r="F571" s="58">
        <v>44482</v>
      </c>
      <c r="G571" s="5">
        <f t="shared" si="50"/>
        <v>6.2054794520547949</v>
      </c>
      <c r="H571" s="11">
        <v>15</v>
      </c>
      <c r="I571" s="11"/>
      <c r="J571" s="87">
        <v>0.05</v>
      </c>
      <c r="K571" s="88">
        <f t="shared" si="51"/>
        <v>6.3333333333333325E-2</v>
      </c>
      <c r="L571" s="238">
        <v>129769.3</v>
      </c>
      <c r="M571" s="238">
        <v>106093.34</v>
      </c>
      <c r="N571" s="89">
        <v>0.05</v>
      </c>
      <c r="O571" s="239">
        <f t="shared" si="53"/>
        <v>136257.76500000001</v>
      </c>
      <c r="P571" s="238">
        <f t="shared" si="54"/>
        <v>53551.168189726028</v>
      </c>
      <c r="Q571" s="238">
        <f t="shared" si="55"/>
        <v>82706.596810273986</v>
      </c>
      <c r="R571" s="89">
        <v>0.05</v>
      </c>
      <c r="S571" s="238">
        <f t="shared" si="52"/>
        <v>78571.266969760283</v>
      </c>
    </row>
    <row r="572" spans="2:19" ht="15" customHeight="1" x14ac:dyDescent="0.25">
      <c r="B572" s="11">
        <v>568</v>
      </c>
      <c r="C572" s="161" t="s">
        <v>738</v>
      </c>
      <c r="D572" s="237"/>
      <c r="E572" s="152">
        <v>42217</v>
      </c>
      <c r="F572" s="58">
        <v>44482</v>
      </c>
      <c r="G572" s="5">
        <f t="shared" si="50"/>
        <v>6.2054794520547949</v>
      </c>
      <c r="H572" s="11">
        <v>15</v>
      </c>
      <c r="I572" s="11"/>
      <c r="J572" s="87">
        <v>0.05</v>
      </c>
      <c r="K572" s="88">
        <f t="shared" si="51"/>
        <v>6.3333333333333325E-2</v>
      </c>
      <c r="L572" s="238">
        <v>129837</v>
      </c>
      <c r="M572" s="238">
        <v>106148.68</v>
      </c>
      <c r="N572" s="89">
        <v>0.05</v>
      </c>
      <c r="O572" s="239">
        <f t="shared" si="53"/>
        <v>136328.85</v>
      </c>
      <c r="P572" s="238">
        <f t="shared" si="54"/>
        <v>53579.105568493156</v>
      </c>
      <c r="Q572" s="238">
        <f t="shared" si="55"/>
        <v>82749.744431506842</v>
      </c>
      <c r="R572" s="89">
        <v>0.05</v>
      </c>
      <c r="S572" s="238">
        <f t="shared" si="52"/>
        <v>78612.2572099315</v>
      </c>
    </row>
    <row r="573" spans="2:19" ht="15" customHeight="1" x14ac:dyDescent="0.25">
      <c r="B573" s="11">
        <v>569</v>
      </c>
      <c r="C573" s="161" t="s">
        <v>738</v>
      </c>
      <c r="D573" s="237"/>
      <c r="E573" s="152">
        <v>42217</v>
      </c>
      <c r="F573" s="58">
        <v>44482</v>
      </c>
      <c r="G573" s="5">
        <f t="shared" si="50"/>
        <v>6.2054794520547949</v>
      </c>
      <c r="H573" s="11">
        <v>15</v>
      </c>
      <c r="I573" s="11"/>
      <c r="J573" s="87">
        <v>0.05</v>
      </c>
      <c r="K573" s="88">
        <f t="shared" si="51"/>
        <v>6.3333333333333325E-2</v>
      </c>
      <c r="L573" s="238">
        <v>129837</v>
      </c>
      <c r="M573" s="238">
        <v>106148.68</v>
      </c>
      <c r="N573" s="89">
        <v>0.05</v>
      </c>
      <c r="O573" s="239">
        <f t="shared" si="53"/>
        <v>136328.85</v>
      </c>
      <c r="P573" s="238">
        <f t="shared" si="54"/>
        <v>53579.105568493156</v>
      </c>
      <c r="Q573" s="238">
        <f t="shared" si="55"/>
        <v>82749.744431506842</v>
      </c>
      <c r="R573" s="89">
        <v>0.05</v>
      </c>
      <c r="S573" s="238">
        <f t="shared" si="52"/>
        <v>78612.2572099315</v>
      </c>
    </row>
    <row r="574" spans="2:19" ht="15" customHeight="1" x14ac:dyDescent="0.25">
      <c r="B574" s="11">
        <v>570</v>
      </c>
      <c r="C574" s="161" t="s">
        <v>738</v>
      </c>
      <c r="D574" s="237"/>
      <c r="E574" s="152">
        <v>42217</v>
      </c>
      <c r="F574" s="58">
        <v>44482</v>
      </c>
      <c r="G574" s="5">
        <f t="shared" si="50"/>
        <v>6.2054794520547949</v>
      </c>
      <c r="H574" s="11">
        <v>15</v>
      </c>
      <c r="I574" s="11"/>
      <c r="J574" s="87">
        <v>0.05</v>
      </c>
      <c r="K574" s="88">
        <f t="shared" si="51"/>
        <v>6.3333333333333325E-2</v>
      </c>
      <c r="L574" s="238">
        <v>129837</v>
      </c>
      <c r="M574" s="238">
        <v>106148.68</v>
      </c>
      <c r="N574" s="89">
        <v>0.05</v>
      </c>
      <c r="O574" s="239">
        <f t="shared" si="53"/>
        <v>136328.85</v>
      </c>
      <c r="P574" s="238">
        <f t="shared" si="54"/>
        <v>53579.105568493156</v>
      </c>
      <c r="Q574" s="238">
        <f t="shared" si="55"/>
        <v>82749.744431506842</v>
      </c>
      <c r="R574" s="89">
        <v>0.05</v>
      </c>
      <c r="S574" s="238">
        <f t="shared" si="52"/>
        <v>78612.2572099315</v>
      </c>
    </row>
    <row r="575" spans="2:19" ht="15" customHeight="1" x14ac:dyDescent="0.25">
      <c r="B575" s="11">
        <v>571</v>
      </c>
      <c r="C575" s="161" t="s">
        <v>738</v>
      </c>
      <c r="D575" s="237"/>
      <c r="E575" s="152">
        <v>42217</v>
      </c>
      <c r="F575" s="58">
        <v>44482</v>
      </c>
      <c r="G575" s="5">
        <f t="shared" si="50"/>
        <v>6.2054794520547949</v>
      </c>
      <c r="H575" s="11">
        <v>15</v>
      </c>
      <c r="I575" s="11"/>
      <c r="J575" s="87">
        <v>0.05</v>
      </c>
      <c r="K575" s="88">
        <f t="shared" si="51"/>
        <v>6.3333333333333325E-2</v>
      </c>
      <c r="L575" s="238">
        <v>129837</v>
      </c>
      <c r="M575" s="238">
        <v>106148.68</v>
      </c>
      <c r="N575" s="89">
        <v>0.05</v>
      </c>
      <c r="O575" s="239">
        <f t="shared" si="53"/>
        <v>136328.85</v>
      </c>
      <c r="P575" s="238">
        <f t="shared" si="54"/>
        <v>53579.105568493156</v>
      </c>
      <c r="Q575" s="238">
        <f t="shared" si="55"/>
        <v>82749.744431506842</v>
      </c>
      <c r="R575" s="89">
        <v>0.05</v>
      </c>
      <c r="S575" s="238">
        <f t="shared" si="52"/>
        <v>78612.2572099315</v>
      </c>
    </row>
    <row r="576" spans="2:19" ht="15" customHeight="1" x14ac:dyDescent="0.25">
      <c r="B576" s="11">
        <v>572</v>
      </c>
      <c r="C576" s="161" t="s">
        <v>738</v>
      </c>
      <c r="D576" s="237"/>
      <c r="E576" s="152">
        <v>42217</v>
      </c>
      <c r="F576" s="58">
        <v>44482</v>
      </c>
      <c r="G576" s="5">
        <f t="shared" si="50"/>
        <v>6.2054794520547949</v>
      </c>
      <c r="H576" s="11">
        <v>15</v>
      </c>
      <c r="I576" s="11"/>
      <c r="J576" s="87">
        <v>0.05</v>
      </c>
      <c r="K576" s="88">
        <f t="shared" si="51"/>
        <v>6.3333333333333325E-2</v>
      </c>
      <c r="L576" s="238">
        <v>129837</v>
      </c>
      <c r="M576" s="238">
        <v>106148.68</v>
      </c>
      <c r="N576" s="89">
        <v>0.05</v>
      </c>
      <c r="O576" s="239">
        <f t="shared" si="53"/>
        <v>136328.85</v>
      </c>
      <c r="P576" s="238">
        <f t="shared" si="54"/>
        <v>53579.105568493156</v>
      </c>
      <c r="Q576" s="238">
        <f t="shared" si="55"/>
        <v>82749.744431506842</v>
      </c>
      <c r="R576" s="89">
        <v>0.05</v>
      </c>
      <c r="S576" s="238">
        <f t="shared" si="52"/>
        <v>78612.2572099315</v>
      </c>
    </row>
    <row r="577" spans="2:19" ht="15" customHeight="1" x14ac:dyDescent="0.25">
      <c r="B577" s="11">
        <v>573</v>
      </c>
      <c r="C577" s="161" t="s">
        <v>738</v>
      </c>
      <c r="D577" s="237"/>
      <c r="E577" s="152">
        <v>42217</v>
      </c>
      <c r="F577" s="58">
        <v>44482</v>
      </c>
      <c r="G577" s="5">
        <f t="shared" si="50"/>
        <v>6.2054794520547949</v>
      </c>
      <c r="H577" s="11">
        <v>15</v>
      </c>
      <c r="I577" s="11"/>
      <c r="J577" s="87">
        <v>0.05</v>
      </c>
      <c r="K577" s="88">
        <f t="shared" si="51"/>
        <v>6.3333333333333325E-2</v>
      </c>
      <c r="L577" s="238">
        <v>129837</v>
      </c>
      <c r="M577" s="238">
        <v>106148.68</v>
      </c>
      <c r="N577" s="89">
        <v>0.05</v>
      </c>
      <c r="O577" s="239">
        <f t="shared" si="53"/>
        <v>136328.85</v>
      </c>
      <c r="P577" s="238">
        <f t="shared" si="54"/>
        <v>53579.105568493156</v>
      </c>
      <c r="Q577" s="238">
        <f t="shared" si="55"/>
        <v>82749.744431506842</v>
      </c>
      <c r="R577" s="89">
        <v>0.05</v>
      </c>
      <c r="S577" s="238">
        <f t="shared" si="52"/>
        <v>78612.2572099315</v>
      </c>
    </row>
    <row r="578" spans="2:19" ht="15" customHeight="1" x14ac:dyDescent="0.25">
      <c r="B578" s="11">
        <v>574</v>
      </c>
      <c r="C578" s="161" t="s">
        <v>738</v>
      </c>
      <c r="D578" s="237"/>
      <c r="E578" s="152">
        <v>42217</v>
      </c>
      <c r="F578" s="58">
        <v>44482</v>
      </c>
      <c r="G578" s="5">
        <f t="shared" si="50"/>
        <v>6.2054794520547949</v>
      </c>
      <c r="H578" s="11">
        <v>15</v>
      </c>
      <c r="I578" s="11"/>
      <c r="J578" s="87">
        <v>0.05</v>
      </c>
      <c r="K578" s="88">
        <f t="shared" si="51"/>
        <v>6.3333333333333325E-2</v>
      </c>
      <c r="L578" s="238">
        <v>129837</v>
      </c>
      <c r="M578" s="238">
        <v>106148.68</v>
      </c>
      <c r="N578" s="89">
        <v>0.05</v>
      </c>
      <c r="O578" s="239">
        <f t="shared" si="53"/>
        <v>136328.85</v>
      </c>
      <c r="P578" s="238">
        <f t="shared" si="54"/>
        <v>53579.105568493156</v>
      </c>
      <c r="Q578" s="238">
        <f t="shared" si="55"/>
        <v>82749.744431506842</v>
      </c>
      <c r="R578" s="89">
        <v>0.05</v>
      </c>
      <c r="S578" s="238">
        <f t="shared" si="52"/>
        <v>78612.2572099315</v>
      </c>
    </row>
    <row r="579" spans="2:19" ht="15" customHeight="1" x14ac:dyDescent="0.25">
      <c r="B579" s="11">
        <v>575</v>
      </c>
      <c r="C579" s="161" t="s">
        <v>738</v>
      </c>
      <c r="D579" s="237"/>
      <c r="E579" s="152">
        <v>42217</v>
      </c>
      <c r="F579" s="58">
        <v>44482</v>
      </c>
      <c r="G579" s="5">
        <f t="shared" si="50"/>
        <v>6.2054794520547949</v>
      </c>
      <c r="H579" s="11">
        <v>15</v>
      </c>
      <c r="I579" s="11"/>
      <c r="J579" s="87">
        <v>0.05</v>
      </c>
      <c r="K579" s="88">
        <f t="shared" si="51"/>
        <v>6.3333333333333325E-2</v>
      </c>
      <c r="L579" s="238">
        <v>129837</v>
      </c>
      <c r="M579" s="238">
        <v>106148.68</v>
      </c>
      <c r="N579" s="89">
        <v>0.05</v>
      </c>
      <c r="O579" s="239">
        <f t="shared" si="53"/>
        <v>136328.85</v>
      </c>
      <c r="P579" s="238">
        <f t="shared" si="54"/>
        <v>53579.105568493156</v>
      </c>
      <c r="Q579" s="238">
        <f t="shared" si="55"/>
        <v>82749.744431506842</v>
      </c>
      <c r="R579" s="89">
        <v>0.05</v>
      </c>
      <c r="S579" s="238">
        <f t="shared" si="52"/>
        <v>78612.2572099315</v>
      </c>
    </row>
    <row r="580" spans="2:19" ht="15" customHeight="1" x14ac:dyDescent="0.25">
      <c r="B580" s="11">
        <v>576</v>
      </c>
      <c r="C580" s="161" t="s">
        <v>738</v>
      </c>
      <c r="D580" s="237"/>
      <c r="E580" s="152">
        <v>42217</v>
      </c>
      <c r="F580" s="58">
        <v>44482</v>
      </c>
      <c r="G580" s="5">
        <f t="shared" si="50"/>
        <v>6.2054794520547949</v>
      </c>
      <c r="H580" s="11">
        <v>15</v>
      </c>
      <c r="I580" s="11"/>
      <c r="J580" s="87">
        <v>0.05</v>
      </c>
      <c r="K580" s="88">
        <f t="shared" si="51"/>
        <v>6.3333333333333325E-2</v>
      </c>
      <c r="L580" s="238">
        <v>129837</v>
      </c>
      <c r="M580" s="238">
        <v>106148.68</v>
      </c>
      <c r="N580" s="89">
        <v>0.05</v>
      </c>
      <c r="O580" s="239">
        <f t="shared" si="53"/>
        <v>136328.85</v>
      </c>
      <c r="P580" s="238">
        <f t="shared" si="54"/>
        <v>53579.105568493156</v>
      </c>
      <c r="Q580" s="238">
        <f t="shared" si="55"/>
        <v>82749.744431506842</v>
      </c>
      <c r="R580" s="89">
        <v>0.05</v>
      </c>
      <c r="S580" s="238">
        <f t="shared" si="52"/>
        <v>78612.2572099315</v>
      </c>
    </row>
    <row r="581" spans="2:19" ht="15" customHeight="1" x14ac:dyDescent="0.25">
      <c r="B581" s="11">
        <v>577</v>
      </c>
      <c r="C581" s="161" t="s">
        <v>738</v>
      </c>
      <c r="D581" s="237"/>
      <c r="E581" s="152">
        <v>42217</v>
      </c>
      <c r="F581" s="58">
        <v>44482</v>
      </c>
      <c r="G581" s="5">
        <f t="shared" ref="G581:G644" si="56">(F581-E581)/(EDATE(F581,12)-F581)</f>
        <v>6.2054794520547949</v>
      </c>
      <c r="H581" s="11">
        <v>15</v>
      </c>
      <c r="I581" s="11"/>
      <c r="J581" s="87">
        <v>0.05</v>
      </c>
      <c r="K581" s="88">
        <f t="shared" ref="K581:K644" si="57">(1-J581)/H581</f>
        <v>6.3333333333333325E-2</v>
      </c>
      <c r="L581" s="238">
        <v>129837</v>
      </c>
      <c r="M581" s="238">
        <v>106148.68</v>
      </c>
      <c r="N581" s="89">
        <v>0.05</v>
      </c>
      <c r="O581" s="239">
        <f t="shared" si="53"/>
        <v>136328.85</v>
      </c>
      <c r="P581" s="238">
        <f t="shared" si="54"/>
        <v>53579.105568493156</v>
      </c>
      <c r="Q581" s="238">
        <f t="shared" si="55"/>
        <v>82749.744431506842</v>
      </c>
      <c r="R581" s="89">
        <v>0.05</v>
      </c>
      <c r="S581" s="238">
        <f t="shared" ref="S581:S644" si="58">IF(M581&lt;=0,0,IF(Q581&lt;=J581*O581,J581*O581,Q581*(1-R581)))</f>
        <v>78612.2572099315</v>
      </c>
    </row>
    <row r="582" spans="2:19" ht="15" customHeight="1" x14ac:dyDescent="0.25">
      <c r="B582" s="11">
        <v>578</v>
      </c>
      <c r="C582" s="161" t="s">
        <v>738</v>
      </c>
      <c r="D582" s="237"/>
      <c r="E582" s="152">
        <v>42217</v>
      </c>
      <c r="F582" s="58">
        <v>44482</v>
      </c>
      <c r="G582" s="5">
        <f t="shared" si="56"/>
        <v>6.2054794520547949</v>
      </c>
      <c r="H582" s="11">
        <v>15</v>
      </c>
      <c r="I582" s="11"/>
      <c r="J582" s="87">
        <v>0.05</v>
      </c>
      <c r="K582" s="88">
        <f t="shared" si="57"/>
        <v>6.3333333333333325E-2</v>
      </c>
      <c r="L582" s="238">
        <v>129837</v>
      </c>
      <c r="M582" s="238">
        <v>106148.68</v>
      </c>
      <c r="N582" s="89">
        <v>0.05</v>
      </c>
      <c r="O582" s="239">
        <f t="shared" ref="O582:O645" si="59">L582*(1+N582)</f>
        <v>136328.85</v>
      </c>
      <c r="P582" s="238">
        <f t="shared" ref="P582:P645" si="60">O582*K582*G582</f>
        <v>53579.105568493156</v>
      </c>
      <c r="Q582" s="238">
        <f t="shared" ref="Q582:Q645" si="61">MAX(O582-P582,0)</f>
        <v>82749.744431506842</v>
      </c>
      <c r="R582" s="89">
        <v>0.05</v>
      </c>
      <c r="S582" s="238">
        <f t="shared" si="58"/>
        <v>78612.2572099315</v>
      </c>
    </row>
    <row r="583" spans="2:19" ht="15" customHeight="1" x14ac:dyDescent="0.25">
      <c r="B583" s="11">
        <v>579</v>
      </c>
      <c r="C583" s="161" t="s">
        <v>738</v>
      </c>
      <c r="D583" s="237"/>
      <c r="E583" s="152">
        <v>42217</v>
      </c>
      <c r="F583" s="58">
        <v>44482</v>
      </c>
      <c r="G583" s="5">
        <f t="shared" si="56"/>
        <v>6.2054794520547949</v>
      </c>
      <c r="H583" s="11">
        <v>15</v>
      </c>
      <c r="I583" s="11"/>
      <c r="J583" s="87">
        <v>0.05</v>
      </c>
      <c r="K583" s="88">
        <f t="shared" si="57"/>
        <v>6.3333333333333325E-2</v>
      </c>
      <c r="L583" s="238">
        <v>129837</v>
      </c>
      <c r="M583" s="238">
        <v>106148.68</v>
      </c>
      <c r="N583" s="89">
        <v>0.05</v>
      </c>
      <c r="O583" s="239">
        <f t="shared" si="59"/>
        <v>136328.85</v>
      </c>
      <c r="P583" s="238">
        <f t="shared" si="60"/>
        <v>53579.105568493156</v>
      </c>
      <c r="Q583" s="238">
        <f t="shared" si="61"/>
        <v>82749.744431506842</v>
      </c>
      <c r="R583" s="89">
        <v>0.05</v>
      </c>
      <c r="S583" s="238">
        <f t="shared" si="58"/>
        <v>78612.2572099315</v>
      </c>
    </row>
    <row r="584" spans="2:19" ht="15" customHeight="1" x14ac:dyDescent="0.25">
      <c r="B584" s="11">
        <v>580</v>
      </c>
      <c r="C584" s="161" t="s">
        <v>738</v>
      </c>
      <c r="D584" s="237"/>
      <c r="E584" s="152">
        <v>42217</v>
      </c>
      <c r="F584" s="58">
        <v>44482</v>
      </c>
      <c r="G584" s="5">
        <f t="shared" si="56"/>
        <v>6.2054794520547949</v>
      </c>
      <c r="H584" s="11">
        <v>15</v>
      </c>
      <c r="I584" s="11"/>
      <c r="J584" s="87">
        <v>0.05</v>
      </c>
      <c r="K584" s="88">
        <f t="shared" si="57"/>
        <v>6.3333333333333325E-2</v>
      </c>
      <c r="L584" s="238">
        <v>129837</v>
      </c>
      <c r="M584" s="238">
        <v>106148.68</v>
      </c>
      <c r="N584" s="89">
        <v>0.05</v>
      </c>
      <c r="O584" s="239">
        <f t="shared" si="59"/>
        <v>136328.85</v>
      </c>
      <c r="P584" s="238">
        <f t="shared" si="60"/>
        <v>53579.105568493156</v>
      </c>
      <c r="Q584" s="238">
        <f t="shared" si="61"/>
        <v>82749.744431506842</v>
      </c>
      <c r="R584" s="89">
        <v>0.05</v>
      </c>
      <c r="S584" s="238">
        <f t="shared" si="58"/>
        <v>78612.2572099315</v>
      </c>
    </row>
    <row r="585" spans="2:19" ht="15" customHeight="1" x14ac:dyDescent="0.25">
      <c r="B585" s="11">
        <v>581</v>
      </c>
      <c r="C585" s="161" t="s">
        <v>738</v>
      </c>
      <c r="D585" s="237"/>
      <c r="E585" s="152">
        <v>42217</v>
      </c>
      <c r="F585" s="58">
        <v>44482</v>
      </c>
      <c r="G585" s="5">
        <f t="shared" si="56"/>
        <v>6.2054794520547949</v>
      </c>
      <c r="H585" s="11">
        <v>15</v>
      </c>
      <c r="I585" s="11"/>
      <c r="J585" s="87">
        <v>0.05</v>
      </c>
      <c r="K585" s="88">
        <f t="shared" si="57"/>
        <v>6.3333333333333325E-2</v>
      </c>
      <c r="L585" s="238">
        <v>129837</v>
      </c>
      <c r="M585" s="238">
        <v>106148.68</v>
      </c>
      <c r="N585" s="89">
        <v>0.05</v>
      </c>
      <c r="O585" s="239">
        <f t="shared" si="59"/>
        <v>136328.85</v>
      </c>
      <c r="P585" s="238">
        <f t="shared" si="60"/>
        <v>53579.105568493156</v>
      </c>
      <c r="Q585" s="238">
        <f t="shared" si="61"/>
        <v>82749.744431506842</v>
      </c>
      <c r="R585" s="89">
        <v>0.05</v>
      </c>
      <c r="S585" s="238">
        <f t="shared" si="58"/>
        <v>78612.2572099315</v>
      </c>
    </row>
    <row r="586" spans="2:19" ht="15" customHeight="1" x14ac:dyDescent="0.25">
      <c r="B586" s="11">
        <v>582</v>
      </c>
      <c r="C586" s="161" t="s">
        <v>738</v>
      </c>
      <c r="D586" s="237"/>
      <c r="E586" s="152">
        <v>42217</v>
      </c>
      <c r="F586" s="58">
        <v>44482</v>
      </c>
      <c r="G586" s="5">
        <f t="shared" si="56"/>
        <v>6.2054794520547949</v>
      </c>
      <c r="H586" s="11">
        <v>15</v>
      </c>
      <c r="I586" s="11"/>
      <c r="J586" s="87">
        <v>0.05</v>
      </c>
      <c r="K586" s="88">
        <f t="shared" si="57"/>
        <v>6.3333333333333325E-2</v>
      </c>
      <c r="L586" s="238">
        <v>129837</v>
      </c>
      <c r="M586" s="238">
        <v>106148.68</v>
      </c>
      <c r="N586" s="89">
        <v>0.05</v>
      </c>
      <c r="O586" s="239">
        <f t="shared" si="59"/>
        <v>136328.85</v>
      </c>
      <c r="P586" s="238">
        <f t="shared" si="60"/>
        <v>53579.105568493156</v>
      </c>
      <c r="Q586" s="238">
        <f t="shared" si="61"/>
        <v>82749.744431506842</v>
      </c>
      <c r="R586" s="89">
        <v>0.05</v>
      </c>
      <c r="S586" s="238">
        <f t="shared" si="58"/>
        <v>78612.2572099315</v>
      </c>
    </row>
    <row r="587" spans="2:19" ht="15" customHeight="1" x14ac:dyDescent="0.25">
      <c r="B587" s="11">
        <v>583</v>
      </c>
      <c r="C587" s="161" t="s">
        <v>738</v>
      </c>
      <c r="D587" s="237"/>
      <c r="E587" s="152">
        <v>42217</v>
      </c>
      <c r="F587" s="58">
        <v>44482</v>
      </c>
      <c r="G587" s="5">
        <f t="shared" si="56"/>
        <v>6.2054794520547949</v>
      </c>
      <c r="H587" s="11">
        <v>15</v>
      </c>
      <c r="I587" s="11"/>
      <c r="J587" s="87">
        <v>0.05</v>
      </c>
      <c r="K587" s="88">
        <f t="shared" si="57"/>
        <v>6.3333333333333325E-2</v>
      </c>
      <c r="L587" s="238">
        <v>129837</v>
      </c>
      <c r="M587" s="238">
        <v>106148.68</v>
      </c>
      <c r="N587" s="89">
        <v>0.05</v>
      </c>
      <c r="O587" s="239">
        <f t="shared" si="59"/>
        <v>136328.85</v>
      </c>
      <c r="P587" s="238">
        <f t="shared" si="60"/>
        <v>53579.105568493156</v>
      </c>
      <c r="Q587" s="238">
        <f t="shared" si="61"/>
        <v>82749.744431506842</v>
      </c>
      <c r="R587" s="89">
        <v>0.05</v>
      </c>
      <c r="S587" s="238">
        <f t="shared" si="58"/>
        <v>78612.2572099315</v>
      </c>
    </row>
    <row r="588" spans="2:19" ht="15" customHeight="1" x14ac:dyDescent="0.25">
      <c r="B588" s="11">
        <v>584</v>
      </c>
      <c r="C588" s="161" t="s">
        <v>738</v>
      </c>
      <c r="D588" s="237"/>
      <c r="E588" s="152">
        <v>42217</v>
      </c>
      <c r="F588" s="58">
        <v>44482</v>
      </c>
      <c r="G588" s="5">
        <f t="shared" si="56"/>
        <v>6.2054794520547949</v>
      </c>
      <c r="H588" s="11">
        <v>15</v>
      </c>
      <c r="I588" s="11"/>
      <c r="J588" s="87">
        <v>0.05</v>
      </c>
      <c r="K588" s="88">
        <f t="shared" si="57"/>
        <v>6.3333333333333325E-2</v>
      </c>
      <c r="L588" s="238">
        <v>129837</v>
      </c>
      <c r="M588" s="238">
        <v>106148.68</v>
      </c>
      <c r="N588" s="89">
        <v>0.05</v>
      </c>
      <c r="O588" s="239">
        <f t="shared" si="59"/>
        <v>136328.85</v>
      </c>
      <c r="P588" s="238">
        <f t="shared" si="60"/>
        <v>53579.105568493156</v>
      </c>
      <c r="Q588" s="238">
        <f t="shared" si="61"/>
        <v>82749.744431506842</v>
      </c>
      <c r="R588" s="89">
        <v>0.05</v>
      </c>
      <c r="S588" s="238">
        <f t="shared" si="58"/>
        <v>78612.2572099315</v>
      </c>
    </row>
    <row r="589" spans="2:19" ht="15" customHeight="1" x14ac:dyDescent="0.25">
      <c r="B589" s="11">
        <v>585</v>
      </c>
      <c r="C589" s="161" t="s">
        <v>738</v>
      </c>
      <c r="D589" s="237"/>
      <c r="E589" s="152">
        <v>42217</v>
      </c>
      <c r="F589" s="58">
        <v>44482</v>
      </c>
      <c r="G589" s="5">
        <f t="shared" si="56"/>
        <v>6.2054794520547949</v>
      </c>
      <c r="H589" s="11">
        <v>15</v>
      </c>
      <c r="I589" s="11"/>
      <c r="J589" s="87">
        <v>0.05</v>
      </c>
      <c r="K589" s="88">
        <f t="shared" si="57"/>
        <v>6.3333333333333325E-2</v>
      </c>
      <c r="L589" s="238">
        <v>129837</v>
      </c>
      <c r="M589" s="238">
        <v>106148.68</v>
      </c>
      <c r="N589" s="89">
        <v>0.05</v>
      </c>
      <c r="O589" s="239">
        <f t="shared" si="59"/>
        <v>136328.85</v>
      </c>
      <c r="P589" s="238">
        <f t="shared" si="60"/>
        <v>53579.105568493156</v>
      </c>
      <c r="Q589" s="238">
        <f t="shared" si="61"/>
        <v>82749.744431506842</v>
      </c>
      <c r="R589" s="89">
        <v>0.05</v>
      </c>
      <c r="S589" s="238">
        <f t="shared" si="58"/>
        <v>78612.2572099315</v>
      </c>
    </row>
    <row r="590" spans="2:19" ht="15" customHeight="1" x14ac:dyDescent="0.25">
      <c r="B590" s="11">
        <v>586</v>
      </c>
      <c r="C590" s="161" t="s">
        <v>738</v>
      </c>
      <c r="D590" s="237"/>
      <c r="E590" s="152">
        <v>42217</v>
      </c>
      <c r="F590" s="58">
        <v>44482</v>
      </c>
      <c r="G590" s="5">
        <f t="shared" si="56"/>
        <v>6.2054794520547949</v>
      </c>
      <c r="H590" s="11">
        <v>15</v>
      </c>
      <c r="I590" s="11" t="s">
        <v>2585</v>
      </c>
      <c r="J590" s="87">
        <v>0.05</v>
      </c>
      <c r="K590" s="88">
        <f t="shared" si="57"/>
        <v>6.3333333333333325E-2</v>
      </c>
      <c r="L590" s="238">
        <v>129837</v>
      </c>
      <c r="M590" s="238">
        <v>106148.68</v>
      </c>
      <c r="N590" s="89">
        <v>0.05</v>
      </c>
      <c r="O590" s="239">
        <f t="shared" si="59"/>
        <v>136328.85</v>
      </c>
      <c r="P590" s="238">
        <f t="shared" si="60"/>
        <v>53579.105568493156</v>
      </c>
      <c r="Q590" s="238">
        <f t="shared" si="61"/>
        <v>82749.744431506842</v>
      </c>
      <c r="R590" s="89">
        <v>0.05</v>
      </c>
      <c r="S590" s="238">
        <f t="shared" si="58"/>
        <v>78612.2572099315</v>
      </c>
    </row>
    <row r="591" spans="2:19" ht="15" customHeight="1" x14ac:dyDescent="0.25">
      <c r="B591" s="11">
        <v>587</v>
      </c>
      <c r="C591" s="161" t="s">
        <v>738</v>
      </c>
      <c r="D591" s="237"/>
      <c r="E591" s="152">
        <v>42217</v>
      </c>
      <c r="F591" s="58">
        <v>44482</v>
      </c>
      <c r="G591" s="5">
        <f t="shared" si="56"/>
        <v>6.2054794520547949</v>
      </c>
      <c r="H591" s="11">
        <v>15</v>
      </c>
      <c r="I591" s="11" t="s">
        <v>2585</v>
      </c>
      <c r="J591" s="87">
        <v>0.05</v>
      </c>
      <c r="K591" s="88">
        <f t="shared" si="57"/>
        <v>6.3333333333333325E-2</v>
      </c>
      <c r="L591" s="238">
        <v>129837</v>
      </c>
      <c r="M591" s="238">
        <v>106148.68</v>
      </c>
      <c r="N591" s="89">
        <v>0.05</v>
      </c>
      <c r="O591" s="239">
        <f t="shared" si="59"/>
        <v>136328.85</v>
      </c>
      <c r="P591" s="238">
        <f t="shared" si="60"/>
        <v>53579.105568493156</v>
      </c>
      <c r="Q591" s="238">
        <f t="shared" si="61"/>
        <v>82749.744431506842</v>
      </c>
      <c r="R591" s="89">
        <v>0.05</v>
      </c>
      <c r="S591" s="238">
        <f t="shared" si="58"/>
        <v>78612.2572099315</v>
      </c>
    </row>
    <row r="592" spans="2:19" ht="15" customHeight="1" x14ac:dyDescent="0.25">
      <c r="B592" s="11">
        <v>588</v>
      </c>
      <c r="C592" s="161" t="s">
        <v>738</v>
      </c>
      <c r="D592" s="237"/>
      <c r="E592" s="152">
        <v>42217</v>
      </c>
      <c r="F592" s="58">
        <v>44482</v>
      </c>
      <c r="G592" s="5">
        <f t="shared" si="56"/>
        <v>6.2054794520547949</v>
      </c>
      <c r="H592" s="11">
        <v>15</v>
      </c>
      <c r="I592" s="11" t="s">
        <v>2585</v>
      </c>
      <c r="J592" s="87">
        <v>0.05</v>
      </c>
      <c r="K592" s="88">
        <f t="shared" si="57"/>
        <v>6.3333333333333325E-2</v>
      </c>
      <c r="L592" s="238">
        <v>129837</v>
      </c>
      <c r="M592" s="238">
        <v>106148.68</v>
      </c>
      <c r="N592" s="89">
        <v>0.05</v>
      </c>
      <c r="O592" s="239">
        <f t="shared" si="59"/>
        <v>136328.85</v>
      </c>
      <c r="P592" s="238">
        <f t="shared" si="60"/>
        <v>53579.105568493156</v>
      </c>
      <c r="Q592" s="238">
        <f t="shared" si="61"/>
        <v>82749.744431506842</v>
      </c>
      <c r="R592" s="89">
        <v>0.05</v>
      </c>
      <c r="S592" s="238">
        <f t="shared" si="58"/>
        <v>78612.2572099315</v>
      </c>
    </row>
    <row r="593" spans="2:19" ht="15" customHeight="1" x14ac:dyDescent="0.25">
      <c r="B593" s="11">
        <v>589</v>
      </c>
      <c r="C593" s="161" t="s">
        <v>738</v>
      </c>
      <c r="D593" s="237"/>
      <c r="E593" s="152">
        <v>42217</v>
      </c>
      <c r="F593" s="58">
        <v>44482</v>
      </c>
      <c r="G593" s="5">
        <f t="shared" si="56"/>
        <v>6.2054794520547949</v>
      </c>
      <c r="H593" s="11">
        <v>15</v>
      </c>
      <c r="I593" s="11"/>
      <c r="J593" s="87">
        <v>0.05</v>
      </c>
      <c r="K593" s="88">
        <f t="shared" si="57"/>
        <v>6.3333333333333325E-2</v>
      </c>
      <c r="L593" s="238">
        <v>129837</v>
      </c>
      <c r="M593" s="238">
        <v>106148.68</v>
      </c>
      <c r="N593" s="89">
        <v>0.05</v>
      </c>
      <c r="O593" s="239">
        <f t="shared" si="59"/>
        <v>136328.85</v>
      </c>
      <c r="P593" s="238">
        <f t="shared" si="60"/>
        <v>53579.105568493156</v>
      </c>
      <c r="Q593" s="238">
        <f t="shared" si="61"/>
        <v>82749.744431506842</v>
      </c>
      <c r="R593" s="89">
        <v>0.05</v>
      </c>
      <c r="S593" s="238">
        <f t="shared" si="58"/>
        <v>78612.2572099315</v>
      </c>
    </row>
    <row r="594" spans="2:19" ht="15" customHeight="1" x14ac:dyDescent="0.25">
      <c r="B594" s="11">
        <v>590</v>
      </c>
      <c r="C594" s="161" t="s">
        <v>738</v>
      </c>
      <c r="D594" s="237"/>
      <c r="E594" s="152">
        <v>42217</v>
      </c>
      <c r="F594" s="58">
        <v>44482</v>
      </c>
      <c r="G594" s="5">
        <f t="shared" si="56"/>
        <v>6.2054794520547949</v>
      </c>
      <c r="H594" s="11">
        <v>15</v>
      </c>
      <c r="I594" s="11"/>
      <c r="J594" s="87">
        <v>0.05</v>
      </c>
      <c r="K594" s="88">
        <f t="shared" si="57"/>
        <v>6.3333333333333325E-2</v>
      </c>
      <c r="L594" s="238">
        <v>129837</v>
      </c>
      <c r="M594" s="238">
        <v>106148.68</v>
      </c>
      <c r="N594" s="89">
        <v>0.05</v>
      </c>
      <c r="O594" s="239">
        <f t="shared" si="59"/>
        <v>136328.85</v>
      </c>
      <c r="P594" s="238">
        <f t="shared" si="60"/>
        <v>53579.105568493156</v>
      </c>
      <c r="Q594" s="238">
        <f t="shared" si="61"/>
        <v>82749.744431506842</v>
      </c>
      <c r="R594" s="89">
        <v>0.05</v>
      </c>
      <c r="S594" s="238">
        <f t="shared" si="58"/>
        <v>78612.2572099315</v>
      </c>
    </row>
    <row r="595" spans="2:19" ht="15" customHeight="1" x14ac:dyDescent="0.25">
      <c r="B595" s="11">
        <v>591</v>
      </c>
      <c r="C595" s="161" t="s">
        <v>738</v>
      </c>
      <c r="D595" s="237"/>
      <c r="E595" s="152">
        <v>42217</v>
      </c>
      <c r="F595" s="58">
        <v>44482</v>
      </c>
      <c r="G595" s="5">
        <f t="shared" si="56"/>
        <v>6.2054794520547949</v>
      </c>
      <c r="H595" s="11">
        <v>15</v>
      </c>
      <c r="I595" s="11"/>
      <c r="J595" s="87">
        <v>0.05</v>
      </c>
      <c r="K595" s="88">
        <f t="shared" si="57"/>
        <v>6.3333333333333325E-2</v>
      </c>
      <c r="L595" s="238">
        <v>129837</v>
      </c>
      <c r="M595" s="238">
        <v>106148.68</v>
      </c>
      <c r="N595" s="89">
        <v>0.05</v>
      </c>
      <c r="O595" s="239">
        <f t="shared" si="59"/>
        <v>136328.85</v>
      </c>
      <c r="P595" s="238">
        <f t="shared" si="60"/>
        <v>53579.105568493156</v>
      </c>
      <c r="Q595" s="238">
        <f t="shared" si="61"/>
        <v>82749.744431506842</v>
      </c>
      <c r="R595" s="89">
        <v>0.05</v>
      </c>
      <c r="S595" s="238">
        <f t="shared" si="58"/>
        <v>78612.2572099315</v>
      </c>
    </row>
    <row r="596" spans="2:19" ht="15" customHeight="1" x14ac:dyDescent="0.25">
      <c r="B596" s="11">
        <v>592</v>
      </c>
      <c r="C596" s="161" t="s">
        <v>738</v>
      </c>
      <c r="D596" s="237"/>
      <c r="E596" s="152">
        <v>42217</v>
      </c>
      <c r="F596" s="58">
        <v>44482</v>
      </c>
      <c r="G596" s="5">
        <f t="shared" si="56"/>
        <v>6.2054794520547949</v>
      </c>
      <c r="H596" s="11">
        <v>15</v>
      </c>
      <c r="I596" s="11"/>
      <c r="J596" s="87">
        <v>0.05</v>
      </c>
      <c r="K596" s="88">
        <f t="shared" si="57"/>
        <v>6.3333333333333325E-2</v>
      </c>
      <c r="L596" s="238">
        <v>129837</v>
      </c>
      <c r="M596" s="238">
        <v>106148.68</v>
      </c>
      <c r="N596" s="89">
        <v>0.05</v>
      </c>
      <c r="O596" s="239">
        <f t="shared" si="59"/>
        <v>136328.85</v>
      </c>
      <c r="P596" s="238">
        <f t="shared" si="60"/>
        <v>53579.105568493156</v>
      </c>
      <c r="Q596" s="238">
        <f t="shared" si="61"/>
        <v>82749.744431506842</v>
      </c>
      <c r="R596" s="89">
        <v>0.05</v>
      </c>
      <c r="S596" s="238">
        <f t="shared" si="58"/>
        <v>78612.2572099315</v>
      </c>
    </row>
    <row r="597" spans="2:19" ht="15" customHeight="1" x14ac:dyDescent="0.25">
      <c r="B597" s="11">
        <v>593</v>
      </c>
      <c r="C597" s="161" t="s">
        <v>738</v>
      </c>
      <c r="D597" s="237"/>
      <c r="E597" s="152">
        <v>42217</v>
      </c>
      <c r="F597" s="58">
        <v>44482</v>
      </c>
      <c r="G597" s="5">
        <f t="shared" si="56"/>
        <v>6.2054794520547949</v>
      </c>
      <c r="H597" s="11">
        <v>15</v>
      </c>
      <c r="I597" s="11"/>
      <c r="J597" s="87">
        <v>0.05</v>
      </c>
      <c r="K597" s="88">
        <f t="shared" si="57"/>
        <v>6.3333333333333325E-2</v>
      </c>
      <c r="L597" s="238">
        <v>129837</v>
      </c>
      <c r="M597" s="238">
        <v>106148.68</v>
      </c>
      <c r="N597" s="89">
        <v>0.05</v>
      </c>
      <c r="O597" s="239">
        <f t="shared" si="59"/>
        <v>136328.85</v>
      </c>
      <c r="P597" s="238">
        <f t="shared" si="60"/>
        <v>53579.105568493156</v>
      </c>
      <c r="Q597" s="238">
        <f t="shared" si="61"/>
        <v>82749.744431506842</v>
      </c>
      <c r="R597" s="89">
        <v>0.05</v>
      </c>
      <c r="S597" s="238">
        <f t="shared" si="58"/>
        <v>78612.2572099315</v>
      </c>
    </row>
    <row r="598" spans="2:19" ht="15" customHeight="1" x14ac:dyDescent="0.25">
      <c r="B598" s="11">
        <v>594</v>
      </c>
      <c r="C598" s="161" t="s">
        <v>738</v>
      </c>
      <c r="D598" s="237"/>
      <c r="E598" s="152">
        <v>42217</v>
      </c>
      <c r="F598" s="58">
        <v>44482</v>
      </c>
      <c r="G598" s="5">
        <f t="shared" si="56"/>
        <v>6.2054794520547949</v>
      </c>
      <c r="H598" s="11">
        <v>15</v>
      </c>
      <c r="I598" s="11"/>
      <c r="J598" s="87">
        <v>0.05</v>
      </c>
      <c r="K598" s="88">
        <f t="shared" si="57"/>
        <v>6.3333333333333325E-2</v>
      </c>
      <c r="L598" s="238">
        <v>129837</v>
      </c>
      <c r="M598" s="238">
        <v>106148.68</v>
      </c>
      <c r="N598" s="89">
        <v>0.05</v>
      </c>
      <c r="O598" s="239">
        <f t="shared" si="59"/>
        <v>136328.85</v>
      </c>
      <c r="P598" s="238">
        <f t="shared" si="60"/>
        <v>53579.105568493156</v>
      </c>
      <c r="Q598" s="238">
        <f t="shared" si="61"/>
        <v>82749.744431506842</v>
      </c>
      <c r="R598" s="89">
        <v>0.05</v>
      </c>
      <c r="S598" s="238">
        <f t="shared" si="58"/>
        <v>78612.2572099315</v>
      </c>
    </row>
    <row r="599" spans="2:19" ht="15" customHeight="1" x14ac:dyDescent="0.25">
      <c r="B599" s="11">
        <v>595</v>
      </c>
      <c r="C599" s="161" t="s">
        <v>738</v>
      </c>
      <c r="D599" s="237"/>
      <c r="E599" s="152">
        <v>42217</v>
      </c>
      <c r="F599" s="58">
        <v>44482</v>
      </c>
      <c r="G599" s="5">
        <f t="shared" si="56"/>
        <v>6.2054794520547949</v>
      </c>
      <c r="H599" s="11">
        <v>15</v>
      </c>
      <c r="I599" s="11"/>
      <c r="J599" s="87">
        <v>0.05</v>
      </c>
      <c r="K599" s="88">
        <f t="shared" si="57"/>
        <v>6.3333333333333325E-2</v>
      </c>
      <c r="L599" s="238">
        <v>129837</v>
      </c>
      <c r="M599" s="238">
        <v>106148.68</v>
      </c>
      <c r="N599" s="89">
        <v>0.05</v>
      </c>
      <c r="O599" s="239">
        <f t="shared" si="59"/>
        <v>136328.85</v>
      </c>
      <c r="P599" s="238">
        <f t="shared" si="60"/>
        <v>53579.105568493156</v>
      </c>
      <c r="Q599" s="238">
        <f t="shared" si="61"/>
        <v>82749.744431506842</v>
      </c>
      <c r="R599" s="89">
        <v>0.05</v>
      </c>
      <c r="S599" s="238">
        <f t="shared" si="58"/>
        <v>78612.2572099315</v>
      </c>
    </row>
    <row r="600" spans="2:19" ht="15" customHeight="1" x14ac:dyDescent="0.25">
      <c r="B600" s="11">
        <v>596</v>
      </c>
      <c r="C600" s="161" t="s">
        <v>738</v>
      </c>
      <c r="D600" s="237"/>
      <c r="E600" s="152">
        <v>42217</v>
      </c>
      <c r="F600" s="58">
        <v>44482</v>
      </c>
      <c r="G600" s="5">
        <f t="shared" si="56"/>
        <v>6.2054794520547949</v>
      </c>
      <c r="H600" s="11">
        <v>15</v>
      </c>
      <c r="I600" s="11"/>
      <c r="J600" s="87">
        <v>0.05</v>
      </c>
      <c r="K600" s="88">
        <f t="shared" si="57"/>
        <v>6.3333333333333325E-2</v>
      </c>
      <c r="L600" s="238">
        <v>129837</v>
      </c>
      <c r="M600" s="238">
        <v>106148.68</v>
      </c>
      <c r="N600" s="89">
        <v>0.05</v>
      </c>
      <c r="O600" s="239">
        <f t="shared" si="59"/>
        <v>136328.85</v>
      </c>
      <c r="P600" s="238">
        <f t="shared" si="60"/>
        <v>53579.105568493156</v>
      </c>
      <c r="Q600" s="238">
        <f t="shared" si="61"/>
        <v>82749.744431506842</v>
      </c>
      <c r="R600" s="89">
        <v>0.05</v>
      </c>
      <c r="S600" s="238">
        <f t="shared" si="58"/>
        <v>78612.2572099315</v>
      </c>
    </row>
    <row r="601" spans="2:19" ht="15" customHeight="1" x14ac:dyDescent="0.25">
      <c r="B601" s="11">
        <v>597</v>
      </c>
      <c r="C601" s="161" t="s">
        <v>738</v>
      </c>
      <c r="D601" s="237"/>
      <c r="E601" s="152">
        <v>42217</v>
      </c>
      <c r="F601" s="58">
        <v>44482</v>
      </c>
      <c r="G601" s="5">
        <f t="shared" si="56"/>
        <v>6.2054794520547949</v>
      </c>
      <c r="H601" s="11">
        <v>15</v>
      </c>
      <c r="I601" s="11"/>
      <c r="J601" s="87">
        <v>0.05</v>
      </c>
      <c r="K601" s="88">
        <f t="shared" si="57"/>
        <v>6.3333333333333325E-2</v>
      </c>
      <c r="L601" s="238">
        <v>129837</v>
      </c>
      <c r="M601" s="238">
        <v>106148.68</v>
      </c>
      <c r="N601" s="89">
        <v>0.05</v>
      </c>
      <c r="O601" s="239">
        <f t="shared" si="59"/>
        <v>136328.85</v>
      </c>
      <c r="P601" s="238">
        <f t="shared" si="60"/>
        <v>53579.105568493156</v>
      </c>
      <c r="Q601" s="238">
        <f t="shared" si="61"/>
        <v>82749.744431506842</v>
      </c>
      <c r="R601" s="89">
        <v>0.05</v>
      </c>
      <c r="S601" s="238">
        <f t="shared" si="58"/>
        <v>78612.2572099315</v>
      </c>
    </row>
    <row r="602" spans="2:19" ht="15" customHeight="1" x14ac:dyDescent="0.25">
      <c r="B602" s="11">
        <v>598</v>
      </c>
      <c r="C602" s="161" t="s">
        <v>738</v>
      </c>
      <c r="D602" s="237"/>
      <c r="E602" s="152">
        <v>42217</v>
      </c>
      <c r="F602" s="58">
        <v>44482</v>
      </c>
      <c r="G602" s="5">
        <f t="shared" si="56"/>
        <v>6.2054794520547949</v>
      </c>
      <c r="H602" s="11">
        <v>15</v>
      </c>
      <c r="I602" s="11"/>
      <c r="J602" s="87">
        <v>0.05</v>
      </c>
      <c r="K602" s="88">
        <f t="shared" si="57"/>
        <v>6.3333333333333325E-2</v>
      </c>
      <c r="L602" s="238">
        <v>129837</v>
      </c>
      <c r="M602" s="238">
        <v>106148.68</v>
      </c>
      <c r="N602" s="89">
        <v>0.05</v>
      </c>
      <c r="O602" s="239">
        <f t="shared" si="59"/>
        <v>136328.85</v>
      </c>
      <c r="P602" s="238">
        <f t="shared" si="60"/>
        <v>53579.105568493156</v>
      </c>
      <c r="Q602" s="238">
        <f t="shared" si="61"/>
        <v>82749.744431506842</v>
      </c>
      <c r="R602" s="89">
        <v>0.05</v>
      </c>
      <c r="S602" s="238">
        <f t="shared" si="58"/>
        <v>78612.2572099315</v>
      </c>
    </row>
    <row r="603" spans="2:19" ht="15" customHeight="1" x14ac:dyDescent="0.25">
      <c r="B603" s="11">
        <v>599</v>
      </c>
      <c r="C603" s="161" t="s">
        <v>738</v>
      </c>
      <c r="D603" s="237"/>
      <c r="E603" s="152">
        <v>42217</v>
      </c>
      <c r="F603" s="58">
        <v>44482</v>
      </c>
      <c r="G603" s="5">
        <f t="shared" si="56"/>
        <v>6.2054794520547949</v>
      </c>
      <c r="H603" s="11">
        <v>15</v>
      </c>
      <c r="I603" s="11"/>
      <c r="J603" s="87">
        <v>0.05</v>
      </c>
      <c r="K603" s="88">
        <f t="shared" si="57"/>
        <v>6.3333333333333325E-2</v>
      </c>
      <c r="L603" s="238">
        <v>129837</v>
      </c>
      <c r="M603" s="238">
        <v>106148.68</v>
      </c>
      <c r="N603" s="89">
        <v>0.05</v>
      </c>
      <c r="O603" s="239">
        <f t="shared" si="59"/>
        <v>136328.85</v>
      </c>
      <c r="P603" s="238">
        <f t="shared" si="60"/>
        <v>53579.105568493156</v>
      </c>
      <c r="Q603" s="238">
        <f t="shared" si="61"/>
        <v>82749.744431506842</v>
      </c>
      <c r="R603" s="89">
        <v>0.05</v>
      </c>
      <c r="S603" s="238">
        <f t="shared" si="58"/>
        <v>78612.2572099315</v>
      </c>
    </row>
    <row r="604" spans="2:19" ht="15" customHeight="1" x14ac:dyDescent="0.25">
      <c r="B604" s="11">
        <v>600</v>
      </c>
      <c r="C604" s="161" t="s">
        <v>738</v>
      </c>
      <c r="D604" s="237"/>
      <c r="E604" s="152">
        <v>42217</v>
      </c>
      <c r="F604" s="58">
        <v>44482</v>
      </c>
      <c r="G604" s="5">
        <f t="shared" si="56"/>
        <v>6.2054794520547949</v>
      </c>
      <c r="H604" s="11">
        <v>15</v>
      </c>
      <c r="I604" s="11"/>
      <c r="J604" s="87">
        <v>0.05</v>
      </c>
      <c r="K604" s="88">
        <f t="shared" si="57"/>
        <v>6.3333333333333325E-2</v>
      </c>
      <c r="L604" s="238">
        <v>129837</v>
      </c>
      <c r="M604" s="238">
        <v>106148.68</v>
      </c>
      <c r="N604" s="89">
        <v>0.05</v>
      </c>
      <c r="O604" s="239">
        <f t="shared" si="59"/>
        <v>136328.85</v>
      </c>
      <c r="P604" s="238">
        <f t="shared" si="60"/>
        <v>53579.105568493156</v>
      </c>
      <c r="Q604" s="238">
        <f t="shared" si="61"/>
        <v>82749.744431506842</v>
      </c>
      <c r="R604" s="89">
        <v>0.05</v>
      </c>
      <c r="S604" s="238">
        <f t="shared" si="58"/>
        <v>78612.2572099315</v>
      </c>
    </row>
    <row r="605" spans="2:19" ht="15" customHeight="1" x14ac:dyDescent="0.25">
      <c r="B605" s="11">
        <v>601</v>
      </c>
      <c r="C605" s="161" t="s">
        <v>738</v>
      </c>
      <c r="D605" s="237"/>
      <c r="E605" s="152">
        <v>42217</v>
      </c>
      <c r="F605" s="58">
        <v>44482</v>
      </c>
      <c r="G605" s="5">
        <f t="shared" si="56"/>
        <v>6.2054794520547949</v>
      </c>
      <c r="H605" s="11">
        <v>15</v>
      </c>
      <c r="I605" s="11"/>
      <c r="J605" s="87">
        <v>0.05</v>
      </c>
      <c r="K605" s="88">
        <f t="shared" si="57"/>
        <v>6.3333333333333325E-2</v>
      </c>
      <c r="L605" s="238">
        <v>129837</v>
      </c>
      <c r="M605" s="238">
        <v>106148.68</v>
      </c>
      <c r="N605" s="89">
        <v>0.05</v>
      </c>
      <c r="O605" s="239">
        <f t="shared" si="59"/>
        <v>136328.85</v>
      </c>
      <c r="P605" s="238">
        <f t="shared" si="60"/>
        <v>53579.105568493156</v>
      </c>
      <c r="Q605" s="238">
        <f t="shared" si="61"/>
        <v>82749.744431506842</v>
      </c>
      <c r="R605" s="89">
        <v>0.05</v>
      </c>
      <c r="S605" s="238">
        <f t="shared" si="58"/>
        <v>78612.2572099315</v>
      </c>
    </row>
    <row r="606" spans="2:19" ht="15" customHeight="1" x14ac:dyDescent="0.25">
      <c r="B606" s="11">
        <v>602</v>
      </c>
      <c r="C606" s="161" t="s">
        <v>738</v>
      </c>
      <c r="D606" s="237"/>
      <c r="E606" s="152">
        <v>42217</v>
      </c>
      <c r="F606" s="58">
        <v>44482</v>
      </c>
      <c r="G606" s="5">
        <f t="shared" si="56"/>
        <v>6.2054794520547949</v>
      </c>
      <c r="H606" s="11">
        <v>15</v>
      </c>
      <c r="I606" s="11"/>
      <c r="J606" s="87">
        <v>0.05</v>
      </c>
      <c r="K606" s="88">
        <f t="shared" si="57"/>
        <v>6.3333333333333325E-2</v>
      </c>
      <c r="L606" s="238">
        <v>129837</v>
      </c>
      <c r="M606" s="238">
        <v>106148.68</v>
      </c>
      <c r="N606" s="89">
        <v>0.05</v>
      </c>
      <c r="O606" s="239">
        <f t="shared" si="59"/>
        <v>136328.85</v>
      </c>
      <c r="P606" s="238">
        <f t="shared" si="60"/>
        <v>53579.105568493156</v>
      </c>
      <c r="Q606" s="238">
        <f t="shared" si="61"/>
        <v>82749.744431506842</v>
      </c>
      <c r="R606" s="89">
        <v>0.05</v>
      </c>
      <c r="S606" s="238">
        <f t="shared" si="58"/>
        <v>78612.2572099315</v>
      </c>
    </row>
    <row r="607" spans="2:19" ht="15" customHeight="1" x14ac:dyDescent="0.25">
      <c r="B607" s="11">
        <v>603</v>
      </c>
      <c r="C607" s="161" t="s">
        <v>738</v>
      </c>
      <c r="D607" s="237"/>
      <c r="E607" s="152">
        <v>42217</v>
      </c>
      <c r="F607" s="58">
        <v>44482</v>
      </c>
      <c r="G607" s="5">
        <f t="shared" si="56"/>
        <v>6.2054794520547949</v>
      </c>
      <c r="H607" s="11">
        <v>15</v>
      </c>
      <c r="I607" s="11"/>
      <c r="J607" s="87">
        <v>0.05</v>
      </c>
      <c r="K607" s="88">
        <f t="shared" si="57"/>
        <v>6.3333333333333325E-2</v>
      </c>
      <c r="L607" s="238">
        <v>129837</v>
      </c>
      <c r="M607" s="238">
        <v>106148.68</v>
      </c>
      <c r="N607" s="89">
        <v>0.05</v>
      </c>
      <c r="O607" s="239">
        <f t="shared" si="59"/>
        <v>136328.85</v>
      </c>
      <c r="P607" s="238">
        <f t="shared" si="60"/>
        <v>53579.105568493156</v>
      </c>
      <c r="Q607" s="238">
        <f t="shared" si="61"/>
        <v>82749.744431506842</v>
      </c>
      <c r="R607" s="89">
        <v>0.05</v>
      </c>
      <c r="S607" s="238">
        <f t="shared" si="58"/>
        <v>78612.2572099315</v>
      </c>
    </row>
    <row r="608" spans="2:19" ht="15" customHeight="1" x14ac:dyDescent="0.25">
      <c r="B608" s="11">
        <v>604</v>
      </c>
      <c r="C608" s="161" t="s">
        <v>738</v>
      </c>
      <c r="D608" s="237"/>
      <c r="E608" s="152">
        <v>42217</v>
      </c>
      <c r="F608" s="58">
        <v>44482</v>
      </c>
      <c r="G608" s="5">
        <f t="shared" si="56"/>
        <v>6.2054794520547949</v>
      </c>
      <c r="H608" s="11">
        <v>15</v>
      </c>
      <c r="I608" s="11"/>
      <c r="J608" s="87">
        <v>0.05</v>
      </c>
      <c r="K608" s="88">
        <f t="shared" si="57"/>
        <v>6.3333333333333325E-2</v>
      </c>
      <c r="L608" s="238">
        <v>129837</v>
      </c>
      <c r="M608" s="238">
        <v>106148.68</v>
      </c>
      <c r="N608" s="89">
        <v>0.05</v>
      </c>
      <c r="O608" s="239">
        <f t="shared" si="59"/>
        <v>136328.85</v>
      </c>
      <c r="P608" s="238">
        <f t="shared" si="60"/>
        <v>53579.105568493156</v>
      </c>
      <c r="Q608" s="238">
        <f t="shared" si="61"/>
        <v>82749.744431506842</v>
      </c>
      <c r="R608" s="89">
        <v>0.05</v>
      </c>
      <c r="S608" s="238">
        <f t="shared" si="58"/>
        <v>78612.2572099315</v>
      </c>
    </row>
    <row r="609" spans="2:19" ht="15" customHeight="1" x14ac:dyDescent="0.25">
      <c r="B609" s="11">
        <v>605</v>
      </c>
      <c r="C609" s="161" t="s">
        <v>738</v>
      </c>
      <c r="D609" s="237"/>
      <c r="E609" s="152">
        <v>42217</v>
      </c>
      <c r="F609" s="58">
        <v>44482</v>
      </c>
      <c r="G609" s="5">
        <f t="shared" si="56"/>
        <v>6.2054794520547949</v>
      </c>
      <c r="H609" s="11">
        <v>15</v>
      </c>
      <c r="I609" s="11"/>
      <c r="J609" s="87">
        <v>0.05</v>
      </c>
      <c r="K609" s="88">
        <f t="shared" si="57"/>
        <v>6.3333333333333325E-2</v>
      </c>
      <c r="L609" s="238">
        <v>129837</v>
      </c>
      <c r="M609" s="238">
        <v>106148.68</v>
      </c>
      <c r="N609" s="89">
        <v>0.05</v>
      </c>
      <c r="O609" s="239">
        <f t="shared" si="59"/>
        <v>136328.85</v>
      </c>
      <c r="P609" s="238">
        <f t="shared" si="60"/>
        <v>53579.105568493156</v>
      </c>
      <c r="Q609" s="238">
        <f t="shared" si="61"/>
        <v>82749.744431506842</v>
      </c>
      <c r="R609" s="89">
        <v>0.05</v>
      </c>
      <c r="S609" s="238">
        <f t="shared" si="58"/>
        <v>78612.2572099315</v>
      </c>
    </row>
    <row r="610" spans="2:19" ht="15" customHeight="1" x14ac:dyDescent="0.25">
      <c r="B610" s="11">
        <v>606</v>
      </c>
      <c r="C610" s="161" t="s">
        <v>738</v>
      </c>
      <c r="D610" s="237"/>
      <c r="E610" s="152">
        <v>42217</v>
      </c>
      <c r="F610" s="58">
        <v>44482</v>
      </c>
      <c r="G610" s="5">
        <f t="shared" si="56"/>
        <v>6.2054794520547949</v>
      </c>
      <c r="H610" s="11">
        <v>15</v>
      </c>
      <c r="I610" s="11"/>
      <c r="J610" s="87">
        <v>0.05</v>
      </c>
      <c r="K610" s="88">
        <f t="shared" si="57"/>
        <v>6.3333333333333325E-2</v>
      </c>
      <c r="L610" s="238">
        <v>129837</v>
      </c>
      <c r="M610" s="238">
        <v>106148.68</v>
      </c>
      <c r="N610" s="89">
        <v>0.05</v>
      </c>
      <c r="O610" s="239">
        <f t="shared" si="59"/>
        <v>136328.85</v>
      </c>
      <c r="P610" s="238">
        <f t="shared" si="60"/>
        <v>53579.105568493156</v>
      </c>
      <c r="Q610" s="238">
        <f t="shared" si="61"/>
        <v>82749.744431506842</v>
      </c>
      <c r="R610" s="89">
        <v>0.05</v>
      </c>
      <c r="S610" s="238">
        <f t="shared" si="58"/>
        <v>78612.2572099315</v>
      </c>
    </row>
    <row r="611" spans="2:19" ht="15" customHeight="1" x14ac:dyDescent="0.25">
      <c r="B611" s="11">
        <v>607</v>
      </c>
      <c r="C611" s="161" t="s">
        <v>738</v>
      </c>
      <c r="D611" s="237"/>
      <c r="E611" s="152">
        <v>42217</v>
      </c>
      <c r="F611" s="58">
        <v>44482</v>
      </c>
      <c r="G611" s="5">
        <f t="shared" si="56"/>
        <v>6.2054794520547949</v>
      </c>
      <c r="H611" s="11">
        <v>15</v>
      </c>
      <c r="I611" s="11"/>
      <c r="J611" s="87">
        <v>0.05</v>
      </c>
      <c r="K611" s="88">
        <f t="shared" si="57"/>
        <v>6.3333333333333325E-2</v>
      </c>
      <c r="L611" s="238">
        <v>129837</v>
      </c>
      <c r="M611" s="238">
        <v>106148.68</v>
      </c>
      <c r="N611" s="89">
        <v>0.05</v>
      </c>
      <c r="O611" s="239">
        <f t="shared" si="59"/>
        <v>136328.85</v>
      </c>
      <c r="P611" s="238">
        <f t="shared" si="60"/>
        <v>53579.105568493156</v>
      </c>
      <c r="Q611" s="238">
        <f t="shared" si="61"/>
        <v>82749.744431506842</v>
      </c>
      <c r="R611" s="89">
        <v>0.05</v>
      </c>
      <c r="S611" s="238">
        <f t="shared" si="58"/>
        <v>78612.2572099315</v>
      </c>
    </row>
    <row r="612" spans="2:19" ht="15" customHeight="1" x14ac:dyDescent="0.25">
      <c r="B612" s="11">
        <v>608</v>
      </c>
      <c r="C612" s="161" t="s">
        <v>738</v>
      </c>
      <c r="D612" s="237"/>
      <c r="E612" s="152">
        <v>42217</v>
      </c>
      <c r="F612" s="58">
        <v>44482</v>
      </c>
      <c r="G612" s="5">
        <f t="shared" si="56"/>
        <v>6.2054794520547949</v>
      </c>
      <c r="H612" s="11">
        <v>15</v>
      </c>
      <c r="I612" s="11"/>
      <c r="J612" s="87">
        <v>0.05</v>
      </c>
      <c r="K612" s="88">
        <f t="shared" si="57"/>
        <v>6.3333333333333325E-2</v>
      </c>
      <c r="L612" s="238">
        <v>129837</v>
      </c>
      <c r="M612" s="238">
        <v>106148.68</v>
      </c>
      <c r="N612" s="89">
        <v>0.05</v>
      </c>
      <c r="O612" s="239">
        <f t="shared" si="59"/>
        <v>136328.85</v>
      </c>
      <c r="P612" s="238">
        <f t="shared" si="60"/>
        <v>53579.105568493156</v>
      </c>
      <c r="Q612" s="238">
        <f t="shared" si="61"/>
        <v>82749.744431506842</v>
      </c>
      <c r="R612" s="89">
        <v>0.05</v>
      </c>
      <c r="S612" s="238">
        <f t="shared" si="58"/>
        <v>78612.2572099315</v>
      </c>
    </row>
    <row r="613" spans="2:19" ht="15" customHeight="1" x14ac:dyDescent="0.25">
      <c r="B613" s="11">
        <v>609</v>
      </c>
      <c r="C613" s="161" t="s">
        <v>738</v>
      </c>
      <c r="D613" s="237"/>
      <c r="E613" s="152">
        <v>42217</v>
      </c>
      <c r="F613" s="58">
        <v>44482</v>
      </c>
      <c r="G613" s="5">
        <f t="shared" si="56"/>
        <v>6.2054794520547949</v>
      </c>
      <c r="H613" s="11">
        <v>15</v>
      </c>
      <c r="I613" s="11" t="s">
        <v>2585</v>
      </c>
      <c r="J613" s="87">
        <v>0.05</v>
      </c>
      <c r="K613" s="88">
        <f t="shared" si="57"/>
        <v>6.3333333333333325E-2</v>
      </c>
      <c r="L613" s="238">
        <v>129837</v>
      </c>
      <c r="M613" s="238">
        <v>106148.68</v>
      </c>
      <c r="N613" s="89">
        <v>0.05</v>
      </c>
      <c r="O613" s="239">
        <f t="shared" si="59"/>
        <v>136328.85</v>
      </c>
      <c r="P613" s="238">
        <f t="shared" si="60"/>
        <v>53579.105568493156</v>
      </c>
      <c r="Q613" s="238">
        <f t="shared" si="61"/>
        <v>82749.744431506842</v>
      </c>
      <c r="R613" s="89">
        <v>0.05</v>
      </c>
      <c r="S613" s="238">
        <f t="shared" si="58"/>
        <v>78612.2572099315</v>
      </c>
    </row>
    <row r="614" spans="2:19" ht="15" customHeight="1" x14ac:dyDescent="0.25">
      <c r="B614" s="11">
        <v>610</v>
      </c>
      <c r="C614" s="161" t="s">
        <v>738</v>
      </c>
      <c r="D614" s="237"/>
      <c r="E614" s="152">
        <v>42217</v>
      </c>
      <c r="F614" s="58">
        <v>44482</v>
      </c>
      <c r="G614" s="5">
        <f t="shared" si="56"/>
        <v>6.2054794520547949</v>
      </c>
      <c r="H614" s="11">
        <v>15</v>
      </c>
      <c r="I614" s="11" t="s">
        <v>2585</v>
      </c>
      <c r="J614" s="87">
        <v>0.05</v>
      </c>
      <c r="K614" s="88">
        <f t="shared" si="57"/>
        <v>6.3333333333333325E-2</v>
      </c>
      <c r="L614" s="238">
        <v>129837</v>
      </c>
      <c r="M614" s="238">
        <v>106148.68</v>
      </c>
      <c r="N614" s="89">
        <v>0.05</v>
      </c>
      <c r="O614" s="239">
        <f t="shared" si="59"/>
        <v>136328.85</v>
      </c>
      <c r="P614" s="238">
        <f t="shared" si="60"/>
        <v>53579.105568493156</v>
      </c>
      <c r="Q614" s="238">
        <f t="shared" si="61"/>
        <v>82749.744431506842</v>
      </c>
      <c r="R614" s="89">
        <v>0.05</v>
      </c>
      <c r="S614" s="238">
        <f t="shared" si="58"/>
        <v>78612.2572099315</v>
      </c>
    </row>
    <row r="615" spans="2:19" ht="15" customHeight="1" x14ac:dyDescent="0.25">
      <c r="B615" s="11">
        <v>611</v>
      </c>
      <c r="C615" s="161" t="s">
        <v>738</v>
      </c>
      <c r="D615" s="237"/>
      <c r="E615" s="152">
        <v>42217</v>
      </c>
      <c r="F615" s="58">
        <v>44482</v>
      </c>
      <c r="G615" s="5">
        <f t="shared" si="56"/>
        <v>6.2054794520547949</v>
      </c>
      <c r="H615" s="11">
        <v>15</v>
      </c>
      <c r="I615" s="11" t="s">
        <v>2585</v>
      </c>
      <c r="J615" s="87">
        <v>0.05</v>
      </c>
      <c r="K615" s="88">
        <f t="shared" si="57"/>
        <v>6.3333333333333325E-2</v>
      </c>
      <c r="L615" s="238">
        <v>129837</v>
      </c>
      <c r="M615" s="238">
        <v>106148.68</v>
      </c>
      <c r="N615" s="89">
        <v>0.05</v>
      </c>
      <c r="O615" s="239">
        <f t="shared" si="59"/>
        <v>136328.85</v>
      </c>
      <c r="P615" s="238">
        <f t="shared" si="60"/>
        <v>53579.105568493156</v>
      </c>
      <c r="Q615" s="238">
        <f t="shared" si="61"/>
        <v>82749.744431506842</v>
      </c>
      <c r="R615" s="89">
        <v>0.05</v>
      </c>
      <c r="S615" s="238">
        <f t="shared" si="58"/>
        <v>78612.2572099315</v>
      </c>
    </row>
    <row r="616" spans="2:19" ht="15" customHeight="1" x14ac:dyDescent="0.25">
      <c r="B616" s="11">
        <v>612</v>
      </c>
      <c r="C616" s="161" t="s">
        <v>738</v>
      </c>
      <c r="D616" s="237"/>
      <c r="E616" s="152">
        <v>42217</v>
      </c>
      <c r="F616" s="58">
        <v>44482</v>
      </c>
      <c r="G616" s="5">
        <f t="shared" si="56"/>
        <v>6.2054794520547949</v>
      </c>
      <c r="H616" s="11">
        <v>15</v>
      </c>
      <c r="I616" s="11" t="s">
        <v>2585</v>
      </c>
      <c r="J616" s="87">
        <v>0.05</v>
      </c>
      <c r="K616" s="88">
        <f t="shared" si="57"/>
        <v>6.3333333333333325E-2</v>
      </c>
      <c r="L616" s="238">
        <v>129837</v>
      </c>
      <c r="M616" s="238">
        <v>106148.68</v>
      </c>
      <c r="N616" s="89">
        <v>0.05</v>
      </c>
      <c r="O616" s="239">
        <f t="shared" si="59"/>
        <v>136328.85</v>
      </c>
      <c r="P616" s="238">
        <f t="shared" si="60"/>
        <v>53579.105568493156</v>
      </c>
      <c r="Q616" s="238">
        <f t="shared" si="61"/>
        <v>82749.744431506842</v>
      </c>
      <c r="R616" s="89">
        <v>0.05</v>
      </c>
      <c r="S616" s="238">
        <f t="shared" si="58"/>
        <v>78612.2572099315</v>
      </c>
    </row>
    <row r="617" spans="2:19" ht="15" customHeight="1" x14ac:dyDescent="0.25">
      <c r="B617" s="11">
        <v>613</v>
      </c>
      <c r="C617" s="161" t="s">
        <v>738</v>
      </c>
      <c r="D617" s="237"/>
      <c r="E617" s="152">
        <v>42217</v>
      </c>
      <c r="F617" s="58">
        <v>44482</v>
      </c>
      <c r="G617" s="5">
        <f t="shared" si="56"/>
        <v>6.2054794520547949</v>
      </c>
      <c r="H617" s="11">
        <v>15</v>
      </c>
      <c r="I617" s="11"/>
      <c r="J617" s="87">
        <v>0.05</v>
      </c>
      <c r="K617" s="88">
        <f t="shared" si="57"/>
        <v>6.3333333333333325E-2</v>
      </c>
      <c r="L617" s="238">
        <v>129837</v>
      </c>
      <c r="M617" s="238">
        <v>106148.68</v>
      </c>
      <c r="N617" s="89">
        <v>0.05</v>
      </c>
      <c r="O617" s="239">
        <f t="shared" si="59"/>
        <v>136328.85</v>
      </c>
      <c r="P617" s="238">
        <f t="shared" si="60"/>
        <v>53579.105568493156</v>
      </c>
      <c r="Q617" s="238">
        <f t="shared" si="61"/>
        <v>82749.744431506842</v>
      </c>
      <c r="R617" s="89">
        <v>0.05</v>
      </c>
      <c r="S617" s="238">
        <f t="shared" si="58"/>
        <v>78612.2572099315</v>
      </c>
    </row>
    <row r="618" spans="2:19" ht="15" customHeight="1" x14ac:dyDescent="0.25">
      <c r="B618" s="11">
        <v>614</v>
      </c>
      <c r="C618" s="161" t="s">
        <v>738</v>
      </c>
      <c r="D618" s="237"/>
      <c r="E618" s="152">
        <v>42217</v>
      </c>
      <c r="F618" s="58">
        <v>44482</v>
      </c>
      <c r="G618" s="5">
        <f t="shared" si="56"/>
        <v>6.2054794520547949</v>
      </c>
      <c r="H618" s="11">
        <v>15</v>
      </c>
      <c r="I618" s="11"/>
      <c r="J618" s="87">
        <v>0.05</v>
      </c>
      <c r="K618" s="88">
        <f t="shared" si="57"/>
        <v>6.3333333333333325E-2</v>
      </c>
      <c r="L618" s="238">
        <v>129837</v>
      </c>
      <c r="M618" s="238">
        <v>106148.68</v>
      </c>
      <c r="N618" s="89">
        <v>0.05</v>
      </c>
      <c r="O618" s="239">
        <f t="shared" si="59"/>
        <v>136328.85</v>
      </c>
      <c r="P618" s="238">
        <f t="shared" si="60"/>
        <v>53579.105568493156</v>
      </c>
      <c r="Q618" s="238">
        <f t="shared" si="61"/>
        <v>82749.744431506842</v>
      </c>
      <c r="R618" s="89">
        <v>0.05</v>
      </c>
      <c r="S618" s="238">
        <f t="shared" si="58"/>
        <v>78612.2572099315</v>
      </c>
    </row>
    <row r="619" spans="2:19" ht="15" customHeight="1" x14ac:dyDescent="0.25">
      <c r="B619" s="11">
        <v>615</v>
      </c>
      <c r="C619" s="161" t="s">
        <v>738</v>
      </c>
      <c r="D619" s="237"/>
      <c r="E619" s="152">
        <v>42217</v>
      </c>
      <c r="F619" s="58">
        <v>44482</v>
      </c>
      <c r="G619" s="5">
        <f t="shared" si="56"/>
        <v>6.2054794520547949</v>
      </c>
      <c r="H619" s="11">
        <v>15</v>
      </c>
      <c r="I619" s="11"/>
      <c r="J619" s="87">
        <v>0.05</v>
      </c>
      <c r="K619" s="88">
        <f t="shared" si="57"/>
        <v>6.3333333333333325E-2</v>
      </c>
      <c r="L619" s="238">
        <v>129837</v>
      </c>
      <c r="M619" s="238">
        <v>106148.68</v>
      </c>
      <c r="N619" s="89">
        <v>0.05</v>
      </c>
      <c r="O619" s="239">
        <f t="shared" si="59"/>
        <v>136328.85</v>
      </c>
      <c r="P619" s="238">
        <f t="shared" si="60"/>
        <v>53579.105568493156</v>
      </c>
      <c r="Q619" s="238">
        <f t="shared" si="61"/>
        <v>82749.744431506842</v>
      </c>
      <c r="R619" s="89">
        <v>0.05</v>
      </c>
      <c r="S619" s="238">
        <f t="shared" si="58"/>
        <v>78612.2572099315</v>
      </c>
    </row>
    <row r="620" spans="2:19" ht="15" customHeight="1" x14ac:dyDescent="0.25">
      <c r="B620" s="11">
        <v>616</v>
      </c>
      <c r="C620" s="161" t="s">
        <v>738</v>
      </c>
      <c r="D620" s="237"/>
      <c r="E620" s="152">
        <v>42217</v>
      </c>
      <c r="F620" s="58">
        <v>44482</v>
      </c>
      <c r="G620" s="5">
        <f t="shared" si="56"/>
        <v>6.2054794520547949</v>
      </c>
      <c r="H620" s="11">
        <v>15</v>
      </c>
      <c r="I620" s="11"/>
      <c r="J620" s="87">
        <v>0.05</v>
      </c>
      <c r="K620" s="88">
        <f t="shared" si="57"/>
        <v>6.3333333333333325E-2</v>
      </c>
      <c r="L620" s="238">
        <v>129837</v>
      </c>
      <c r="M620" s="238">
        <v>106148.68</v>
      </c>
      <c r="N620" s="89">
        <v>0.05</v>
      </c>
      <c r="O620" s="239">
        <f t="shared" si="59"/>
        <v>136328.85</v>
      </c>
      <c r="P620" s="238">
        <f t="shared" si="60"/>
        <v>53579.105568493156</v>
      </c>
      <c r="Q620" s="238">
        <f t="shared" si="61"/>
        <v>82749.744431506842</v>
      </c>
      <c r="R620" s="89">
        <v>0.05</v>
      </c>
      <c r="S620" s="238">
        <f t="shared" si="58"/>
        <v>78612.2572099315</v>
      </c>
    </row>
    <row r="621" spans="2:19" ht="15" customHeight="1" x14ac:dyDescent="0.25">
      <c r="B621" s="11">
        <v>617</v>
      </c>
      <c r="C621" s="161" t="s">
        <v>738</v>
      </c>
      <c r="D621" s="237"/>
      <c r="E621" s="152">
        <v>42217</v>
      </c>
      <c r="F621" s="58">
        <v>44482</v>
      </c>
      <c r="G621" s="5">
        <f t="shared" si="56"/>
        <v>6.2054794520547949</v>
      </c>
      <c r="H621" s="11">
        <v>15</v>
      </c>
      <c r="I621" s="11"/>
      <c r="J621" s="87">
        <v>0.05</v>
      </c>
      <c r="K621" s="88">
        <f t="shared" si="57"/>
        <v>6.3333333333333325E-2</v>
      </c>
      <c r="L621" s="238">
        <v>129837</v>
      </c>
      <c r="M621" s="238">
        <v>106148.68</v>
      </c>
      <c r="N621" s="89">
        <v>0.05</v>
      </c>
      <c r="O621" s="239">
        <f t="shared" si="59"/>
        <v>136328.85</v>
      </c>
      <c r="P621" s="238">
        <f t="shared" si="60"/>
        <v>53579.105568493156</v>
      </c>
      <c r="Q621" s="238">
        <f t="shared" si="61"/>
        <v>82749.744431506842</v>
      </c>
      <c r="R621" s="89">
        <v>0.05</v>
      </c>
      <c r="S621" s="238">
        <f t="shared" si="58"/>
        <v>78612.2572099315</v>
      </c>
    </row>
    <row r="622" spans="2:19" ht="15" customHeight="1" x14ac:dyDescent="0.25">
      <c r="B622" s="11">
        <v>618</v>
      </c>
      <c r="C622" s="161" t="s">
        <v>738</v>
      </c>
      <c r="D622" s="237"/>
      <c r="E622" s="152">
        <v>42217</v>
      </c>
      <c r="F622" s="58">
        <v>44482</v>
      </c>
      <c r="G622" s="5">
        <f t="shared" si="56"/>
        <v>6.2054794520547949</v>
      </c>
      <c r="H622" s="11">
        <v>15</v>
      </c>
      <c r="I622" s="11"/>
      <c r="J622" s="87">
        <v>0.05</v>
      </c>
      <c r="K622" s="88">
        <f t="shared" si="57"/>
        <v>6.3333333333333325E-2</v>
      </c>
      <c r="L622" s="238">
        <v>129837</v>
      </c>
      <c r="M622" s="238">
        <v>106148.68</v>
      </c>
      <c r="N622" s="89">
        <v>0.05</v>
      </c>
      <c r="O622" s="239">
        <f t="shared" si="59"/>
        <v>136328.85</v>
      </c>
      <c r="P622" s="238">
        <f t="shared" si="60"/>
        <v>53579.105568493156</v>
      </c>
      <c r="Q622" s="238">
        <f t="shared" si="61"/>
        <v>82749.744431506842</v>
      </c>
      <c r="R622" s="89">
        <v>0.05</v>
      </c>
      <c r="S622" s="238">
        <f t="shared" si="58"/>
        <v>78612.2572099315</v>
      </c>
    </row>
    <row r="623" spans="2:19" ht="15" customHeight="1" x14ac:dyDescent="0.25">
      <c r="B623" s="11">
        <v>619</v>
      </c>
      <c r="C623" s="161" t="s">
        <v>738</v>
      </c>
      <c r="D623" s="237"/>
      <c r="E623" s="152">
        <v>42217</v>
      </c>
      <c r="F623" s="58">
        <v>44482</v>
      </c>
      <c r="G623" s="5">
        <f t="shared" si="56"/>
        <v>6.2054794520547949</v>
      </c>
      <c r="H623" s="11">
        <v>15</v>
      </c>
      <c r="I623" s="11"/>
      <c r="J623" s="87">
        <v>0.05</v>
      </c>
      <c r="K623" s="88">
        <f t="shared" si="57"/>
        <v>6.3333333333333325E-2</v>
      </c>
      <c r="L623" s="238">
        <v>129837</v>
      </c>
      <c r="M623" s="238">
        <v>106148.68</v>
      </c>
      <c r="N623" s="89">
        <v>0.05</v>
      </c>
      <c r="O623" s="239">
        <f t="shared" si="59"/>
        <v>136328.85</v>
      </c>
      <c r="P623" s="238">
        <f t="shared" si="60"/>
        <v>53579.105568493156</v>
      </c>
      <c r="Q623" s="238">
        <f t="shared" si="61"/>
        <v>82749.744431506842</v>
      </c>
      <c r="R623" s="89">
        <v>0.05</v>
      </c>
      <c r="S623" s="238">
        <f t="shared" si="58"/>
        <v>78612.2572099315</v>
      </c>
    </row>
    <row r="624" spans="2:19" ht="15" customHeight="1" x14ac:dyDescent="0.25">
      <c r="B624" s="11">
        <v>620</v>
      </c>
      <c r="C624" s="161" t="s">
        <v>738</v>
      </c>
      <c r="D624" s="237"/>
      <c r="E624" s="152">
        <v>42217</v>
      </c>
      <c r="F624" s="58">
        <v>44482</v>
      </c>
      <c r="G624" s="5">
        <f t="shared" si="56"/>
        <v>6.2054794520547949</v>
      </c>
      <c r="H624" s="11">
        <v>15</v>
      </c>
      <c r="I624" s="11"/>
      <c r="J624" s="87">
        <v>0.05</v>
      </c>
      <c r="K624" s="88">
        <f t="shared" si="57"/>
        <v>6.3333333333333325E-2</v>
      </c>
      <c r="L624" s="238">
        <v>129837</v>
      </c>
      <c r="M624" s="238">
        <v>106148.68</v>
      </c>
      <c r="N624" s="89">
        <v>0.05</v>
      </c>
      <c r="O624" s="239">
        <f t="shared" si="59"/>
        <v>136328.85</v>
      </c>
      <c r="P624" s="238">
        <f t="shared" si="60"/>
        <v>53579.105568493156</v>
      </c>
      <c r="Q624" s="238">
        <f t="shared" si="61"/>
        <v>82749.744431506842</v>
      </c>
      <c r="R624" s="89">
        <v>0.05</v>
      </c>
      <c r="S624" s="238">
        <f t="shared" si="58"/>
        <v>78612.2572099315</v>
      </c>
    </row>
    <row r="625" spans="2:19" ht="15" customHeight="1" x14ac:dyDescent="0.25">
      <c r="B625" s="11">
        <v>621</v>
      </c>
      <c r="C625" s="161" t="s">
        <v>738</v>
      </c>
      <c r="D625" s="237"/>
      <c r="E625" s="152">
        <v>42217</v>
      </c>
      <c r="F625" s="58">
        <v>44482</v>
      </c>
      <c r="G625" s="5">
        <f t="shared" si="56"/>
        <v>6.2054794520547949</v>
      </c>
      <c r="H625" s="11">
        <v>15</v>
      </c>
      <c r="I625" s="11"/>
      <c r="J625" s="87">
        <v>0.05</v>
      </c>
      <c r="K625" s="88">
        <f t="shared" si="57"/>
        <v>6.3333333333333325E-2</v>
      </c>
      <c r="L625" s="238">
        <v>129837</v>
      </c>
      <c r="M625" s="238">
        <v>106148.68</v>
      </c>
      <c r="N625" s="89">
        <v>0.05</v>
      </c>
      <c r="O625" s="239">
        <f t="shared" si="59"/>
        <v>136328.85</v>
      </c>
      <c r="P625" s="238">
        <f t="shared" si="60"/>
        <v>53579.105568493156</v>
      </c>
      <c r="Q625" s="238">
        <f t="shared" si="61"/>
        <v>82749.744431506842</v>
      </c>
      <c r="R625" s="89">
        <v>0.05</v>
      </c>
      <c r="S625" s="238">
        <f t="shared" si="58"/>
        <v>78612.2572099315</v>
      </c>
    </row>
    <row r="626" spans="2:19" ht="15" customHeight="1" x14ac:dyDescent="0.25">
      <c r="B626" s="11">
        <v>622</v>
      </c>
      <c r="C626" s="161" t="s">
        <v>738</v>
      </c>
      <c r="D626" s="237"/>
      <c r="E626" s="152">
        <v>42217</v>
      </c>
      <c r="F626" s="58">
        <v>44482</v>
      </c>
      <c r="G626" s="5">
        <f t="shared" si="56"/>
        <v>6.2054794520547949</v>
      </c>
      <c r="H626" s="11">
        <v>15</v>
      </c>
      <c r="I626" s="11"/>
      <c r="J626" s="87">
        <v>0.05</v>
      </c>
      <c r="K626" s="88">
        <f t="shared" si="57"/>
        <v>6.3333333333333325E-2</v>
      </c>
      <c r="L626" s="238">
        <v>129837</v>
      </c>
      <c r="M626" s="238">
        <v>106148.68</v>
      </c>
      <c r="N626" s="89">
        <v>0.05</v>
      </c>
      <c r="O626" s="239">
        <f t="shared" si="59"/>
        <v>136328.85</v>
      </c>
      <c r="P626" s="238">
        <f t="shared" si="60"/>
        <v>53579.105568493156</v>
      </c>
      <c r="Q626" s="238">
        <f t="shared" si="61"/>
        <v>82749.744431506842</v>
      </c>
      <c r="R626" s="89">
        <v>0.05</v>
      </c>
      <c r="S626" s="238">
        <f t="shared" si="58"/>
        <v>78612.2572099315</v>
      </c>
    </row>
    <row r="627" spans="2:19" ht="15" customHeight="1" x14ac:dyDescent="0.25">
      <c r="B627" s="11">
        <v>623</v>
      </c>
      <c r="C627" s="161" t="s">
        <v>738</v>
      </c>
      <c r="D627" s="237"/>
      <c r="E627" s="152">
        <v>42217</v>
      </c>
      <c r="F627" s="58">
        <v>44482</v>
      </c>
      <c r="G627" s="5">
        <f t="shared" si="56"/>
        <v>6.2054794520547949</v>
      </c>
      <c r="H627" s="11">
        <v>15</v>
      </c>
      <c r="I627" s="11"/>
      <c r="J627" s="87">
        <v>0.05</v>
      </c>
      <c r="K627" s="88">
        <f t="shared" si="57"/>
        <v>6.3333333333333325E-2</v>
      </c>
      <c r="L627" s="238">
        <v>129837</v>
      </c>
      <c r="M627" s="238">
        <v>106148.68</v>
      </c>
      <c r="N627" s="89">
        <v>0.05</v>
      </c>
      <c r="O627" s="239">
        <f t="shared" si="59"/>
        <v>136328.85</v>
      </c>
      <c r="P627" s="238">
        <f t="shared" si="60"/>
        <v>53579.105568493156</v>
      </c>
      <c r="Q627" s="238">
        <f t="shared" si="61"/>
        <v>82749.744431506842</v>
      </c>
      <c r="R627" s="89">
        <v>0.05</v>
      </c>
      <c r="S627" s="238">
        <f t="shared" si="58"/>
        <v>78612.2572099315</v>
      </c>
    </row>
    <row r="628" spans="2:19" ht="15" customHeight="1" x14ac:dyDescent="0.25">
      <c r="B628" s="11">
        <v>624</v>
      </c>
      <c r="C628" s="161" t="s">
        <v>738</v>
      </c>
      <c r="D628" s="237"/>
      <c r="E628" s="152">
        <v>42217</v>
      </c>
      <c r="F628" s="58">
        <v>44482</v>
      </c>
      <c r="G628" s="5">
        <f t="shared" si="56"/>
        <v>6.2054794520547949</v>
      </c>
      <c r="H628" s="11">
        <v>15</v>
      </c>
      <c r="I628" s="11"/>
      <c r="J628" s="87">
        <v>0.05</v>
      </c>
      <c r="K628" s="88">
        <f t="shared" si="57"/>
        <v>6.3333333333333325E-2</v>
      </c>
      <c r="L628" s="238">
        <v>129837</v>
      </c>
      <c r="M628" s="238">
        <v>106148.68</v>
      </c>
      <c r="N628" s="89">
        <v>0.05</v>
      </c>
      <c r="O628" s="239">
        <f t="shared" si="59"/>
        <v>136328.85</v>
      </c>
      <c r="P628" s="238">
        <f t="shared" si="60"/>
        <v>53579.105568493156</v>
      </c>
      <c r="Q628" s="238">
        <f t="shared" si="61"/>
        <v>82749.744431506842</v>
      </c>
      <c r="R628" s="89">
        <v>0.05</v>
      </c>
      <c r="S628" s="238">
        <f t="shared" si="58"/>
        <v>78612.2572099315</v>
      </c>
    </row>
    <row r="629" spans="2:19" ht="15" customHeight="1" x14ac:dyDescent="0.25">
      <c r="B629" s="11">
        <v>625</v>
      </c>
      <c r="C629" s="161" t="s">
        <v>738</v>
      </c>
      <c r="D629" s="237"/>
      <c r="E629" s="152">
        <v>42217</v>
      </c>
      <c r="F629" s="58">
        <v>44482</v>
      </c>
      <c r="G629" s="5">
        <f t="shared" si="56"/>
        <v>6.2054794520547949</v>
      </c>
      <c r="H629" s="11">
        <v>15</v>
      </c>
      <c r="I629" s="11"/>
      <c r="J629" s="87">
        <v>0.05</v>
      </c>
      <c r="K629" s="88">
        <f t="shared" si="57"/>
        <v>6.3333333333333325E-2</v>
      </c>
      <c r="L629" s="238">
        <v>129837</v>
      </c>
      <c r="M629" s="238">
        <v>106148.68</v>
      </c>
      <c r="N629" s="89">
        <v>0.05</v>
      </c>
      <c r="O629" s="239">
        <f t="shared" si="59"/>
        <v>136328.85</v>
      </c>
      <c r="P629" s="238">
        <f t="shared" si="60"/>
        <v>53579.105568493156</v>
      </c>
      <c r="Q629" s="238">
        <f t="shared" si="61"/>
        <v>82749.744431506842</v>
      </c>
      <c r="R629" s="89">
        <v>0.05</v>
      </c>
      <c r="S629" s="238">
        <f t="shared" si="58"/>
        <v>78612.2572099315</v>
      </c>
    </row>
    <row r="630" spans="2:19" ht="15" customHeight="1" x14ac:dyDescent="0.25">
      <c r="B630" s="11">
        <v>626</v>
      </c>
      <c r="C630" s="161" t="s">
        <v>738</v>
      </c>
      <c r="D630" s="237"/>
      <c r="E630" s="152">
        <v>42217</v>
      </c>
      <c r="F630" s="58">
        <v>44482</v>
      </c>
      <c r="G630" s="5">
        <f t="shared" si="56"/>
        <v>6.2054794520547949</v>
      </c>
      <c r="H630" s="11">
        <v>15</v>
      </c>
      <c r="I630" s="11"/>
      <c r="J630" s="87">
        <v>0.05</v>
      </c>
      <c r="K630" s="88">
        <f t="shared" si="57"/>
        <v>6.3333333333333325E-2</v>
      </c>
      <c r="L630" s="238">
        <v>129837</v>
      </c>
      <c r="M630" s="238">
        <v>106148.68</v>
      </c>
      <c r="N630" s="89">
        <v>0.05</v>
      </c>
      <c r="O630" s="239">
        <f t="shared" si="59"/>
        <v>136328.85</v>
      </c>
      <c r="P630" s="238">
        <f t="shared" si="60"/>
        <v>53579.105568493156</v>
      </c>
      <c r="Q630" s="238">
        <f t="shared" si="61"/>
        <v>82749.744431506842</v>
      </c>
      <c r="R630" s="89">
        <v>0.05</v>
      </c>
      <c r="S630" s="238">
        <f t="shared" si="58"/>
        <v>78612.2572099315</v>
      </c>
    </row>
    <row r="631" spans="2:19" ht="15" customHeight="1" x14ac:dyDescent="0.25">
      <c r="B631" s="11">
        <v>627</v>
      </c>
      <c r="C631" s="161" t="s">
        <v>738</v>
      </c>
      <c r="D631" s="237"/>
      <c r="E631" s="152">
        <v>42217</v>
      </c>
      <c r="F631" s="58">
        <v>44482</v>
      </c>
      <c r="G631" s="5">
        <f t="shared" si="56"/>
        <v>6.2054794520547949</v>
      </c>
      <c r="H631" s="11">
        <v>15</v>
      </c>
      <c r="I631" s="11"/>
      <c r="J631" s="87">
        <v>0.05</v>
      </c>
      <c r="K631" s="88">
        <f t="shared" si="57"/>
        <v>6.3333333333333325E-2</v>
      </c>
      <c r="L631" s="238">
        <v>129837</v>
      </c>
      <c r="M631" s="238">
        <v>106148.68</v>
      </c>
      <c r="N631" s="89">
        <v>0.05</v>
      </c>
      <c r="O631" s="239">
        <f t="shared" si="59"/>
        <v>136328.85</v>
      </c>
      <c r="P631" s="238">
        <f t="shared" si="60"/>
        <v>53579.105568493156</v>
      </c>
      <c r="Q631" s="238">
        <f t="shared" si="61"/>
        <v>82749.744431506842</v>
      </c>
      <c r="R631" s="89">
        <v>0.05</v>
      </c>
      <c r="S631" s="238">
        <f t="shared" si="58"/>
        <v>78612.2572099315</v>
      </c>
    </row>
    <row r="632" spans="2:19" ht="15" customHeight="1" x14ac:dyDescent="0.25">
      <c r="B632" s="11">
        <v>628</v>
      </c>
      <c r="C632" s="161" t="s">
        <v>738</v>
      </c>
      <c r="D632" s="237"/>
      <c r="E632" s="152">
        <v>42217</v>
      </c>
      <c r="F632" s="58">
        <v>44482</v>
      </c>
      <c r="G632" s="5">
        <f t="shared" si="56"/>
        <v>6.2054794520547949</v>
      </c>
      <c r="H632" s="11">
        <v>15</v>
      </c>
      <c r="I632" s="11"/>
      <c r="J632" s="87">
        <v>0.05</v>
      </c>
      <c r="K632" s="88">
        <f t="shared" si="57"/>
        <v>6.3333333333333325E-2</v>
      </c>
      <c r="L632" s="238">
        <v>129837</v>
      </c>
      <c r="M632" s="238">
        <v>106148.68</v>
      </c>
      <c r="N632" s="89">
        <v>0.05</v>
      </c>
      <c r="O632" s="239">
        <f t="shared" si="59"/>
        <v>136328.85</v>
      </c>
      <c r="P632" s="238">
        <f t="shared" si="60"/>
        <v>53579.105568493156</v>
      </c>
      <c r="Q632" s="238">
        <f t="shared" si="61"/>
        <v>82749.744431506842</v>
      </c>
      <c r="R632" s="89">
        <v>0.05</v>
      </c>
      <c r="S632" s="238">
        <f t="shared" si="58"/>
        <v>78612.2572099315</v>
      </c>
    </row>
    <row r="633" spans="2:19" ht="15" customHeight="1" x14ac:dyDescent="0.25">
      <c r="B633" s="11">
        <v>629</v>
      </c>
      <c r="C633" s="161" t="s">
        <v>738</v>
      </c>
      <c r="D633" s="237"/>
      <c r="E633" s="152">
        <v>42217</v>
      </c>
      <c r="F633" s="58">
        <v>44482</v>
      </c>
      <c r="G633" s="5">
        <f t="shared" si="56"/>
        <v>6.2054794520547949</v>
      </c>
      <c r="H633" s="11">
        <v>15</v>
      </c>
      <c r="I633" s="11"/>
      <c r="J633" s="87">
        <v>0.05</v>
      </c>
      <c r="K633" s="88">
        <f t="shared" si="57"/>
        <v>6.3333333333333325E-2</v>
      </c>
      <c r="L633" s="238">
        <v>129822</v>
      </c>
      <c r="M633" s="238">
        <v>106136.4</v>
      </c>
      <c r="N633" s="89">
        <v>0.05</v>
      </c>
      <c r="O633" s="239">
        <f t="shared" si="59"/>
        <v>136313.1</v>
      </c>
      <c r="P633" s="238">
        <f t="shared" si="60"/>
        <v>53572.915602739718</v>
      </c>
      <c r="Q633" s="238">
        <f t="shared" si="61"/>
        <v>82740.18439726028</v>
      </c>
      <c r="R633" s="89">
        <v>0.05</v>
      </c>
      <c r="S633" s="238">
        <f t="shared" si="58"/>
        <v>78603.175177397265</v>
      </c>
    </row>
    <row r="634" spans="2:19" ht="15" customHeight="1" x14ac:dyDescent="0.25">
      <c r="B634" s="11">
        <v>630</v>
      </c>
      <c r="C634" s="161" t="s">
        <v>739</v>
      </c>
      <c r="D634" s="237"/>
      <c r="E634" s="152">
        <v>42217</v>
      </c>
      <c r="F634" s="58">
        <v>44482</v>
      </c>
      <c r="G634" s="5">
        <f t="shared" si="56"/>
        <v>6.2054794520547949</v>
      </c>
      <c r="H634" s="11">
        <v>15</v>
      </c>
      <c r="I634" s="11"/>
      <c r="J634" s="87">
        <v>0.05</v>
      </c>
      <c r="K634" s="88">
        <f t="shared" si="57"/>
        <v>6.3333333333333325E-2</v>
      </c>
      <c r="L634" s="238">
        <v>660436</v>
      </c>
      <c r="M634" s="238">
        <v>539941.65</v>
      </c>
      <c r="N634" s="89">
        <v>0.05</v>
      </c>
      <c r="O634" s="239">
        <f t="shared" si="59"/>
        <v>693457.8</v>
      </c>
      <c r="P634" s="238">
        <f t="shared" si="60"/>
        <v>272538.41482191783</v>
      </c>
      <c r="Q634" s="238">
        <f t="shared" si="61"/>
        <v>420919.38517808222</v>
      </c>
      <c r="R634" s="89">
        <v>0.05</v>
      </c>
      <c r="S634" s="238">
        <f t="shared" si="58"/>
        <v>399873.41591917811</v>
      </c>
    </row>
    <row r="635" spans="2:19" ht="15" customHeight="1" x14ac:dyDescent="0.25">
      <c r="B635" s="11">
        <v>631</v>
      </c>
      <c r="C635" s="161" t="s">
        <v>739</v>
      </c>
      <c r="D635" s="237"/>
      <c r="E635" s="152">
        <v>42217</v>
      </c>
      <c r="F635" s="58">
        <v>44482</v>
      </c>
      <c r="G635" s="5">
        <f t="shared" si="56"/>
        <v>6.2054794520547949</v>
      </c>
      <c r="H635" s="11">
        <v>15</v>
      </c>
      <c r="I635" s="11"/>
      <c r="J635" s="87">
        <v>0.05</v>
      </c>
      <c r="K635" s="88">
        <f t="shared" si="57"/>
        <v>6.3333333333333325E-2</v>
      </c>
      <c r="L635" s="238">
        <v>660436</v>
      </c>
      <c r="M635" s="238">
        <v>539941.65</v>
      </c>
      <c r="N635" s="89">
        <v>0.05</v>
      </c>
      <c r="O635" s="239">
        <f t="shared" si="59"/>
        <v>693457.8</v>
      </c>
      <c r="P635" s="238">
        <f t="shared" si="60"/>
        <v>272538.41482191783</v>
      </c>
      <c r="Q635" s="238">
        <f t="shared" si="61"/>
        <v>420919.38517808222</v>
      </c>
      <c r="R635" s="89">
        <v>0.05</v>
      </c>
      <c r="S635" s="238">
        <f t="shared" si="58"/>
        <v>399873.41591917811</v>
      </c>
    </row>
    <row r="636" spans="2:19" ht="15" customHeight="1" x14ac:dyDescent="0.25">
      <c r="B636" s="11">
        <v>632</v>
      </c>
      <c r="C636" s="161" t="s">
        <v>739</v>
      </c>
      <c r="D636" s="237"/>
      <c r="E636" s="152">
        <v>42217</v>
      </c>
      <c r="F636" s="58">
        <v>44482</v>
      </c>
      <c r="G636" s="5">
        <f t="shared" si="56"/>
        <v>6.2054794520547949</v>
      </c>
      <c r="H636" s="11">
        <v>15</v>
      </c>
      <c r="I636" s="11"/>
      <c r="J636" s="87">
        <v>0.05</v>
      </c>
      <c r="K636" s="88">
        <f t="shared" si="57"/>
        <v>6.3333333333333325E-2</v>
      </c>
      <c r="L636" s="238">
        <v>660436</v>
      </c>
      <c r="M636" s="238">
        <v>539941.65</v>
      </c>
      <c r="N636" s="89">
        <v>0.05</v>
      </c>
      <c r="O636" s="239">
        <f t="shared" si="59"/>
        <v>693457.8</v>
      </c>
      <c r="P636" s="238">
        <f t="shared" si="60"/>
        <v>272538.41482191783</v>
      </c>
      <c r="Q636" s="238">
        <f t="shared" si="61"/>
        <v>420919.38517808222</v>
      </c>
      <c r="R636" s="89">
        <v>0.05</v>
      </c>
      <c r="S636" s="238">
        <f t="shared" si="58"/>
        <v>399873.41591917811</v>
      </c>
    </row>
    <row r="637" spans="2:19" ht="15" customHeight="1" x14ac:dyDescent="0.25">
      <c r="B637" s="11">
        <v>633</v>
      </c>
      <c r="C637" s="161" t="s">
        <v>739</v>
      </c>
      <c r="D637" s="237"/>
      <c r="E637" s="152">
        <v>42217</v>
      </c>
      <c r="F637" s="58">
        <v>44482</v>
      </c>
      <c r="G637" s="5">
        <f t="shared" si="56"/>
        <v>6.2054794520547949</v>
      </c>
      <c r="H637" s="11">
        <v>15</v>
      </c>
      <c r="I637" s="11"/>
      <c r="J637" s="87">
        <v>0.05</v>
      </c>
      <c r="K637" s="88">
        <f t="shared" si="57"/>
        <v>6.3333333333333325E-2</v>
      </c>
      <c r="L637" s="238">
        <v>660436</v>
      </c>
      <c r="M637" s="238">
        <v>539941.65</v>
      </c>
      <c r="N637" s="89">
        <v>0.05</v>
      </c>
      <c r="O637" s="239">
        <f t="shared" si="59"/>
        <v>693457.8</v>
      </c>
      <c r="P637" s="238">
        <f t="shared" si="60"/>
        <v>272538.41482191783</v>
      </c>
      <c r="Q637" s="238">
        <f t="shared" si="61"/>
        <v>420919.38517808222</v>
      </c>
      <c r="R637" s="89">
        <v>0.05</v>
      </c>
      <c r="S637" s="238">
        <f t="shared" si="58"/>
        <v>399873.41591917811</v>
      </c>
    </row>
    <row r="638" spans="2:19" ht="15" customHeight="1" x14ac:dyDescent="0.25">
      <c r="B638" s="11">
        <v>634</v>
      </c>
      <c r="C638" s="161" t="s">
        <v>739</v>
      </c>
      <c r="D638" s="237"/>
      <c r="E638" s="152">
        <v>42217</v>
      </c>
      <c r="F638" s="58">
        <v>44482</v>
      </c>
      <c r="G638" s="5">
        <f t="shared" si="56"/>
        <v>6.2054794520547949</v>
      </c>
      <c r="H638" s="11">
        <v>15</v>
      </c>
      <c r="I638" s="11"/>
      <c r="J638" s="87">
        <v>0.05</v>
      </c>
      <c r="K638" s="88">
        <f t="shared" si="57"/>
        <v>6.3333333333333325E-2</v>
      </c>
      <c r="L638" s="238">
        <v>660436</v>
      </c>
      <c r="M638" s="238">
        <v>539941.65</v>
      </c>
      <c r="N638" s="89">
        <v>0.05</v>
      </c>
      <c r="O638" s="239">
        <f t="shared" si="59"/>
        <v>693457.8</v>
      </c>
      <c r="P638" s="238">
        <f t="shared" si="60"/>
        <v>272538.41482191783</v>
      </c>
      <c r="Q638" s="238">
        <f t="shared" si="61"/>
        <v>420919.38517808222</v>
      </c>
      <c r="R638" s="89">
        <v>0.05</v>
      </c>
      <c r="S638" s="238">
        <f t="shared" si="58"/>
        <v>399873.41591917811</v>
      </c>
    </row>
    <row r="639" spans="2:19" ht="15" customHeight="1" x14ac:dyDescent="0.25">
      <c r="B639" s="11">
        <v>635</v>
      </c>
      <c r="C639" s="161" t="s">
        <v>739</v>
      </c>
      <c r="D639" s="237"/>
      <c r="E639" s="152">
        <v>42217</v>
      </c>
      <c r="F639" s="58">
        <v>44482</v>
      </c>
      <c r="G639" s="5">
        <f t="shared" si="56"/>
        <v>6.2054794520547949</v>
      </c>
      <c r="H639" s="11">
        <v>15</v>
      </c>
      <c r="I639" s="11"/>
      <c r="J639" s="87">
        <v>0.05</v>
      </c>
      <c r="K639" s="88">
        <f t="shared" si="57"/>
        <v>6.3333333333333325E-2</v>
      </c>
      <c r="L639" s="238">
        <v>660436</v>
      </c>
      <c r="M639" s="238">
        <v>539941.65</v>
      </c>
      <c r="N639" s="89">
        <v>0.05</v>
      </c>
      <c r="O639" s="239">
        <f t="shared" si="59"/>
        <v>693457.8</v>
      </c>
      <c r="P639" s="238">
        <f t="shared" si="60"/>
        <v>272538.41482191783</v>
      </c>
      <c r="Q639" s="238">
        <f t="shared" si="61"/>
        <v>420919.38517808222</v>
      </c>
      <c r="R639" s="89">
        <v>0.05</v>
      </c>
      <c r="S639" s="238">
        <f t="shared" si="58"/>
        <v>399873.41591917811</v>
      </c>
    </row>
    <row r="640" spans="2:19" ht="15" customHeight="1" x14ac:dyDescent="0.25">
      <c r="B640" s="11">
        <v>636</v>
      </c>
      <c r="C640" s="161" t="s">
        <v>739</v>
      </c>
      <c r="D640" s="237"/>
      <c r="E640" s="152">
        <v>42217</v>
      </c>
      <c r="F640" s="58">
        <v>44482</v>
      </c>
      <c r="G640" s="5">
        <f t="shared" si="56"/>
        <v>6.2054794520547949</v>
      </c>
      <c r="H640" s="11">
        <v>15</v>
      </c>
      <c r="I640" s="11"/>
      <c r="J640" s="87">
        <v>0.05</v>
      </c>
      <c r="K640" s="88">
        <f t="shared" si="57"/>
        <v>6.3333333333333325E-2</v>
      </c>
      <c r="L640" s="238">
        <v>660436</v>
      </c>
      <c r="M640" s="238">
        <v>539941.65</v>
      </c>
      <c r="N640" s="89">
        <v>0.05</v>
      </c>
      <c r="O640" s="239">
        <f t="shared" si="59"/>
        <v>693457.8</v>
      </c>
      <c r="P640" s="238">
        <f t="shared" si="60"/>
        <v>272538.41482191783</v>
      </c>
      <c r="Q640" s="238">
        <f t="shared" si="61"/>
        <v>420919.38517808222</v>
      </c>
      <c r="R640" s="89">
        <v>0.05</v>
      </c>
      <c r="S640" s="238">
        <f t="shared" si="58"/>
        <v>399873.41591917811</v>
      </c>
    </row>
    <row r="641" spans="2:19" ht="15" customHeight="1" x14ac:dyDescent="0.25">
      <c r="B641" s="11">
        <v>637</v>
      </c>
      <c r="C641" s="161" t="s">
        <v>739</v>
      </c>
      <c r="D641" s="237"/>
      <c r="E641" s="152">
        <v>42217</v>
      </c>
      <c r="F641" s="58">
        <v>44482</v>
      </c>
      <c r="G641" s="5">
        <f t="shared" si="56"/>
        <v>6.2054794520547949</v>
      </c>
      <c r="H641" s="11">
        <v>15</v>
      </c>
      <c r="I641" s="11"/>
      <c r="J641" s="87">
        <v>0.05</v>
      </c>
      <c r="K641" s="88">
        <f t="shared" si="57"/>
        <v>6.3333333333333325E-2</v>
      </c>
      <c r="L641" s="238">
        <v>660436</v>
      </c>
      <c r="M641" s="238">
        <v>539941.65</v>
      </c>
      <c r="N641" s="89">
        <v>0.05</v>
      </c>
      <c r="O641" s="239">
        <f t="shared" si="59"/>
        <v>693457.8</v>
      </c>
      <c r="P641" s="238">
        <f t="shared" si="60"/>
        <v>272538.41482191783</v>
      </c>
      <c r="Q641" s="238">
        <f t="shared" si="61"/>
        <v>420919.38517808222</v>
      </c>
      <c r="R641" s="89">
        <v>0.05</v>
      </c>
      <c r="S641" s="238">
        <f t="shared" si="58"/>
        <v>399873.41591917811</v>
      </c>
    </row>
    <row r="642" spans="2:19" ht="15" customHeight="1" x14ac:dyDescent="0.25">
      <c r="B642" s="11">
        <v>638</v>
      </c>
      <c r="C642" s="161" t="s">
        <v>739</v>
      </c>
      <c r="D642" s="237"/>
      <c r="E642" s="152">
        <v>42217</v>
      </c>
      <c r="F642" s="58">
        <v>44482</v>
      </c>
      <c r="G642" s="5">
        <f t="shared" si="56"/>
        <v>6.2054794520547949</v>
      </c>
      <c r="H642" s="11">
        <v>15</v>
      </c>
      <c r="I642" s="11"/>
      <c r="J642" s="87">
        <v>0.05</v>
      </c>
      <c r="K642" s="88">
        <f t="shared" si="57"/>
        <v>6.3333333333333325E-2</v>
      </c>
      <c r="L642" s="238">
        <v>660436</v>
      </c>
      <c r="M642" s="238">
        <v>539941.65</v>
      </c>
      <c r="N642" s="89">
        <v>0.05</v>
      </c>
      <c r="O642" s="239">
        <f t="shared" si="59"/>
        <v>693457.8</v>
      </c>
      <c r="P642" s="238">
        <f t="shared" si="60"/>
        <v>272538.41482191783</v>
      </c>
      <c r="Q642" s="238">
        <f t="shared" si="61"/>
        <v>420919.38517808222</v>
      </c>
      <c r="R642" s="89">
        <v>0.05</v>
      </c>
      <c r="S642" s="238">
        <f t="shared" si="58"/>
        <v>399873.41591917811</v>
      </c>
    </row>
    <row r="643" spans="2:19" ht="15" customHeight="1" x14ac:dyDescent="0.25">
      <c r="B643" s="11">
        <v>639</v>
      </c>
      <c r="C643" s="161" t="s">
        <v>739</v>
      </c>
      <c r="D643" s="237"/>
      <c r="E643" s="152">
        <v>42217</v>
      </c>
      <c r="F643" s="58">
        <v>44482</v>
      </c>
      <c r="G643" s="5">
        <f t="shared" si="56"/>
        <v>6.2054794520547949</v>
      </c>
      <c r="H643" s="11">
        <v>15</v>
      </c>
      <c r="I643" s="11"/>
      <c r="J643" s="87">
        <v>0.05</v>
      </c>
      <c r="K643" s="88">
        <f t="shared" si="57"/>
        <v>6.3333333333333325E-2</v>
      </c>
      <c r="L643" s="238">
        <v>660436</v>
      </c>
      <c r="M643" s="238">
        <v>539941.65</v>
      </c>
      <c r="N643" s="89">
        <v>0.05</v>
      </c>
      <c r="O643" s="239">
        <f t="shared" si="59"/>
        <v>693457.8</v>
      </c>
      <c r="P643" s="238">
        <f t="shared" si="60"/>
        <v>272538.41482191783</v>
      </c>
      <c r="Q643" s="238">
        <f t="shared" si="61"/>
        <v>420919.38517808222</v>
      </c>
      <c r="R643" s="89">
        <v>0.05</v>
      </c>
      <c r="S643" s="238">
        <f t="shared" si="58"/>
        <v>399873.41591917811</v>
      </c>
    </row>
    <row r="644" spans="2:19" ht="15" customHeight="1" x14ac:dyDescent="0.25">
      <c r="B644" s="11">
        <v>640</v>
      </c>
      <c r="C644" s="161" t="s">
        <v>739</v>
      </c>
      <c r="D644" s="237"/>
      <c r="E644" s="152">
        <v>42217</v>
      </c>
      <c r="F644" s="58">
        <v>44482</v>
      </c>
      <c r="G644" s="5">
        <f t="shared" si="56"/>
        <v>6.2054794520547949</v>
      </c>
      <c r="H644" s="11">
        <v>15</v>
      </c>
      <c r="I644" s="11"/>
      <c r="J644" s="87">
        <v>0.05</v>
      </c>
      <c r="K644" s="88">
        <f t="shared" si="57"/>
        <v>6.3333333333333325E-2</v>
      </c>
      <c r="L644" s="238">
        <v>660436</v>
      </c>
      <c r="M644" s="238">
        <v>539941.65</v>
      </c>
      <c r="N644" s="89">
        <v>0.05</v>
      </c>
      <c r="O644" s="239">
        <f t="shared" si="59"/>
        <v>693457.8</v>
      </c>
      <c r="P644" s="238">
        <f t="shared" si="60"/>
        <v>272538.41482191783</v>
      </c>
      <c r="Q644" s="238">
        <f t="shared" si="61"/>
        <v>420919.38517808222</v>
      </c>
      <c r="R644" s="89">
        <v>0.05</v>
      </c>
      <c r="S644" s="238">
        <f t="shared" si="58"/>
        <v>399873.41591917811</v>
      </c>
    </row>
    <row r="645" spans="2:19" ht="15" customHeight="1" x14ac:dyDescent="0.25">
      <c r="B645" s="11">
        <v>641</v>
      </c>
      <c r="C645" s="161" t="s">
        <v>739</v>
      </c>
      <c r="D645" s="237"/>
      <c r="E645" s="152">
        <v>42217</v>
      </c>
      <c r="F645" s="58">
        <v>44482</v>
      </c>
      <c r="G645" s="5">
        <f t="shared" ref="G645:G708" si="62">(F645-E645)/(EDATE(F645,12)-F645)</f>
        <v>6.2054794520547949</v>
      </c>
      <c r="H645" s="11">
        <v>15</v>
      </c>
      <c r="I645" s="11"/>
      <c r="J645" s="87">
        <v>0.05</v>
      </c>
      <c r="K645" s="88">
        <f t="shared" ref="K645:K708" si="63">(1-J645)/H645</f>
        <v>6.3333333333333325E-2</v>
      </c>
      <c r="L645" s="238">
        <v>660436</v>
      </c>
      <c r="M645" s="238">
        <v>539941.65</v>
      </c>
      <c r="N645" s="89">
        <v>0.05</v>
      </c>
      <c r="O645" s="239">
        <f t="shared" si="59"/>
        <v>693457.8</v>
      </c>
      <c r="P645" s="238">
        <f t="shared" si="60"/>
        <v>272538.41482191783</v>
      </c>
      <c r="Q645" s="238">
        <f t="shared" si="61"/>
        <v>420919.38517808222</v>
      </c>
      <c r="R645" s="89">
        <v>0.05</v>
      </c>
      <c r="S645" s="238">
        <f t="shared" ref="S645:S708" si="64">IF(M645&lt;=0,0,IF(Q645&lt;=J645*O645,J645*O645,Q645*(1-R645)))</f>
        <v>399873.41591917811</v>
      </c>
    </row>
    <row r="646" spans="2:19" ht="15" customHeight="1" x14ac:dyDescent="0.25">
      <c r="B646" s="11">
        <v>642</v>
      </c>
      <c r="C646" s="161" t="s">
        <v>739</v>
      </c>
      <c r="D646" s="237"/>
      <c r="E646" s="152">
        <v>42217</v>
      </c>
      <c r="F646" s="58">
        <v>44482</v>
      </c>
      <c r="G646" s="5">
        <f t="shared" si="62"/>
        <v>6.2054794520547949</v>
      </c>
      <c r="H646" s="11">
        <v>15</v>
      </c>
      <c r="I646" s="11"/>
      <c r="J646" s="87">
        <v>0.05</v>
      </c>
      <c r="K646" s="88">
        <f t="shared" si="63"/>
        <v>6.3333333333333325E-2</v>
      </c>
      <c r="L646" s="238">
        <v>660436</v>
      </c>
      <c r="M646" s="238">
        <v>539941.65</v>
      </c>
      <c r="N646" s="89">
        <v>0.05</v>
      </c>
      <c r="O646" s="239">
        <f t="shared" ref="O646:O709" si="65">L646*(1+N646)</f>
        <v>693457.8</v>
      </c>
      <c r="P646" s="238">
        <f t="shared" ref="P646:P709" si="66">O646*K646*G646</f>
        <v>272538.41482191783</v>
      </c>
      <c r="Q646" s="238">
        <f t="shared" ref="Q646:Q709" si="67">MAX(O646-P646,0)</f>
        <v>420919.38517808222</v>
      </c>
      <c r="R646" s="89">
        <v>0.05</v>
      </c>
      <c r="S646" s="238">
        <f t="shared" si="64"/>
        <v>399873.41591917811</v>
      </c>
    </row>
    <row r="647" spans="2:19" ht="15" customHeight="1" x14ac:dyDescent="0.25">
      <c r="B647" s="11">
        <v>643</v>
      </c>
      <c r="C647" s="161" t="s">
        <v>739</v>
      </c>
      <c r="D647" s="237"/>
      <c r="E647" s="152">
        <v>42217</v>
      </c>
      <c r="F647" s="58">
        <v>44482</v>
      </c>
      <c r="G647" s="5">
        <f t="shared" si="62"/>
        <v>6.2054794520547949</v>
      </c>
      <c r="H647" s="11">
        <v>15</v>
      </c>
      <c r="I647" s="11"/>
      <c r="J647" s="87">
        <v>0.05</v>
      </c>
      <c r="K647" s="88">
        <f t="shared" si="63"/>
        <v>6.3333333333333325E-2</v>
      </c>
      <c r="L647" s="238">
        <v>660436</v>
      </c>
      <c r="M647" s="238">
        <v>539941.65</v>
      </c>
      <c r="N647" s="89">
        <v>0.05</v>
      </c>
      <c r="O647" s="239">
        <f t="shared" si="65"/>
        <v>693457.8</v>
      </c>
      <c r="P647" s="238">
        <f t="shared" si="66"/>
        <v>272538.41482191783</v>
      </c>
      <c r="Q647" s="238">
        <f t="shared" si="67"/>
        <v>420919.38517808222</v>
      </c>
      <c r="R647" s="89">
        <v>0.05</v>
      </c>
      <c r="S647" s="238">
        <f t="shared" si="64"/>
        <v>399873.41591917811</v>
      </c>
    </row>
    <row r="648" spans="2:19" ht="15" customHeight="1" x14ac:dyDescent="0.25">
      <c r="B648" s="11">
        <v>644</v>
      </c>
      <c r="C648" s="161" t="s">
        <v>739</v>
      </c>
      <c r="D648" s="237"/>
      <c r="E648" s="152">
        <v>42217</v>
      </c>
      <c r="F648" s="58">
        <v>44482</v>
      </c>
      <c r="G648" s="5">
        <f t="shared" si="62"/>
        <v>6.2054794520547949</v>
      </c>
      <c r="H648" s="11">
        <v>15</v>
      </c>
      <c r="I648" s="11"/>
      <c r="J648" s="87">
        <v>0.05</v>
      </c>
      <c r="K648" s="88">
        <f t="shared" si="63"/>
        <v>6.3333333333333325E-2</v>
      </c>
      <c r="L648" s="238">
        <v>660436</v>
      </c>
      <c r="M648" s="238">
        <v>539941.65</v>
      </c>
      <c r="N648" s="89">
        <v>0.05</v>
      </c>
      <c r="O648" s="239">
        <f t="shared" si="65"/>
        <v>693457.8</v>
      </c>
      <c r="P648" s="238">
        <f t="shared" si="66"/>
        <v>272538.41482191783</v>
      </c>
      <c r="Q648" s="238">
        <f t="shared" si="67"/>
        <v>420919.38517808222</v>
      </c>
      <c r="R648" s="89">
        <v>0.05</v>
      </c>
      <c r="S648" s="238">
        <f t="shared" si="64"/>
        <v>399873.41591917811</v>
      </c>
    </row>
    <row r="649" spans="2:19" ht="15" customHeight="1" x14ac:dyDescent="0.25">
      <c r="B649" s="11">
        <v>645</v>
      </c>
      <c r="C649" s="161" t="s">
        <v>739</v>
      </c>
      <c r="D649" s="237"/>
      <c r="E649" s="152">
        <v>42217</v>
      </c>
      <c r="F649" s="58">
        <v>44482</v>
      </c>
      <c r="G649" s="5">
        <f t="shared" si="62"/>
        <v>6.2054794520547949</v>
      </c>
      <c r="H649" s="11">
        <v>15</v>
      </c>
      <c r="I649" s="11"/>
      <c r="J649" s="87">
        <v>0.05</v>
      </c>
      <c r="K649" s="88">
        <f t="shared" si="63"/>
        <v>6.3333333333333325E-2</v>
      </c>
      <c r="L649" s="238">
        <v>660436</v>
      </c>
      <c r="M649" s="238">
        <v>539941.65</v>
      </c>
      <c r="N649" s="89">
        <v>0.05</v>
      </c>
      <c r="O649" s="239">
        <f t="shared" si="65"/>
        <v>693457.8</v>
      </c>
      <c r="P649" s="238">
        <f t="shared" si="66"/>
        <v>272538.41482191783</v>
      </c>
      <c r="Q649" s="238">
        <f t="shared" si="67"/>
        <v>420919.38517808222</v>
      </c>
      <c r="R649" s="89">
        <v>0.05</v>
      </c>
      <c r="S649" s="238">
        <f t="shared" si="64"/>
        <v>399873.41591917811</v>
      </c>
    </row>
    <row r="650" spans="2:19" ht="15" customHeight="1" x14ac:dyDescent="0.25">
      <c r="B650" s="11">
        <v>646</v>
      </c>
      <c r="C650" s="161" t="s">
        <v>739</v>
      </c>
      <c r="D650" s="237"/>
      <c r="E650" s="152">
        <v>42217</v>
      </c>
      <c r="F650" s="58">
        <v>44482</v>
      </c>
      <c r="G650" s="5">
        <f t="shared" si="62"/>
        <v>6.2054794520547949</v>
      </c>
      <c r="H650" s="11">
        <v>15</v>
      </c>
      <c r="I650" s="11"/>
      <c r="J650" s="87">
        <v>0.05</v>
      </c>
      <c r="K650" s="88">
        <f t="shared" si="63"/>
        <v>6.3333333333333325E-2</v>
      </c>
      <c r="L650" s="238">
        <v>660436</v>
      </c>
      <c r="M650" s="238">
        <v>539941.65</v>
      </c>
      <c r="N650" s="89">
        <v>0.05</v>
      </c>
      <c r="O650" s="239">
        <f t="shared" si="65"/>
        <v>693457.8</v>
      </c>
      <c r="P650" s="238">
        <f t="shared" si="66"/>
        <v>272538.41482191783</v>
      </c>
      <c r="Q650" s="238">
        <f t="shared" si="67"/>
        <v>420919.38517808222</v>
      </c>
      <c r="R650" s="89">
        <v>0.05</v>
      </c>
      <c r="S650" s="238">
        <f t="shared" si="64"/>
        <v>399873.41591917811</v>
      </c>
    </row>
    <row r="651" spans="2:19" ht="15" customHeight="1" x14ac:dyDescent="0.25">
      <c r="B651" s="11">
        <v>647</v>
      </c>
      <c r="C651" s="161" t="s">
        <v>739</v>
      </c>
      <c r="D651" s="237"/>
      <c r="E651" s="152">
        <v>42217</v>
      </c>
      <c r="F651" s="58">
        <v>44482</v>
      </c>
      <c r="G651" s="5">
        <f t="shared" si="62"/>
        <v>6.2054794520547949</v>
      </c>
      <c r="H651" s="11">
        <v>15</v>
      </c>
      <c r="I651" s="11"/>
      <c r="J651" s="87">
        <v>0.05</v>
      </c>
      <c r="K651" s="88">
        <f t="shared" si="63"/>
        <v>6.3333333333333325E-2</v>
      </c>
      <c r="L651" s="238">
        <v>660436</v>
      </c>
      <c r="M651" s="238">
        <v>539941.65</v>
      </c>
      <c r="N651" s="89">
        <v>0.05</v>
      </c>
      <c r="O651" s="239">
        <f t="shared" si="65"/>
        <v>693457.8</v>
      </c>
      <c r="P651" s="238">
        <f t="shared" si="66"/>
        <v>272538.41482191783</v>
      </c>
      <c r="Q651" s="238">
        <f t="shared" si="67"/>
        <v>420919.38517808222</v>
      </c>
      <c r="R651" s="89">
        <v>0.05</v>
      </c>
      <c r="S651" s="238">
        <f t="shared" si="64"/>
        <v>399873.41591917811</v>
      </c>
    </row>
    <row r="652" spans="2:19" ht="15" customHeight="1" x14ac:dyDescent="0.25">
      <c r="B652" s="11">
        <v>648</v>
      </c>
      <c r="C652" s="161" t="s">
        <v>739</v>
      </c>
      <c r="D652" s="237"/>
      <c r="E652" s="152">
        <v>42217</v>
      </c>
      <c r="F652" s="58">
        <v>44482</v>
      </c>
      <c r="G652" s="5">
        <f t="shared" si="62"/>
        <v>6.2054794520547949</v>
      </c>
      <c r="H652" s="11">
        <v>15</v>
      </c>
      <c r="I652" s="11"/>
      <c r="J652" s="87">
        <v>0.05</v>
      </c>
      <c r="K652" s="88">
        <f t="shared" si="63"/>
        <v>6.3333333333333325E-2</v>
      </c>
      <c r="L652" s="238">
        <v>660436</v>
      </c>
      <c r="M652" s="238">
        <v>539941.65</v>
      </c>
      <c r="N652" s="89">
        <v>0.05</v>
      </c>
      <c r="O652" s="239">
        <f t="shared" si="65"/>
        <v>693457.8</v>
      </c>
      <c r="P652" s="238">
        <f t="shared" si="66"/>
        <v>272538.41482191783</v>
      </c>
      <c r="Q652" s="238">
        <f t="shared" si="67"/>
        <v>420919.38517808222</v>
      </c>
      <c r="R652" s="89">
        <v>0.05</v>
      </c>
      <c r="S652" s="238">
        <f t="shared" si="64"/>
        <v>399873.41591917811</v>
      </c>
    </row>
    <row r="653" spans="2:19" ht="15" customHeight="1" x14ac:dyDescent="0.25">
      <c r="B653" s="11">
        <v>649</v>
      </c>
      <c r="C653" s="161" t="s">
        <v>739</v>
      </c>
      <c r="D653" s="237"/>
      <c r="E653" s="152">
        <v>42217</v>
      </c>
      <c r="F653" s="58">
        <v>44482</v>
      </c>
      <c r="G653" s="5">
        <f t="shared" si="62"/>
        <v>6.2054794520547949</v>
      </c>
      <c r="H653" s="11">
        <v>15</v>
      </c>
      <c r="I653" s="11"/>
      <c r="J653" s="87">
        <v>0.05</v>
      </c>
      <c r="K653" s="88">
        <f t="shared" si="63"/>
        <v>6.3333333333333325E-2</v>
      </c>
      <c r="L653" s="238">
        <v>660436</v>
      </c>
      <c r="M653" s="238">
        <v>539941.65</v>
      </c>
      <c r="N653" s="89">
        <v>0.05</v>
      </c>
      <c r="O653" s="239">
        <f t="shared" si="65"/>
        <v>693457.8</v>
      </c>
      <c r="P653" s="238">
        <f t="shared" si="66"/>
        <v>272538.41482191783</v>
      </c>
      <c r="Q653" s="238">
        <f t="shared" si="67"/>
        <v>420919.38517808222</v>
      </c>
      <c r="R653" s="89">
        <v>0.05</v>
      </c>
      <c r="S653" s="238">
        <f t="shared" si="64"/>
        <v>399873.41591917811</v>
      </c>
    </row>
    <row r="654" spans="2:19" ht="15" customHeight="1" x14ac:dyDescent="0.25">
      <c r="B654" s="11">
        <v>650</v>
      </c>
      <c r="C654" s="161" t="s">
        <v>739</v>
      </c>
      <c r="D654" s="237"/>
      <c r="E654" s="152">
        <v>42217</v>
      </c>
      <c r="F654" s="58">
        <v>44482</v>
      </c>
      <c r="G654" s="5">
        <f t="shared" si="62"/>
        <v>6.2054794520547949</v>
      </c>
      <c r="H654" s="11">
        <v>15</v>
      </c>
      <c r="I654" s="11"/>
      <c r="J654" s="87">
        <v>0.05</v>
      </c>
      <c r="K654" s="88">
        <f t="shared" si="63"/>
        <v>6.3333333333333325E-2</v>
      </c>
      <c r="L654" s="238">
        <v>660436</v>
      </c>
      <c r="M654" s="238">
        <v>539941.65</v>
      </c>
      <c r="N654" s="89">
        <v>0.05</v>
      </c>
      <c r="O654" s="239">
        <f t="shared" si="65"/>
        <v>693457.8</v>
      </c>
      <c r="P654" s="238">
        <f t="shared" si="66"/>
        <v>272538.41482191783</v>
      </c>
      <c r="Q654" s="238">
        <f t="shared" si="67"/>
        <v>420919.38517808222</v>
      </c>
      <c r="R654" s="89">
        <v>0.05</v>
      </c>
      <c r="S654" s="238">
        <f t="shared" si="64"/>
        <v>399873.41591917811</v>
      </c>
    </row>
    <row r="655" spans="2:19" ht="15" customHeight="1" x14ac:dyDescent="0.25">
      <c r="B655" s="11">
        <v>651</v>
      </c>
      <c r="C655" s="161" t="s">
        <v>739</v>
      </c>
      <c r="D655" s="237"/>
      <c r="E655" s="152">
        <v>42217</v>
      </c>
      <c r="F655" s="58">
        <v>44482</v>
      </c>
      <c r="G655" s="5">
        <f t="shared" si="62"/>
        <v>6.2054794520547949</v>
      </c>
      <c r="H655" s="11">
        <v>15</v>
      </c>
      <c r="I655" s="11"/>
      <c r="J655" s="87">
        <v>0.05</v>
      </c>
      <c r="K655" s="88">
        <f t="shared" si="63"/>
        <v>6.3333333333333325E-2</v>
      </c>
      <c r="L655" s="238">
        <v>660436</v>
      </c>
      <c r="M655" s="238">
        <v>539941.65</v>
      </c>
      <c r="N655" s="89">
        <v>0.05</v>
      </c>
      <c r="O655" s="239">
        <f t="shared" si="65"/>
        <v>693457.8</v>
      </c>
      <c r="P655" s="238">
        <f t="shared" si="66"/>
        <v>272538.41482191783</v>
      </c>
      <c r="Q655" s="238">
        <f t="shared" si="67"/>
        <v>420919.38517808222</v>
      </c>
      <c r="R655" s="89">
        <v>0.05</v>
      </c>
      <c r="S655" s="238">
        <f t="shared" si="64"/>
        <v>399873.41591917811</v>
      </c>
    </row>
    <row r="656" spans="2:19" ht="15" customHeight="1" x14ac:dyDescent="0.25">
      <c r="B656" s="11">
        <v>652</v>
      </c>
      <c r="C656" s="161" t="s">
        <v>739</v>
      </c>
      <c r="D656" s="237"/>
      <c r="E656" s="152">
        <v>42217</v>
      </c>
      <c r="F656" s="58">
        <v>44482</v>
      </c>
      <c r="G656" s="5">
        <f t="shared" si="62"/>
        <v>6.2054794520547949</v>
      </c>
      <c r="H656" s="11">
        <v>15</v>
      </c>
      <c r="I656" s="11"/>
      <c r="J656" s="87">
        <v>0.05</v>
      </c>
      <c r="K656" s="88">
        <f t="shared" si="63"/>
        <v>6.3333333333333325E-2</v>
      </c>
      <c r="L656" s="238">
        <v>660436</v>
      </c>
      <c r="M656" s="238">
        <v>539941.65</v>
      </c>
      <c r="N656" s="89">
        <v>0.05</v>
      </c>
      <c r="O656" s="239">
        <f t="shared" si="65"/>
        <v>693457.8</v>
      </c>
      <c r="P656" s="238">
        <f t="shared" si="66"/>
        <v>272538.41482191783</v>
      </c>
      <c r="Q656" s="238">
        <f t="shared" si="67"/>
        <v>420919.38517808222</v>
      </c>
      <c r="R656" s="89">
        <v>0.05</v>
      </c>
      <c r="S656" s="238">
        <f t="shared" si="64"/>
        <v>399873.41591917811</v>
      </c>
    </row>
    <row r="657" spans="2:19" ht="15" customHeight="1" x14ac:dyDescent="0.25">
      <c r="B657" s="11">
        <v>653</v>
      </c>
      <c r="C657" s="161" t="s">
        <v>739</v>
      </c>
      <c r="D657" s="237"/>
      <c r="E657" s="152">
        <v>42217</v>
      </c>
      <c r="F657" s="58">
        <v>44482</v>
      </c>
      <c r="G657" s="5">
        <f t="shared" si="62"/>
        <v>6.2054794520547949</v>
      </c>
      <c r="H657" s="11">
        <v>15</v>
      </c>
      <c r="I657" s="11"/>
      <c r="J657" s="87">
        <v>0.05</v>
      </c>
      <c r="K657" s="88">
        <f t="shared" si="63"/>
        <v>6.3333333333333325E-2</v>
      </c>
      <c r="L657" s="238">
        <v>660436</v>
      </c>
      <c r="M657" s="238">
        <v>539941.65</v>
      </c>
      <c r="N657" s="89">
        <v>0.05</v>
      </c>
      <c r="O657" s="239">
        <f t="shared" si="65"/>
        <v>693457.8</v>
      </c>
      <c r="P657" s="238">
        <f t="shared" si="66"/>
        <v>272538.41482191783</v>
      </c>
      <c r="Q657" s="238">
        <f t="shared" si="67"/>
        <v>420919.38517808222</v>
      </c>
      <c r="R657" s="89">
        <v>0.05</v>
      </c>
      <c r="S657" s="238">
        <f t="shared" si="64"/>
        <v>399873.41591917811</v>
      </c>
    </row>
    <row r="658" spans="2:19" ht="15" customHeight="1" x14ac:dyDescent="0.25">
      <c r="B658" s="11">
        <v>654</v>
      </c>
      <c r="C658" s="161" t="s">
        <v>739</v>
      </c>
      <c r="D658" s="237"/>
      <c r="E658" s="152">
        <v>42217</v>
      </c>
      <c r="F658" s="58">
        <v>44482</v>
      </c>
      <c r="G658" s="5">
        <f t="shared" si="62"/>
        <v>6.2054794520547949</v>
      </c>
      <c r="H658" s="11">
        <v>15</v>
      </c>
      <c r="I658" s="11"/>
      <c r="J658" s="87">
        <v>0.05</v>
      </c>
      <c r="K658" s="88">
        <f t="shared" si="63"/>
        <v>6.3333333333333325E-2</v>
      </c>
      <c r="L658" s="238">
        <v>660436</v>
      </c>
      <c r="M658" s="238">
        <v>539941.65</v>
      </c>
      <c r="N658" s="89">
        <v>0.05</v>
      </c>
      <c r="O658" s="239">
        <f t="shared" si="65"/>
        <v>693457.8</v>
      </c>
      <c r="P658" s="238">
        <f t="shared" si="66"/>
        <v>272538.41482191783</v>
      </c>
      <c r="Q658" s="238">
        <f t="shared" si="67"/>
        <v>420919.38517808222</v>
      </c>
      <c r="R658" s="89">
        <v>0.05</v>
      </c>
      <c r="S658" s="238">
        <f t="shared" si="64"/>
        <v>399873.41591917811</v>
      </c>
    </row>
    <row r="659" spans="2:19" ht="15" customHeight="1" x14ac:dyDescent="0.25">
      <c r="B659" s="11">
        <v>655</v>
      </c>
      <c r="C659" s="161" t="s">
        <v>739</v>
      </c>
      <c r="D659" s="237"/>
      <c r="E659" s="152">
        <v>42217</v>
      </c>
      <c r="F659" s="58">
        <v>44482</v>
      </c>
      <c r="G659" s="5">
        <f t="shared" si="62"/>
        <v>6.2054794520547949</v>
      </c>
      <c r="H659" s="11">
        <v>15</v>
      </c>
      <c r="I659" s="11"/>
      <c r="J659" s="87">
        <v>0.05</v>
      </c>
      <c r="K659" s="88">
        <f t="shared" si="63"/>
        <v>6.3333333333333325E-2</v>
      </c>
      <c r="L659" s="238">
        <v>660436</v>
      </c>
      <c r="M659" s="238">
        <v>539941.65</v>
      </c>
      <c r="N659" s="89">
        <v>0.05</v>
      </c>
      <c r="O659" s="239">
        <f t="shared" si="65"/>
        <v>693457.8</v>
      </c>
      <c r="P659" s="238">
        <f t="shared" si="66"/>
        <v>272538.41482191783</v>
      </c>
      <c r="Q659" s="238">
        <f t="shared" si="67"/>
        <v>420919.38517808222</v>
      </c>
      <c r="R659" s="89">
        <v>0.05</v>
      </c>
      <c r="S659" s="238">
        <f t="shared" si="64"/>
        <v>399873.41591917811</v>
      </c>
    </row>
    <row r="660" spans="2:19" ht="15" customHeight="1" x14ac:dyDescent="0.25">
      <c r="B660" s="11">
        <v>656</v>
      </c>
      <c r="C660" s="161" t="s">
        <v>739</v>
      </c>
      <c r="D660" s="237"/>
      <c r="E660" s="152">
        <v>42217</v>
      </c>
      <c r="F660" s="58">
        <v>44482</v>
      </c>
      <c r="G660" s="5">
        <f t="shared" si="62"/>
        <v>6.2054794520547949</v>
      </c>
      <c r="H660" s="11">
        <v>15</v>
      </c>
      <c r="I660" s="11"/>
      <c r="J660" s="87">
        <v>0.05</v>
      </c>
      <c r="K660" s="88">
        <f t="shared" si="63"/>
        <v>6.3333333333333325E-2</v>
      </c>
      <c r="L660" s="238">
        <v>660436</v>
      </c>
      <c r="M660" s="238">
        <v>539941.65</v>
      </c>
      <c r="N660" s="89">
        <v>0.05</v>
      </c>
      <c r="O660" s="239">
        <f t="shared" si="65"/>
        <v>693457.8</v>
      </c>
      <c r="P660" s="238">
        <f t="shared" si="66"/>
        <v>272538.41482191783</v>
      </c>
      <c r="Q660" s="238">
        <f t="shared" si="67"/>
        <v>420919.38517808222</v>
      </c>
      <c r="R660" s="89">
        <v>0.05</v>
      </c>
      <c r="S660" s="238">
        <f t="shared" si="64"/>
        <v>399873.41591917811</v>
      </c>
    </row>
    <row r="661" spans="2:19" ht="15" customHeight="1" x14ac:dyDescent="0.25">
      <c r="B661" s="11">
        <v>657</v>
      </c>
      <c r="C661" s="161" t="s">
        <v>739</v>
      </c>
      <c r="D661" s="237"/>
      <c r="E661" s="152">
        <v>42217</v>
      </c>
      <c r="F661" s="58">
        <v>44482</v>
      </c>
      <c r="G661" s="5">
        <f t="shared" si="62"/>
        <v>6.2054794520547949</v>
      </c>
      <c r="H661" s="11">
        <v>15</v>
      </c>
      <c r="I661" s="11"/>
      <c r="J661" s="87">
        <v>0.05</v>
      </c>
      <c r="K661" s="88">
        <f t="shared" si="63"/>
        <v>6.3333333333333325E-2</v>
      </c>
      <c r="L661" s="238">
        <v>660436</v>
      </c>
      <c r="M661" s="238">
        <v>539941.65</v>
      </c>
      <c r="N661" s="89">
        <v>0.05</v>
      </c>
      <c r="O661" s="239">
        <f t="shared" si="65"/>
        <v>693457.8</v>
      </c>
      <c r="P661" s="238">
        <f t="shared" si="66"/>
        <v>272538.41482191783</v>
      </c>
      <c r="Q661" s="238">
        <f t="shared" si="67"/>
        <v>420919.38517808222</v>
      </c>
      <c r="R661" s="89">
        <v>0.05</v>
      </c>
      <c r="S661" s="238">
        <f t="shared" si="64"/>
        <v>399873.41591917811</v>
      </c>
    </row>
    <row r="662" spans="2:19" ht="15" customHeight="1" x14ac:dyDescent="0.25">
      <c r="B662" s="11">
        <v>658</v>
      </c>
      <c r="C662" s="161" t="s">
        <v>739</v>
      </c>
      <c r="D662" s="237"/>
      <c r="E662" s="152">
        <v>42217</v>
      </c>
      <c r="F662" s="58">
        <v>44482</v>
      </c>
      <c r="G662" s="5">
        <f t="shared" si="62"/>
        <v>6.2054794520547949</v>
      </c>
      <c r="H662" s="11">
        <v>15</v>
      </c>
      <c r="I662" s="11"/>
      <c r="J662" s="87">
        <v>0.05</v>
      </c>
      <c r="K662" s="88">
        <f t="shared" si="63"/>
        <v>6.3333333333333325E-2</v>
      </c>
      <c r="L662" s="238">
        <v>660436</v>
      </c>
      <c r="M662" s="238">
        <v>539941.65</v>
      </c>
      <c r="N662" s="89">
        <v>0.05</v>
      </c>
      <c r="O662" s="239">
        <f t="shared" si="65"/>
        <v>693457.8</v>
      </c>
      <c r="P662" s="238">
        <f t="shared" si="66"/>
        <v>272538.41482191783</v>
      </c>
      <c r="Q662" s="238">
        <f t="shared" si="67"/>
        <v>420919.38517808222</v>
      </c>
      <c r="R662" s="89">
        <v>0.05</v>
      </c>
      <c r="S662" s="238">
        <f t="shared" si="64"/>
        <v>399873.41591917811</v>
      </c>
    </row>
    <row r="663" spans="2:19" ht="15" customHeight="1" x14ac:dyDescent="0.25">
      <c r="B663" s="11">
        <v>659</v>
      </c>
      <c r="C663" s="161" t="s">
        <v>739</v>
      </c>
      <c r="D663" s="237"/>
      <c r="E663" s="152">
        <v>42217</v>
      </c>
      <c r="F663" s="58">
        <v>44482</v>
      </c>
      <c r="G663" s="5">
        <f t="shared" si="62"/>
        <v>6.2054794520547949</v>
      </c>
      <c r="H663" s="11">
        <v>15</v>
      </c>
      <c r="I663" s="11"/>
      <c r="J663" s="87">
        <v>0.05</v>
      </c>
      <c r="K663" s="88">
        <f t="shared" si="63"/>
        <v>6.3333333333333325E-2</v>
      </c>
      <c r="L663" s="238">
        <v>660436</v>
      </c>
      <c r="M663" s="238">
        <v>539941.65</v>
      </c>
      <c r="N663" s="89">
        <v>0.05</v>
      </c>
      <c r="O663" s="239">
        <f t="shared" si="65"/>
        <v>693457.8</v>
      </c>
      <c r="P663" s="238">
        <f t="shared" si="66"/>
        <v>272538.41482191783</v>
      </c>
      <c r="Q663" s="238">
        <f t="shared" si="67"/>
        <v>420919.38517808222</v>
      </c>
      <c r="R663" s="89">
        <v>0.05</v>
      </c>
      <c r="S663" s="238">
        <f t="shared" si="64"/>
        <v>399873.41591917811</v>
      </c>
    </row>
    <row r="664" spans="2:19" ht="15" customHeight="1" x14ac:dyDescent="0.25">
      <c r="B664" s="11">
        <v>660</v>
      </c>
      <c r="C664" s="161" t="s">
        <v>739</v>
      </c>
      <c r="D664" s="237"/>
      <c r="E664" s="152">
        <v>42217</v>
      </c>
      <c r="F664" s="58">
        <v>44482</v>
      </c>
      <c r="G664" s="5">
        <f t="shared" si="62"/>
        <v>6.2054794520547949</v>
      </c>
      <c r="H664" s="11">
        <v>15</v>
      </c>
      <c r="I664" s="11"/>
      <c r="J664" s="87">
        <v>0.05</v>
      </c>
      <c r="K664" s="88">
        <f t="shared" si="63"/>
        <v>6.3333333333333325E-2</v>
      </c>
      <c r="L664" s="238">
        <v>660436</v>
      </c>
      <c r="M664" s="238">
        <v>539941.65</v>
      </c>
      <c r="N664" s="89">
        <v>0.05</v>
      </c>
      <c r="O664" s="239">
        <f t="shared" si="65"/>
        <v>693457.8</v>
      </c>
      <c r="P664" s="238">
        <f t="shared" si="66"/>
        <v>272538.41482191783</v>
      </c>
      <c r="Q664" s="238">
        <f t="shared" si="67"/>
        <v>420919.38517808222</v>
      </c>
      <c r="R664" s="89">
        <v>0.05</v>
      </c>
      <c r="S664" s="238">
        <f t="shared" si="64"/>
        <v>399873.41591917811</v>
      </c>
    </row>
    <row r="665" spans="2:19" ht="15" customHeight="1" x14ac:dyDescent="0.25">
      <c r="B665" s="11">
        <v>661</v>
      </c>
      <c r="C665" s="161" t="s">
        <v>739</v>
      </c>
      <c r="D665" s="237"/>
      <c r="E665" s="152">
        <v>42217</v>
      </c>
      <c r="F665" s="58">
        <v>44482</v>
      </c>
      <c r="G665" s="5">
        <f t="shared" si="62"/>
        <v>6.2054794520547949</v>
      </c>
      <c r="H665" s="11">
        <v>15</v>
      </c>
      <c r="I665" s="11"/>
      <c r="J665" s="87">
        <v>0.05</v>
      </c>
      <c r="K665" s="88">
        <f t="shared" si="63"/>
        <v>6.3333333333333325E-2</v>
      </c>
      <c r="L665" s="238">
        <v>660436</v>
      </c>
      <c r="M665" s="238">
        <v>539941.65</v>
      </c>
      <c r="N665" s="89">
        <v>0.05</v>
      </c>
      <c r="O665" s="239">
        <f t="shared" si="65"/>
        <v>693457.8</v>
      </c>
      <c r="P665" s="238">
        <f t="shared" si="66"/>
        <v>272538.41482191783</v>
      </c>
      <c r="Q665" s="238">
        <f t="shared" si="67"/>
        <v>420919.38517808222</v>
      </c>
      <c r="R665" s="89">
        <v>0.05</v>
      </c>
      <c r="S665" s="238">
        <f t="shared" si="64"/>
        <v>399873.41591917811</v>
      </c>
    </row>
    <row r="666" spans="2:19" ht="15" customHeight="1" x14ac:dyDescent="0.25">
      <c r="B666" s="11">
        <v>662</v>
      </c>
      <c r="C666" s="161" t="s">
        <v>739</v>
      </c>
      <c r="D666" s="237"/>
      <c r="E666" s="152">
        <v>42217</v>
      </c>
      <c r="F666" s="58">
        <v>44482</v>
      </c>
      <c r="G666" s="5">
        <f t="shared" si="62"/>
        <v>6.2054794520547949</v>
      </c>
      <c r="H666" s="11">
        <v>15</v>
      </c>
      <c r="I666" s="11"/>
      <c r="J666" s="87">
        <v>0.05</v>
      </c>
      <c r="K666" s="88">
        <f t="shared" si="63"/>
        <v>6.3333333333333325E-2</v>
      </c>
      <c r="L666" s="238">
        <v>660436</v>
      </c>
      <c r="M666" s="238">
        <v>539941.65</v>
      </c>
      <c r="N666" s="89">
        <v>0.05</v>
      </c>
      <c r="O666" s="239">
        <f t="shared" si="65"/>
        <v>693457.8</v>
      </c>
      <c r="P666" s="238">
        <f t="shared" si="66"/>
        <v>272538.41482191783</v>
      </c>
      <c r="Q666" s="238">
        <f t="shared" si="67"/>
        <v>420919.38517808222</v>
      </c>
      <c r="R666" s="89">
        <v>0.05</v>
      </c>
      <c r="S666" s="238">
        <f t="shared" si="64"/>
        <v>399873.41591917811</v>
      </c>
    </row>
    <row r="667" spans="2:19" ht="15" customHeight="1" x14ac:dyDescent="0.25">
      <c r="B667" s="11">
        <v>663</v>
      </c>
      <c r="C667" s="161" t="s">
        <v>739</v>
      </c>
      <c r="D667" s="237"/>
      <c r="E667" s="152">
        <v>42217</v>
      </c>
      <c r="F667" s="58">
        <v>44482</v>
      </c>
      <c r="G667" s="5">
        <f t="shared" si="62"/>
        <v>6.2054794520547949</v>
      </c>
      <c r="H667" s="11">
        <v>15</v>
      </c>
      <c r="I667" s="11"/>
      <c r="J667" s="87">
        <v>0.05</v>
      </c>
      <c r="K667" s="88">
        <f t="shared" si="63"/>
        <v>6.3333333333333325E-2</v>
      </c>
      <c r="L667" s="238">
        <v>660436</v>
      </c>
      <c r="M667" s="238">
        <v>539941.65</v>
      </c>
      <c r="N667" s="89">
        <v>0.05</v>
      </c>
      <c r="O667" s="239">
        <f t="shared" si="65"/>
        <v>693457.8</v>
      </c>
      <c r="P667" s="238">
        <f t="shared" si="66"/>
        <v>272538.41482191783</v>
      </c>
      <c r="Q667" s="238">
        <f t="shared" si="67"/>
        <v>420919.38517808222</v>
      </c>
      <c r="R667" s="89">
        <v>0.05</v>
      </c>
      <c r="S667" s="238">
        <f t="shared" si="64"/>
        <v>399873.41591917811</v>
      </c>
    </row>
    <row r="668" spans="2:19" ht="15" customHeight="1" x14ac:dyDescent="0.25">
      <c r="B668" s="11">
        <v>664</v>
      </c>
      <c r="C668" s="161" t="s">
        <v>739</v>
      </c>
      <c r="D668" s="237"/>
      <c r="E668" s="152">
        <v>42217</v>
      </c>
      <c r="F668" s="58">
        <v>44482</v>
      </c>
      <c r="G668" s="5">
        <f t="shared" si="62"/>
        <v>6.2054794520547949</v>
      </c>
      <c r="H668" s="11">
        <v>15</v>
      </c>
      <c r="I668" s="11"/>
      <c r="J668" s="87">
        <v>0.05</v>
      </c>
      <c r="K668" s="88">
        <f t="shared" si="63"/>
        <v>6.3333333333333325E-2</v>
      </c>
      <c r="L668" s="238">
        <v>660436</v>
      </c>
      <c r="M668" s="238">
        <v>539941.65</v>
      </c>
      <c r="N668" s="89">
        <v>0.05</v>
      </c>
      <c r="O668" s="239">
        <f t="shared" si="65"/>
        <v>693457.8</v>
      </c>
      <c r="P668" s="238">
        <f t="shared" si="66"/>
        <v>272538.41482191783</v>
      </c>
      <c r="Q668" s="238">
        <f t="shared" si="67"/>
        <v>420919.38517808222</v>
      </c>
      <c r="R668" s="89">
        <v>0.05</v>
      </c>
      <c r="S668" s="238">
        <f t="shared" si="64"/>
        <v>399873.41591917811</v>
      </c>
    </row>
    <row r="669" spans="2:19" ht="15" customHeight="1" x14ac:dyDescent="0.25">
      <c r="B669" s="11">
        <v>665</v>
      </c>
      <c r="C669" s="161" t="s">
        <v>739</v>
      </c>
      <c r="D669" s="237"/>
      <c r="E669" s="152">
        <v>42217</v>
      </c>
      <c r="F669" s="58">
        <v>44482</v>
      </c>
      <c r="G669" s="5">
        <f t="shared" si="62"/>
        <v>6.2054794520547949</v>
      </c>
      <c r="H669" s="11">
        <v>15</v>
      </c>
      <c r="I669" s="11"/>
      <c r="J669" s="87">
        <v>0.05</v>
      </c>
      <c r="K669" s="88">
        <f t="shared" si="63"/>
        <v>6.3333333333333325E-2</v>
      </c>
      <c r="L669" s="238">
        <v>660436</v>
      </c>
      <c r="M669" s="238">
        <v>539941.65</v>
      </c>
      <c r="N669" s="89">
        <v>0.05</v>
      </c>
      <c r="O669" s="239">
        <f t="shared" si="65"/>
        <v>693457.8</v>
      </c>
      <c r="P669" s="238">
        <f t="shared" si="66"/>
        <v>272538.41482191783</v>
      </c>
      <c r="Q669" s="238">
        <f t="shared" si="67"/>
        <v>420919.38517808222</v>
      </c>
      <c r="R669" s="89">
        <v>0.05</v>
      </c>
      <c r="S669" s="238">
        <f t="shared" si="64"/>
        <v>399873.41591917811</v>
      </c>
    </row>
    <row r="670" spans="2:19" ht="15" customHeight="1" x14ac:dyDescent="0.25">
      <c r="B670" s="11">
        <v>666</v>
      </c>
      <c r="C670" s="161" t="s">
        <v>739</v>
      </c>
      <c r="D670" s="237"/>
      <c r="E670" s="152">
        <v>42217</v>
      </c>
      <c r="F670" s="58">
        <v>44482</v>
      </c>
      <c r="G670" s="5">
        <f t="shared" si="62"/>
        <v>6.2054794520547949</v>
      </c>
      <c r="H670" s="11">
        <v>15</v>
      </c>
      <c r="I670" s="11"/>
      <c r="J670" s="87">
        <v>0.05</v>
      </c>
      <c r="K670" s="88">
        <f t="shared" si="63"/>
        <v>6.3333333333333325E-2</v>
      </c>
      <c r="L670" s="238">
        <v>660436</v>
      </c>
      <c r="M670" s="238">
        <v>539941.65</v>
      </c>
      <c r="N670" s="89">
        <v>0.05</v>
      </c>
      <c r="O670" s="239">
        <f t="shared" si="65"/>
        <v>693457.8</v>
      </c>
      <c r="P670" s="238">
        <f t="shared" si="66"/>
        <v>272538.41482191783</v>
      </c>
      <c r="Q670" s="238">
        <f t="shared" si="67"/>
        <v>420919.38517808222</v>
      </c>
      <c r="R670" s="89">
        <v>0.05</v>
      </c>
      <c r="S670" s="238">
        <f t="shared" si="64"/>
        <v>399873.41591917811</v>
      </c>
    </row>
    <row r="671" spans="2:19" ht="15" customHeight="1" x14ac:dyDescent="0.25">
      <c r="B671" s="11">
        <v>667</v>
      </c>
      <c r="C671" s="161" t="s">
        <v>739</v>
      </c>
      <c r="D671" s="237"/>
      <c r="E671" s="152">
        <v>42217</v>
      </c>
      <c r="F671" s="58">
        <v>44482</v>
      </c>
      <c r="G671" s="5">
        <f t="shared" si="62"/>
        <v>6.2054794520547949</v>
      </c>
      <c r="H671" s="11">
        <v>15</v>
      </c>
      <c r="I671" s="11"/>
      <c r="J671" s="87">
        <v>0.05</v>
      </c>
      <c r="K671" s="88">
        <f t="shared" si="63"/>
        <v>6.3333333333333325E-2</v>
      </c>
      <c r="L671" s="238">
        <v>660436</v>
      </c>
      <c r="M671" s="238">
        <v>539941.65</v>
      </c>
      <c r="N671" s="89">
        <v>0.05</v>
      </c>
      <c r="O671" s="239">
        <f t="shared" si="65"/>
        <v>693457.8</v>
      </c>
      <c r="P671" s="238">
        <f t="shared" si="66"/>
        <v>272538.41482191783</v>
      </c>
      <c r="Q671" s="238">
        <f t="shared" si="67"/>
        <v>420919.38517808222</v>
      </c>
      <c r="R671" s="89">
        <v>0.05</v>
      </c>
      <c r="S671" s="238">
        <f t="shared" si="64"/>
        <v>399873.41591917811</v>
      </c>
    </row>
    <row r="672" spans="2:19" ht="15" customHeight="1" x14ac:dyDescent="0.25">
      <c r="B672" s="11">
        <v>668</v>
      </c>
      <c r="C672" s="161" t="s">
        <v>739</v>
      </c>
      <c r="D672" s="237"/>
      <c r="E672" s="152">
        <v>42217</v>
      </c>
      <c r="F672" s="58">
        <v>44482</v>
      </c>
      <c r="G672" s="5">
        <f t="shared" si="62"/>
        <v>6.2054794520547949</v>
      </c>
      <c r="H672" s="11">
        <v>15</v>
      </c>
      <c r="I672" s="11"/>
      <c r="J672" s="87">
        <v>0.05</v>
      </c>
      <c r="K672" s="88">
        <f t="shared" si="63"/>
        <v>6.3333333333333325E-2</v>
      </c>
      <c r="L672" s="238">
        <v>660436</v>
      </c>
      <c r="M672" s="238">
        <v>539941.65</v>
      </c>
      <c r="N672" s="89">
        <v>0.05</v>
      </c>
      <c r="O672" s="239">
        <f t="shared" si="65"/>
        <v>693457.8</v>
      </c>
      <c r="P672" s="238">
        <f t="shared" si="66"/>
        <v>272538.41482191783</v>
      </c>
      <c r="Q672" s="238">
        <f t="shared" si="67"/>
        <v>420919.38517808222</v>
      </c>
      <c r="R672" s="89">
        <v>0.05</v>
      </c>
      <c r="S672" s="238">
        <f t="shared" si="64"/>
        <v>399873.41591917811</v>
      </c>
    </row>
    <row r="673" spans="2:19" ht="15" customHeight="1" x14ac:dyDescent="0.25">
      <c r="B673" s="11">
        <v>669</v>
      </c>
      <c r="C673" s="161" t="s">
        <v>739</v>
      </c>
      <c r="D673" s="237"/>
      <c r="E673" s="152">
        <v>42217</v>
      </c>
      <c r="F673" s="58">
        <v>44482</v>
      </c>
      <c r="G673" s="5">
        <f t="shared" si="62"/>
        <v>6.2054794520547949</v>
      </c>
      <c r="H673" s="11">
        <v>15</v>
      </c>
      <c r="I673" s="11"/>
      <c r="J673" s="87">
        <v>0.05</v>
      </c>
      <c r="K673" s="88">
        <f t="shared" si="63"/>
        <v>6.3333333333333325E-2</v>
      </c>
      <c r="L673" s="238">
        <v>660436</v>
      </c>
      <c r="M673" s="238">
        <v>539941.65</v>
      </c>
      <c r="N673" s="89">
        <v>0.05</v>
      </c>
      <c r="O673" s="239">
        <f t="shared" si="65"/>
        <v>693457.8</v>
      </c>
      <c r="P673" s="238">
        <f t="shared" si="66"/>
        <v>272538.41482191783</v>
      </c>
      <c r="Q673" s="238">
        <f t="shared" si="67"/>
        <v>420919.38517808222</v>
      </c>
      <c r="R673" s="89">
        <v>0.05</v>
      </c>
      <c r="S673" s="238">
        <f t="shared" si="64"/>
        <v>399873.41591917811</v>
      </c>
    </row>
    <row r="674" spans="2:19" ht="15" customHeight="1" x14ac:dyDescent="0.25">
      <c r="B674" s="11">
        <v>670</v>
      </c>
      <c r="C674" s="161" t="s">
        <v>739</v>
      </c>
      <c r="D674" s="237"/>
      <c r="E674" s="152">
        <v>42217</v>
      </c>
      <c r="F674" s="58">
        <v>44482</v>
      </c>
      <c r="G674" s="5">
        <f t="shared" si="62"/>
        <v>6.2054794520547949</v>
      </c>
      <c r="H674" s="11">
        <v>15</v>
      </c>
      <c r="I674" s="11" t="s">
        <v>2585</v>
      </c>
      <c r="J674" s="87">
        <v>0.05</v>
      </c>
      <c r="K674" s="88">
        <f t="shared" si="63"/>
        <v>6.3333333333333325E-2</v>
      </c>
      <c r="L674" s="238">
        <v>660436</v>
      </c>
      <c r="M674" s="238">
        <v>539941.65</v>
      </c>
      <c r="N674" s="89">
        <v>0.05</v>
      </c>
      <c r="O674" s="239">
        <f t="shared" si="65"/>
        <v>693457.8</v>
      </c>
      <c r="P674" s="238">
        <f t="shared" si="66"/>
        <v>272538.41482191783</v>
      </c>
      <c r="Q674" s="238">
        <f t="shared" si="67"/>
        <v>420919.38517808222</v>
      </c>
      <c r="R674" s="89">
        <v>0.05</v>
      </c>
      <c r="S674" s="238">
        <f t="shared" si="64"/>
        <v>399873.41591917811</v>
      </c>
    </row>
    <row r="675" spans="2:19" ht="15" customHeight="1" x14ac:dyDescent="0.25">
      <c r="B675" s="11">
        <v>671</v>
      </c>
      <c r="C675" s="161" t="s">
        <v>739</v>
      </c>
      <c r="D675" s="237"/>
      <c r="E675" s="152">
        <v>42217</v>
      </c>
      <c r="F675" s="58">
        <v>44482</v>
      </c>
      <c r="G675" s="5">
        <f t="shared" si="62"/>
        <v>6.2054794520547949</v>
      </c>
      <c r="H675" s="11">
        <v>15</v>
      </c>
      <c r="I675" s="11" t="s">
        <v>2585</v>
      </c>
      <c r="J675" s="87">
        <v>0.05</v>
      </c>
      <c r="K675" s="88">
        <f t="shared" si="63"/>
        <v>6.3333333333333325E-2</v>
      </c>
      <c r="L675" s="238">
        <v>660436</v>
      </c>
      <c r="M675" s="238">
        <v>539941.65</v>
      </c>
      <c r="N675" s="89">
        <v>0.05</v>
      </c>
      <c r="O675" s="239">
        <f t="shared" si="65"/>
        <v>693457.8</v>
      </c>
      <c r="P675" s="238">
        <f t="shared" si="66"/>
        <v>272538.41482191783</v>
      </c>
      <c r="Q675" s="238">
        <f t="shared" si="67"/>
        <v>420919.38517808222</v>
      </c>
      <c r="R675" s="89">
        <v>0.05</v>
      </c>
      <c r="S675" s="238">
        <f t="shared" si="64"/>
        <v>399873.41591917811</v>
      </c>
    </row>
    <row r="676" spans="2:19" ht="15" customHeight="1" x14ac:dyDescent="0.25">
      <c r="B676" s="11">
        <v>672</v>
      </c>
      <c r="C676" s="161" t="s">
        <v>739</v>
      </c>
      <c r="D676" s="237"/>
      <c r="E676" s="152">
        <v>42217</v>
      </c>
      <c r="F676" s="58">
        <v>44482</v>
      </c>
      <c r="G676" s="5">
        <f t="shared" si="62"/>
        <v>6.2054794520547949</v>
      </c>
      <c r="H676" s="11">
        <v>15</v>
      </c>
      <c r="I676" s="11"/>
      <c r="J676" s="87">
        <v>0.05</v>
      </c>
      <c r="K676" s="88">
        <f t="shared" si="63"/>
        <v>6.3333333333333325E-2</v>
      </c>
      <c r="L676" s="238">
        <v>660436</v>
      </c>
      <c r="M676" s="238">
        <v>539941.65</v>
      </c>
      <c r="N676" s="89">
        <v>0.05</v>
      </c>
      <c r="O676" s="239">
        <f t="shared" si="65"/>
        <v>693457.8</v>
      </c>
      <c r="P676" s="238">
        <f t="shared" si="66"/>
        <v>272538.41482191783</v>
      </c>
      <c r="Q676" s="238">
        <f t="shared" si="67"/>
        <v>420919.38517808222</v>
      </c>
      <c r="R676" s="89">
        <v>0.05</v>
      </c>
      <c r="S676" s="238">
        <f t="shared" si="64"/>
        <v>399873.41591917811</v>
      </c>
    </row>
    <row r="677" spans="2:19" ht="15" customHeight="1" x14ac:dyDescent="0.25">
      <c r="B677" s="11">
        <v>673</v>
      </c>
      <c r="C677" s="161" t="s">
        <v>739</v>
      </c>
      <c r="D677" s="237"/>
      <c r="E677" s="152">
        <v>42217</v>
      </c>
      <c r="F677" s="58">
        <v>44482</v>
      </c>
      <c r="G677" s="5">
        <f t="shared" si="62"/>
        <v>6.2054794520547949</v>
      </c>
      <c r="H677" s="11">
        <v>15</v>
      </c>
      <c r="I677" s="11"/>
      <c r="J677" s="87">
        <v>0.05</v>
      </c>
      <c r="K677" s="88">
        <f t="shared" si="63"/>
        <v>6.3333333333333325E-2</v>
      </c>
      <c r="L677" s="238">
        <v>660436</v>
      </c>
      <c r="M677" s="238">
        <v>539941.65</v>
      </c>
      <c r="N677" s="89">
        <v>0.05</v>
      </c>
      <c r="O677" s="239">
        <f t="shared" si="65"/>
        <v>693457.8</v>
      </c>
      <c r="P677" s="238">
        <f t="shared" si="66"/>
        <v>272538.41482191783</v>
      </c>
      <c r="Q677" s="238">
        <f t="shared" si="67"/>
        <v>420919.38517808222</v>
      </c>
      <c r="R677" s="89">
        <v>0.05</v>
      </c>
      <c r="S677" s="238">
        <f t="shared" si="64"/>
        <v>399873.41591917811</v>
      </c>
    </row>
    <row r="678" spans="2:19" ht="15" customHeight="1" x14ac:dyDescent="0.25">
      <c r="B678" s="11">
        <v>674</v>
      </c>
      <c r="C678" s="161" t="s">
        <v>739</v>
      </c>
      <c r="D678" s="237"/>
      <c r="E678" s="152">
        <v>42217</v>
      </c>
      <c r="F678" s="58">
        <v>44482</v>
      </c>
      <c r="G678" s="5">
        <f t="shared" si="62"/>
        <v>6.2054794520547949</v>
      </c>
      <c r="H678" s="11">
        <v>15</v>
      </c>
      <c r="I678" s="11"/>
      <c r="J678" s="87">
        <v>0.05</v>
      </c>
      <c r="K678" s="88">
        <f t="shared" si="63"/>
        <v>6.3333333333333325E-2</v>
      </c>
      <c r="L678" s="238">
        <v>660436</v>
      </c>
      <c r="M678" s="238">
        <v>539941.65</v>
      </c>
      <c r="N678" s="89">
        <v>0.05</v>
      </c>
      <c r="O678" s="239">
        <f t="shared" si="65"/>
        <v>693457.8</v>
      </c>
      <c r="P678" s="238">
        <f t="shared" si="66"/>
        <v>272538.41482191783</v>
      </c>
      <c r="Q678" s="238">
        <f t="shared" si="67"/>
        <v>420919.38517808222</v>
      </c>
      <c r="R678" s="89">
        <v>0.05</v>
      </c>
      <c r="S678" s="238">
        <f t="shared" si="64"/>
        <v>399873.41591917811</v>
      </c>
    </row>
    <row r="679" spans="2:19" ht="15" customHeight="1" x14ac:dyDescent="0.25">
      <c r="B679" s="11">
        <v>675</v>
      </c>
      <c r="C679" s="161" t="s">
        <v>739</v>
      </c>
      <c r="D679" s="237"/>
      <c r="E679" s="152">
        <v>42217</v>
      </c>
      <c r="F679" s="58">
        <v>44482</v>
      </c>
      <c r="G679" s="5">
        <f t="shared" si="62"/>
        <v>6.2054794520547949</v>
      </c>
      <c r="H679" s="11">
        <v>15</v>
      </c>
      <c r="I679" s="11"/>
      <c r="J679" s="87">
        <v>0.05</v>
      </c>
      <c r="K679" s="88">
        <f t="shared" si="63"/>
        <v>6.3333333333333325E-2</v>
      </c>
      <c r="L679" s="238">
        <v>660436</v>
      </c>
      <c r="M679" s="238">
        <v>539941.65</v>
      </c>
      <c r="N679" s="89">
        <v>0.05</v>
      </c>
      <c r="O679" s="239">
        <f t="shared" si="65"/>
        <v>693457.8</v>
      </c>
      <c r="P679" s="238">
        <f t="shared" si="66"/>
        <v>272538.41482191783</v>
      </c>
      <c r="Q679" s="238">
        <f t="shared" si="67"/>
        <v>420919.38517808222</v>
      </c>
      <c r="R679" s="89">
        <v>0.05</v>
      </c>
      <c r="S679" s="238">
        <f t="shared" si="64"/>
        <v>399873.41591917811</v>
      </c>
    </row>
    <row r="680" spans="2:19" ht="15" customHeight="1" x14ac:dyDescent="0.25">
      <c r="B680" s="11">
        <v>676</v>
      </c>
      <c r="C680" s="161" t="s">
        <v>739</v>
      </c>
      <c r="D680" s="237"/>
      <c r="E680" s="152">
        <v>42217</v>
      </c>
      <c r="F680" s="58">
        <v>44482</v>
      </c>
      <c r="G680" s="5">
        <f t="shared" si="62"/>
        <v>6.2054794520547949</v>
      </c>
      <c r="H680" s="11">
        <v>15</v>
      </c>
      <c r="I680" s="11"/>
      <c r="J680" s="87">
        <v>0.05</v>
      </c>
      <c r="K680" s="88">
        <f t="shared" si="63"/>
        <v>6.3333333333333325E-2</v>
      </c>
      <c r="L680" s="238">
        <v>660436</v>
      </c>
      <c r="M680" s="238">
        <v>539941.65</v>
      </c>
      <c r="N680" s="89">
        <v>0.05</v>
      </c>
      <c r="O680" s="239">
        <f t="shared" si="65"/>
        <v>693457.8</v>
      </c>
      <c r="P680" s="238">
        <f t="shared" si="66"/>
        <v>272538.41482191783</v>
      </c>
      <c r="Q680" s="238">
        <f t="shared" si="67"/>
        <v>420919.38517808222</v>
      </c>
      <c r="R680" s="89">
        <v>0.05</v>
      </c>
      <c r="S680" s="238">
        <f t="shared" si="64"/>
        <v>399873.41591917811</v>
      </c>
    </row>
    <row r="681" spans="2:19" ht="15" customHeight="1" x14ac:dyDescent="0.25">
      <c r="B681" s="11">
        <v>677</v>
      </c>
      <c r="C681" s="161" t="s">
        <v>739</v>
      </c>
      <c r="D681" s="237"/>
      <c r="E681" s="152">
        <v>42217</v>
      </c>
      <c r="F681" s="58">
        <v>44482</v>
      </c>
      <c r="G681" s="5">
        <f t="shared" si="62"/>
        <v>6.2054794520547949</v>
      </c>
      <c r="H681" s="11">
        <v>15</v>
      </c>
      <c r="I681" s="11"/>
      <c r="J681" s="87">
        <v>0.05</v>
      </c>
      <c r="K681" s="88">
        <f t="shared" si="63"/>
        <v>6.3333333333333325E-2</v>
      </c>
      <c r="L681" s="238">
        <v>660436</v>
      </c>
      <c r="M681" s="238">
        <v>539941.65</v>
      </c>
      <c r="N681" s="89">
        <v>0.05</v>
      </c>
      <c r="O681" s="239">
        <f t="shared" si="65"/>
        <v>693457.8</v>
      </c>
      <c r="P681" s="238">
        <f t="shared" si="66"/>
        <v>272538.41482191783</v>
      </c>
      <c r="Q681" s="238">
        <f t="shared" si="67"/>
        <v>420919.38517808222</v>
      </c>
      <c r="R681" s="89">
        <v>0.05</v>
      </c>
      <c r="S681" s="238">
        <f t="shared" si="64"/>
        <v>399873.41591917811</v>
      </c>
    </row>
    <row r="682" spans="2:19" ht="15" customHeight="1" x14ac:dyDescent="0.25">
      <c r="B682" s="11">
        <v>678</v>
      </c>
      <c r="C682" s="161" t="s">
        <v>739</v>
      </c>
      <c r="D682" s="237"/>
      <c r="E682" s="152">
        <v>42217</v>
      </c>
      <c r="F682" s="58">
        <v>44482</v>
      </c>
      <c r="G682" s="5">
        <f t="shared" si="62"/>
        <v>6.2054794520547949</v>
      </c>
      <c r="H682" s="11">
        <v>15</v>
      </c>
      <c r="I682" s="11"/>
      <c r="J682" s="87">
        <v>0.05</v>
      </c>
      <c r="K682" s="88">
        <f t="shared" si="63"/>
        <v>6.3333333333333325E-2</v>
      </c>
      <c r="L682" s="238">
        <v>660436</v>
      </c>
      <c r="M682" s="238">
        <v>539941.65</v>
      </c>
      <c r="N682" s="89">
        <v>0.05</v>
      </c>
      <c r="O682" s="239">
        <f t="shared" si="65"/>
        <v>693457.8</v>
      </c>
      <c r="P682" s="238">
        <f t="shared" si="66"/>
        <v>272538.41482191783</v>
      </c>
      <c r="Q682" s="238">
        <f t="shared" si="67"/>
        <v>420919.38517808222</v>
      </c>
      <c r="R682" s="89">
        <v>0.05</v>
      </c>
      <c r="S682" s="238">
        <f t="shared" si="64"/>
        <v>399873.41591917811</v>
      </c>
    </row>
    <row r="683" spans="2:19" ht="15" customHeight="1" x14ac:dyDescent="0.25">
      <c r="B683" s="11">
        <v>679</v>
      </c>
      <c r="C683" s="161" t="s">
        <v>739</v>
      </c>
      <c r="D683" s="237"/>
      <c r="E683" s="152">
        <v>42217</v>
      </c>
      <c r="F683" s="58">
        <v>44482</v>
      </c>
      <c r="G683" s="5">
        <f t="shared" si="62"/>
        <v>6.2054794520547949</v>
      </c>
      <c r="H683" s="11">
        <v>15</v>
      </c>
      <c r="I683" s="11"/>
      <c r="J683" s="87">
        <v>0.05</v>
      </c>
      <c r="K683" s="88">
        <f t="shared" si="63"/>
        <v>6.3333333333333325E-2</v>
      </c>
      <c r="L683" s="238">
        <v>660436</v>
      </c>
      <c r="M683" s="238">
        <v>539941.65</v>
      </c>
      <c r="N683" s="89">
        <v>0.05</v>
      </c>
      <c r="O683" s="239">
        <f t="shared" si="65"/>
        <v>693457.8</v>
      </c>
      <c r="P683" s="238">
        <f t="shared" si="66"/>
        <v>272538.41482191783</v>
      </c>
      <c r="Q683" s="238">
        <f t="shared" si="67"/>
        <v>420919.38517808222</v>
      </c>
      <c r="R683" s="89">
        <v>0.05</v>
      </c>
      <c r="S683" s="238">
        <f t="shared" si="64"/>
        <v>399873.41591917811</v>
      </c>
    </row>
    <row r="684" spans="2:19" ht="15" customHeight="1" x14ac:dyDescent="0.25">
      <c r="B684" s="11">
        <v>680</v>
      </c>
      <c r="C684" s="161" t="s">
        <v>739</v>
      </c>
      <c r="D684" s="237"/>
      <c r="E684" s="152">
        <v>42217</v>
      </c>
      <c r="F684" s="58">
        <v>44482</v>
      </c>
      <c r="G684" s="5">
        <f t="shared" si="62"/>
        <v>6.2054794520547949</v>
      </c>
      <c r="H684" s="11">
        <v>15</v>
      </c>
      <c r="I684" s="11"/>
      <c r="J684" s="87">
        <v>0.05</v>
      </c>
      <c r="K684" s="88">
        <f t="shared" si="63"/>
        <v>6.3333333333333325E-2</v>
      </c>
      <c r="L684" s="238">
        <v>660436</v>
      </c>
      <c r="M684" s="238">
        <v>539941.65</v>
      </c>
      <c r="N684" s="89">
        <v>0.05</v>
      </c>
      <c r="O684" s="239">
        <f t="shared" si="65"/>
        <v>693457.8</v>
      </c>
      <c r="P684" s="238">
        <f t="shared" si="66"/>
        <v>272538.41482191783</v>
      </c>
      <c r="Q684" s="238">
        <f t="shared" si="67"/>
        <v>420919.38517808222</v>
      </c>
      <c r="R684" s="89">
        <v>0.05</v>
      </c>
      <c r="S684" s="238">
        <f t="shared" si="64"/>
        <v>399873.41591917811</v>
      </c>
    </row>
    <row r="685" spans="2:19" ht="15" customHeight="1" x14ac:dyDescent="0.25">
      <c r="B685" s="11">
        <v>681</v>
      </c>
      <c r="C685" s="161" t="s">
        <v>739</v>
      </c>
      <c r="D685" s="237"/>
      <c r="E685" s="152">
        <v>42217</v>
      </c>
      <c r="F685" s="58">
        <v>44482</v>
      </c>
      <c r="G685" s="5">
        <f t="shared" si="62"/>
        <v>6.2054794520547949</v>
      </c>
      <c r="H685" s="11">
        <v>15</v>
      </c>
      <c r="I685" s="11"/>
      <c r="J685" s="87">
        <v>0.05</v>
      </c>
      <c r="K685" s="88">
        <f t="shared" si="63"/>
        <v>6.3333333333333325E-2</v>
      </c>
      <c r="L685" s="238">
        <v>660436</v>
      </c>
      <c r="M685" s="238">
        <v>539941.65</v>
      </c>
      <c r="N685" s="89">
        <v>0.05</v>
      </c>
      <c r="O685" s="239">
        <f t="shared" si="65"/>
        <v>693457.8</v>
      </c>
      <c r="P685" s="238">
        <f t="shared" si="66"/>
        <v>272538.41482191783</v>
      </c>
      <c r="Q685" s="238">
        <f t="shared" si="67"/>
        <v>420919.38517808222</v>
      </c>
      <c r="R685" s="89">
        <v>0.05</v>
      </c>
      <c r="S685" s="238">
        <f t="shared" si="64"/>
        <v>399873.41591917811</v>
      </c>
    </row>
    <row r="686" spans="2:19" ht="15" customHeight="1" x14ac:dyDescent="0.25">
      <c r="B686" s="11">
        <v>682</v>
      </c>
      <c r="C686" s="161" t="s">
        <v>739</v>
      </c>
      <c r="D686" s="237"/>
      <c r="E686" s="152">
        <v>42217</v>
      </c>
      <c r="F686" s="58">
        <v>44482</v>
      </c>
      <c r="G686" s="5">
        <f t="shared" si="62"/>
        <v>6.2054794520547949</v>
      </c>
      <c r="H686" s="11">
        <v>15</v>
      </c>
      <c r="I686" s="11"/>
      <c r="J686" s="87">
        <v>0.05</v>
      </c>
      <c r="K686" s="88">
        <f t="shared" si="63"/>
        <v>6.3333333333333325E-2</v>
      </c>
      <c r="L686" s="238">
        <v>660436</v>
      </c>
      <c r="M686" s="238">
        <v>539941.65</v>
      </c>
      <c r="N686" s="89">
        <v>0.05</v>
      </c>
      <c r="O686" s="239">
        <f t="shared" si="65"/>
        <v>693457.8</v>
      </c>
      <c r="P686" s="238">
        <f t="shared" si="66"/>
        <v>272538.41482191783</v>
      </c>
      <c r="Q686" s="238">
        <f t="shared" si="67"/>
        <v>420919.38517808222</v>
      </c>
      <c r="R686" s="89">
        <v>0.05</v>
      </c>
      <c r="S686" s="238">
        <f t="shared" si="64"/>
        <v>399873.41591917811</v>
      </c>
    </row>
    <row r="687" spans="2:19" ht="15" customHeight="1" x14ac:dyDescent="0.25">
      <c r="B687" s="11">
        <v>683</v>
      </c>
      <c r="C687" s="161" t="s">
        <v>739</v>
      </c>
      <c r="D687" s="237"/>
      <c r="E687" s="152">
        <v>42217</v>
      </c>
      <c r="F687" s="58">
        <v>44482</v>
      </c>
      <c r="G687" s="5">
        <f t="shared" si="62"/>
        <v>6.2054794520547949</v>
      </c>
      <c r="H687" s="11">
        <v>15</v>
      </c>
      <c r="I687" s="11"/>
      <c r="J687" s="87">
        <v>0.05</v>
      </c>
      <c r="K687" s="88">
        <f t="shared" si="63"/>
        <v>6.3333333333333325E-2</v>
      </c>
      <c r="L687" s="238">
        <v>660436</v>
      </c>
      <c r="M687" s="238">
        <v>539941.65</v>
      </c>
      <c r="N687" s="89">
        <v>0.05</v>
      </c>
      <c r="O687" s="239">
        <f t="shared" si="65"/>
        <v>693457.8</v>
      </c>
      <c r="P687" s="238">
        <f t="shared" si="66"/>
        <v>272538.41482191783</v>
      </c>
      <c r="Q687" s="238">
        <f t="shared" si="67"/>
        <v>420919.38517808222</v>
      </c>
      <c r="R687" s="89">
        <v>0.05</v>
      </c>
      <c r="S687" s="238">
        <f t="shared" si="64"/>
        <v>399873.41591917811</v>
      </c>
    </row>
    <row r="688" spans="2:19" ht="15" customHeight="1" x14ac:dyDescent="0.25">
      <c r="B688" s="11">
        <v>684</v>
      </c>
      <c r="C688" s="161" t="s">
        <v>739</v>
      </c>
      <c r="D688" s="237"/>
      <c r="E688" s="152">
        <v>42217</v>
      </c>
      <c r="F688" s="58">
        <v>44482</v>
      </c>
      <c r="G688" s="5">
        <f t="shared" si="62"/>
        <v>6.2054794520547949</v>
      </c>
      <c r="H688" s="11">
        <v>15</v>
      </c>
      <c r="I688" s="11"/>
      <c r="J688" s="87">
        <v>0.05</v>
      </c>
      <c r="K688" s="88">
        <f t="shared" si="63"/>
        <v>6.3333333333333325E-2</v>
      </c>
      <c r="L688" s="238">
        <v>660436</v>
      </c>
      <c r="M688" s="238">
        <v>539941.65</v>
      </c>
      <c r="N688" s="89">
        <v>0.05</v>
      </c>
      <c r="O688" s="239">
        <f t="shared" si="65"/>
        <v>693457.8</v>
      </c>
      <c r="P688" s="238">
        <f t="shared" si="66"/>
        <v>272538.41482191783</v>
      </c>
      <c r="Q688" s="238">
        <f t="shared" si="67"/>
        <v>420919.38517808222</v>
      </c>
      <c r="R688" s="89">
        <v>0.05</v>
      </c>
      <c r="S688" s="238">
        <f t="shared" si="64"/>
        <v>399873.41591917811</v>
      </c>
    </row>
    <row r="689" spans="2:19" ht="15" customHeight="1" x14ac:dyDescent="0.25">
      <c r="B689" s="11">
        <v>685</v>
      </c>
      <c r="C689" s="161" t="s">
        <v>739</v>
      </c>
      <c r="D689" s="237"/>
      <c r="E689" s="152">
        <v>42217</v>
      </c>
      <c r="F689" s="58">
        <v>44482</v>
      </c>
      <c r="G689" s="5">
        <f t="shared" si="62"/>
        <v>6.2054794520547949</v>
      </c>
      <c r="H689" s="11">
        <v>15</v>
      </c>
      <c r="I689" s="11"/>
      <c r="J689" s="87">
        <v>0.05</v>
      </c>
      <c r="K689" s="88">
        <f t="shared" si="63"/>
        <v>6.3333333333333325E-2</v>
      </c>
      <c r="L689" s="238">
        <v>660436</v>
      </c>
      <c r="M689" s="238">
        <v>539941.65</v>
      </c>
      <c r="N689" s="89">
        <v>0.05</v>
      </c>
      <c r="O689" s="239">
        <f t="shared" si="65"/>
        <v>693457.8</v>
      </c>
      <c r="P689" s="238">
        <f t="shared" si="66"/>
        <v>272538.41482191783</v>
      </c>
      <c r="Q689" s="238">
        <f t="shared" si="67"/>
        <v>420919.38517808222</v>
      </c>
      <c r="R689" s="89">
        <v>0.05</v>
      </c>
      <c r="S689" s="238">
        <f t="shared" si="64"/>
        <v>399873.41591917811</v>
      </c>
    </row>
    <row r="690" spans="2:19" ht="15" customHeight="1" x14ac:dyDescent="0.25">
      <c r="B690" s="11">
        <v>686</v>
      </c>
      <c r="C690" s="161" t="s">
        <v>739</v>
      </c>
      <c r="D690" s="237"/>
      <c r="E690" s="152">
        <v>42217</v>
      </c>
      <c r="F690" s="58">
        <v>44482</v>
      </c>
      <c r="G690" s="5">
        <f t="shared" si="62"/>
        <v>6.2054794520547949</v>
      </c>
      <c r="H690" s="11">
        <v>15</v>
      </c>
      <c r="I690" s="11"/>
      <c r="J690" s="87">
        <v>0.05</v>
      </c>
      <c r="K690" s="88">
        <f t="shared" si="63"/>
        <v>6.3333333333333325E-2</v>
      </c>
      <c r="L690" s="238">
        <v>660436</v>
      </c>
      <c r="M690" s="238">
        <v>539941.65</v>
      </c>
      <c r="N690" s="89">
        <v>0.05</v>
      </c>
      <c r="O690" s="239">
        <f t="shared" si="65"/>
        <v>693457.8</v>
      </c>
      <c r="P690" s="238">
        <f t="shared" si="66"/>
        <v>272538.41482191783</v>
      </c>
      <c r="Q690" s="238">
        <f t="shared" si="67"/>
        <v>420919.38517808222</v>
      </c>
      <c r="R690" s="89">
        <v>0.05</v>
      </c>
      <c r="S690" s="238">
        <f t="shared" si="64"/>
        <v>399873.41591917811</v>
      </c>
    </row>
    <row r="691" spans="2:19" ht="15" customHeight="1" x14ac:dyDescent="0.25">
      <c r="B691" s="11">
        <v>687</v>
      </c>
      <c r="C691" s="161" t="s">
        <v>739</v>
      </c>
      <c r="D691" s="237"/>
      <c r="E691" s="152">
        <v>42217</v>
      </c>
      <c r="F691" s="58">
        <v>44482</v>
      </c>
      <c r="G691" s="5">
        <f t="shared" si="62"/>
        <v>6.2054794520547949</v>
      </c>
      <c r="H691" s="11">
        <v>15</v>
      </c>
      <c r="I691" s="11"/>
      <c r="J691" s="87">
        <v>0.05</v>
      </c>
      <c r="K691" s="88">
        <f t="shared" si="63"/>
        <v>6.3333333333333325E-2</v>
      </c>
      <c r="L691" s="238">
        <v>660436</v>
      </c>
      <c r="M691" s="238">
        <v>539941.65</v>
      </c>
      <c r="N691" s="89">
        <v>0.05</v>
      </c>
      <c r="O691" s="239">
        <f t="shared" si="65"/>
        <v>693457.8</v>
      </c>
      <c r="P691" s="238">
        <f t="shared" si="66"/>
        <v>272538.41482191783</v>
      </c>
      <c r="Q691" s="238">
        <f t="shared" si="67"/>
        <v>420919.38517808222</v>
      </c>
      <c r="R691" s="89">
        <v>0.05</v>
      </c>
      <c r="S691" s="238">
        <f t="shared" si="64"/>
        <v>399873.41591917811</v>
      </c>
    </row>
    <row r="692" spans="2:19" ht="15" customHeight="1" x14ac:dyDescent="0.25">
      <c r="B692" s="11">
        <v>688</v>
      </c>
      <c r="C692" s="161" t="s">
        <v>739</v>
      </c>
      <c r="D692" s="237"/>
      <c r="E692" s="152">
        <v>42217</v>
      </c>
      <c r="F692" s="58">
        <v>44482</v>
      </c>
      <c r="G692" s="5">
        <f t="shared" si="62"/>
        <v>6.2054794520547949</v>
      </c>
      <c r="H692" s="11">
        <v>15</v>
      </c>
      <c r="I692" s="11"/>
      <c r="J692" s="87">
        <v>0.05</v>
      </c>
      <c r="K692" s="88">
        <f t="shared" si="63"/>
        <v>6.3333333333333325E-2</v>
      </c>
      <c r="L692" s="238">
        <v>660436</v>
      </c>
      <c r="M692" s="238">
        <v>539941.65</v>
      </c>
      <c r="N692" s="89">
        <v>0.05</v>
      </c>
      <c r="O692" s="239">
        <f t="shared" si="65"/>
        <v>693457.8</v>
      </c>
      <c r="P692" s="238">
        <f t="shared" si="66"/>
        <v>272538.41482191783</v>
      </c>
      <c r="Q692" s="238">
        <f t="shared" si="67"/>
        <v>420919.38517808222</v>
      </c>
      <c r="R692" s="89">
        <v>0.05</v>
      </c>
      <c r="S692" s="238">
        <f t="shared" si="64"/>
        <v>399873.41591917811</v>
      </c>
    </row>
    <row r="693" spans="2:19" ht="15" customHeight="1" x14ac:dyDescent="0.25">
      <c r="B693" s="11">
        <v>689</v>
      </c>
      <c r="C693" s="161" t="s">
        <v>739</v>
      </c>
      <c r="D693" s="237"/>
      <c r="E693" s="152">
        <v>42217</v>
      </c>
      <c r="F693" s="58">
        <v>44482</v>
      </c>
      <c r="G693" s="5">
        <f t="shared" si="62"/>
        <v>6.2054794520547949</v>
      </c>
      <c r="H693" s="11">
        <v>15</v>
      </c>
      <c r="I693" s="11"/>
      <c r="J693" s="87">
        <v>0.05</v>
      </c>
      <c r="K693" s="88">
        <f t="shared" si="63"/>
        <v>6.3333333333333325E-2</v>
      </c>
      <c r="L693" s="238">
        <v>660436</v>
      </c>
      <c r="M693" s="238">
        <v>539941.65</v>
      </c>
      <c r="N693" s="89">
        <v>0.05</v>
      </c>
      <c r="O693" s="239">
        <f t="shared" si="65"/>
        <v>693457.8</v>
      </c>
      <c r="P693" s="238">
        <f t="shared" si="66"/>
        <v>272538.41482191783</v>
      </c>
      <c r="Q693" s="238">
        <f t="shared" si="67"/>
        <v>420919.38517808222</v>
      </c>
      <c r="R693" s="89">
        <v>0.05</v>
      </c>
      <c r="S693" s="238">
        <f t="shared" si="64"/>
        <v>399873.41591917811</v>
      </c>
    </row>
    <row r="694" spans="2:19" ht="15" customHeight="1" x14ac:dyDescent="0.25">
      <c r="B694" s="11">
        <v>690</v>
      </c>
      <c r="C694" s="161" t="s">
        <v>739</v>
      </c>
      <c r="D694" s="237"/>
      <c r="E694" s="152">
        <v>42217</v>
      </c>
      <c r="F694" s="58">
        <v>44482</v>
      </c>
      <c r="G694" s="5">
        <f t="shared" si="62"/>
        <v>6.2054794520547949</v>
      </c>
      <c r="H694" s="11">
        <v>15</v>
      </c>
      <c r="I694" s="11"/>
      <c r="J694" s="87">
        <v>0.05</v>
      </c>
      <c r="K694" s="88">
        <f t="shared" si="63"/>
        <v>6.3333333333333325E-2</v>
      </c>
      <c r="L694" s="238">
        <v>660436</v>
      </c>
      <c r="M694" s="238">
        <v>539941.65</v>
      </c>
      <c r="N694" s="89">
        <v>0.05</v>
      </c>
      <c r="O694" s="239">
        <f t="shared" si="65"/>
        <v>693457.8</v>
      </c>
      <c r="P694" s="238">
        <f t="shared" si="66"/>
        <v>272538.41482191783</v>
      </c>
      <c r="Q694" s="238">
        <f t="shared" si="67"/>
        <v>420919.38517808222</v>
      </c>
      <c r="R694" s="89">
        <v>0.05</v>
      </c>
      <c r="S694" s="238">
        <f t="shared" si="64"/>
        <v>399873.41591917811</v>
      </c>
    </row>
    <row r="695" spans="2:19" ht="15" customHeight="1" x14ac:dyDescent="0.25">
      <c r="B695" s="11">
        <v>691</v>
      </c>
      <c r="C695" s="161" t="s">
        <v>739</v>
      </c>
      <c r="D695" s="237"/>
      <c r="E695" s="152">
        <v>42217</v>
      </c>
      <c r="F695" s="58">
        <v>44482</v>
      </c>
      <c r="G695" s="5">
        <f t="shared" si="62"/>
        <v>6.2054794520547949</v>
      </c>
      <c r="H695" s="11">
        <v>15</v>
      </c>
      <c r="I695" s="11"/>
      <c r="J695" s="87">
        <v>0.05</v>
      </c>
      <c r="K695" s="88">
        <f t="shared" si="63"/>
        <v>6.3333333333333325E-2</v>
      </c>
      <c r="L695" s="238">
        <v>660436</v>
      </c>
      <c r="M695" s="238">
        <v>539941.65</v>
      </c>
      <c r="N695" s="89">
        <v>0.05</v>
      </c>
      <c r="O695" s="239">
        <f t="shared" si="65"/>
        <v>693457.8</v>
      </c>
      <c r="P695" s="238">
        <f t="shared" si="66"/>
        <v>272538.41482191783</v>
      </c>
      <c r="Q695" s="238">
        <f t="shared" si="67"/>
        <v>420919.38517808222</v>
      </c>
      <c r="R695" s="89">
        <v>0.05</v>
      </c>
      <c r="S695" s="238">
        <f t="shared" si="64"/>
        <v>399873.41591917811</v>
      </c>
    </row>
    <row r="696" spans="2:19" ht="15" customHeight="1" x14ac:dyDescent="0.25">
      <c r="B696" s="11">
        <v>692</v>
      </c>
      <c r="C696" s="161" t="s">
        <v>739</v>
      </c>
      <c r="D696" s="237"/>
      <c r="E696" s="152">
        <v>42217</v>
      </c>
      <c r="F696" s="58">
        <v>44482</v>
      </c>
      <c r="G696" s="5">
        <f t="shared" si="62"/>
        <v>6.2054794520547949</v>
      </c>
      <c r="H696" s="11">
        <v>15</v>
      </c>
      <c r="I696" s="11"/>
      <c r="J696" s="87">
        <v>0.05</v>
      </c>
      <c r="K696" s="88">
        <f t="shared" si="63"/>
        <v>6.3333333333333325E-2</v>
      </c>
      <c r="L696" s="238">
        <v>660436</v>
      </c>
      <c r="M696" s="238">
        <v>539941.65</v>
      </c>
      <c r="N696" s="89">
        <v>0.05</v>
      </c>
      <c r="O696" s="239">
        <f t="shared" si="65"/>
        <v>693457.8</v>
      </c>
      <c r="P696" s="238">
        <f t="shared" si="66"/>
        <v>272538.41482191783</v>
      </c>
      <c r="Q696" s="238">
        <f t="shared" si="67"/>
        <v>420919.38517808222</v>
      </c>
      <c r="R696" s="89">
        <v>0.05</v>
      </c>
      <c r="S696" s="238">
        <f t="shared" si="64"/>
        <v>399873.41591917811</v>
      </c>
    </row>
    <row r="697" spans="2:19" ht="15" customHeight="1" x14ac:dyDescent="0.25">
      <c r="B697" s="11">
        <v>693</v>
      </c>
      <c r="C697" s="161" t="s">
        <v>739</v>
      </c>
      <c r="D697" s="237"/>
      <c r="E697" s="152">
        <v>42217</v>
      </c>
      <c r="F697" s="58">
        <v>44482</v>
      </c>
      <c r="G697" s="5">
        <f t="shared" si="62"/>
        <v>6.2054794520547949</v>
      </c>
      <c r="H697" s="11">
        <v>15</v>
      </c>
      <c r="I697" s="11"/>
      <c r="J697" s="87">
        <v>0.05</v>
      </c>
      <c r="K697" s="88">
        <f t="shared" si="63"/>
        <v>6.3333333333333325E-2</v>
      </c>
      <c r="L697" s="238">
        <v>660436</v>
      </c>
      <c r="M697" s="238">
        <v>539941.65</v>
      </c>
      <c r="N697" s="89">
        <v>0.05</v>
      </c>
      <c r="O697" s="239">
        <f t="shared" si="65"/>
        <v>693457.8</v>
      </c>
      <c r="P697" s="238">
        <f t="shared" si="66"/>
        <v>272538.41482191783</v>
      </c>
      <c r="Q697" s="238">
        <f t="shared" si="67"/>
        <v>420919.38517808222</v>
      </c>
      <c r="R697" s="89">
        <v>0.05</v>
      </c>
      <c r="S697" s="238">
        <f t="shared" si="64"/>
        <v>399873.41591917811</v>
      </c>
    </row>
    <row r="698" spans="2:19" ht="15" customHeight="1" x14ac:dyDescent="0.25">
      <c r="B698" s="11">
        <v>694</v>
      </c>
      <c r="C698" s="161" t="s">
        <v>739</v>
      </c>
      <c r="D698" s="237"/>
      <c r="E698" s="152">
        <v>42217</v>
      </c>
      <c r="F698" s="58">
        <v>44482</v>
      </c>
      <c r="G698" s="5">
        <f t="shared" si="62"/>
        <v>6.2054794520547949</v>
      </c>
      <c r="H698" s="11">
        <v>15</v>
      </c>
      <c r="I698" s="11"/>
      <c r="J698" s="87">
        <v>0.05</v>
      </c>
      <c r="K698" s="88">
        <f t="shared" si="63"/>
        <v>6.3333333333333325E-2</v>
      </c>
      <c r="L698" s="238">
        <v>660436</v>
      </c>
      <c r="M698" s="238">
        <v>539941.65</v>
      </c>
      <c r="N698" s="89">
        <v>0.05</v>
      </c>
      <c r="O698" s="239">
        <f t="shared" si="65"/>
        <v>693457.8</v>
      </c>
      <c r="P698" s="238">
        <f t="shared" si="66"/>
        <v>272538.41482191783</v>
      </c>
      <c r="Q698" s="238">
        <f t="shared" si="67"/>
        <v>420919.38517808222</v>
      </c>
      <c r="R698" s="89">
        <v>0.05</v>
      </c>
      <c r="S698" s="238">
        <f t="shared" si="64"/>
        <v>399873.41591917811</v>
      </c>
    </row>
    <row r="699" spans="2:19" ht="15" customHeight="1" x14ac:dyDescent="0.25">
      <c r="B699" s="11">
        <v>695</v>
      </c>
      <c r="C699" s="161" t="s">
        <v>739</v>
      </c>
      <c r="D699" s="237"/>
      <c r="E699" s="152">
        <v>42217</v>
      </c>
      <c r="F699" s="58">
        <v>44482</v>
      </c>
      <c r="G699" s="5">
        <f t="shared" si="62"/>
        <v>6.2054794520547949</v>
      </c>
      <c r="H699" s="11">
        <v>15</v>
      </c>
      <c r="I699" s="11"/>
      <c r="J699" s="87">
        <v>0.05</v>
      </c>
      <c r="K699" s="88">
        <f t="shared" si="63"/>
        <v>6.3333333333333325E-2</v>
      </c>
      <c r="L699" s="238">
        <v>660436</v>
      </c>
      <c r="M699" s="238">
        <v>539941.65</v>
      </c>
      <c r="N699" s="89">
        <v>0.05</v>
      </c>
      <c r="O699" s="239">
        <f t="shared" si="65"/>
        <v>693457.8</v>
      </c>
      <c r="P699" s="238">
        <f t="shared" si="66"/>
        <v>272538.41482191783</v>
      </c>
      <c r="Q699" s="238">
        <f t="shared" si="67"/>
        <v>420919.38517808222</v>
      </c>
      <c r="R699" s="89">
        <v>0.05</v>
      </c>
      <c r="S699" s="238">
        <f t="shared" si="64"/>
        <v>399873.41591917811</v>
      </c>
    </row>
    <row r="700" spans="2:19" ht="15" customHeight="1" x14ac:dyDescent="0.25">
      <c r="B700" s="11">
        <v>696</v>
      </c>
      <c r="C700" s="161" t="s">
        <v>739</v>
      </c>
      <c r="D700" s="237"/>
      <c r="E700" s="152">
        <v>42217</v>
      </c>
      <c r="F700" s="58">
        <v>44482</v>
      </c>
      <c r="G700" s="5">
        <f t="shared" si="62"/>
        <v>6.2054794520547949</v>
      </c>
      <c r="H700" s="11">
        <v>15</v>
      </c>
      <c r="I700" s="11"/>
      <c r="J700" s="87">
        <v>0.05</v>
      </c>
      <c r="K700" s="88">
        <f t="shared" si="63"/>
        <v>6.3333333333333325E-2</v>
      </c>
      <c r="L700" s="238">
        <v>660436</v>
      </c>
      <c r="M700" s="238">
        <v>539941.65</v>
      </c>
      <c r="N700" s="89">
        <v>0.05</v>
      </c>
      <c r="O700" s="239">
        <f t="shared" si="65"/>
        <v>693457.8</v>
      </c>
      <c r="P700" s="238">
        <f t="shared" si="66"/>
        <v>272538.41482191783</v>
      </c>
      <c r="Q700" s="238">
        <f t="shared" si="67"/>
        <v>420919.38517808222</v>
      </c>
      <c r="R700" s="89">
        <v>0.05</v>
      </c>
      <c r="S700" s="238">
        <f t="shared" si="64"/>
        <v>399873.41591917811</v>
      </c>
    </row>
    <row r="701" spans="2:19" ht="15" customHeight="1" x14ac:dyDescent="0.25">
      <c r="B701" s="11">
        <v>697</v>
      </c>
      <c r="C701" s="161" t="s">
        <v>739</v>
      </c>
      <c r="D701" s="237"/>
      <c r="E701" s="152">
        <v>42217</v>
      </c>
      <c r="F701" s="58">
        <v>44482</v>
      </c>
      <c r="G701" s="5">
        <f t="shared" si="62"/>
        <v>6.2054794520547949</v>
      </c>
      <c r="H701" s="11">
        <v>15</v>
      </c>
      <c r="I701" s="11"/>
      <c r="J701" s="87">
        <v>0.05</v>
      </c>
      <c r="K701" s="88">
        <f t="shared" si="63"/>
        <v>6.3333333333333325E-2</v>
      </c>
      <c r="L701" s="238">
        <v>660436</v>
      </c>
      <c r="M701" s="238">
        <v>539941.65</v>
      </c>
      <c r="N701" s="89">
        <v>0.05</v>
      </c>
      <c r="O701" s="239">
        <f t="shared" si="65"/>
        <v>693457.8</v>
      </c>
      <c r="P701" s="238">
        <f t="shared" si="66"/>
        <v>272538.41482191783</v>
      </c>
      <c r="Q701" s="238">
        <f t="shared" si="67"/>
        <v>420919.38517808222</v>
      </c>
      <c r="R701" s="89">
        <v>0.05</v>
      </c>
      <c r="S701" s="238">
        <f t="shared" si="64"/>
        <v>399873.41591917811</v>
      </c>
    </row>
    <row r="702" spans="2:19" ht="15" customHeight="1" x14ac:dyDescent="0.25">
      <c r="B702" s="11">
        <v>698</v>
      </c>
      <c r="C702" s="161" t="s">
        <v>739</v>
      </c>
      <c r="D702" s="237"/>
      <c r="E702" s="152">
        <v>42217</v>
      </c>
      <c r="F702" s="58">
        <v>44482</v>
      </c>
      <c r="G702" s="5">
        <f t="shared" si="62"/>
        <v>6.2054794520547949</v>
      </c>
      <c r="H702" s="11">
        <v>15</v>
      </c>
      <c r="I702" s="11"/>
      <c r="J702" s="87">
        <v>0.05</v>
      </c>
      <c r="K702" s="88">
        <f t="shared" si="63"/>
        <v>6.3333333333333325E-2</v>
      </c>
      <c r="L702" s="238">
        <v>660436</v>
      </c>
      <c r="M702" s="238">
        <v>539941.65</v>
      </c>
      <c r="N702" s="89">
        <v>0.05</v>
      </c>
      <c r="O702" s="239">
        <f t="shared" si="65"/>
        <v>693457.8</v>
      </c>
      <c r="P702" s="238">
        <f t="shared" si="66"/>
        <v>272538.41482191783</v>
      </c>
      <c r="Q702" s="238">
        <f t="shared" si="67"/>
        <v>420919.38517808222</v>
      </c>
      <c r="R702" s="89">
        <v>0.05</v>
      </c>
      <c r="S702" s="238">
        <f t="shared" si="64"/>
        <v>399873.41591917811</v>
      </c>
    </row>
    <row r="703" spans="2:19" ht="15" customHeight="1" x14ac:dyDescent="0.25">
      <c r="B703" s="11">
        <v>699</v>
      </c>
      <c r="C703" s="161" t="s">
        <v>739</v>
      </c>
      <c r="D703" s="237"/>
      <c r="E703" s="152">
        <v>42217</v>
      </c>
      <c r="F703" s="58">
        <v>44482</v>
      </c>
      <c r="G703" s="5">
        <f t="shared" si="62"/>
        <v>6.2054794520547949</v>
      </c>
      <c r="H703" s="11">
        <v>15</v>
      </c>
      <c r="I703" s="11"/>
      <c r="J703" s="87">
        <v>0.05</v>
      </c>
      <c r="K703" s="88">
        <f t="shared" si="63"/>
        <v>6.3333333333333325E-2</v>
      </c>
      <c r="L703" s="238">
        <v>660436</v>
      </c>
      <c r="M703" s="238">
        <v>539941.65</v>
      </c>
      <c r="N703" s="89">
        <v>0.05</v>
      </c>
      <c r="O703" s="239">
        <f t="shared" si="65"/>
        <v>693457.8</v>
      </c>
      <c r="P703" s="238">
        <f t="shared" si="66"/>
        <v>272538.41482191783</v>
      </c>
      <c r="Q703" s="238">
        <f t="shared" si="67"/>
        <v>420919.38517808222</v>
      </c>
      <c r="R703" s="89">
        <v>0.05</v>
      </c>
      <c r="S703" s="238">
        <f t="shared" si="64"/>
        <v>399873.41591917811</v>
      </c>
    </row>
    <row r="704" spans="2:19" ht="15" customHeight="1" x14ac:dyDescent="0.25">
      <c r="B704" s="11">
        <v>700</v>
      </c>
      <c r="C704" s="161" t="s">
        <v>739</v>
      </c>
      <c r="D704" s="237"/>
      <c r="E704" s="152">
        <v>42217</v>
      </c>
      <c r="F704" s="58">
        <v>44482</v>
      </c>
      <c r="G704" s="5">
        <f t="shared" si="62"/>
        <v>6.2054794520547949</v>
      </c>
      <c r="H704" s="11">
        <v>15</v>
      </c>
      <c r="I704" s="11"/>
      <c r="J704" s="87">
        <v>0.05</v>
      </c>
      <c r="K704" s="88">
        <f t="shared" si="63"/>
        <v>6.3333333333333325E-2</v>
      </c>
      <c r="L704" s="238">
        <v>660436</v>
      </c>
      <c r="M704" s="238">
        <v>539941.65</v>
      </c>
      <c r="N704" s="89">
        <v>0.05</v>
      </c>
      <c r="O704" s="239">
        <f t="shared" si="65"/>
        <v>693457.8</v>
      </c>
      <c r="P704" s="238">
        <f t="shared" si="66"/>
        <v>272538.41482191783</v>
      </c>
      <c r="Q704" s="238">
        <f t="shared" si="67"/>
        <v>420919.38517808222</v>
      </c>
      <c r="R704" s="89">
        <v>0.05</v>
      </c>
      <c r="S704" s="238">
        <f t="shared" si="64"/>
        <v>399873.41591917811</v>
      </c>
    </row>
    <row r="705" spans="2:19" ht="15" customHeight="1" x14ac:dyDescent="0.25">
      <c r="B705" s="11">
        <v>701</v>
      </c>
      <c r="C705" s="161" t="s">
        <v>739</v>
      </c>
      <c r="D705" s="237"/>
      <c r="E705" s="152">
        <v>42217</v>
      </c>
      <c r="F705" s="58">
        <v>44482</v>
      </c>
      <c r="G705" s="5">
        <f t="shared" si="62"/>
        <v>6.2054794520547949</v>
      </c>
      <c r="H705" s="11">
        <v>15</v>
      </c>
      <c r="I705" s="11"/>
      <c r="J705" s="87">
        <v>0.05</v>
      </c>
      <c r="K705" s="88">
        <f t="shared" si="63"/>
        <v>6.3333333333333325E-2</v>
      </c>
      <c r="L705" s="238">
        <v>660436</v>
      </c>
      <c r="M705" s="238">
        <v>539941.65</v>
      </c>
      <c r="N705" s="89">
        <v>0.05</v>
      </c>
      <c r="O705" s="239">
        <f t="shared" si="65"/>
        <v>693457.8</v>
      </c>
      <c r="P705" s="238">
        <f t="shared" si="66"/>
        <v>272538.41482191783</v>
      </c>
      <c r="Q705" s="238">
        <f t="shared" si="67"/>
        <v>420919.38517808222</v>
      </c>
      <c r="R705" s="89">
        <v>0.05</v>
      </c>
      <c r="S705" s="238">
        <f t="shared" si="64"/>
        <v>399873.41591917811</v>
      </c>
    </row>
    <row r="706" spans="2:19" ht="15" customHeight="1" x14ac:dyDescent="0.25">
      <c r="B706" s="11">
        <v>702</v>
      </c>
      <c r="C706" s="161" t="s">
        <v>739</v>
      </c>
      <c r="D706" s="237"/>
      <c r="E706" s="152">
        <v>42217</v>
      </c>
      <c r="F706" s="58">
        <v>44482</v>
      </c>
      <c r="G706" s="5">
        <f t="shared" si="62"/>
        <v>6.2054794520547949</v>
      </c>
      <c r="H706" s="11">
        <v>15</v>
      </c>
      <c r="I706" s="11"/>
      <c r="J706" s="87">
        <v>0.05</v>
      </c>
      <c r="K706" s="88">
        <f t="shared" si="63"/>
        <v>6.3333333333333325E-2</v>
      </c>
      <c r="L706" s="238">
        <v>660436</v>
      </c>
      <c r="M706" s="238">
        <v>539941.65</v>
      </c>
      <c r="N706" s="89">
        <v>0.05</v>
      </c>
      <c r="O706" s="239">
        <f t="shared" si="65"/>
        <v>693457.8</v>
      </c>
      <c r="P706" s="238">
        <f t="shared" si="66"/>
        <v>272538.41482191783</v>
      </c>
      <c r="Q706" s="238">
        <f t="shared" si="67"/>
        <v>420919.38517808222</v>
      </c>
      <c r="R706" s="89">
        <v>0.05</v>
      </c>
      <c r="S706" s="238">
        <f t="shared" si="64"/>
        <v>399873.41591917811</v>
      </c>
    </row>
    <row r="707" spans="2:19" ht="15" customHeight="1" x14ac:dyDescent="0.25">
      <c r="B707" s="11">
        <v>703</v>
      </c>
      <c r="C707" s="161" t="s">
        <v>739</v>
      </c>
      <c r="D707" s="237"/>
      <c r="E707" s="152">
        <v>42217</v>
      </c>
      <c r="F707" s="58">
        <v>44482</v>
      </c>
      <c r="G707" s="5">
        <f t="shared" si="62"/>
        <v>6.2054794520547949</v>
      </c>
      <c r="H707" s="11">
        <v>15</v>
      </c>
      <c r="I707" s="11"/>
      <c r="J707" s="87">
        <v>0.05</v>
      </c>
      <c r="K707" s="88">
        <f t="shared" si="63"/>
        <v>6.3333333333333325E-2</v>
      </c>
      <c r="L707" s="238">
        <v>660436</v>
      </c>
      <c r="M707" s="238">
        <v>539941.65</v>
      </c>
      <c r="N707" s="89">
        <v>0.05</v>
      </c>
      <c r="O707" s="239">
        <f t="shared" si="65"/>
        <v>693457.8</v>
      </c>
      <c r="P707" s="238">
        <f t="shared" si="66"/>
        <v>272538.41482191783</v>
      </c>
      <c r="Q707" s="238">
        <f t="shared" si="67"/>
        <v>420919.38517808222</v>
      </c>
      <c r="R707" s="89">
        <v>0.05</v>
      </c>
      <c r="S707" s="238">
        <f t="shared" si="64"/>
        <v>399873.41591917811</v>
      </c>
    </row>
    <row r="708" spans="2:19" ht="15" customHeight="1" x14ac:dyDescent="0.25">
      <c r="B708" s="11">
        <v>704</v>
      </c>
      <c r="C708" s="161" t="s">
        <v>739</v>
      </c>
      <c r="D708" s="237"/>
      <c r="E708" s="152">
        <v>42217</v>
      </c>
      <c r="F708" s="58">
        <v>44482</v>
      </c>
      <c r="G708" s="5">
        <f t="shared" si="62"/>
        <v>6.2054794520547949</v>
      </c>
      <c r="H708" s="11">
        <v>15</v>
      </c>
      <c r="I708" s="11"/>
      <c r="J708" s="87">
        <v>0.05</v>
      </c>
      <c r="K708" s="88">
        <f t="shared" si="63"/>
        <v>6.3333333333333325E-2</v>
      </c>
      <c r="L708" s="238">
        <v>660436</v>
      </c>
      <c r="M708" s="238">
        <v>539941.65</v>
      </c>
      <c r="N708" s="89">
        <v>0.05</v>
      </c>
      <c r="O708" s="239">
        <f t="shared" si="65"/>
        <v>693457.8</v>
      </c>
      <c r="P708" s="238">
        <f t="shared" si="66"/>
        <v>272538.41482191783</v>
      </c>
      <c r="Q708" s="238">
        <f t="shared" si="67"/>
        <v>420919.38517808222</v>
      </c>
      <c r="R708" s="89">
        <v>0.05</v>
      </c>
      <c r="S708" s="238">
        <f t="shared" si="64"/>
        <v>399873.41591917811</v>
      </c>
    </row>
    <row r="709" spans="2:19" ht="15" customHeight="1" x14ac:dyDescent="0.25">
      <c r="B709" s="11">
        <v>705</v>
      </c>
      <c r="C709" s="161" t="s">
        <v>739</v>
      </c>
      <c r="D709" s="237"/>
      <c r="E709" s="152">
        <v>42217</v>
      </c>
      <c r="F709" s="58">
        <v>44482</v>
      </c>
      <c r="G709" s="5">
        <f t="shared" ref="G709:G772" si="68">(F709-E709)/(EDATE(F709,12)-F709)</f>
        <v>6.2054794520547949</v>
      </c>
      <c r="H709" s="11">
        <v>15</v>
      </c>
      <c r="I709" s="11"/>
      <c r="J709" s="87">
        <v>0.05</v>
      </c>
      <c r="K709" s="88">
        <f t="shared" ref="K709:K772" si="69">(1-J709)/H709</f>
        <v>6.3333333333333325E-2</v>
      </c>
      <c r="L709" s="238">
        <v>660436</v>
      </c>
      <c r="M709" s="238">
        <v>539941.65</v>
      </c>
      <c r="N709" s="89">
        <v>0.05</v>
      </c>
      <c r="O709" s="239">
        <f t="shared" si="65"/>
        <v>693457.8</v>
      </c>
      <c r="P709" s="238">
        <f t="shared" si="66"/>
        <v>272538.41482191783</v>
      </c>
      <c r="Q709" s="238">
        <f t="shared" si="67"/>
        <v>420919.38517808222</v>
      </c>
      <c r="R709" s="89">
        <v>0.05</v>
      </c>
      <c r="S709" s="238">
        <f t="shared" ref="S709:S772" si="70">IF(M709&lt;=0,0,IF(Q709&lt;=J709*O709,J709*O709,Q709*(1-R709)))</f>
        <v>399873.41591917811</v>
      </c>
    </row>
    <row r="710" spans="2:19" ht="15" customHeight="1" x14ac:dyDescent="0.25">
      <c r="B710" s="11">
        <v>706</v>
      </c>
      <c r="C710" s="161" t="s">
        <v>739</v>
      </c>
      <c r="D710" s="237"/>
      <c r="E710" s="152">
        <v>42217</v>
      </c>
      <c r="F710" s="58">
        <v>44482</v>
      </c>
      <c r="G710" s="5">
        <f t="shared" si="68"/>
        <v>6.2054794520547949</v>
      </c>
      <c r="H710" s="11">
        <v>15</v>
      </c>
      <c r="I710" s="11"/>
      <c r="J710" s="87">
        <v>0.05</v>
      </c>
      <c r="K710" s="88">
        <f t="shared" si="69"/>
        <v>6.3333333333333325E-2</v>
      </c>
      <c r="L710" s="238">
        <v>660436</v>
      </c>
      <c r="M710" s="238">
        <v>539941.65</v>
      </c>
      <c r="N710" s="89">
        <v>0.05</v>
      </c>
      <c r="O710" s="239">
        <f t="shared" ref="O710:O773" si="71">L710*(1+N710)</f>
        <v>693457.8</v>
      </c>
      <c r="P710" s="238">
        <f t="shared" ref="P710:P773" si="72">O710*K710*G710</f>
        <v>272538.41482191783</v>
      </c>
      <c r="Q710" s="238">
        <f t="shared" ref="Q710:Q773" si="73">MAX(O710-P710,0)</f>
        <v>420919.38517808222</v>
      </c>
      <c r="R710" s="89">
        <v>0.05</v>
      </c>
      <c r="S710" s="238">
        <f t="shared" si="70"/>
        <v>399873.41591917811</v>
      </c>
    </row>
    <row r="711" spans="2:19" ht="15" customHeight="1" x14ac:dyDescent="0.25">
      <c r="B711" s="11">
        <v>707</v>
      </c>
      <c r="C711" s="161" t="s">
        <v>739</v>
      </c>
      <c r="D711" s="237"/>
      <c r="E711" s="152">
        <v>42217</v>
      </c>
      <c r="F711" s="58">
        <v>44482</v>
      </c>
      <c r="G711" s="5">
        <f t="shared" si="68"/>
        <v>6.2054794520547949</v>
      </c>
      <c r="H711" s="11">
        <v>15</v>
      </c>
      <c r="I711" s="11"/>
      <c r="J711" s="87">
        <v>0.05</v>
      </c>
      <c r="K711" s="88">
        <f t="shared" si="69"/>
        <v>6.3333333333333325E-2</v>
      </c>
      <c r="L711" s="238">
        <v>660436</v>
      </c>
      <c r="M711" s="238">
        <v>539941.65</v>
      </c>
      <c r="N711" s="89">
        <v>0.05</v>
      </c>
      <c r="O711" s="239">
        <f t="shared" si="71"/>
        <v>693457.8</v>
      </c>
      <c r="P711" s="238">
        <f t="shared" si="72"/>
        <v>272538.41482191783</v>
      </c>
      <c r="Q711" s="238">
        <f t="shared" si="73"/>
        <v>420919.38517808222</v>
      </c>
      <c r="R711" s="89">
        <v>0.05</v>
      </c>
      <c r="S711" s="238">
        <f t="shared" si="70"/>
        <v>399873.41591917811</v>
      </c>
    </row>
    <row r="712" spans="2:19" ht="15" customHeight="1" x14ac:dyDescent="0.25">
      <c r="B712" s="11">
        <v>708</v>
      </c>
      <c r="C712" s="161" t="s">
        <v>739</v>
      </c>
      <c r="D712" s="237"/>
      <c r="E712" s="152">
        <v>42217</v>
      </c>
      <c r="F712" s="58">
        <v>44482</v>
      </c>
      <c r="G712" s="5">
        <f t="shared" si="68"/>
        <v>6.2054794520547949</v>
      </c>
      <c r="H712" s="11">
        <v>15</v>
      </c>
      <c r="I712" s="11"/>
      <c r="J712" s="87">
        <v>0.05</v>
      </c>
      <c r="K712" s="88">
        <f t="shared" si="69"/>
        <v>6.3333333333333325E-2</v>
      </c>
      <c r="L712" s="238">
        <v>660436</v>
      </c>
      <c r="M712" s="238">
        <v>539941.65</v>
      </c>
      <c r="N712" s="89">
        <v>0.05</v>
      </c>
      <c r="O712" s="239">
        <f t="shared" si="71"/>
        <v>693457.8</v>
      </c>
      <c r="P712" s="238">
        <f t="shared" si="72"/>
        <v>272538.41482191783</v>
      </c>
      <c r="Q712" s="238">
        <f t="shared" si="73"/>
        <v>420919.38517808222</v>
      </c>
      <c r="R712" s="89">
        <v>0.05</v>
      </c>
      <c r="S712" s="238">
        <f t="shared" si="70"/>
        <v>399873.41591917811</v>
      </c>
    </row>
    <row r="713" spans="2:19" ht="15" customHeight="1" x14ac:dyDescent="0.25">
      <c r="B713" s="11">
        <v>709</v>
      </c>
      <c r="C713" s="161" t="s">
        <v>739</v>
      </c>
      <c r="D713" s="237"/>
      <c r="E713" s="152">
        <v>42217</v>
      </c>
      <c r="F713" s="58">
        <v>44482</v>
      </c>
      <c r="G713" s="5">
        <f t="shared" si="68"/>
        <v>6.2054794520547949</v>
      </c>
      <c r="H713" s="11">
        <v>15</v>
      </c>
      <c r="I713" s="11"/>
      <c r="J713" s="87">
        <v>0.05</v>
      </c>
      <c r="K713" s="88">
        <f t="shared" si="69"/>
        <v>6.3333333333333325E-2</v>
      </c>
      <c r="L713" s="238">
        <v>660436</v>
      </c>
      <c r="M713" s="238">
        <v>539941.65</v>
      </c>
      <c r="N713" s="89">
        <v>0.05</v>
      </c>
      <c r="O713" s="239">
        <f t="shared" si="71"/>
        <v>693457.8</v>
      </c>
      <c r="P713" s="238">
        <f t="shared" si="72"/>
        <v>272538.41482191783</v>
      </c>
      <c r="Q713" s="238">
        <f t="shared" si="73"/>
        <v>420919.38517808222</v>
      </c>
      <c r="R713" s="89">
        <v>0.05</v>
      </c>
      <c r="S713" s="238">
        <f t="shared" si="70"/>
        <v>399873.41591917811</v>
      </c>
    </row>
    <row r="714" spans="2:19" ht="15" customHeight="1" x14ac:dyDescent="0.25">
      <c r="B714" s="11">
        <v>710</v>
      </c>
      <c r="C714" s="161" t="s">
        <v>740</v>
      </c>
      <c r="D714" s="237"/>
      <c r="E714" s="152">
        <v>42217</v>
      </c>
      <c r="F714" s="58">
        <v>44482</v>
      </c>
      <c r="G714" s="5">
        <f t="shared" si="68"/>
        <v>6.2054794520547949</v>
      </c>
      <c r="H714" s="11">
        <v>15</v>
      </c>
      <c r="I714" s="11"/>
      <c r="J714" s="87">
        <v>0.05</v>
      </c>
      <c r="K714" s="88">
        <f t="shared" si="69"/>
        <v>6.3333333333333325E-2</v>
      </c>
      <c r="L714" s="238">
        <v>748646</v>
      </c>
      <c r="M714" s="238">
        <v>612058.03</v>
      </c>
      <c r="N714" s="89">
        <v>0.05</v>
      </c>
      <c r="O714" s="239">
        <f t="shared" si="71"/>
        <v>786078.3</v>
      </c>
      <c r="P714" s="238">
        <f t="shared" si="72"/>
        <v>308939.54009589041</v>
      </c>
      <c r="Q714" s="238">
        <f t="shared" si="73"/>
        <v>477138.75990410964</v>
      </c>
      <c r="R714" s="89">
        <v>0.05</v>
      </c>
      <c r="S714" s="238">
        <f t="shared" si="70"/>
        <v>453281.82190890412</v>
      </c>
    </row>
    <row r="715" spans="2:19" ht="15" customHeight="1" x14ac:dyDescent="0.25">
      <c r="B715" s="11">
        <v>711</v>
      </c>
      <c r="C715" s="161" t="s">
        <v>740</v>
      </c>
      <c r="D715" s="237"/>
      <c r="E715" s="152">
        <v>42217</v>
      </c>
      <c r="F715" s="58">
        <v>44482</v>
      </c>
      <c r="G715" s="5">
        <f t="shared" si="68"/>
        <v>6.2054794520547949</v>
      </c>
      <c r="H715" s="11">
        <v>15</v>
      </c>
      <c r="I715" s="11"/>
      <c r="J715" s="87">
        <v>0.05</v>
      </c>
      <c r="K715" s="88">
        <f t="shared" si="69"/>
        <v>6.3333333333333325E-2</v>
      </c>
      <c r="L715" s="238">
        <v>748646</v>
      </c>
      <c r="M715" s="238">
        <v>612058.03</v>
      </c>
      <c r="N715" s="89">
        <v>0.05</v>
      </c>
      <c r="O715" s="239">
        <f t="shared" si="71"/>
        <v>786078.3</v>
      </c>
      <c r="P715" s="238">
        <f t="shared" si="72"/>
        <v>308939.54009589041</v>
      </c>
      <c r="Q715" s="238">
        <f t="shared" si="73"/>
        <v>477138.75990410964</v>
      </c>
      <c r="R715" s="89">
        <v>0.05</v>
      </c>
      <c r="S715" s="238">
        <f t="shared" si="70"/>
        <v>453281.82190890412</v>
      </c>
    </row>
    <row r="716" spans="2:19" ht="15" customHeight="1" x14ac:dyDescent="0.25">
      <c r="B716" s="11">
        <v>712</v>
      </c>
      <c r="C716" s="161" t="s">
        <v>740</v>
      </c>
      <c r="D716" s="237"/>
      <c r="E716" s="152">
        <v>42217</v>
      </c>
      <c r="F716" s="58">
        <v>44482</v>
      </c>
      <c r="G716" s="5">
        <f t="shared" si="68"/>
        <v>6.2054794520547949</v>
      </c>
      <c r="H716" s="11">
        <v>15</v>
      </c>
      <c r="I716" s="11"/>
      <c r="J716" s="87">
        <v>0.05</v>
      </c>
      <c r="K716" s="88">
        <f t="shared" si="69"/>
        <v>6.3333333333333325E-2</v>
      </c>
      <c r="L716" s="238">
        <v>748646</v>
      </c>
      <c r="M716" s="238">
        <v>612058.03</v>
      </c>
      <c r="N716" s="89">
        <v>0.05</v>
      </c>
      <c r="O716" s="239">
        <f t="shared" si="71"/>
        <v>786078.3</v>
      </c>
      <c r="P716" s="238">
        <f t="shared" si="72"/>
        <v>308939.54009589041</v>
      </c>
      <c r="Q716" s="238">
        <f t="shared" si="73"/>
        <v>477138.75990410964</v>
      </c>
      <c r="R716" s="89">
        <v>0.05</v>
      </c>
      <c r="S716" s="238">
        <f t="shared" si="70"/>
        <v>453281.82190890412</v>
      </c>
    </row>
    <row r="717" spans="2:19" ht="15" customHeight="1" x14ac:dyDescent="0.25">
      <c r="B717" s="11">
        <v>713</v>
      </c>
      <c r="C717" s="161" t="s">
        <v>740</v>
      </c>
      <c r="D717" s="237"/>
      <c r="E717" s="152">
        <v>42217</v>
      </c>
      <c r="F717" s="58">
        <v>44482</v>
      </c>
      <c r="G717" s="5">
        <f t="shared" si="68"/>
        <v>6.2054794520547949</v>
      </c>
      <c r="H717" s="11">
        <v>15</v>
      </c>
      <c r="I717" s="11"/>
      <c r="J717" s="87">
        <v>0.05</v>
      </c>
      <c r="K717" s="88">
        <f t="shared" si="69"/>
        <v>6.3333333333333325E-2</v>
      </c>
      <c r="L717" s="238">
        <v>748646</v>
      </c>
      <c r="M717" s="238">
        <v>612058.03</v>
      </c>
      <c r="N717" s="89">
        <v>0.05</v>
      </c>
      <c r="O717" s="239">
        <f t="shared" si="71"/>
        <v>786078.3</v>
      </c>
      <c r="P717" s="238">
        <f t="shared" si="72"/>
        <v>308939.54009589041</v>
      </c>
      <c r="Q717" s="238">
        <f t="shared" si="73"/>
        <v>477138.75990410964</v>
      </c>
      <c r="R717" s="89">
        <v>0.05</v>
      </c>
      <c r="S717" s="238">
        <f t="shared" si="70"/>
        <v>453281.82190890412</v>
      </c>
    </row>
    <row r="718" spans="2:19" ht="15" customHeight="1" x14ac:dyDescent="0.25">
      <c r="B718" s="11">
        <v>714</v>
      </c>
      <c r="C718" s="161" t="s">
        <v>740</v>
      </c>
      <c r="D718" s="237"/>
      <c r="E718" s="152">
        <v>42217</v>
      </c>
      <c r="F718" s="58">
        <v>44482</v>
      </c>
      <c r="G718" s="5">
        <f t="shared" si="68"/>
        <v>6.2054794520547949</v>
      </c>
      <c r="H718" s="11">
        <v>15</v>
      </c>
      <c r="I718" s="11"/>
      <c r="J718" s="87">
        <v>0.05</v>
      </c>
      <c r="K718" s="88">
        <f t="shared" si="69"/>
        <v>6.3333333333333325E-2</v>
      </c>
      <c r="L718" s="238">
        <v>748646</v>
      </c>
      <c r="M718" s="238">
        <v>612058.03</v>
      </c>
      <c r="N718" s="89">
        <v>0.05</v>
      </c>
      <c r="O718" s="239">
        <f t="shared" si="71"/>
        <v>786078.3</v>
      </c>
      <c r="P718" s="238">
        <f t="shared" si="72"/>
        <v>308939.54009589041</v>
      </c>
      <c r="Q718" s="238">
        <f t="shared" si="73"/>
        <v>477138.75990410964</v>
      </c>
      <c r="R718" s="89">
        <v>0.05</v>
      </c>
      <c r="S718" s="238">
        <f t="shared" si="70"/>
        <v>453281.82190890412</v>
      </c>
    </row>
    <row r="719" spans="2:19" ht="15" customHeight="1" x14ac:dyDescent="0.25">
      <c r="B719" s="11">
        <v>715</v>
      </c>
      <c r="C719" s="161" t="s">
        <v>740</v>
      </c>
      <c r="D719" s="237"/>
      <c r="E719" s="152">
        <v>42217</v>
      </c>
      <c r="F719" s="58">
        <v>44482</v>
      </c>
      <c r="G719" s="5">
        <f t="shared" si="68"/>
        <v>6.2054794520547949</v>
      </c>
      <c r="H719" s="11">
        <v>15</v>
      </c>
      <c r="I719" s="11"/>
      <c r="J719" s="87">
        <v>0.05</v>
      </c>
      <c r="K719" s="88">
        <f t="shared" si="69"/>
        <v>6.3333333333333325E-2</v>
      </c>
      <c r="L719" s="238">
        <v>748646</v>
      </c>
      <c r="M719" s="238">
        <v>612058.03</v>
      </c>
      <c r="N719" s="89">
        <v>0.05</v>
      </c>
      <c r="O719" s="239">
        <f t="shared" si="71"/>
        <v>786078.3</v>
      </c>
      <c r="P719" s="238">
        <f t="shared" si="72"/>
        <v>308939.54009589041</v>
      </c>
      <c r="Q719" s="238">
        <f t="shared" si="73"/>
        <v>477138.75990410964</v>
      </c>
      <c r="R719" s="89">
        <v>0.05</v>
      </c>
      <c r="S719" s="238">
        <f t="shared" si="70"/>
        <v>453281.82190890412</v>
      </c>
    </row>
    <row r="720" spans="2:19" ht="15" customHeight="1" x14ac:dyDescent="0.25">
      <c r="B720" s="11">
        <v>716</v>
      </c>
      <c r="C720" s="161" t="s">
        <v>740</v>
      </c>
      <c r="D720" s="237"/>
      <c r="E720" s="152">
        <v>42217</v>
      </c>
      <c r="F720" s="58">
        <v>44482</v>
      </c>
      <c r="G720" s="5">
        <f t="shared" si="68"/>
        <v>6.2054794520547949</v>
      </c>
      <c r="H720" s="11">
        <v>15</v>
      </c>
      <c r="I720" s="11"/>
      <c r="J720" s="87">
        <v>0.05</v>
      </c>
      <c r="K720" s="88">
        <f t="shared" si="69"/>
        <v>6.3333333333333325E-2</v>
      </c>
      <c r="L720" s="238">
        <v>748646</v>
      </c>
      <c r="M720" s="238">
        <v>612058.03</v>
      </c>
      <c r="N720" s="89">
        <v>0.05</v>
      </c>
      <c r="O720" s="239">
        <f t="shared" si="71"/>
        <v>786078.3</v>
      </c>
      <c r="P720" s="238">
        <f t="shared" si="72"/>
        <v>308939.54009589041</v>
      </c>
      <c r="Q720" s="238">
        <f t="shared" si="73"/>
        <v>477138.75990410964</v>
      </c>
      <c r="R720" s="89">
        <v>0.05</v>
      </c>
      <c r="S720" s="238">
        <f t="shared" si="70"/>
        <v>453281.82190890412</v>
      </c>
    </row>
    <row r="721" spans="2:19" ht="15" customHeight="1" x14ac:dyDescent="0.25">
      <c r="B721" s="11">
        <v>717</v>
      </c>
      <c r="C721" s="161" t="s">
        <v>740</v>
      </c>
      <c r="D721" s="237"/>
      <c r="E721" s="152">
        <v>42217</v>
      </c>
      <c r="F721" s="58">
        <v>44482</v>
      </c>
      <c r="G721" s="5">
        <f t="shared" si="68"/>
        <v>6.2054794520547949</v>
      </c>
      <c r="H721" s="11">
        <v>15</v>
      </c>
      <c r="I721" s="11"/>
      <c r="J721" s="87">
        <v>0.05</v>
      </c>
      <c r="K721" s="88">
        <f t="shared" si="69"/>
        <v>6.3333333333333325E-2</v>
      </c>
      <c r="L721" s="238">
        <v>748646</v>
      </c>
      <c r="M721" s="238">
        <v>612058.03</v>
      </c>
      <c r="N721" s="89">
        <v>0.05</v>
      </c>
      <c r="O721" s="239">
        <f t="shared" si="71"/>
        <v>786078.3</v>
      </c>
      <c r="P721" s="238">
        <f t="shared" si="72"/>
        <v>308939.54009589041</v>
      </c>
      <c r="Q721" s="238">
        <f t="shared" si="73"/>
        <v>477138.75990410964</v>
      </c>
      <c r="R721" s="89">
        <v>0.05</v>
      </c>
      <c r="S721" s="238">
        <f t="shared" si="70"/>
        <v>453281.82190890412</v>
      </c>
    </row>
    <row r="722" spans="2:19" ht="15" customHeight="1" x14ac:dyDescent="0.25">
      <c r="B722" s="11">
        <v>718</v>
      </c>
      <c r="C722" s="161" t="s">
        <v>740</v>
      </c>
      <c r="D722" s="237"/>
      <c r="E722" s="152">
        <v>42217</v>
      </c>
      <c r="F722" s="58">
        <v>44482</v>
      </c>
      <c r="G722" s="5">
        <f t="shared" si="68"/>
        <v>6.2054794520547949</v>
      </c>
      <c r="H722" s="11">
        <v>15</v>
      </c>
      <c r="I722" s="11"/>
      <c r="J722" s="87">
        <v>0.05</v>
      </c>
      <c r="K722" s="88">
        <f t="shared" si="69"/>
        <v>6.3333333333333325E-2</v>
      </c>
      <c r="L722" s="238">
        <v>748646</v>
      </c>
      <c r="M722" s="238">
        <v>612058.03</v>
      </c>
      <c r="N722" s="89">
        <v>0.05</v>
      </c>
      <c r="O722" s="239">
        <f t="shared" si="71"/>
        <v>786078.3</v>
      </c>
      <c r="P722" s="238">
        <f t="shared" si="72"/>
        <v>308939.54009589041</v>
      </c>
      <c r="Q722" s="238">
        <f t="shared" si="73"/>
        <v>477138.75990410964</v>
      </c>
      <c r="R722" s="89">
        <v>0.05</v>
      </c>
      <c r="S722" s="238">
        <f t="shared" si="70"/>
        <v>453281.82190890412</v>
      </c>
    </row>
    <row r="723" spans="2:19" ht="15" customHeight="1" x14ac:dyDescent="0.25">
      <c r="B723" s="11">
        <v>719</v>
      </c>
      <c r="C723" s="161" t="s">
        <v>740</v>
      </c>
      <c r="D723" s="237"/>
      <c r="E723" s="152">
        <v>42217</v>
      </c>
      <c r="F723" s="58">
        <v>44482</v>
      </c>
      <c r="G723" s="5">
        <f t="shared" si="68"/>
        <v>6.2054794520547949</v>
      </c>
      <c r="H723" s="11">
        <v>15</v>
      </c>
      <c r="I723" s="11"/>
      <c r="J723" s="87">
        <v>0.05</v>
      </c>
      <c r="K723" s="88">
        <f t="shared" si="69"/>
        <v>6.3333333333333325E-2</v>
      </c>
      <c r="L723" s="238">
        <v>748646</v>
      </c>
      <c r="M723" s="238">
        <v>612058.03</v>
      </c>
      <c r="N723" s="89">
        <v>0.05</v>
      </c>
      <c r="O723" s="239">
        <f t="shared" si="71"/>
        <v>786078.3</v>
      </c>
      <c r="P723" s="238">
        <f t="shared" si="72"/>
        <v>308939.54009589041</v>
      </c>
      <c r="Q723" s="238">
        <f t="shared" si="73"/>
        <v>477138.75990410964</v>
      </c>
      <c r="R723" s="89">
        <v>0.05</v>
      </c>
      <c r="S723" s="238">
        <f t="shared" si="70"/>
        <v>453281.82190890412</v>
      </c>
    </row>
    <row r="724" spans="2:19" ht="15" customHeight="1" x14ac:dyDescent="0.25">
      <c r="B724" s="11">
        <v>720</v>
      </c>
      <c r="C724" s="161" t="s">
        <v>740</v>
      </c>
      <c r="D724" s="237"/>
      <c r="E724" s="152">
        <v>42217</v>
      </c>
      <c r="F724" s="58">
        <v>44482</v>
      </c>
      <c r="G724" s="5">
        <f t="shared" si="68"/>
        <v>6.2054794520547949</v>
      </c>
      <c r="H724" s="11">
        <v>15</v>
      </c>
      <c r="I724" s="11"/>
      <c r="J724" s="87">
        <v>0.05</v>
      </c>
      <c r="K724" s="88">
        <f t="shared" si="69"/>
        <v>6.3333333333333325E-2</v>
      </c>
      <c r="L724" s="238">
        <v>748646</v>
      </c>
      <c r="M724" s="238">
        <v>612058.03</v>
      </c>
      <c r="N724" s="89">
        <v>0.05</v>
      </c>
      <c r="O724" s="239">
        <f t="shared" si="71"/>
        <v>786078.3</v>
      </c>
      <c r="P724" s="238">
        <f t="shared" si="72"/>
        <v>308939.54009589041</v>
      </c>
      <c r="Q724" s="238">
        <f t="shared" si="73"/>
        <v>477138.75990410964</v>
      </c>
      <c r="R724" s="89">
        <v>0.05</v>
      </c>
      <c r="S724" s="238">
        <f t="shared" si="70"/>
        <v>453281.82190890412</v>
      </c>
    </row>
    <row r="725" spans="2:19" ht="15" customHeight="1" x14ac:dyDescent="0.25">
      <c r="B725" s="11">
        <v>721</v>
      </c>
      <c r="C725" s="161" t="s">
        <v>740</v>
      </c>
      <c r="D725" s="237"/>
      <c r="E725" s="152">
        <v>42217</v>
      </c>
      <c r="F725" s="58">
        <v>44482</v>
      </c>
      <c r="G725" s="5">
        <f t="shared" si="68"/>
        <v>6.2054794520547949</v>
      </c>
      <c r="H725" s="11">
        <v>15</v>
      </c>
      <c r="I725" s="11"/>
      <c r="J725" s="87">
        <v>0.05</v>
      </c>
      <c r="K725" s="88">
        <f t="shared" si="69"/>
        <v>6.3333333333333325E-2</v>
      </c>
      <c r="L725" s="238">
        <v>748646</v>
      </c>
      <c r="M725" s="238">
        <v>612058.03</v>
      </c>
      <c r="N725" s="89">
        <v>0.05</v>
      </c>
      <c r="O725" s="239">
        <f t="shared" si="71"/>
        <v>786078.3</v>
      </c>
      <c r="P725" s="238">
        <f t="shared" si="72"/>
        <v>308939.54009589041</v>
      </c>
      <c r="Q725" s="238">
        <f t="shared" si="73"/>
        <v>477138.75990410964</v>
      </c>
      <c r="R725" s="89">
        <v>0.05</v>
      </c>
      <c r="S725" s="238">
        <f t="shared" si="70"/>
        <v>453281.82190890412</v>
      </c>
    </row>
    <row r="726" spans="2:19" ht="15" customHeight="1" x14ac:dyDescent="0.25">
      <c r="B726" s="11">
        <v>722</v>
      </c>
      <c r="C726" s="161" t="s">
        <v>740</v>
      </c>
      <c r="D726" s="237"/>
      <c r="E726" s="152">
        <v>42217</v>
      </c>
      <c r="F726" s="58">
        <v>44482</v>
      </c>
      <c r="G726" s="5">
        <f t="shared" si="68"/>
        <v>6.2054794520547949</v>
      </c>
      <c r="H726" s="11">
        <v>15</v>
      </c>
      <c r="I726" s="11"/>
      <c r="J726" s="87">
        <v>0.05</v>
      </c>
      <c r="K726" s="88">
        <f t="shared" si="69"/>
        <v>6.3333333333333325E-2</v>
      </c>
      <c r="L726" s="238">
        <v>748646</v>
      </c>
      <c r="M726" s="238">
        <v>612058.03</v>
      </c>
      <c r="N726" s="89">
        <v>0.05</v>
      </c>
      <c r="O726" s="239">
        <f t="shared" si="71"/>
        <v>786078.3</v>
      </c>
      <c r="P726" s="238">
        <f t="shared" si="72"/>
        <v>308939.54009589041</v>
      </c>
      <c r="Q726" s="238">
        <f t="shared" si="73"/>
        <v>477138.75990410964</v>
      </c>
      <c r="R726" s="89">
        <v>0.05</v>
      </c>
      <c r="S726" s="238">
        <f t="shared" si="70"/>
        <v>453281.82190890412</v>
      </c>
    </row>
    <row r="727" spans="2:19" ht="15" customHeight="1" x14ac:dyDescent="0.25">
      <c r="B727" s="11">
        <v>723</v>
      </c>
      <c r="C727" s="161" t="s">
        <v>740</v>
      </c>
      <c r="D727" s="237"/>
      <c r="E727" s="152">
        <v>42217</v>
      </c>
      <c r="F727" s="58">
        <v>44482</v>
      </c>
      <c r="G727" s="5">
        <f t="shared" si="68"/>
        <v>6.2054794520547949</v>
      </c>
      <c r="H727" s="11">
        <v>15</v>
      </c>
      <c r="I727" s="11"/>
      <c r="J727" s="87">
        <v>0.05</v>
      </c>
      <c r="K727" s="88">
        <f t="shared" si="69"/>
        <v>6.3333333333333325E-2</v>
      </c>
      <c r="L727" s="238">
        <v>748646</v>
      </c>
      <c r="M727" s="238">
        <v>612058.03</v>
      </c>
      <c r="N727" s="89">
        <v>0.05</v>
      </c>
      <c r="O727" s="239">
        <f t="shared" si="71"/>
        <v>786078.3</v>
      </c>
      <c r="P727" s="238">
        <f t="shared" si="72"/>
        <v>308939.54009589041</v>
      </c>
      <c r="Q727" s="238">
        <f t="shared" si="73"/>
        <v>477138.75990410964</v>
      </c>
      <c r="R727" s="89">
        <v>0.05</v>
      </c>
      <c r="S727" s="238">
        <f t="shared" si="70"/>
        <v>453281.82190890412</v>
      </c>
    </row>
    <row r="728" spans="2:19" ht="15" customHeight="1" x14ac:dyDescent="0.25">
      <c r="B728" s="11">
        <v>724</v>
      </c>
      <c r="C728" s="161" t="s">
        <v>740</v>
      </c>
      <c r="D728" s="237"/>
      <c r="E728" s="152">
        <v>42217</v>
      </c>
      <c r="F728" s="58">
        <v>44482</v>
      </c>
      <c r="G728" s="5">
        <f t="shared" si="68"/>
        <v>6.2054794520547949</v>
      </c>
      <c r="H728" s="11">
        <v>15</v>
      </c>
      <c r="I728" s="11"/>
      <c r="J728" s="87">
        <v>0.05</v>
      </c>
      <c r="K728" s="88">
        <f t="shared" si="69"/>
        <v>6.3333333333333325E-2</v>
      </c>
      <c r="L728" s="238">
        <v>748646</v>
      </c>
      <c r="M728" s="238">
        <v>612058.03</v>
      </c>
      <c r="N728" s="89">
        <v>0.05</v>
      </c>
      <c r="O728" s="239">
        <f t="shared" si="71"/>
        <v>786078.3</v>
      </c>
      <c r="P728" s="238">
        <f t="shared" si="72"/>
        <v>308939.54009589041</v>
      </c>
      <c r="Q728" s="238">
        <f t="shared" si="73"/>
        <v>477138.75990410964</v>
      </c>
      <c r="R728" s="89">
        <v>0.05</v>
      </c>
      <c r="S728" s="238">
        <f t="shared" si="70"/>
        <v>453281.82190890412</v>
      </c>
    </row>
    <row r="729" spans="2:19" ht="15" customHeight="1" x14ac:dyDescent="0.25">
      <c r="B729" s="11">
        <v>725</v>
      </c>
      <c r="C729" s="161" t="s">
        <v>740</v>
      </c>
      <c r="D729" s="237"/>
      <c r="E729" s="152">
        <v>42217</v>
      </c>
      <c r="F729" s="58">
        <v>44482</v>
      </c>
      <c r="G729" s="5">
        <f t="shared" si="68"/>
        <v>6.2054794520547949</v>
      </c>
      <c r="H729" s="11">
        <v>15</v>
      </c>
      <c r="I729" s="11"/>
      <c r="J729" s="87">
        <v>0.05</v>
      </c>
      <c r="K729" s="88">
        <f t="shared" si="69"/>
        <v>6.3333333333333325E-2</v>
      </c>
      <c r="L729" s="238">
        <v>748646</v>
      </c>
      <c r="M729" s="238">
        <v>612058.03</v>
      </c>
      <c r="N729" s="89">
        <v>0.05</v>
      </c>
      <c r="O729" s="239">
        <f t="shared" si="71"/>
        <v>786078.3</v>
      </c>
      <c r="P729" s="238">
        <f t="shared" si="72"/>
        <v>308939.54009589041</v>
      </c>
      <c r="Q729" s="238">
        <f t="shared" si="73"/>
        <v>477138.75990410964</v>
      </c>
      <c r="R729" s="89">
        <v>0.05</v>
      </c>
      <c r="S729" s="238">
        <f t="shared" si="70"/>
        <v>453281.82190890412</v>
      </c>
    </row>
    <row r="730" spans="2:19" ht="15" customHeight="1" x14ac:dyDescent="0.25">
      <c r="B730" s="11">
        <v>726</v>
      </c>
      <c r="C730" s="161" t="s">
        <v>740</v>
      </c>
      <c r="D730" s="237"/>
      <c r="E730" s="152">
        <v>42217</v>
      </c>
      <c r="F730" s="58">
        <v>44482</v>
      </c>
      <c r="G730" s="5">
        <f t="shared" si="68"/>
        <v>6.2054794520547949</v>
      </c>
      <c r="H730" s="11">
        <v>15</v>
      </c>
      <c r="I730" s="11"/>
      <c r="J730" s="87">
        <v>0.05</v>
      </c>
      <c r="K730" s="88">
        <f t="shared" si="69"/>
        <v>6.3333333333333325E-2</v>
      </c>
      <c r="L730" s="238">
        <v>748646</v>
      </c>
      <c r="M730" s="238">
        <v>612058.03</v>
      </c>
      <c r="N730" s="89">
        <v>0.05</v>
      </c>
      <c r="O730" s="239">
        <f t="shared" si="71"/>
        <v>786078.3</v>
      </c>
      <c r="P730" s="238">
        <f t="shared" si="72"/>
        <v>308939.54009589041</v>
      </c>
      <c r="Q730" s="238">
        <f t="shared" si="73"/>
        <v>477138.75990410964</v>
      </c>
      <c r="R730" s="89">
        <v>0.05</v>
      </c>
      <c r="S730" s="238">
        <f t="shared" si="70"/>
        <v>453281.82190890412</v>
      </c>
    </row>
    <row r="731" spans="2:19" ht="15" customHeight="1" x14ac:dyDescent="0.25">
      <c r="B731" s="11">
        <v>727</v>
      </c>
      <c r="C731" s="161" t="s">
        <v>740</v>
      </c>
      <c r="D731" s="237"/>
      <c r="E731" s="152">
        <v>42217</v>
      </c>
      <c r="F731" s="58">
        <v>44482</v>
      </c>
      <c r="G731" s="5">
        <f t="shared" si="68"/>
        <v>6.2054794520547949</v>
      </c>
      <c r="H731" s="11">
        <v>15</v>
      </c>
      <c r="I731" s="11"/>
      <c r="J731" s="87">
        <v>0.05</v>
      </c>
      <c r="K731" s="88">
        <f t="shared" si="69"/>
        <v>6.3333333333333325E-2</v>
      </c>
      <c r="L731" s="238">
        <v>748646</v>
      </c>
      <c r="M731" s="238">
        <v>612058.03</v>
      </c>
      <c r="N731" s="89">
        <v>0.05</v>
      </c>
      <c r="O731" s="239">
        <f t="shared" si="71"/>
        <v>786078.3</v>
      </c>
      <c r="P731" s="238">
        <f t="shared" si="72"/>
        <v>308939.54009589041</v>
      </c>
      <c r="Q731" s="238">
        <f t="shared" si="73"/>
        <v>477138.75990410964</v>
      </c>
      <c r="R731" s="89">
        <v>0.05</v>
      </c>
      <c r="S731" s="238">
        <f t="shared" si="70"/>
        <v>453281.82190890412</v>
      </c>
    </row>
    <row r="732" spans="2:19" ht="15" customHeight="1" x14ac:dyDescent="0.25">
      <c r="B732" s="11">
        <v>728</v>
      </c>
      <c r="C732" s="161" t="s">
        <v>740</v>
      </c>
      <c r="D732" s="237"/>
      <c r="E732" s="152">
        <v>42217</v>
      </c>
      <c r="F732" s="58">
        <v>44482</v>
      </c>
      <c r="G732" s="5">
        <f t="shared" si="68"/>
        <v>6.2054794520547949</v>
      </c>
      <c r="H732" s="11">
        <v>15</v>
      </c>
      <c r="I732" s="11"/>
      <c r="J732" s="87">
        <v>0.05</v>
      </c>
      <c r="K732" s="88">
        <f t="shared" si="69"/>
        <v>6.3333333333333325E-2</v>
      </c>
      <c r="L732" s="238">
        <v>748646</v>
      </c>
      <c r="M732" s="238">
        <v>612058.03</v>
      </c>
      <c r="N732" s="89">
        <v>0.05</v>
      </c>
      <c r="O732" s="239">
        <f t="shared" si="71"/>
        <v>786078.3</v>
      </c>
      <c r="P732" s="238">
        <f t="shared" si="72"/>
        <v>308939.54009589041</v>
      </c>
      <c r="Q732" s="238">
        <f t="shared" si="73"/>
        <v>477138.75990410964</v>
      </c>
      <c r="R732" s="89">
        <v>0.05</v>
      </c>
      <c r="S732" s="238">
        <f t="shared" si="70"/>
        <v>453281.82190890412</v>
      </c>
    </row>
    <row r="733" spans="2:19" ht="15" customHeight="1" x14ac:dyDescent="0.25">
      <c r="B733" s="11">
        <v>729</v>
      </c>
      <c r="C733" s="161" t="s">
        <v>740</v>
      </c>
      <c r="D733" s="237"/>
      <c r="E733" s="152">
        <v>42217</v>
      </c>
      <c r="F733" s="58">
        <v>44482</v>
      </c>
      <c r="G733" s="5">
        <f t="shared" si="68"/>
        <v>6.2054794520547949</v>
      </c>
      <c r="H733" s="11">
        <v>15</v>
      </c>
      <c r="I733" s="11"/>
      <c r="J733" s="87">
        <v>0.05</v>
      </c>
      <c r="K733" s="88">
        <f t="shared" si="69"/>
        <v>6.3333333333333325E-2</v>
      </c>
      <c r="L733" s="238">
        <v>748646</v>
      </c>
      <c r="M733" s="238">
        <v>612058.03</v>
      </c>
      <c r="N733" s="89">
        <v>0.05</v>
      </c>
      <c r="O733" s="239">
        <f t="shared" si="71"/>
        <v>786078.3</v>
      </c>
      <c r="P733" s="238">
        <f t="shared" si="72"/>
        <v>308939.54009589041</v>
      </c>
      <c r="Q733" s="238">
        <f t="shared" si="73"/>
        <v>477138.75990410964</v>
      </c>
      <c r="R733" s="89">
        <v>0.05</v>
      </c>
      <c r="S733" s="238">
        <f t="shared" si="70"/>
        <v>453281.82190890412</v>
      </c>
    </row>
    <row r="734" spans="2:19" ht="15" customHeight="1" x14ac:dyDescent="0.25">
      <c r="B734" s="11">
        <v>730</v>
      </c>
      <c r="C734" s="161" t="s">
        <v>740</v>
      </c>
      <c r="D734" s="237"/>
      <c r="E734" s="152">
        <v>42217</v>
      </c>
      <c r="F734" s="58">
        <v>44482</v>
      </c>
      <c r="G734" s="5">
        <f t="shared" si="68"/>
        <v>6.2054794520547949</v>
      </c>
      <c r="H734" s="11">
        <v>15</v>
      </c>
      <c r="I734" s="11"/>
      <c r="J734" s="87">
        <v>0.05</v>
      </c>
      <c r="K734" s="88">
        <f t="shared" si="69"/>
        <v>6.3333333333333325E-2</v>
      </c>
      <c r="L734" s="238">
        <v>748646</v>
      </c>
      <c r="M734" s="238">
        <v>612058.03</v>
      </c>
      <c r="N734" s="89">
        <v>0.05</v>
      </c>
      <c r="O734" s="239">
        <f t="shared" si="71"/>
        <v>786078.3</v>
      </c>
      <c r="P734" s="238">
        <f t="shared" si="72"/>
        <v>308939.54009589041</v>
      </c>
      <c r="Q734" s="238">
        <f t="shared" si="73"/>
        <v>477138.75990410964</v>
      </c>
      <c r="R734" s="89">
        <v>0.05</v>
      </c>
      <c r="S734" s="238">
        <f t="shared" si="70"/>
        <v>453281.82190890412</v>
      </c>
    </row>
    <row r="735" spans="2:19" ht="15" customHeight="1" x14ac:dyDescent="0.25">
      <c r="B735" s="11">
        <v>731</v>
      </c>
      <c r="C735" s="161" t="s">
        <v>740</v>
      </c>
      <c r="D735" s="237"/>
      <c r="E735" s="152">
        <v>42217</v>
      </c>
      <c r="F735" s="58">
        <v>44482</v>
      </c>
      <c r="G735" s="5">
        <f t="shared" si="68"/>
        <v>6.2054794520547949</v>
      </c>
      <c r="H735" s="11">
        <v>15</v>
      </c>
      <c r="I735" s="11"/>
      <c r="J735" s="87">
        <v>0.05</v>
      </c>
      <c r="K735" s="88">
        <f t="shared" si="69"/>
        <v>6.3333333333333325E-2</v>
      </c>
      <c r="L735" s="238">
        <v>748646</v>
      </c>
      <c r="M735" s="238">
        <v>612058.03</v>
      </c>
      <c r="N735" s="89">
        <v>0.05</v>
      </c>
      <c r="O735" s="239">
        <f t="shared" si="71"/>
        <v>786078.3</v>
      </c>
      <c r="P735" s="238">
        <f t="shared" si="72"/>
        <v>308939.54009589041</v>
      </c>
      <c r="Q735" s="238">
        <f t="shared" si="73"/>
        <v>477138.75990410964</v>
      </c>
      <c r="R735" s="89">
        <v>0.05</v>
      </c>
      <c r="S735" s="238">
        <f t="shared" si="70"/>
        <v>453281.82190890412</v>
      </c>
    </row>
    <row r="736" spans="2:19" ht="15" customHeight="1" x14ac:dyDescent="0.25">
      <c r="B736" s="11">
        <v>732</v>
      </c>
      <c r="C736" s="161" t="s">
        <v>740</v>
      </c>
      <c r="D736" s="237"/>
      <c r="E736" s="152">
        <v>42217</v>
      </c>
      <c r="F736" s="58">
        <v>44482</v>
      </c>
      <c r="G736" s="5">
        <f t="shared" si="68"/>
        <v>6.2054794520547949</v>
      </c>
      <c r="H736" s="11">
        <v>15</v>
      </c>
      <c r="I736" s="11"/>
      <c r="J736" s="87">
        <v>0.05</v>
      </c>
      <c r="K736" s="88">
        <f t="shared" si="69"/>
        <v>6.3333333333333325E-2</v>
      </c>
      <c r="L736" s="238">
        <v>748646</v>
      </c>
      <c r="M736" s="238">
        <v>612058.03</v>
      </c>
      <c r="N736" s="89">
        <v>0.05</v>
      </c>
      <c r="O736" s="239">
        <f t="shared" si="71"/>
        <v>786078.3</v>
      </c>
      <c r="P736" s="238">
        <f t="shared" si="72"/>
        <v>308939.54009589041</v>
      </c>
      <c r="Q736" s="238">
        <f t="shared" si="73"/>
        <v>477138.75990410964</v>
      </c>
      <c r="R736" s="89">
        <v>0.05</v>
      </c>
      <c r="S736" s="238">
        <f t="shared" si="70"/>
        <v>453281.82190890412</v>
      </c>
    </row>
    <row r="737" spans="2:19" ht="15" customHeight="1" x14ac:dyDescent="0.25">
      <c r="B737" s="11">
        <v>733</v>
      </c>
      <c r="C737" s="161" t="s">
        <v>740</v>
      </c>
      <c r="D737" s="237"/>
      <c r="E737" s="152">
        <v>42217</v>
      </c>
      <c r="F737" s="58">
        <v>44482</v>
      </c>
      <c r="G737" s="5">
        <f t="shared" si="68"/>
        <v>6.2054794520547949</v>
      </c>
      <c r="H737" s="11">
        <v>15</v>
      </c>
      <c r="I737" s="11"/>
      <c r="J737" s="87">
        <v>0.05</v>
      </c>
      <c r="K737" s="88">
        <f t="shared" si="69"/>
        <v>6.3333333333333325E-2</v>
      </c>
      <c r="L737" s="238">
        <v>748646</v>
      </c>
      <c r="M737" s="238">
        <v>612058.03</v>
      </c>
      <c r="N737" s="89">
        <v>0.05</v>
      </c>
      <c r="O737" s="239">
        <f t="shared" si="71"/>
        <v>786078.3</v>
      </c>
      <c r="P737" s="238">
        <f t="shared" si="72"/>
        <v>308939.54009589041</v>
      </c>
      <c r="Q737" s="238">
        <f t="shared" si="73"/>
        <v>477138.75990410964</v>
      </c>
      <c r="R737" s="89">
        <v>0.05</v>
      </c>
      <c r="S737" s="238">
        <f t="shared" si="70"/>
        <v>453281.82190890412</v>
      </c>
    </row>
    <row r="738" spans="2:19" ht="15" customHeight="1" x14ac:dyDescent="0.25">
      <c r="B738" s="11">
        <v>734</v>
      </c>
      <c r="C738" s="161" t="s">
        <v>740</v>
      </c>
      <c r="D738" s="237"/>
      <c r="E738" s="152">
        <v>42217</v>
      </c>
      <c r="F738" s="58">
        <v>44482</v>
      </c>
      <c r="G738" s="5">
        <f t="shared" si="68"/>
        <v>6.2054794520547949</v>
      </c>
      <c r="H738" s="11">
        <v>15</v>
      </c>
      <c r="I738" s="11"/>
      <c r="J738" s="87">
        <v>0.05</v>
      </c>
      <c r="K738" s="88">
        <f t="shared" si="69"/>
        <v>6.3333333333333325E-2</v>
      </c>
      <c r="L738" s="238">
        <v>748646</v>
      </c>
      <c r="M738" s="238">
        <v>612058.03</v>
      </c>
      <c r="N738" s="89">
        <v>0.05</v>
      </c>
      <c r="O738" s="239">
        <f t="shared" si="71"/>
        <v>786078.3</v>
      </c>
      <c r="P738" s="238">
        <f t="shared" si="72"/>
        <v>308939.54009589041</v>
      </c>
      <c r="Q738" s="238">
        <f t="shared" si="73"/>
        <v>477138.75990410964</v>
      </c>
      <c r="R738" s="89">
        <v>0.05</v>
      </c>
      <c r="S738" s="238">
        <f t="shared" si="70"/>
        <v>453281.82190890412</v>
      </c>
    </row>
    <row r="739" spans="2:19" ht="15" customHeight="1" x14ac:dyDescent="0.25">
      <c r="B739" s="11">
        <v>735</v>
      </c>
      <c r="C739" s="161" t="s">
        <v>740</v>
      </c>
      <c r="D739" s="237"/>
      <c r="E739" s="152">
        <v>42217</v>
      </c>
      <c r="F739" s="58">
        <v>44482</v>
      </c>
      <c r="G739" s="5">
        <f t="shared" si="68"/>
        <v>6.2054794520547949</v>
      </c>
      <c r="H739" s="11">
        <v>15</v>
      </c>
      <c r="I739" s="11"/>
      <c r="J739" s="87">
        <v>0.05</v>
      </c>
      <c r="K739" s="88">
        <f t="shared" si="69"/>
        <v>6.3333333333333325E-2</v>
      </c>
      <c r="L739" s="238">
        <v>748646</v>
      </c>
      <c r="M739" s="238">
        <v>612058.03</v>
      </c>
      <c r="N739" s="89">
        <v>0.05</v>
      </c>
      <c r="O739" s="239">
        <f t="shared" si="71"/>
        <v>786078.3</v>
      </c>
      <c r="P739" s="238">
        <f t="shared" si="72"/>
        <v>308939.54009589041</v>
      </c>
      <c r="Q739" s="238">
        <f t="shared" si="73"/>
        <v>477138.75990410964</v>
      </c>
      <c r="R739" s="89">
        <v>0.05</v>
      </c>
      <c r="S739" s="238">
        <f t="shared" si="70"/>
        <v>453281.82190890412</v>
      </c>
    </row>
    <row r="740" spans="2:19" ht="15" customHeight="1" x14ac:dyDescent="0.25">
      <c r="B740" s="11">
        <v>736</v>
      </c>
      <c r="C740" s="161" t="s">
        <v>740</v>
      </c>
      <c r="D740" s="237"/>
      <c r="E740" s="152">
        <v>42217</v>
      </c>
      <c r="F740" s="58">
        <v>44482</v>
      </c>
      <c r="G740" s="5">
        <f t="shared" si="68"/>
        <v>6.2054794520547949</v>
      </c>
      <c r="H740" s="11">
        <v>15</v>
      </c>
      <c r="I740" s="11"/>
      <c r="J740" s="87">
        <v>0.05</v>
      </c>
      <c r="K740" s="88">
        <f t="shared" si="69"/>
        <v>6.3333333333333325E-2</v>
      </c>
      <c r="L740" s="238">
        <v>748646</v>
      </c>
      <c r="M740" s="238">
        <v>612058.03</v>
      </c>
      <c r="N740" s="89">
        <v>0.05</v>
      </c>
      <c r="O740" s="239">
        <f t="shared" si="71"/>
        <v>786078.3</v>
      </c>
      <c r="P740" s="238">
        <f t="shared" si="72"/>
        <v>308939.54009589041</v>
      </c>
      <c r="Q740" s="238">
        <f t="shared" si="73"/>
        <v>477138.75990410964</v>
      </c>
      <c r="R740" s="89">
        <v>0.05</v>
      </c>
      <c r="S740" s="238">
        <f t="shared" si="70"/>
        <v>453281.82190890412</v>
      </c>
    </row>
    <row r="741" spans="2:19" ht="15" customHeight="1" x14ac:dyDescent="0.25">
      <c r="B741" s="11">
        <v>737</v>
      </c>
      <c r="C741" s="161" t="s">
        <v>740</v>
      </c>
      <c r="D741" s="237"/>
      <c r="E741" s="152">
        <v>42217</v>
      </c>
      <c r="F741" s="58">
        <v>44482</v>
      </c>
      <c r="G741" s="5">
        <f t="shared" si="68"/>
        <v>6.2054794520547949</v>
      </c>
      <c r="H741" s="11">
        <v>15</v>
      </c>
      <c r="I741" s="11"/>
      <c r="J741" s="87">
        <v>0.05</v>
      </c>
      <c r="K741" s="88">
        <f t="shared" si="69"/>
        <v>6.3333333333333325E-2</v>
      </c>
      <c r="L741" s="238">
        <v>748646</v>
      </c>
      <c r="M741" s="238">
        <v>612058.03</v>
      </c>
      <c r="N741" s="89">
        <v>0.05</v>
      </c>
      <c r="O741" s="239">
        <f t="shared" si="71"/>
        <v>786078.3</v>
      </c>
      <c r="P741" s="238">
        <f t="shared" si="72"/>
        <v>308939.54009589041</v>
      </c>
      <c r="Q741" s="238">
        <f t="shared" si="73"/>
        <v>477138.75990410964</v>
      </c>
      <c r="R741" s="89">
        <v>0.05</v>
      </c>
      <c r="S741" s="238">
        <f t="shared" si="70"/>
        <v>453281.82190890412</v>
      </c>
    </row>
    <row r="742" spans="2:19" ht="15" customHeight="1" x14ac:dyDescent="0.25">
      <c r="B742" s="11">
        <v>738</v>
      </c>
      <c r="C742" s="161" t="s">
        <v>740</v>
      </c>
      <c r="D742" s="237"/>
      <c r="E742" s="152">
        <v>42217</v>
      </c>
      <c r="F742" s="58">
        <v>44482</v>
      </c>
      <c r="G742" s="5">
        <f t="shared" si="68"/>
        <v>6.2054794520547949</v>
      </c>
      <c r="H742" s="11">
        <v>15</v>
      </c>
      <c r="I742" s="11"/>
      <c r="J742" s="87">
        <v>0.05</v>
      </c>
      <c r="K742" s="88">
        <f t="shared" si="69"/>
        <v>6.3333333333333325E-2</v>
      </c>
      <c r="L742" s="238">
        <v>748646</v>
      </c>
      <c r="M742" s="238">
        <v>612058.03</v>
      </c>
      <c r="N742" s="89">
        <v>0.05</v>
      </c>
      <c r="O742" s="239">
        <f t="shared" si="71"/>
        <v>786078.3</v>
      </c>
      <c r="P742" s="238">
        <f t="shared" si="72"/>
        <v>308939.54009589041</v>
      </c>
      <c r="Q742" s="238">
        <f t="shared" si="73"/>
        <v>477138.75990410964</v>
      </c>
      <c r="R742" s="89">
        <v>0.05</v>
      </c>
      <c r="S742" s="238">
        <f t="shared" si="70"/>
        <v>453281.82190890412</v>
      </c>
    </row>
    <row r="743" spans="2:19" ht="15" customHeight="1" x14ac:dyDescent="0.25">
      <c r="B743" s="11">
        <v>739</v>
      </c>
      <c r="C743" s="161" t="s">
        <v>740</v>
      </c>
      <c r="D743" s="237"/>
      <c r="E743" s="152">
        <v>42217</v>
      </c>
      <c r="F743" s="58">
        <v>44482</v>
      </c>
      <c r="G743" s="5">
        <f t="shared" si="68"/>
        <v>6.2054794520547949</v>
      </c>
      <c r="H743" s="11">
        <v>15</v>
      </c>
      <c r="I743" s="11"/>
      <c r="J743" s="87">
        <v>0.05</v>
      </c>
      <c r="K743" s="88">
        <f t="shared" si="69"/>
        <v>6.3333333333333325E-2</v>
      </c>
      <c r="L743" s="238">
        <v>748646</v>
      </c>
      <c r="M743" s="238">
        <v>612058.03</v>
      </c>
      <c r="N743" s="89">
        <v>0.05</v>
      </c>
      <c r="O743" s="239">
        <f t="shared" si="71"/>
        <v>786078.3</v>
      </c>
      <c r="P743" s="238">
        <f t="shared" si="72"/>
        <v>308939.54009589041</v>
      </c>
      <c r="Q743" s="238">
        <f t="shared" si="73"/>
        <v>477138.75990410964</v>
      </c>
      <c r="R743" s="89">
        <v>0.05</v>
      </c>
      <c r="S743" s="238">
        <f t="shared" si="70"/>
        <v>453281.82190890412</v>
      </c>
    </row>
    <row r="744" spans="2:19" ht="15" customHeight="1" x14ac:dyDescent="0.25">
      <c r="B744" s="11">
        <v>740</v>
      </c>
      <c r="C744" s="161" t="s">
        <v>740</v>
      </c>
      <c r="D744" s="237"/>
      <c r="E744" s="152">
        <v>42217</v>
      </c>
      <c r="F744" s="58">
        <v>44482</v>
      </c>
      <c r="G744" s="5">
        <f t="shared" si="68"/>
        <v>6.2054794520547949</v>
      </c>
      <c r="H744" s="11">
        <v>15</v>
      </c>
      <c r="I744" s="11"/>
      <c r="J744" s="87">
        <v>0.05</v>
      </c>
      <c r="K744" s="88">
        <f t="shared" si="69"/>
        <v>6.3333333333333325E-2</v>
      </c>
      <c r="L744" s="238">
        <v>748646</v>
      </c>
      <c r="M744" s="238">
        <v>612058.03</v>
      </c>
      <c r="N744" s="89">
        <v>0.05</v>
      </c>
      <c r="O744" s="239">
        <f t="shared" si="71"/>
        <v>786078.3</v>
      </c>
      <c r="P744" s="238">
        <f t="shared" si="72"/>
        <v>308939.54009589041</v>
      </c>
      <c r="Q744" s="238">
        <f t="shared" si="73"/>
        <v>477138.75990410964</v>
      </c>
      <c r="R744" s="89">
        <v>0.05</v>
      </c>
      <c r="S744" s="238">
        <f t="shared" si="70"/>
        <v>453281.82190890412</v>
      </c>
    </row>
    <row r="745" spans="2:19" ht="15" customHeight="1" x14ac:dyDescent="0.25">
      <c r="B745" s="11">
        <v>741</v>
      </c>
      <c r="C745" s="161" t="s">
        <v>740</v>
      </c>
      <c r="D745" s="237"/>
      <c r="E745" s="152">
        <v>42217</v>
      </c>
      <c r="F745" s="58">
        <v>44482</v>
      </c>
      <c r="G745" s="5">
        <f t="shared" si="68"/>
        <v>6.2054794520547949</v>
      </c>
      <c r="H745" s="11">
        <v>15</v>
      </c>
      <c r="I745" s="11"/>
      <c r="J745" s="87">
        <v>0.05</v>
      </c>
      <c r="K745" s="88">
        <f t="shared" si="69"/>
        <v>6.3333333333333325E-2</v>
      </c>
      <c r="L745" s="238">
        <v>748646</v>
      </c>
      <c r="M745" s="238">
        <v>612058.03</v>
      </c>
      <c r="N745" s="89">
        <v>0.05</v>
      </c>
      <c r="O745" s="239">
        <f t="shared" si="71"/>
        <v>786078.3</v>
      </c>
      <c r="P745" s="238">
        <f t="shared" si="72"/>
        <v>308939.54009589041</v>
      </c>
      <c r="Q745" s="238">
        <f t="shared" si="73"/>
        <v>477138.75990410964</v>
      </c>
      <c r="R745" s="89">
        <v>0.05</v>
      </c>
      <c r="S745" s="238">
        <f t="shared" si="70"/>
        <v>453281.82190890412</v>
      </c>
    </row>
    <row r="746" spans="2:19" ht="15" customHeight="1" x14ac:dyDescent="0.25">
      <c r="B746" s="11">
        <v>742</v>
      </c>
      <c r="C746" s="161" t="s">
        <v>740</v>
      </c>
      <c r="D746" s="237"/>
      <c r="E746" s="152">
        <v>42217</v>
      </c>
      <c r="F746" s="58">
        <v>44482</v>
      </c>
      <c r="G746" s="5">
        <f t="shared" si="68"/>
        <v>6.2054794520547949</v>
      </c>
      <c r="H746" s="11">
        <v>15</v>
      </c>
      <c r="I746" s="11"/>
      <c r="J746" s="87">
        <v>0.05</v>
      </c>
      <c r="K746" s="88">
        <f t="shared" si="69"/>
        <v>6.3333333333333325E-2</v>
      </c>
      <c r="L746" s="238">
        <v>748646</v>
      </c>
      <c r="M746" s="238">
        <v>612058.03</v>
      </c>
      <c r="N746" s="89">
        <v>0.05</v>
      </c>
      <c r="O746" s="239">
        <f t="shared" si="71"/>
        <v>786078.3</v>
      </c>
      <c r="P746" s="238">
        <f t="shared" si="72"/>
        <v>308939.54009589041</v>
      </c>
      <c r="Q746" s="238">
        <f t="shared" si="73"/>
        <v>477138.75990410964</v>
      </c>
      <c r="R746" s="89">
        <v>0.05</v>
      </c>
      <c r="S746" s="238">
        <f t="shared" si="70"/>
        <v>453281.82190890412</v>
      </c>
    </row>
    <row r="747" spans="2:19" ht="15" customHeight="1" x14ac:dyDescent="0.25">
      <c r="B747" s="11">
        <v>743</v>
      </c>
      <c r="C747" s="161" t="s">
        <v>740</v>
      </c>
      <c r="D747" s="237"/>
      <c r="E747" s="152">
        <v>42217</v>
      </c>
      <c r="F747" s="58">
        <v>44482</v>
      </c>
      <c r="G747" s="5">
        <f t="shared" si="68"/>
        <v>6.2054794520547949</v>
      </c>
      <c r="H747" s="11">
        <v>15</v>
      </c>
      <c r="I747" s="11"/>
      <c r="J747" s="87">
        <v>0.05</v>
      </c>
      <c r="K747" s="88">
        <f t="shared" si="69"/>
        <v>6.3333333333333325E-2</v>
      </c>
      <c r="L747" s="238">
        <v>748646</v>
      </c>
      <c r="M747" s="238">
        <v>612058.03</v>
      </c>
      <c r="N747" s="89">
        <v>0.05</v>
      </c>
      <c r="O747" s="239">
        <f t="shared" si="71"/>
        <v>786078.3</v>
      </c>
      <c r="P747" s="238">
        <f t="shared" si="72"/>
        <v>308939.54009589041</v>
      </c>
      <c r="Q747" s="238">
        <f t="shared" si="73"/>
        <v>477138.75990410964</v>
      </c>
      <c r="R747" s="89">
        <v>0.05</v>
      </c>
      <c r="S747" s="238">
        <f t="shared" si="70"/>
        <v>453281.82190890412</v>
      </c>
    </row>
    <row r="748" spans="2:19" ht="15" customHeight="1" x14ac:dyDescent="0.25">
      <c r="B748" s="11">
        <v>744</v>
      </c>
      <c r="C748" s="161" t="s">
        <v>740</v>
      </c>
      <c r="D748" s="237"/>
      <c r="E748" s="152">
        <v>42217</v>
      </c>
      <c r="F748" s="58">
        <v>44482</v>
      </c>
      <c r="G748" s="5">
        <f t="shared" si="68"/>
        <v>6.2054794520547949</v>
      </c>
      <c r="H748" s="11">
        <v>15</v>
      </c>
      <c r="I748" s="11"/>
      <c r="J748" s="87">
        <v>0.05</v>
      </c>
      <c r="K748" s="88">
        <f t="shared" si="69"/>
        <v>6.3333333333333325E-2</v>
      </c>
      <c r="L748" s="238">
        <v>748646</v>
      </c>
      <c r="M748" s="238">
        <v>612058.03</v>
      </c>
      <c r="N748" s="89">
        <v>0.05</v>
      </c>
      <c r="O748" s="239">
        <f t="shared" si="71"/>
        <v>786078.3</v>
      </c>
      <c r="P748" s="238">
        <f t="shared" si="72"/>
        <v>308939.54009589041</v>
      </c>
      <c r="Q748" s="238">
        <f t="shared" si="73"/>
        <v>477138.75990410964</v>
      </c>
      <c r="R748" s="89">
        <v>0.05</v>
      </c>
      <c r="S748" s="238">
        <f t="shared" si="70"/>
        <v>453281.82190890412</v>
      </c>
    </row>
    <row r="749" spans="2:19" ht="15" customHeight="1" x14ac:dyDescent="0.25">
      <c r="B749" s="11">
        <v>745</v>
      </c>
      <c r="C749" s="161" t="s">
        <v>740</v>
      </c>
      <c r="D749" s="237"/>
      <c r="E749" s="152">
        <v>42217</v>
      </c>
      <c r="F749" s="58">
        <v>44482</v>
      </c>
      <c r="G749" s="5">
        <f t="shared" si="68"/>
        <v>6.2054794520547949</v>
      </c>
      <c r="H749" s="11">
        <v>15</v>
      </c>
      <c r="I749" s="11"/>
      <c r="J749" s="87">
        <v>0.05</v>
      </c>
      <c r="K749" s="88">
        <f t="shared" si="69"/>
        <v>6.3333333333333325E-2</v>
      </c>
      <c r="L749" s="238">
        <v>748646</v>
      </c>
      <c r="M749" s="238">
        <v>612058.03</v>
      </c>
      <c r="N749" s="89">
        <v>0.05</v>
      </c>
      <c r="O749" s="239">
        <f t="shared" si="71"/>
        <v>786078.3</v>
      </c>
      <c r="P749" s="238">
        <f t="shared" si="72"/>
        <v>308939.54009589041</v>
      </c>
      <c r="Q749" s="238">
        <f t="shared" si="73"/>
        <v>477138.75990410964</v>
      </c>
      <c r="R749" s="89">
        <v>0.05</v>
      </c>
      <c r="S749" s="238">
        <f t="shared" si="70"/>
        <v>453281.82190890412</v>
      </c>
    </row>
    <row r="750" spans="2:19" ht="15" customHeight="1" x14ac:dyDescent="0.25">
      <c r="B750" s="11">
        <v>746</v>
      </c>
      <c r="C750" s="161" t="s">
        <v>740</v>
      </c>
      <c r="D750" s="237"/>
      <c r="E750" s="152">
        <v>42217</v>
      </c>
      <c r="F750" s="58">
        <v>44482</v>
      </c>
      <c r="G750" s="5">
        <f t="shared" si="68"/>
        <v>6.2054794520547949</v>
      </c>
      <c r="H750" s="11">
        <v>15</v>
      </c>
      <c r="I750" s="11"/>
      <c r="J750" s="87">
        <v>0.05</v>
      </c>
      <c r="K750" s="88">
        <f t="shared" si="69"/>
        <v>6.3333333333333325E-2</v>
      </c>
      <c r="L750" s="238">
        <v>748646</v>
      </c>
      <c r="M750" s="238">
        <v>612058.03</v>
      </c>
      <c r="N750" s="89">
        <v>0.05</v>
      </c>
      <c r="O750" s="239">
        <f t="shared" si="71"/>
        <v>786078.3</v>
      </c>
      <c r="P750" s="238">
        <f t="shared" si="72"/>
        <v>308939.54009589041</v>
      </c>
      <c r="Q750" s="238">
        <f t="shared" si="73"/>
        <v>477138.75990410964</v>
      </c>
      <c r="R750" s="89">
        <v>0.05</v>
      </c>
      <c r="S750" s="238">
        <f t="shared" si="70"/>
        <v>453281.82190890412</v>
      </c>
    </row>
    <row r="751" spans="2:19" ht="15" customHeight="1" x14ac:dyDescent="0.25">
      <c r="B751" s="11">
        <v>747</v>
      </c>
      <c r="C751" s="161" t="s">
        <v>740</v>
      </c>
      <c r="D751" s="237"/>
      <c r="E751" s="152">
        <v>42217</v>
      </c>
      <c r="F751" s="58">
        <v>44482</v>
      </c>
      <c r="G751" s="5">
        <f t="shared" si="68"/>
        <v>6.2054794520547949</v>
      </c>
      <c r="H751" s="11">
        <v>15</v>
      </c>
      <c r="I751" s="11"/>
      <c r="J751" s="87">
        <v>0.05</v>
      </c>
      <c r="K751" s="88">
        <f t="shared" si="69"/>
        <v>6.3333333333333325E-2</v>
      </c>
      <c r="L751" s="238">
        <v>748646</v>
      </c>
      <c r="M751" s="238">
        <v>612058.03</v>
      </c>
      <c r="N751" s="89">
        <v>0.05</v>
      </c>
      <c r="O751" s="239">
        <f t="shared" si="71"/>
        <v>786078.3</v>
      </c>
      <c r="P751" s="238">
        <f t="shared" si="72"/>
        <v>308939.54009589041</v>
      </c>
      <c r="Q751" s="238">
        <f t="shared" si="73"/>
        <v>477138.75990410964</v>
      </c>
      <c r="R751" s="89">
        <v>0.05</v>
      </c>
      <c r="S751" s="238">
        <f t="shared" si="70"/>
        <v>453281.82190890412</v>
      </c>
    </row>
    <row r="752" spans="2:19" ht="15" customHeight="1" x14ac:dyDescent="0.25">
      <c r="B752" s="11">
        <v>748</v>
      </c>
      <c r="C752" s="161" t="s">
        <v>740</v>
      </c>
      <c r="D752" s="237"/>
      <c r="E752" s="152">
        <v>42217</v>
      </c>
      <c r="F752" s="58">
        <v>44482</v>
      </c>
      <c r="G752" s="5">
        <f t="shared" si="68"/>
        <v>6.2054794520547949</v>
      </c>
      <c r="H752" s="11">
        <v>15</v>
      </c>
      <c r="I752" s="11"/>
      <c r="J752" s="87">
        <v>0.05</v>
      </c>
      <c r="K752" s="88">
        <f t="shared" si="69"/>
        <v>6.3333333333333325E-2</v>
      </c>
      <c r="L752" s="238">
        <v>748646</v>
      </c>
      <c r="M752" s="238">
        <v>612058.03</v>
      </c>
      <c r="N752" s="89">
        <v>0.05</v>
      </c>
      <c r="O752" s="239">
        <f t="shared" si="71"/>
        <v>786078.3</v>
      </c>
      <c r="P752" s="238">
        <f t="shared" si="72"/>
        <v>308939.54009589041</v>
      </c>
      <c r="Q752" s="238">
        <f t="shared" si="73"/>
        <v>477138.75990410964</v>
      </c>
      <c r="R752" s="89">
        <v>0.05</v>
      </c>
      <c r="S752" s="238">
        <f t="shared" si="70"/>
        <v>453281.82190890412</v>
      </c>
    </row>
    <row r="753" spans="2:19" ht="15" customHeight="1" x14ac:dyDescent="0.25">
      <c r="B753" s="11">
        <v>749</v>
      </c>
      <c r="C753" s="161" t="s">
        <v>740</v>
      </c>
      <c r="D753" s="237"/>
      <c r="E753" s="152">
        <v>42217</v>
      </c>
      <c r="F753" s="58">
        <v>44482</v>
      </c>
      <c r="G753" s="5">
        <f t="shared" si="68"/>
        <v>6.2054794520547949</v>
      </c>
      <c r="H753" s="11">
        <v>15</v>
      </c>
      <c r="I753" s="11"/>
      <c r="J753" s="87">
        <v>0.05</v>
      </c>
      <c r="K753" s="88">
        <f t="shared" si="69"/>
        <v>6.3333333333333325E-2</v>
      </c>
      <c r="L753" s="238">
        <v>748646</v>
      </c>
      <c r="M753" s="238">
        <v>612058.03</v>
      </c>
      <c r="N753" s="89">
        <v>0.05</v>
      </c>
      <c r="O753" s="239">
        <f t="shared" si="71"/>
        <v>786078.3</v>
      </c>
      <c r="P753" s="238">
        <f t="shared" si="72"/>
        <v>308939.54009589041</v>
      </c>
      <c r="Q753" s="238">
        <f t="shared" si="73"/>
        <v>477138.75990410964</v>
      </c>
      <c r="R753" s="89">
        <v>0.05</v>
      </c>
      <c r="S753" s="238">
        <f t="shared" si="70"/>
        <v>453281.82190890412</v>
      </c>
    </row>
    <row r="754" spans="2:19" ht="15" customHeight="1" x14ac:dyDescent="0.25">
      <c r="B754" s="11">
        <v>750</v>
      </c>
      <c r="C754" s="161" t="s">
        <v>740</v>
      </c>
      <c r="D754" s="237"/>
      <c r="E754" s="152">
        <v>42217</v>
      </c>
      <c r="F754" s="58">
        <v>44482</v>
      </c>
      <c r="G754" s="5">
        <f t="shared" si="68"/>
        <v>6.2054794520547949</v>
      </c>
      <c r="H754" s="11">
        <v>15</v>
      </c>
      <c r="I754" s="11"/>
      <c r="J754" s="87">
        <v>0.05</v>
      </c>
      <c r="K754" s="88">
        <f t="shared" si="69"/>
        <v>6.3333333333333325E-2</v>
      </c>
      <c r="L754" s="238">
        <v>748646</v>
      </c>
      <c r="M754" s="238">
        <v>612058.03</v>
      </c>
      <c r="N754" s="89">
        <v>0.05</v>
      </c>
      <c r="O754" s="239">
        <f t="shared" si="71"/>
        <v>786078.3</v>
      </c>
      <c r="P754" s="238">
        <f t="shared" si="72"/>
        <v>308939.54009589041</v>
      </c>
      <c r="Q754" s="238">
        <f t="shared" si="73"/>
        <v>477138.75990410964</v>
      </c>
      <c r="R754" s="89">
        <v>0.05</v>
      </c>
      <c r="S754" s="238">
        <f t="shared" si="70"/>
        <v>453281.82190890412</v>
      </c>
    </row>
    <row r="755" spans="2:19" ht="15" customHeight="1" x14ac:dyDescent="0.25">
      <c r="B755" s="11">
        <v>751</v>
      </c>
      <c r="C755" s="161" t="s">
        <v>740</v>
      </c>
      <c r="D755" s="237"/>
      <c r="E755" s="152">
        <v>42217</v>
      </c>
      <c r="F755" s="58">
        <v>44482</v>
      </c>
      <c r="G755" s="5">
        <f t="shared" si="68"/>
        <v>6.2054794520547949</v>
      </c>
      <c r="H755" s="11">
        <v>15</v>
      </c>
      <c r="I755" s="11"/>
      <c r="J755" s="87">
        <v>0.05</v>
      </c>
      <c r="K755" s="88">
        <f t="shared" si="69"/>
        <v>6.3333333333333325E-2</v>
      </c>
      <c r="L755" s="238">
        <v>748646</v>
      </c>
      <c r="M755" s="238">
        <v>612058.03</v>
      </c>
      <c r="N755" s="89">
        <v>0.05</v>
      </c>
      <c r="O755" s="239">
        <f t="shared" si="71"/>
        <v>786078.3</v>
      </c>
      <c r="P755" s="238">
        <f t="shared" si="72"/>
        <v>308939.54009589041</v>
      </c>
      <c r="Q755" s="238">
        <f t="shared" si="73"/>
        <v>477138.75990410964</v>
      </c>
      <c r="R755" s="89">
        <v>0.05</v>
      </c>
      <c r="S755" s="238">
        <f t="shared" si="70"/>
        <v>453281.82190890412</v>
      </c>
    </row>
    <row r="756" spans="2:19" ht="15" customHeight="1" x14ac:dyDescent="0.25">
      <c r="B756" s="11">
        <v>752</v>
      </c>
      <c r="C756" s="161" t="s">
        <v>740</v>
      </c>
      <c r="D756" s="237"/>
      <c r="E756" s="152">
        <v>42217</v>
      </c>
      <c r="F756" s="58">
        <v>44482</v>
      </c>
      <c r="G756" s="5">
        <f t="shared" si="68"/>
        <v>6.2054794520547949</v>
      </c>
      <c r="H756" s="11">
        <v>15</v>
      </c>
      <c r="I756" s="11"/>
      <c r="J756" s="87">
        <v>0.05</v>
      </c>
      <c r="K756" s="88">
        <f t="shared" si="69"/>
        <v>6.3333333333333325E-2</v>
      </c>
      <c r="L756" s="238">
        <v>748646</v>
      </c>
      <c r="M756" s="238">
        <v>612058.03</v>
      </c>
      <c r="N756" s="89">
        <v>0.05</v>
      </c>
      <c r="O756" s="239">
        <f t="shared" si="71"/>
        <v>786078.3</v>
      </c>
      <c r="P756" s="238">
        <f t="shared" si="72"/>
        <v>308939.54009589041</v>
      </c>
      <c r="Q756" s="238">
        <f t="shared" si="73"/>
        <v>477138.75990410964</v>
      </c>
      <c r="R756" s="89">
        <v>0.05</v>
      </c>
      <c r="S756" s="238">
        <f t="shared" si="70"/>
        <v>453281.82190890412</v>
      </c>
    </row>
    <row r="757" spans="2:19" ht="15" customHeight="1" x14ac:dyDescent="0.25">
      <c r="B757" s="11">
        <v>753</v>
      </c>
      <c r="C757" s="161" t="s">
        <v>740</v>
      </c>
      <c r="D757" s="237"/>
      <c r="E757" s="152">
        <v>42217</v>
      </c>
      <c r="F757" s="58">
        <v>44482</v>
      </c>
      <c r="G757" s="5">
        <f t="shared" si="68"/>
        <v>6.2054794520547949</v>
      </c>
      <c r="H757" s="11">
        <v>15</v>
      </c>
      <c r="I757" s="11"/>
      <c r="J757" s="87">
        <v>0.05</v>
      </c>
      <c r="K757" s="88">
        <f t="shared" si="69"/>
        <v>6.3333333333333325E-2</v>
      </c>
      <c r="L757" s="238">
        <v>748646</v>
      </c>
      <c r="M757" s="238">
        <v>612058.03</v>
      </c>
      <c r="N757" s="89">
        <v>0.05</v>
      </c>
      <c r="O757" s="239">
        <f t="shared" si="71"/>
        <v>786078.3</v>
      </c>
      <c r="P757" s="238">
        <f t="shared" si="72"/>
        <v>308939.54009589041</v>
      </c>
      <c r="Q757" s="238">
        <f t="shared" si="73"/>
        <v>477138.75990410964</v>
      </c>
      <c r="R757" s="89">
        <v>0.05</v>
      </c>
      <c r="S757" s="238">
        <f t="shared" si="70"/>
        <v>453281.82190890412</v>
      </c>
    </row>
    <row r="758" spans="2:19" ht="15" customHeight="1" x14ac:dyDescent="0.25">
      <c r="B758" s="11">
        <v>754</v>
      </c>
      <c r="C758" s="161" t="s">
        <v>740</v>
      </c>
      <c r="D758" s="237"/>
      <c r="E758" s="152">
        <v>42217</v>
      </c>
      <c r="F758" s="58">
        <v>44482</v>
      </c>
      <c r="G758" s="5">
        <f t="shared" si="68"/>
        <v>6.2054794520547949</v>
      </c>
      <c r="H758" s="11">
        <v>15</v>
      </c>
      <c r="I758" s="11"/>
      <c r="J758" s="87">
        <v>0.05</v>
      </c>
      <c r="K758" s="88">
        <f t="shared" si="69"/>
        <v>6.3333333333333325E-2</v>
      </c>
      <c r="L758" s="238">
        <v>748646</v>
      </c>
      <c r="M758" s="238">
        <v>612058.03</v>
      </c>
      <c r="N758" s="89">
        <v>0.05</v>
      </c>
      <c r="O758" s="239">
        <f t="shared" si="71"/>
        <v>786078.3</v>
      </c>
      <c r="P758" s="238">
        <f t="shared" si="72"/>
        <v>308939.54009589041</v>
      </c>
      <c r="Q758" s="238">
        <f t="shared" si="73"/>
        <v>477138.75990410964</v>
      </c>
      <c r="R758" s="89">
        <v>0.05</v>
      </c>
      <c r="S758" s="238">
        <f t="shared" si="70"/>
        <v>453281.82190890412</v>
      </c>
    </row>
    <row r="759" spans="2:19" ht="15" customHeight="1" x14ac:dyDescent="0.25">
      <c r="B759" s="11">
        <v>755</v>
      </c>
      <c r="C759" s="161" t="s">
        <v>740</v>
      </c>
      <c r="D759" s="237"/>
      <c r="E759" s="152">
        <v>42217</v>
      </c>
      <c r="F759" s="58">
        <v>44482</v>
      </c>
      <c r="G759" s="5">
        <f t="shared" si="68"/>
        <v>6.2054794520547949</v>
      </c>
      <c r="H759" s="11">
        <v>15</v>
      </c>
      <c r="I759" s="11"/>
      <c r="J759" s="87">
        <v>0.05</v>
      </c>
      <c r="K759" s="88">
        <f t="shared" si="69"/>
        <v>6.3333333333333325E-2</v>
      </c>
      <c r="L759" s="238">
        <v>748646</v>
      </c>
      <c r="M759" s="238">
        <v>612058.03</v>
      </c>
      <c r="N759" s="89">
        <v>0.05</v>
      </c>
      <c r="O759" s="239">
        <f t="shared" si="71"/>
        <v>786078.3</v>
      </c>
      <c r="P759" s="238">
        <f t="shared" si="72"/>
        <v>308939.54009589041</v>
      </c>
      <c r="Q759" s="238">
        <f t="shared" si="73"/>
        <v>477138.75990410964</v>
      </c>
      <c r="R759" s="89">
        <v>0.05</v>
      </c>
      <c r="S759" s="238">
        <f t="shared" si="70"/>
        <v>453281.82190890412</v>
      </c>
    </row>
    <row r="760" spans="2:19" ht="15" customHeight="1" x14ac:dyDescent="0.25">
      <c r="B760" s="11">
        <v>756</v>
      </c>
      <c r="C760" s="161" t="s">
        <v>740</v>
      </c>
      <c r="D760" s="237"/>
      <c r="E760" s="152">
        <v>42217</v>
      </c>
      <c r="F760" s="58">
        <v>44482</v>
      </c>
      <c r="G760" s="5">
        <f t="shared" si="68"/>
        <v>6.2054794520547949</v>
      </c>
      <c r="H760" s="11">
        <v>15</v>
      </c>
      <c r="I760" s="11"/>
      <c r="J760" s="87">
        <v>0.05</v>
      </c>
      <c r="K760" s="88">
        <f t="shared" si="69"/>
        <v>6.3333333333333325E-2</v>
      </c>
      <c r="L760" s="238">
        <v>748646</v>
      </c>
      <c r="M760" s="238">
        <v>612058.03</v>
      </c>
      <c r="N760" s="89">
        <v>0.05</v>
      </c>
      <c r="O760" s="239">
        <f t="shared" si="71"/>
        <v>786078.3</v>
      </c>
      <c r="P760" s="238">
        <f t="shared" si="72"/>
        <v>308939.54009589041</v>
      </c>
      <c r="Q760" s="238">
        <f t="shared" si="73"/>
        <v>477138.75990410964</v>
      </c>
      <c r="R760" s="89">
        <v>0.05</v>
      </c>
      <c r="S760" s="238">
        <f t="shared" si="70"/>
        <v>453281.82190890412</v>
      </c>
    </row>
    <row r="761" spans="2:19" ht="15" customHeight="1" x14ac:dyDescent="0.25">
      <c r="B761" s="11">
        <v>757</v>
      </c>
      <c r="C761" s="161" t="s">
        <v>740</v>
      </c>
      <c r="D761" s="237"/>
      <c r="E761" s="152">
        <v>42217</v>
      </c>
      <c r="F761" s="58">
        <v>44482</v>
      </c>
      <c r="G761" s="5">
        <f t="shared" si="68"/>
        <v>6.2054794520547949</v>
      </c>
      <c r="H761" s="11">
        <v>15</v>
      </c>
      <c r="I761" s="11"/>
      <c r="J761" s="87">
        <v>0.05</v>
      </c>
      <c r="K761" s="88">
        <f t="shared" si="69"/>
        <v>6.3333333333333325E-2</v>
      </c>
      <c r="L761" s="238">
        <v>748646</v>
      </c>
      <c r="M761" s="238">
        <v>612058.03</v>
      </c>
      <c r="N761" s="89">
        <v>0.05</v>
      </c>
      <c r="O761" s="239">
        <f t="shared" si="71"/>
        <v>786078.3</v>
      </c>
      <c r="P761" s="238">
        <f t="shared" si="72"/>
        <v>308939.54009589041</v>
      </c>
      <c r="Q761" s="238">
        <f t="shared" si="73"/>
        <v>477138.75990410964</v>
      </c>
      <c r="R761" s="89">
        <v>0.05</v>
      </c>
      <c r="S761" s="238">
        <f t="shared" si="70"/>
        <v>453281.82190890412</v>
      </c>
    </row>
    <row r="762" spans="2:19" ht="15" customHeight="1" x14ac:dyDescent="0.25">
      <c r="B762" s="11">
        <v>758</v>
      </c>
      <c r="C762" s="161" t="s">
        <v>740</v>
      </c>
      <c r="D762" s="237"/>
      <c r="E762" s="152">
        <v>42217</v>
      </c>
      <c r="F762" s="58">
        <v>44482</v>
      </c>
      <c r="G762" s="5">
        <f t="shared" si="68"/>
        <v>6.2054794520547949</v>
      </c>
      <c r="H762" s="11">
        <v>15</v>
      </c>
      <c r="I762" s="11"/>
      <c r="J762" s="87">
        <v>0.05</v>
      </c>
      <c r="K762" s="88">
        <f t="shared" si="69"/>
        <v>6.3333333333333325E-2</v>
      </c>
      <c r="L762" s="238">
        <v>748646</v>
      </c>
      <c r="M762" s="238">
        <v>612058.03</v>
      </c>
      <c r="N762" s="89">
        <v>0.05</v>
      </c>
      <c r="O762" s="239">
        <f t="shared" si="71"/>
        <v>786078.3</v>
      </c>
      <c r="P762" s="238">
        <f t="shared" si="72"/>
        <v>308939.54009589041</v>
      </c>
      <c r="Q762" s="238">
        <f t="shared" si="73"/>
        <v>477138.75990410964</v>
      </c>
      <c r="R762" s="89">
        <v>0.05</v>
      </c>
      <c r="S762" s="238">
        <f t="shared" si="70"/>
        <v>453281.82190890412</v>
      </c>
    </row>
    <row r="763" spans="2:19" ht="15" customHeight="1" x14ac:dyDescent="0.25">
      <c r="B763" s="11">
        <v>759</v>
      </c>
      <c r="C763" s="161" t="s">
        <v>740</v>
      </c>
      <c r="D763" s="237"/>
      <c r="E763" s="152">
        <v>42217</v>
      </c>
      <c r="F763" s="58">
        <v>44482</v>
      </c>
      <c r="G763" s="5">
        <f t="shared" si="68"/>
        <v>6.2054794520547949</v>
      </c>
      <c r="H763" s="11">
        <v>15</v>
      </c>
      <c r="I763" s="11"/>
      <c r="J763" s="87">
        <v>0.05</v>
      </c>
      <c r="K763" s="88">
        <f t="shared" si="69"/>
        <v>6.3333333333333325E-2</v>
      </c>
      <c r="L763" s="238">
        <v>748646</v>
      </c>
      <c r="M763" s="238">
        <v>612058.03</v>
      </c>
      <c r="N763" s="89">
        <v>0.05</v>
      </c>
      <c r="O763" s="239">
        <f t="shared" si="71"/>
        <v>786078.3</v>
      </c>
      <c r="P763" s="238">
        <f t="shared" si="72"/>
        <v>308939.54009589041</v>
      </c>
      <c r="Q763" s="238">
        <f t="shared" si="73"/>
        <v>477138.75990410964</v>
      </c>
      <c r="R763" s="89">
        <v>0.05</v>
      </c>
      <c r="S763" s="238">
        <f t="shared" si="70"/>
        <v>453281.82190890412</v>
      </c>
    </row>
    <row r="764" spans="2:19" ht="15" customHeight="1" x14ac:dyDescent="0.25">
      <c r="B764" s="11">
        <v>760</v>
      </c>
      <c r="C764" s="161" t="s">
        <v>740</v>
      </c>
      <c r="D764" s="237"/>
      <c r="E764" s="152">
        <v>42217</v>
      </c>
      <c r="F764" s="58">
        <v>44482</v>
      </c>
      <c r="G764" s="5">
        <f t="shared" si="68"/>
        <v>6.2054794520547949</v>
      </c>
      <c r="H764" s="11">
        <v>15</v>
      </c>
      <c r="I764" s="11"/>
      <c r="J764" s="87">
        <v>0.05</v>
      </c>
      <c r="K764" s="88">
        <f t="shared" si="69"/>
        <v>6.3333333333333325E-2</v>
      </c>
      <c r="L764" s="238">
        <v>748646</v>
      </c>
      <c r="M764" s="238">
        <v>612058.03</v>
      </c>
      <c r="N764" s="89">
        <v>0.05</v>
      </c>
      <c r="O764" s="239">
        <f t="shared" si="71"/>
        <v>786078.3</v>
      </c>
      <c r="P764" s="238">
        <f t="shared" si="72"/>
        <v>308939.54009589041</v>
      </c>
      <c r="Q764" s="238">
        <f t="shared" si="73"/>
        <v>477138.75990410964</v>
      </c>
      <c r="R764" s="89">
        <v>0.05</v>
      </c>
      <c r="S764" s="238">
        <f t="shared" si="70"/>
        <v>453281.82190890412</v>
      </c>
    </row>
    <row r="765" spans="2:19" ht="15" customHeight="1" x14ac:dyDescent="0.25">
      <c r="B765" s="11">
        <v>761</v>
      </c>
      <c r="C765" s="161" t="s">
        <v>740</v>
      </c>
      <c r="D765" s="237"/>
      <c r="E765" s="152">
        <v>42217</v>
      </c>
      <c r="F765" s="58">
        <v>44482</v>
      </c>
      <c r="G765" s="5">
        <f t="shared" si="68"/>
        <v>6.2054794520547949</v>
      </c>
      <c r="H765" s="11">
        <v>15</v>
      </c>
      <c r="I765" s="11"/>
      <c r="J765" s="87">
        <v>0.05</v>
      </c>
      <c r="K765" s="88">
        <f t="shared" si="69"/>
        <v>6.3333333333333325E-2</v>
      </c>
      <c r="L765" s="238">
        <v>748646</v>
      </c>
      <c r="M765" s="238">
        <v>612058.03</v>
      </c>
      <c r="N765" s="89">
        <v>0.05</v>
      </c>
      <c r="O765" s="239">
        <f t="shared" si="71"/>
        <v>786078.3</v>
      </c>
      <c r="P765" s="238">
        <f t="shared" si="72"/>
        <v>308939.54009589041</v>
      </c>
      <c r="Q765" s="238">
        <f t="shared" si="73"/>
        <v>477138.75990410964</v>
      </c>
      <c r="R765" s="89">
        <v>0.05</v>
      </c>
      <c r="S765" s="238">
        <f t="shared" si="70"/>
        <v>453281.82190890412</v>
      </c>
    </row>
    <row r="766" spans="2:19" ht="15" customHeight="1" x14ac:dyDescent="0.25">
      <c r="B766" s="11">
        <v>762</v>
      </c>
      <c r="C766" s="161" t="s">
        <v>740</v>
      </c>
      <c r="D766" s="237"/>
      <c r="E766" s="152">
        <v>42217</v>
      </c>
      <c r="F766" s="58">
        <v>44482</v>
      </c>
      <c r="G766" s="5">
        <f t="shared" si="68"/>
        <v>6.2054794520547949</v>
      </c>
      <c r="H766" s="11">
        <v>15</v>
      </c>
      <c r="I766" s="11"/>
      <c r="J766" s="87">
        <v>0.05</v>
      </c>
      <c r="K766" s="88">
        <f t="shared" si="69"/>
        <v>6.3333333333333325E-2</v>
      </c>
      <c r="L766" s="238">
        <v>748646</v>
      </c>
      <c r="M766" s="238">
        <v>612058.03</v>
      </c>
      <c r="N766" s="89">
        <v>0.05</v>
      </c>
      <c r="O766" s="239">
        <f t="shared" si="71"/>
        <v>786078.3</v>
      </c>
      <c r="P766" s="238">
        <f t="shared" si="72"/>
        <v>308939.54009589041</v>
      </c>
      <c r="Q766" s="238">
        <f t="shared" si="73"/>
        <v>477138.75990410964</v>
      </c>
      <c r="R766" s="89">
        <v>0.05</v>
      </c>
      <c r="S766" s="238">
        <f t="shared" si="70"/>
        <v>453281.82190890412</v>
      </c>
    </row>
    <row r="767" spans="2:19" ht="15" customHeight="1" x14ac:dyDescent="0.25">
      <c r="B767" s="11">
        <v>763</v>
      </c>
      <c r="C767" s="161" t="s">
        <v>740</v>
      </c>
      <c r="D767" s="237"/>
      <c r="E767" s="152">
        <v>42217</v>
      </c>
      <c r="F767" s="58">
        <v>44482</v>
      </c>
      <c r="G767" s="5">
        <f t="shared" si="68"/>
        <v>6.2054794520547949</v>
      </c>
      <c r="H767" s="11">
        <v>15</v>
      </c>
      <c r="I767" s="11"/>
      <c r="J767" s="87">
        <v>0.05</v>
      </c>
      <c r="K767" s="88">
        <f t="shared" si="69"/>
        <v>6.3333333333333325E-2</v>
      </c>
      <c r="L767" s="238">
        <v>748646</v>
      </c>
      <c r="M767" s="238">
        <v>612058.03</v>
      </c>
      <c r="N767" s="89">
        <v>0.05</v>
      </c>
      <c r="O767" s="239">
        <f t="shared" si="71"/>
        <v>786078.3</v>
      </c>
      <c r="P767" s="238">
        <f t="shared" si="72"/>
        <v>308939.54009589041</v>
      </c>
      <c r="Q767" s="238">
        <f t="shared" si="73"/>
        <v>477138.75990410964</v>
      </c>
      <c r="R767" s="89">
        <v>0.05</v>
      </c>
      <c r="S767" s="238">
        <f t="shared" si="70"/>
        <v>453281.82190890412</v>
      </c>
    </row>
    <row r="768" spans="2:19" ht="15" customHeight="1" x14ac:dyDescent="0.25">
      <c r="B768" s="11">
        <v>764</v>
      </c>
      <c r="C768" s="161" t="s">
        <v>740</v>
      </c>
      <c r="D768" s="237"/>
      <c r="E768" s="152">
        <v>42217</v>
      </c>
      <c r="F768" s="58">
        <v>44482</v>
      </c>
      <c r="G768" s="5">
        <f t="shared" si="68"/>
        <v>6.2054794520547949</v>
      </c>
      <c r="H768" s="11">
        <v>15</v>
      </c>
      <c r="I768" s="11"/>
      <c r="J768" s="87">
        <v>0.05</v>
      </c>
      <c r="K768" s="88">
        <f t="shared" si="69"/>
        <v>6.3333333333333325E-2</v>
      </c>
      <c r="L768" s="238">
        <v>748646</v>
      </c>
      <c r="M768" s="238">
        <v>612058.03</v>
      </c>
      <c r="N768" s="89">
        <v>0.05</v>
      </c>
      <c r="O768" s="239">
        <f t="shared" si="71"/>
        <v>786078.3</v>
      </c>
      <c r="P768" s="238">
        <f t="shared" si="72"/>
        <v>308939.54009589041</v>
      </c>
      <c r="Q768" s="238">
        <f t="shared" si="73"/>
        <v>477138.75990410964</v>
      </c>
      <c r="R768" s="89">
        <v>0.05</v>
      </c>
      <c r="S768" s="238">
        <f t="shared" si="70"/>
        <v>453281.82190890412</v>
      </c>
    </row>
    <row r="769" spans="2:19" ht="15" customHeight="1" x14ac:dyDescent="0.25">
      <c r="B769" s="11">
        <v>765</v>
      </c>
      <c r="C769" s="161" t="s">
        <v>740</v>
      </c>
      <c r="D769" s="237"/>
      <c r="E769" s="152">
        <v>42217</v>
      </c>
      <c r="F769" s="58">
        <v>44482</v>
      </c>
      <c r="G769" s="5">
        <f t="shared" si="68"/>
        <v>6.2054794520547949</v>
      </c>
      <c r="H769" s="11">
        <v>15</v>
      </c>
      <c r="I769" s="11"/>
      <c r="J769" s="87">
        <v>0.05</v>
      </c>
      <c r="K769" s="88">
        <f t="shared" si="69"/>
        <v>6.3333333333333325E-2</v>
      </c>
      <c r="L769" s="238">
        <v>748646</v>
      </c>
      <c r="M769" s="238">
        <v>612058.03</v>
      </c>
      <c r="N769" s="89">
        <v>0.05</v>
      </c>
      <c r="O769" s="239">
        <f t="shared" si="71"/>
        <v>786078.3</v>
      </c>
      <c r="P769" s="238">
        <f t="shared" si="72"/>
        <v>308939.54009589041</v>
      </c>
      <c r="Q769" s="238">
        <f t="shared" si="73"/>
        <v>477138.75990410964</v>
      </c>
      <c r="R769" s="89">
        <v>0.05</v>
      </c>
      <c r="S769" s="238">
        <f t="shared" si="70"/>
        <v>453281.82190890412</v>
      </c>
    </row>
    <row r="770" spans="2:19" ht="15" customHeight="1" x14ac:dyDescent="0.25">
      <c r="B770" s="11">
        <v>766</v>
      </c>
      <c r="C770" s="161" t="s">
        <v>740</v>
      </c>
      <c r="D770" s="237"/>
      <c r="E770" s="152">
        <v>42217</v>
      </c>
      <c r="F770" s="58">
        <v>44482</v>
      </c>
      <c r="G770" s="5">
        <f t="shared" si="68"/>
        <v>6.2054794520547949</v>
      </c>
      <c r="H770" s="11">
        <v>15</v>
      </c>
      <c r="I770" s="11"/>
      <c r="J770" s="87">
        <v>0.05</v>
      </c>
      <c r="K770" s="88">
        <f t="shared" si="69"/>
        <v>6.3333333333333325E-2</v>
      </c>
      <c r="L770" s="238">
        <v>748646</v>
      </c>
      <c r="M770" s="238">
        <v>612058.03</v>
      </c>
      <c r="N770" s="89">
        <v>0.05</v>
      </c>
      <c r="O770" s="239">
        <f t="shared" si="71"/>
        <v>786078.3</v>
      </c>
      <c r="P770" s="238">
        <f t="shared" si="72"/>
        <v>308939.54009589041</v>
      </c>
      <c r="Q770" s="238">
        <f t="shared" si="73"/>
        <v>477138.75990410964</v>
      </c>
      <c r="R770" s="89">
        <v>0.05</v>
      </c>
      <c r="S770" s="238">
        <f t="shared" si="70"/>
        <v>453281.82190890412</v>
      </c>
    </row>
    <row r="771" spans="2:19" ht="15" customHeight="1" x14ac:dyDescent="0.25">
      <c r="B771" s="11">
        <v>767</v>
      </c>
      <c r="C771" s="161" t="s">
        <v>740</v>
      </c>
      <c r="D771" s="237"/>
      <c r="E771" s="152">
        <v>42217</v>
      </c>
      <c r="F771" s="58">
        <v>44482</v>
      </c>
      <c r="G771" s="5">
        <f t="shared" si="68"/>
        <v>6.2054794520547949</v>
      </c>
      <c r="H771" s="11">
        <v>15</v>
      </c>
      <c r="I771" s="11"/>
      <c r="J771" s="87">
        <v>0.05</v>
      </c>
      <c r="K771" s="88">
        <f t="shared" si="69"/>
        <v>6.3333333333333325E-2</v>
      </c>
      <c r="L771" s="238">
        <v>748646</v>
      </c>
      <c r="M771" s="238">
        <v>612058.03</v>
      </c>
      <c r="N771" s="89">
        <v>0.05</v>
      </c>
      <c r="O771" s="239">
        <f t="shared" si="71"/>
        <v>786078.3</v>
      </c>
      <c r="P771" s="238">
        <f t="shared" si="72"/>
        <v>308939.54009589041</v>
      </c>
      <c r="Q771" s="238">
        <f t="shared" si="73"/>
        <v>477138.75990410964</v>
      </c>
      <c r="R771" s="89">
        <v>0.05</v>
      </c>
      <c r="S771" s="238">
        <f t="shared" si="70"/>
        <v>453281.82190890412</v>
      </c>
    </row>
    <row r="772" spans="2:19" ht="15" customHeight="1" x14ac:dyDescent="0.25">
      <c r="B772" s="11">
        <v>768</v>
      </c>
      <c r="C772" s="161" t="s">
        <v>740</v>
      </c>
      <c r="D772" s="237"/>
      <c r="E772" s="152">
        <v>42217</v>
      </c>
      <c r="F772" s="58">
        <v>44482</v>
      </c>
      <c r="G772" s="5">
        <f t="shared" si="68"/>
        <v>6.2054794520547949</v>
      </c>
      <c r="H772" s="11">
        <v>15</v>
      </c>
      <c r="I772" s="11"/>
      <c r="J772" s="87">
        <v>0.05</v>
      </c>
      <c r="K772" s="88">
        <f t="shared" si="69"/>
        <v>6.3333333333333325E-2</v>
      </c>
      <c r="L772" s="238">
        <v>748646</v>
      </c>
      <c r="M772" s="238">
        <v>612058.03</v>
      </c>
      <c r="N772" s="89">
        <v>0.05</v>
      </c>
      <c r="O772" s="239">
        <f t="shared" si="71"/>
        <v>786078.3</v>
      </c>
      <c r="P772" s="238">
        <f t="shared" si="72"/>
        <v>308939.54009589041</v>
      </c>
      <c r="Q772" s="238">
        <f t="shared" si="73"/>
        <v>477138.75990410964</v>
      </c>
      <c r="R772" s="89">
        <v>0.05</v>
      </c>
      <c r="S772" s="238">
        <f t="shared" si="70"/>
        <v>453281.82190890412</v>
      </c>
    </row>
    <row r="773" spans="2:19" ht="15" customHeight="1" x14ac:dyDescent="0.25">
      <c r="B773" s="11">
        <v>769</v>
      </c>
      <c r="C773" s="161" t="s">
        <v>740</v>
      </c>
      <c r="D773" s="237"/>
      <c r="E773" s="152">
        <v>42217</v>
      </c>
      <c r="F773" s="58">
        <v>44482</v>
      </c>
      <c r="G773" s="5">
        <f t="shared" ref="G773:G836" si="74">(F773-E773)/(EDATE(F773,12)-F773)</f>
        <v>6.2054794520547949</v>
      </c>
      <c r="H773" s="11">
        <v>15</v>
      </c>
      <c r="I773" s="11"/>
      <c r="J773" s="87">
        <v>0.05</v>
      </c>
      <c r="K773" s="88">
        <f t="shared" ref="K773:K836" si="75">(1-J773)/H773</f>
        <v>6.3333333333333325E-2</v>
      </c>
      <c r="L773" s="238">
        <v>748646</v>
      </c>
      <c r="M773" s="238">
        <v>612058.03</v>
      </c>
      <c r="N773" s="89">
        <v>0.05</v>
      </c>
      <c r="O773" s="239">
        <f t="shared" si="71"/>
        <v>786078.3</v>
      </c>
      <c r="P773" s="238">
        <f t="shared" si="72"/>
        <v>308939.54009589041</v>
      </c>
      <c r="Q773" s="238">
        <f t="shared" si="73"/>
        <v>477138.75990410964</v>
      </c>
      <c r="R773" s="89">
        <v>0.05</v>
      </c>
      <c r="S773" s="238">
        <f t="shared" ref="S773:S836" si="76">IF(M773&lt;=0,0,IF(Q773&lt;=J773*O773,J773*O773,Q773*(1-R773)))</f>
        <v>453281.82190890412</v>
      </c>
    </row>
    <row r="774" spans="2:19" ht="15" customHeight="1" x14ac:dyDescent="0.25">
      <c r="B774" s="11">
        <v>770</v>
      </c>
      <c r="C774" s="161" t="s">
        <v>740</v>
      </c>
      <c r="D774" s="237"/>
      <c r="E774" s="152">
        <v>42217</v>
      </c>
      <c r="F774" s="58">
        <v>44482</v>
      </c>
      <c r="G774" s="5">
        <f t="shared" si="74"/>
        <v>6.2054794520547949</v>
      </c>
      <c r="H774" s="11">
        <v>15</v>
      </c>
      <c r="I774" s="11"/>
      <c r="J774" s="87">
        <v>0.05</v>
      </c>
      <c r="K774" s="88">
        <f t="shared" si="75"/>
        <v>6.3333333333333325E-2</v>
      </c>
      <c r="L774" s="238">
        <v>748646</v>
      </c>
      <c r="M774" s="238">
        <v>612058.03</v>
      </c>
      <c r="N774" s="89">
        <v>0.05</v>
      </c>
      <c r="O774" s="239">
        <f t="shared" ref="O774:O837" si="77">L774*(1+N774)</f>
        <v>786078.3</v>
      </c>
      <c r="P774" s="238">
        <f t="shared" ref="P774:P837" si="78">O774*K774*G774</f>
        <v>308939.54009589041</v>
      </c>
      <c r="Q774" s="238">
        <f t="shared" ref="Q774:Q837" si="79">MAX(O774-P774,0)</f>
        <v>477138.75990410964</v>
      </c>
      <c r="R774" s="89">
        <v>0.05</v>
      </c>
      <c r="S774" s="238">
        <f t="shared" si="76"/>
        <v>453281.82190890412</v>
      </c>
    </row>
    <row r="775" spans="2:19" ht="15" customHeight="1" x14ac:dyDescent="0.25">
      <c r="B775" s="11">
        <v>771</v>
      </c>
      <c r="C775" s="161" t="s">
        <v>740</v>
      </c>
      <c r="D775" s="237"/>
      <c r="E775" s="152">
        <v>42217</v>
      </c>
      <c r="F775" s="58">
        <v>44482</v>
      </c>
      <c r="G775" s="5">
        <f t="shared" si="74"/>
        <v>6.2054794520547949</v>
      </c>
      <c r="H775" s="11">
        <v>15</v>
      </c>
      <c r="I775" s="11"/>
      <c r="J775" s="87">
        <v>0.05</v>
      </c>
      <c r="K775" s="88">
        <f t="shared" si="75"/>
        <v>6.3333333333333325E-2</v>
      </c>
      <c r="L775" s="238">
        <v>748646</v>
      </c>
      <c r="M775" s="238">
        <v>612058.03</v>
      </c>
      <c r="N775" s="89">
        <v>0.05</v>
      </c>
      <c r="O775" s="239">
        <f t="shared" si="77"/>
        <v>786078.3</v>
      </c>
      <c r="P775" s="238">
        <f t="shared" si="78"/>
        <v>308939.54009589041</v>
      </c>
      <c r="Q775" s="238">
        <f t="shared" si="79"/>
        <v>477138.75990410964</v>
      </c>
      <c r="R775" s="89">
        <v>0.05</v>
      </c>
      <c r="S775" s="238">
        <f t="shared" si="76"/>
        <v>453281.82190890412</v>
      </c>
    </row>
    <row r="776" spans="2:19" ht="15" customHeight="1" x14ac:dyDescent="0.25">
      <c r="B776" s="11">
        <v>772</v>
      </c>
      <c r="C776" s="161" t="s">
        <v>740</v>
      </c>
      <c r="D776" s="237"/>
      <c r="E776" s="152">
        <v>42217</v>
      </c>
      <c r="F776" s="58">
        <v>44482</v>
      </c>
      <c r="G776" s="5">
        <f t="shared" si="74"/>
        <v>6.2054794520547949</v>
      </c>
      <c r="H776" s="11">
        <v>15</v>
      </c>
      <c r="I776" s="11"/>
      <c r="J776" s="87">
        <v>0.05</v>
      </c>
      <c r="K776" s="88">
        <f t="shared" si="75"/>
        <v>6.3333333333333325E-2</v>
      </c>
      <c r="L776" s="238">
        <v>748646</v>
      </c>
      <c r="M776" s="238">
        <v>612058.03</v>
      </c>
      <c r="N776" s="89">
        <v>0.05</v>
      </c>
      <c r="O776" s="239">
        <f t="shared" si="77"/>
        <v>786078.3</v>
      </c>
      <c r="P776" s="238">
        <f t="shared" si="78"/>
        <v>308939.54009589041</v>
      </c>
      <c r="Q776" s="238">
        <f t="shared" si="79"/>
        <v>477138.75990410964</v>
      </c>
      <c r="R776" s="89">
        <v>0.05</v>
      </c>
      <c r="S776" s="238">
        <f t="shared" si="76"/>
        <v>453281.82190890412</v>
      </c>
    </row>
    <row r="777" spans="2:19" ht="15" customHeight="1" x14ac:dyDescent="0.25">
      <c r="B777" s="11">
        <v>773</v>
      </c>
      <c r="C777" s="161" t="s">
        <v>740</v>
      </c>
      <c r="D777" s="237"/>
      <c r="E777" s="152">
        <v>42217</v>
      </c>
      <c r="F777" s="58">
        <v>44482</v>
      </c>
      <c r="G777" s="5">
        <f t="shared" si="74"/>
        <v>6.2054794520547949</v>
      </c>
      <c r="H777" s="11">
        <v>15</v>
      </c>
      <c r="I777" s="11"/>
      <c r="J777" s="87">
        <v>0.05</v>
      </c>
      <c r="K777" s="88">
        <f t="shared" si="75"/>
        <v>6.3333333333333325E-2</v>
      </c>
      <c r="L777" s="238">
        <v>748646</v>
      </c>
      <c r="M777" s="238">
        <v>612058.03</v>
      </c>
      <c r="N777" s="89">
        <v>0.05</v>
      </c>
      <c r="O777" s="239">
        <f t="shared" si="77"/>
        <v>786078.3</v>
      </c>
      <c r="P777" s="238">
        <f t="shared" si="78"/>
        <v>308939.54009589041</v>
      </c>
      <c r="Q777" s="238">
        <f t="shared" si="79"/>
        <v>477138.75990410964</v>
      </c>
      <c r="R777" s="89">
        <v>0.05</v>
      </c>
      <c r="S777" s="238">
        <f t="shared" si="76"/>
        <v>453281.82190890412</v>
      </c>
    </row>
    <row r="778" spans="2:19" ht="15" customHeight="1" x14ac:dyDescent="0.25">
      <c r="B778" s="11">
        <v>774</v>
      </c>
      <c r="C778" s="161" t="s">
        <v>740</v>
      </c>
      <c r="D778" s="237"/>
      <c r="E778" s="152">
        <v>42217</v>
      </c>
      <c r="F778" s="58">
        <v>44482</v>
      </c>
      <c r="G778" s="5">
        <f t="shared" si="74"/>
        <v>6.2054794520547949</v>
      </c>
      <c r="H778" s="11">
        <v>15</v>
      </c>
      <c r="I778" s="11"/>
      <c r="J778" s="87">
        <v>0.05</v>
      </c>
      <c r="K778" s="88">
        <f t="shared" si="75"/>
        <v>6.3333333333333325E-2</v>
      </c>
      <c r="L778" s="238">
        <v>748646</v>
      </c>
      <c r="M778" s="238">
        <v>612058.03</v>
      </c>
      <c r="N778" s="89">
        <v>0.05</v>
      </c>
      <c r="O778" s="239">
        <f t="shared" si="77"/>
        <v>786078.3</v>
      </c>
      <c r="P778" s="238">
        <f t="shared" si="78"/>
        <v>308939.54009589041</v>
      </c>
      <c r="Q778" s="238">
        <f t="shared" si="79"/>
        <v>477138.75990410964</v>
      </c>
      <c r="R778" s="89">
        <v>0.05</v>
      </c>
      <c r="S778" s="238">
        <f t="shared" si="76"/>
        <v>453281.82190890412</v>
      </c>
    </row>
    <row r="779" spans="2:19" ht="15" customHeight="1" x14ac:dyDescent="0.25">
      <c r="B779" s="11">
        <v>775</v>
      </c>
      <c r="C779" s="161" t="s">
        <v>740</v>
      </c>
      <c r="D779" s="237"/>
      <c r="E779" s="152">
        <v>42217</v>
      </c>
      <c r="F779" s="58">
        <v>44482</v>
      </c>
      <c r="G779" s="5">
        <f t="shared" si="74"/>
        <v>6.2054794520547949</v>
      </c>
      <c r="H779" s="11">
        <v>15</v>
      </c>
      <c r="I779" s="11"/>
      <c r="J779" s="87">
        <v>0.05</v>
      </c>
      <c r="K779" s="88">
        <f t="shared" si="75"/>
        <v>6.3333333333333325E-2</v>
      </c>
      <c r="L779" s="238">
        <v>748646</v>
      </c>
      <c r="M779" s="238">
        <v>612058.03</v>
      </c>
      <c r="N779" s="89">
        <v>0.05</v>
      </c>
      <c r="O779" s="239">
        <f t="shared" si="77"/>
        <v>786078.3</v>
      </c>
      <c r="P779" s="238">
        <f t="shared" si="78"/>
        <v>308939.54009589041</v>
      </c>
      <c r="Q779" s="238">
        <f t="shared" si="79"/>
        <v>477138.75990410964</v>
      </c>
      <c r="R779" s="89">
        <v>0.05</v>
      </c>
      <c r="S779" s="238">
        <f t="shared" si="76"/>
        <v>453281.82190890412</v>
      </c>
    </row>
    <row r="780" spans="2:19" ht="15" customHeight="1" x14ac:dyDescent="0.25">
      <c r="B780" s="11">
        <v>776</v>
      </c>
      <c r="C780" s="161" t="s">
        <v>740</v>
      </c>
      <c r="D780" s="237"/>
      <c r="E780" s="152">
        <v>42217</v>
      </c>
      <c r="F780" s="58">
        <v>44482</v>
      </c>
      <c r="G780" s="5">
        <f t="shared" si="74"/>
        <v>6.2054794520547949</v>
      </c>
      <c r="H780" s="11">
        <v>15</v>
      </c>
      <c r="I780" s="11"/>
      <c r="J780" s="87">
        <v>0.05</v>
      </c>
      <c r="K780" s="88">
        <f t="shared" si="75"/>
        <v>6.3333333333333325E-2</v>
      </c>
      <c r="L780" s="238">
        <v>748646</v>
      </c>
      <c r="M780" s="238">
        <v>612058.03</v>
      </c>
      <c r="N780" s="89">
        <v>0.05</v>
      </c>
      <c r="O780" s="239">
        <f t="shared" si="77"/>
        <v>786078.3</v>
      </c>
      <c r="P780" s="238">
        <f t="shared" si="78"/>
        <v>308939.54009589041</v>
      </c>
      <c r="Q780" s="238">
        <f t="shared" si="79"/>
        <v>477138.75990410964</v>
      </c>
      <c r="R780" s="89">
        <v>0.05</v>
      </c>
      <c r="S780" s="238">
        <f t="shared" si="76"/>
        <v>453281.82190890412</v>
      </c>
    </row>
    <row r="781" spans="2:19" ht="15" customHeight="1" x14ac:dyDescent="0.25">
      <c r="B781" s="11">
        <v>777</v>
      </c>
      <c r="C781" s="161" t="s">
        <v>740</v>
      </c>
      <c r="D781" s="237"/>
      <c r="E781" s="152">
        <v>42217</v>
      </c>
      <c r="F781" s="58">
        <v>44482</v>
      </c>
      <c r="G781" s="5">
        <f t="shared" si="74"/>
        <v>6.2054794520547949</v>
      </c>
      <c r="H781" s="11">
        <v>15</v>
      </c>
      <c r="I781" s="11"/>
      <c r="J781" s="87">
        <v>0.05</v>
      </c>
      <c r="K781" s="88">
        <f t="shared" si="75"/>
        <v>6.3333333333333325E-2</v>
      </c>
      <c r="L781" s="238">
        <v>748646</v>
      </c>
      <c r="M781" s="238">
        <v>612058.03</v>
      </c>
      <c r="N781" s="89">
        <v>0.05</v>
      </c>
      <c r="O781" s="239">
        <f t="shared" si="77"/>
        <v>786078.3</v>
      </c>
      <c r="P781" s="238">
        <f t="shared" si="78"/>
        <v>308939.54009589041</v>
      </c>
      <c r="Q781" s="238">
        <f t="shared" si="79"/>
        <v>477138.75990410964</v>
      </c>
      <c r="R781" s="89">
        <v>0.05</v>
      </c>
      <c r="S781" s="238">
        <f t="shared" si="76"/>
        <v>453281.82190890412</v>
      </c>
    </row>
    <row r="782" spans="2:19" ht="15" customHeight="1" x14ac:dyDescent="0.25">
      <c r="B782" s="11">
        <v>778</v>
      </c>
      <c r="C782" s="161" t="s">
        <v>740</v>
      </c>
      <c r="D782" s="237"/>
      <c r="E782" s="152">
        <v>42217</v>
      </c>
      <c r="F782" s="58">
        <v>44482</v>
      </c>
      <c r="G782" s="5">
        <f t="shared" si="74"/>
        <v>6.2054794520547949</v>
      </c>
      <c r="H782" s="11">
        <v>15</v>
      </c>
      <c r="I782" s="11"/>
      <c r="J782" s="87">
        <v>0.05</v>
      </c>
      <c r="K782" s="88">
        <f t="shared" si="75"/>
        <v>6.3333333333333325E-2</v>
      </c>
      <c r="L782" s="238">
        <v>748646</v>
      </c>
      <c r="M782" s="238">
        <v>612058.03</v>
      </c>
      <c r="N782" s="89">
        <v>0.05</v>
      </c>
      <c r="O782" s="239">
        <f t="shared" si="77"/>
        <v>786078.3</v>
      </c>
      <c r="P782" s="238">
        <f t="shared" si="78"/>
        <v>308939.54009589041</v>
      </c>
      <c r="Q782" s="238">
        <f t="shared" si="79"/>
        <v>477138.75990410964</v>
      </c>
      <c r="R782" s="89">
        <v>0.05</v>
      </c>
      <c r="S782" s="238">
        <f t="shared" si="76"/>
        <v>453281.82190890412</v>
      </c>
    </row>
    <row r="783" spans="2:19" ht="15" customHeight="1" x14ac:dyDescent="0.25">
      <c r="B783" s="11">
        <v>779</v>
      </c>
      <c r="C783" s="161" t="s">
        <v>740</v>
      </c>
      <c r="D783" s="237"/>
      <c r="E783" s="152">
        <v>42217</v>
      </c>
      <c r="F783" s="58">
        <v>44482</v>
      </c>
      <c r="G783" s="5">
        <f t="shared" si="74"/>
        <v>6.2054794520547949</v>
      </c>
      <c r="H783" s="11">
        <v>15</v>
      </c>
      <c r="I783" s="11"/>
      <c r="J783" s="87">
        <v>0.05</v>
      </c>
      <c r="K783" s="88">
        <f t="shared" si="75"/>
        <v>6.3333333333333325E-2</v>
      </c>
      <c r="L783" s="238">
        <v>748646</v>
      </c>
      <c r="M783" s="238">
        <v>612058.03</v>
      </c>
      <c r="N783" s="89">
        <v>0.05</v>
      </c>
      <c r="O783" s="239">
        <f t="shared" si="77"/>
        <v>786078.3</v>
      </c>
      <c r="P783" s="238">
        <f t="shared" si="78"/>
        <v>308939.54009589041</v>
      </c>
      <c r="Q783" s="238">
        <f t="shared" si="79"/>
        <v>477138.75990410964</v>
      </c>
      <c r="R783" s="89">
        <v>0.05</v>
      </c>
      <c r="S783" s="238">
        <f t="shared" si="76"/>
        <v>453281.82190890412</v>
      </c>
    </row>
    <row r="784" spans="2:19" ht="15" customHeight="1" x14ac:dyDescent="0.25">
      <c r="B784" s="11">
        <v>780</v>
      </c>
      <c r="C784" s="161" t="s">
        <v>740</v>
      </c>
      <c r="D784" s="237"/>
      <c r="E784" s="152">
        <v>42217</v>
      </c>
      <c r="F784" s="58">
        <v>44482</v>
      </c>
      <c r="G784" s="5">
        <f t="shared" si="74"/>
        <v>6.2054794520547949</v>
      </c>
      <c r="H784" s="11">
        <v>15</v>
      </c>
      <c r="I784" s="11"/>
      <c r="J784" s="87">
        <v>0.05</v>
      </c>
      <c r="K784" s="88">
        <f t="shared" si="75"/>
        <v>6.3333333333333325E-2</v>
      </c>
      <c r="L784" s="238">
        <v>748646</v>
      </c>
      <c r="M784" s="238">
        <v>612058.03</v>
      </c>
      <c r="N784" s="89">
        <v>0.05</v>
      </c>
      <c r="O784" s="239">
        <f t="shared" si="77"/>
        <v>786078.3</v>
      </c>
      <c r="P784" s="238">
        <f t="shared" si="78"/>
        <v>308939.54009589041</v>
      </c>
      <c r="Q784" s="238">
        <f t="shared" si="79"/>
        <v>477138.75990410964</v>
      </c>
      <c r="R784" s="89">
        <v>0.05</v>
      </c>
      <c r="S784" s="238">
        <f t="shared" si="76"/>
        <v>453281.82190890412</v>
      </c>
    </row>
    <row r="785" spans="2:19" ht="15" customHeight="1" x14ac:dyDescent="0.25">
      <c r="B785" s="11">
        <v>781</v>
      </c>
      <c r="C785" s="161" t="s">
        <v>740</v>
      </c>
      <c r="D785" s="237"/>
      <c r="E785" s="152">
        <v>42217</v>
      </c>
      <c r="F785" s="58">
        <v>44482</v>
      </c>
      <c r="G785" s="5">
        <f t="shared" si="74"/>
        <v>6.2054794520547949</v>
      </c>
      <c r="H785" s="11">
        <v>15</v>
      </c>
      <c r="I785" s="11"/>
      <c r="J785" s="87">
        <v>0.05</v>
      </c>
      <c r="K785" s="88">
        <f t="shared" si="75"/>
        <v>6.3333333333333325E-2</v>
      </c>
      <c r="L785" s="238">
        <v>748646</v>
      </c>
      <c r="M785" s="238">
        <v>612058.03</v>
      </c>
      <c r="N785" s="89">
        <v>0.05</v>
      </c>
      <c r="O785" s="239">
        <f t="shared" si="77"/>
        <v>786078.3</v>
      </c>
      <c r="P785" s="238">
        <f t="shared" si="78"/>
        <v>308939.54009589041</v>
      </c>
      <c r="Q785" s="238">
        <f t="shared" si="79"/>
        <v>477138.75990410964</v>
      </c>
      <c r="R785" s="89">
        <v>0.05</v>
      </c>
      <c r="S785" s="238">
        <f t="shared" si="76"/>
        <v>453281.82190890412</v>
      </c>
    </row>
    <row r="786" spans="2:19" ht="15" customHeight="1" x14ac:dyDescent="0.25">
      <c r="B786" s="11">
        <v>782</v>
      </c>
      <c r="C786" s="161" t="s">
        <v>740</v>
      </c>
      <c r="D786" s="237"/>
      <c r="E786" s="152">
        <v>42217</v>
      </c>
      <c r="F786" s="58">
        <v>44482</v>
      </c>
      <c r="G786" s="5">
        <f t="shared" si="74"/>
        <v>6.2054794520547949</v>
      </c>
      <c r="H786" s="11">
        <v>15</v>
      </c>
      <c r="I786" s="11"/>
      <c r="J786" s="87">
        <v>0.05</v>
      </c>
      <c r="K786" s="88">
        <f t="shared" si="75"/>
        <v>6.3333333333333325E-2</v>
      </c>
      <c r="L786" s="238">
        <v>748646</v>
      </c>
      <c r="M786" s="238">
        <v>612058.03</v>
      </c>
      <c r="N786" s="89">
        <v>0.05</v>
      </c>
      <c r="O786" s="239">
        <f t="shared" si="77"/>
        <v>786078.3</v>
      </c>
      <c r="P786" s="238">
        <f t="shared" si="78"/>
        <v>308939.54009589041</v>
      </c>
      <c r="Q786" s="238">
        <f t="shared" si="79"/>
        <v>477138.75990410964</v>
      </c>
      <c r="R786" s="89">
        <v>0.05</v>
      </c>
      <c r="S786" s="238">
        <f t="shared" si="76"/>
        <v>453281.82190890412</v>
      </c>
    </row>
    <row r="787" spans="2:19" ht="15" customHeight="1" x14ac:dyDescent="0.25">
      <c r="B787" s="11">
        <v>783</v>
      </c>
      <c r="C787" s="161" t="s">
        <v>740</v>
      </c>
      <c r="D787" s="237"/>
      <c r="E787" s="152">
        <v>42217</v>
      </c>
      <c r="F787" s="58">
        <v>44482</v>
      </c>
      <c r="G787" s="5">
        <f t="shared" si="74"/>
        <v>6.2054794520547949</v>
      </c>
      <c r="H787" s="11">
        <v>15</v>
      </c>
      <c r="I787" s="11"/>
      <c r="J787" s="87">
        <v>0.05</v>
      </c>
      <c r="K787" s="88">
        <f t="shared" si="75"/>
        <v>6.3333333333333325E-2</v>
      </c>
      <c r="L787" s="238">
        <v>748646</v>
      </c>
      <c r="M787" s="238">
        <v>612058.03</v>
      </c>
      <c r="N787" s="89">
        <v>0.05</v>
      </c>
      <c r="O787" s="239">
        <f t="shared" si="77"/>
        <v>786078.3</v>
      </c>
      <c r="P787" s="238">
        <f t="shared" si="78"/>
        <v>308939.54009589041</v>
      </c>
      <c r="Q787" s="238">
        <f t="shared" si="79"/>
        <v>477138.75990410964</v>
      </c>
      <c r="R787" s="89">
        <v>0.05</v>
      </c>
      <c r="S787" s="238">
        <f t="shared" si="76"/>
        <v>453281.82190890412</v>
      </c>
    </row>
    <row r="788" spans="2:19" ht="15" customHeight="1" x14ac:dyDescent="0.25">
      <c r="B788" s="11">
        <v>784</v>
      </c>
      <c r="C788" s="161" t="s">
        <v>740</v>
      </c>
      <c r="D788" s="237"/>
      <c r="E788" s="152">
        <v>42217</v>
      </c>
      <c r="F788" s="58">
        <v>44482</v>
      </c>
      <c r="G788" s="5">
        <f t="shared" si="74"/>
        <v>6.2054794520547949</v>
      </c>
      <c r="H788" s="11">
        <v>15</v>
      </c>
      <c r="I788" s="11"/>
      <c r="J788" s="87">
        <v>0.05</v>
      </c>
      <c r="K788" s="88">
        <f t="shared" si="75"/>
        <v>6.3333333333333325E-2</v>
      </c>
      <c r="L788" s="238">
        <v>748646</v>
      </c>
      <c r="M788" s="238">
        <v>612058.03</v>
      </c>
      <c r="N788" s="89">
        <v>0.05</v>
      </c>
      <c r="O788" s="239">
        <f t="shared" si="77"/>
        <v>786078.3</v>
      </c>
      <c r="P788" s="238">
        <f t="shared" si="78"/>
        <v>308939.54009589041</v>
      </c>
      <c r="Q788" s="238">
        <f t="shared" si="79"/>
        <v>477138.75990410964</v>
      </c>
      <c r="R788" s="89">
        <v>0.05</v>
      </c>
      <c r="S788" s="238">
        <f t="shared" si="76"/>
        <v>453281.82190890412</v>
      </c>
    </row>
    <row r="789" spans="2:19" ht="15" customHeight="1" x14ac:dyDescent="0.25">
      <c r="B789" s="11">
        <v>785</v>
      </c>
      <c r="C789" s="161" t="s">
        <v>740</v>
      </c>
      <c r="D789" s="237"/>
      <c r="E789" s="152">
        <v>42217</v>
      </c>
      <c r="F789" s="58">
        <v>44482</v>
      </c>
      <c r="G789" s="5">
        <f t="shared" si="74"/>
        <v>6.2054794520547949</v>
      </c>
      <c r="H789" s="11">
        <v>15</v>
      </c>
      <c r="I789" s="11"/>
      <c r="J789" s="87">
        <v>0.05</v>
      </c>
      <c r="K789" s="88">
        <f t="shared" si="75"/>
        <v>6.3333333333333325E-2</v>
      </c>
      <c r="L789" s="238">
        <v>748646</v>
      </c>
      <c r="M789" s="238">
        <v>612058.03</v>
      </c>
      <c r="N789" s="89">
        <v>0.05</v>
      </c>
      <c r="O789" s="239">
        <f t="shared" si="77"/>
        <v>786078.3</v>
      </c>
      <c r="P789" s="238">
        <f t="shared" si="78"/>
        <v>308939.54009589041</v>
      </c>
      <c r="Q789" s="238">
        <f t="shared" si="79"/>
        <v>477138.75990410964</v>
      </c>
      <c r="R789" s="89">
        <v>0.05</v>
      </c>
      <c r="S789" s="238">
        <f t="shared" si="76"/>
        <v>453281.82190890412</v>
      </c>
    </row>
    <row r="790" spans="2:19" ht="15" customHeight="1" x14ac:dyDescent="0.25">
      <c r="B790" s="11">
        <v>786</v>
      </c>
      <c r="C790" s="161" t="s">
        <v>740</v>
      </c>
      <c r="D790" s="237"/>
      <c r="E790" s="152">
        <v>42217</v>
      </c>
      <c r="F790" s="58">
        <v>44482</v>
      </c>
      <c r="G790" s="5">
        <f t="shared" si="74"/>
        <v>6.2054794520547949</v>
      </c>
      <c r="H790" s="11">
        <v>15</v>
      </c>
      <c r="I790" s="11"/>
      <c r="J790" s="87">
        <v>0.05</v>
      </c>
      <c r="K790" s="88">
        <f t="shared" si="75"/>
        <v>6.3333333333333325E-2</v>
      </c>
      <c r="L790" s="238">
        <v>748646</v>
      </c>
      <c r="M790" s="238">
        <v>612058.03</v>
      </c>
      <c r="N790" s="89">
        <v>0.05</v>
      </c>
      <c r="O790" s="239">
        <f t="shared" si="77"/>
        <v>786078.3</v>
      </c>
      <c r="P790" s="238">
        <f t="shared" si="78"/>
        <v>308939.54009589041</v>
      </c>
      <c r="Q790" s="238">
        <f t="shared" si="79"/>
        <v>477138.75990410964</v>
      </c>
      <c r="R790" s="89">
        <v>0.05</v>
      </c>
      <c r="S790" s="238">
        <f t="shared" si="76"/>
        <v>453281.82190890412</v>
      </c>
    </row>
    <row r="791" spans="2:19" ht="15" customHeight="1" x14ac:dyDescent="0.25">
      <c r="B791" s="11">
        <v>787</v>
      </c>
      <c r="C791" s="161" t="s">
        <v>740</v>
      </c>
      <c r="D791" s="237"/>
      <c r="E791" s="152">
        <v>42217</v>
      </c>
      <c r="F791" s="58">
        <v>44482</v>
      </c>
      <c r="G791" s="5">
        <f t="shared" si="74"/>
        <v>6.2054794520547949</v>
      </c>
      <c r="H791" s="11">
        <v>15</v>
      </c>
      <c r="I791" s="11"/>
      <c r="J791" s="87">
        <v>0.05</v>
      </c>
      <c r="K791" s="88">
        <f t="shared" si="75"/>
        <v>6.3333333333333325E-2</v>
      </c>
      <c r="L791" s="238">
        <v>748646</v>
      </c>
      <c r="M791" s="238">
        <v>612058.03</v>
      </c>
      <c r="N791" s="89">
        <v>0.05</v>
      </c>
      <c r="O791" s="239">
        <f t="shared" si="77"/>
        <v>786078.3</v>
      </c>
      <c r="P791" s="238">
        <f t="shared" si="78"/>
        <v>308939.54009589041</v>
      </c>
      <c r="Q791" s="238">
        <f t="shared" si="79"/>
        <v>477138.75990410964</v>
      </c>
      <c r="R791" s="89">
        <v>0.05</v>
      </c>
      <c r="S791" s="238">
        <f t="shared" si="76"/>
        <v>453281.82190890412</v>
      </c>
    </row>
    <row r="792" spans="2:19" ht="15" customHeight="1" x14ac:dyDescent="0.25">
      <c r="B792" s="11">
        <v>788</v>
      </c>
      <c r="C792" s="161" t="s">
        <v>740</v>
      </c>
      <c r="D792" s="237"/>
      <c r="E792" s="152">
        <v>42217</v>
      </c>
      <c r="F792" s="58">
        <v>44482</v>
      </c>
      <c r="G792" s="5">
        <f t="shared" si="74"/>
        <v>6.2054794520547949</v>
      </c>
      <c r="H792" s="11">
        <v>15</v>
      </c>
      <c r="I792" s="11"/>
      <c r="J792" s="87">
        <v>0.05</v>
      </c>
      <c r="K792" s="88">
        <f t="shared" si="75"/>
        <v>6.3333333333333325E-2</v>
      </c>
      <c r="L792" s="238">
        <v>748646</v>
      </c>
      <c r="M792" s="238">
        <v>612058.03</v>
      </c>
      <c r="N792" s="89">
        <v>0.05</v>
      </c>
      <c r="O792" s="239">
        <f t="shared" si="77"/>
        <v>786078.3</v>
      </c>
      <c r="P792" s="238">
        <f t="shared" si="78"/>
        <v>308939.54009589041</v>
      </c>
      <c r="Q792" s="238">
        <f t="shared" si="79"/>
        <v>477138.75990410964</v>
      </c>
      <c r="R792" s="89">
        <v>0.05</v>
      </c>
      <c r="S792" s="238">
        <f t="shared" si="76"/>
        <v>453281.82190890412</v>
      </c>
    </row>
    <row r="793" spans="2:19" ht="15" customHeight="1" x14ac:dyDescent="0.25">
      <c r="B793" s="11">
        <v>789</v>
      </c>
      <c r="C793" s="161" t="s">
        <v>740</v>
      </c>
      <c r="D793" s="237"/>
      <c r="E793" s="152">
        <v>42217</v>
      </c>
      <c r="F793" s="58">
        <v>44482</v>
      </c>
      <c r="G793" s="5">
        <f t="shared" si="74"/>
        <v>6.2054794520547949</v>
      </c>
      <c r="H793" s="11">
        <v>15</v>
      </c>
      <c r="I793" s="11"/>
      <c r="J793" s="87">
        <v>0.05</v>
      </c>
      <c r="K793" s="88">
        <f t="shared" si="75"/>
        <v>6.3333333333333325E-2</v>
      </c>
      <c r="L793" s="238">
        <v>748646</v>
      </c>
      <c r="M793" s="238">
        <v>612058.03</v>
      </c>
      <c r="N793" s="89">
        <v>0.05</v>
      </c>
      <c r="O793" s="239">
        <f t="shared" si="77"/>
        <v>786078.3</v>
      </c>
      <c r="P793" s="238">
        <f t="shared" si="78"/>
        <v>308939.54009589041</v>
      </c>
      <c r="Q793" s="238">
        <f t="shared" si="79"/>
        <v>477138.75990410964</v>
      </c>
      <c r="R793" s="89">
        <v>0.05</v>
      </c>
      <c r="S793" s="238">
        <f t="shared" si="76"/>
        <v>453281.82190890412</v>
      </c>
    </row>
    <row r="794" spans="2:19" ht="15" customHeight="1" x14ac:dyDescent="0.25">
      <c r="B794" s="11">
        <v>790</v>
      </c>
      <c r="C794" s="161" t="s">
        <v>741</v>
      </c>
      <c r="D794" s="237"/>
      <c r="E794" s="152">
        <v>42217</v>
      </c>
      <c r="F794" s="58">
        <v>44482</v>
      </c>
      <c r="G794" s="5">
        <f t="shared" si="74"/>
        <v>6.2054794520547949</v>
      </c>
      <c r="H794" s="11">
        <v>15</v>
      </c>
      <c r="I794" s="11"/>
      <c r="J794" s="87">
        <v>0.05</v>
      </c>
      <c r="K794" s="88">
        <f t="shared" si="75"/>
        <v>6.3333333333333325E-2</v>
      </c>
      <c r="L794" s="238">
        <v>1637664</v>
      </c>
      <c r="M794" s="238">
        <v>1338877.6499999999</v>
      </c>
      <c r="N794" s="89">
        <v>0.05</v>
      </c>
      <c r="O794" s="239">
        <f t="shared" si="77"/>
        <v>1719547.2000000002</v>
      </c>
      <c r="P794" s="238">
        <f t="shared" si="78"/>
        <v>675805.60504109599</v>
      </c>
      <c r="Q794" s="238">
        <f t="shared" si="79"/>
        <v>1043741.5949589042</v>
      </c>
      <c r="R794" s="89">
        <v>0.05</v>
      </c>
      <c r="S794" s="238">
        <f t="shared" si="76"/>
        <v>991554.5152109589</v>
      </c>
    </row>
    <row r="795" spans="2:19" ht="15" customHeight="1" x14ac:dyDescent="0.25">
      <c r="B795" s="11">
        <v>791</v>
      </c>
      <c r="C795" s="161" t="s">
        <v>741</v>
      </c>
      <c r="D795" s="237"/>
      <c r="E795" s="152">
        <v>42217</v>
      </c>
      <c r="F795" s="58">
        <v>44482</v>
      </c>
      <c r="G795" s="5">
        <f t="shared" si="74"/>
        <v>6.2054794520547949</v>
      </c>
      <c r="H795" s="11">
        <v>15</v>
      </c>
      <c r="I795" s="11"/>
      <c r="J795" s="87">
        <v>0.05</v>
      </c>
      <c r="K795" s="88">
        <f t="shared" si="75"/>
        <v>6.3333333333333325E-2</v>
      </c>
      <c r="L795" s="238">
        <v>1637664</v>
      </c>
      <c r="M795" s="238">
        <v>1338877.6499999999</v>
      </c>
      <c r="N795" s="89">
        <v>0.05</v>
      </c>
      <c r="O795" s="239">
        <f t="shared" si="77"/>
        <v>1719547.2000000002</v>
      </c>
      <c r="P795" s="238">
        <f t="shared" si="78"/>
        <v>675805.60504109599</v>
      </c>
      <c r="Q795" s="238">
        <f t="shared" si="79"/>
        <v>1043741.5949589042</v>
      </c>
      <c r="R795" s="89">
        <v>0.05</v>
      </c>
      <c r="S795" s="238">
        <f t="shared" si="76"/>
        <v>991554.5152109589</v>
      </c>
    </row>
    <row r="796" spans="2:19" ht="15" customHeight="1" x14ac:dyDescent="0.25">
      <c r="B796" s="11">
        <v>792</v>
      </c>
      <c r="C796" s="161" t="s">
        <v>741</v>
      </c>
      <c r="D796" s="237"/>
      <c r="E796" s="152">
        <v>42217</v>
      </c>
      <c r="F796" s="58">
        <v>44482</v>
      </c>
      <c r="G796" s="5">
        <f t="shared" si="74"/>
        <v>6.2054794520547949</v>
      </c>
      <c r="H796" s="11">
        <v>15</v>
      </c>
      <c r="I796" s="11"/>
      <c r="J796" s="87">
        <v>0.05</v>
      </c>
      <c r="K796" s="88">
        <f t="shared" si="75"/>
        <v>6.3333333333333325E-2</v>
      </c>
      <c r="L796" s="238">
        <v>1637664</v>
      </c>
      <c r="M796" s="238">
        <v>1338877.6499999999</v>
      </c>
      <c r="N796" s="89">
        <v>0.05</v>
      </c>
      <c r="O796" s="239">
        <f t="shared" si="77"/>
        <v>1719547.2000000002</v>
      </c>
      <c r="P796" s="238">
        <f t="shared" si="78"/>
        <v>675805.60504109599</v>
      </c>
      <c r="Q796" s="238">
        <f t="shared" si="79"/>
        <v>1043741.5949589042</v>
      </c>
      <c r="R796" s="89">
        <v>0.05</v>
      </c>
      <c r="S796" s="238">
        <f t="shared" si="76"/>
        <v>991554.5152109589</v>
      </c>
    </row>
    <row r="797" spans="2:19" ht="15" customHeight="1" x14ac:dyDescent="0.25">
      <c r="B797" s="11">
        <v>793</v>
      </c>
      <c r="C797" s="161" t="s">
        <v>741</v>
      </c>
      <c r="D797" s="237"/>
      <c r="E797" s="152">
        <v>42217</v>
      </c>
      <c r="F797" s="58">
        <v>44482</v>
      </c>
      <c r="G797" s="5">
        <f t="shared" si="74"/>
        <v>6.2054794520547949</v>
      </c>
      <c r="H797" s="11">
        <v>15</v>
      </c>
      <c r="I797" s="11"/>
      <c r="J797" s="87">
        <v>0.05</v>
      </c>
      <c r="K797" s="88">
        <f t="shared" si="75"/>
        <v>6.3333333333333325E-2</v>
      </c>
      <c r="L797" s="238">
        <v>1637664</v>
      </c>
      <c r="M797" s="238">
        <v>1338877.6499999999</v>
      </c>
      <c r="N797" s="89">
        <v>0.05</v>
      </c>
      <c r="O797" s="239">
        <f t="shared" si="77"/>
        <v>1719547.2000000002</v>
      </c>
      <c r="P797" s="238">
        <f t="shared" si="78"/>
        <v>675805.60504109599</v>
      </c>
      <c r="Q797" s="238">
        <f t="shared" si="79"/>
        <v>1043741.5949589042</v>
      </c>
      <c r="R797" s="89">
        <v>0.05</v>
      </c>
      <c r="S797" s="238">
        <f t="shared" si="76"/>
        <v>991554.5152109589</v>
      </c>
    </row>
    <row r="798" spans="2:19" ht="15" customHeight="1" x14ac:dyDescent="0.25">
      <c r="B798" s="11">
        <v>794</v>
      </c>
      <c r="C798" s="161" t="s">
        <v>741</v>
      </c>
      <c r="D798" s="237"/>
      <c r="E798" s="152">
        <v>42217</v>
      </c>
      <c r="F798" s="58">
        <v>44482</v>
      </c>
      <c r="G798" s="5">
        <f t="shared" si="74"/>
        <v>6.2054794520547949</v>
      </c>
      <c r="H798" s="11">
        <v>15</v>
      </c>
      <c r="I798" s="11"/>
      <c r="J798" s="87">
        <v>0.05</v>
      </c>
      <c r="K798" s="88">
        <f t="shared" si="75"/>
        <v>6.3333333333333325E-2</v>
      </c>
      <c r="L798" s="238">
        <v>1637664</v>
      </c>
      <c r="M798" s="238">
        <v>1338877.6499999999</v>
      </c>
      <c r="N798" s="89">
        <v>0.05</v>
      </c>
      <c r="O798" s="239">
        <f t="shared" si="77"/>
        <v>1719547.2000000002</v>
      </c>
      <c r="P798" s="238">
        <f t="shared" si="78"/>
        <v>675805.60504109599</v>
      </c>
      <c r="Q798" s="238">
        <f t="shared" si="79"/>
        <v>1043741.5949589042</v>
      </c>
      <c r="R798" s="89">
        <v>0.05</v>
      </c>
      <c r="S798" s="238">
        <f t="shared" si="76"/>
        <v>991554.5152109589</v>
      </c>
    </row>
    <row r="799" spans="2:19" ht="15" customHeight="1" x14ac:dyDescent="0.25">
      <c r="B799" s="11">
        <v>795</v>
      </c>
      <c r="C799" s="161" t="s">
        <v>741</v>
      </c>
      <c r="D799" s="237"/>
      <c r="E799" s="152">
        <v>42217</v>
      </c>
      <c r="F799" s="58">
        <v>44482</v>
      </c>
      <c r="G799" s="5">
        <f t="shared" si="74"/>
        <v>6.2054794520547949</v>
      </c>
      <c r="H799" s="11">
        <v>15</v>
      </c>
      <c r="I799" s="11"/>
      <c r="J799" s="87">
        <v>0.05</v>
      </c>
      <c r="K799" s="88">
        <f t="shared" si="75"/>
        <v>6.3333333333333325E-2</v>
      </c>
      <c r="L799" s="238">
        <v>1637664</v>
      </c>
      <c r="M799" s="238">
        <v>1338877.6499999999</v>
      </c>
      <c r="N799" s="89">
        <v>0.05</v>
      </c>
      <c r="O799" s="239">
        <f t="shared" si="77"/>
        <v>1719547.2000000002</v>
      </c>
      <c r="P799" s="238">
        <f t="shared" si="78"/>
        <v>675805.60504109599</v>
      </c>
      <c r="Q799" s="238">
        <f t="shared" si="79"/>
        <v>1043741.5949589042</v>
      </c>
      <c r="R799" s="89">
        <v>0.05</v>
      </c>
      <c r="S799" s="238">
        <f t="shared" si="76"/>
        <v>991554.5152109589</v>
      </c>
    </row>
    <row r="800" spans="2:19" ht="15" customHeight="1" x14ac:dyDescent="0.25">
      <c r="B800" s="11">
        <v>796</v>
      </c>
      <c r="C800" s="161" t="s">
        <v>741</v>
      </c>
      <c r="D800" s="237"/>
      <c r="E800" s="152">
        <v>42217</v>
      </c>
      <c r="F800" s="58">
        <v>44482</v>
      </c>
      <c r="G800" s="5">
        <f t="shared" si="74"/>
        <v>6.2054794520547949</v>
      </c>
      <c r="H800" s="11">
        <v>15</v>
      </c>
      <c r="I800" s="11"/>
      <c r="J800" s="87">
        <v>0.05</v>
      </c>
      <c r="K800" s="88">
        <f t="shared" si="75"/>
        <v>6.3333333333333325E-2</v>
      </c>
      <c r="L800" s="238">
        <v>1637664</v>
      </c>
      <c r="M800" s="238">
        <v>1338877.6499999999</v>
      </c>
      <c r="N800" s="89">
        <v>0.05</v>
      </c>
      <c r="O800" s="239">
        <f t="shared" si="77"/>
        <v>1719547.2000000002</v>
      </c>
      <c r="P800" s="238">
        <f t="shared" si="78"/>
        <v>675805.60504109599</v>
      </c>
      <c r="Q800" s="238">
        <f t="shared" si="79"/>
        <v>1043741.5949589042</v>
      </c>
      <c r="R800" s="89">
        <v>0.05</v>
      </c>
      <c r="S800" s="238">
        <f t="shared" si="76"/>
        <v>991554.5152109589</v>
      </c>
    </row>
    <row r="801" spans="2:19" ht="15" customHeight="1" x14ac:dyDescent="0.25">
      <c r="B801" s="11">
        <v>797</v>
      </c>
      <c r="C801" s="161" t="s">
        <v>741</v>
      </c>
      <c r="D801" s="237"/>
      <c r="E801" s="152">
        <v>42217</v>
      </c>
      <c r="F801" s="58">
        <v>44482</v>
      </c>
      <c r="G801" s="5">
        <f t="shared" si="74"/>
        <v>6.2054794520547949</v>
      </c>
      <c r="H801" s="11">
        <v>15</v>
      </c>
      <c r="I801" s="11"/>
      <c r="J801" s="87">
        <v>0.05</v>
      </c>
      <c r="K801" s="88">
        <f t="shared" si="75"/>
        <v>6.3333333333333325E-2</v>
      </c>
      <c r="L801" s="238">
        <v>1637664</v>
      </c>
      <c r="M801" s="238">
        <v>1338877.6499999999</v>
      </c>
      <c r="N801" s="89">
        <v>0.05</v>
      </c>
      <c r="O801" s="239">
        <f t="shared" si="77"/>
        <v>1719547.2000000002</v>
      </c>
      <c r="P801" s="238">
        <f t="shared" si="78"/>
        <v>675805.60504109599</v>
      </c>
      <c r="Q801" s="238">
        <f t="shared" si="79"/>
        <v>1043741.5949589042</v>
      </c>
      <c r="R801" s="89">
        <v>0.05</v>
      </c>
      <c r="S801" s="238">
        <f t="shared" si="76"/>
        <v>991554.5152109589</v>
      </c>
    </row>
    <row r="802" spans="2:19" ht="15" customHeight="1" x14ac:dyDescent="0.25">
      <c r="B802" s="11">
        <v>798</v>
      </c>
      <c r="C802" s="161" t="s">
        <v>741</v>
      </c>
      <c r="D802" s="237"/>
      <c r="E802" s="152">
        <v>42217</v>
      </c>
      <c r="F802" s="58">
        <v>44482</v>
      </c>
      <c r="G802" s="5">
        <f t="shared" si="74"/>
        <v>6.2054794520547949</v>
      </c>
      <c r="H802" s="11">
        <v>15</v>
      </c>
      <c r="I802" s="11"/>
      <c r="J802" s="87">
        <v>0.05</v>
      </c>
      <c r="K802" s="88">
        <f t="shared" si="75"/>
        <v>6.3333333333333325E-2</v>
      </c>
      <c r="L802" s="238">
        <v>1637664</v>
      </c>
      <c r="M802" s="238">
        <v>1338877.6499999999</v>
      </c>
      <c r="N802" s="89">
        <v>0.05</v>
      </c>
      <c r="O802" s="239">
        <f t="shared" si="77"/>
        <v>1719547.2000000002</v>
      </c>
      <c r="P802" s="238">
        <f t="shared" si="78"/>
        <v>675805.60504109599</v>
      </c>
      <c r="Q802" s="238">
        <f t="shared" si="79"/>
        <v>1043741.5949589042</v>
      </c>
      <c r="R802" s="89">
        <v>0.05</v>
      </c>
      <c r="S802" s="238">
        <f t="shared" si="76"/>
        <v>991554.5152109589</v>
      </c>
    </row>
    <row r="803" spans="2:19" ht="15" customHeight="1" x14ac:dyDescent="0.25">
      <c r="B803" s="11">
        <v>799</v>
      </c>
      <c r="C803" s="161" t="s">
        <v>741</v>
      </c>
      <c r="D803" s="237"/>
      <c r="E803" s="152">
        <v>42217</v>
      </c>
      <c r="F803" s="58">
        <v>44482</v>
      </c>
      <c r="G803" s="5">
        <f t="shared" si="74"/>
        <v>6.2054794520547949</v>
      </c>
      <c r="H803" s="11">
        <v>15</v>
      </c>
      <c r="I803" s="11"/>
      <c r="J803" s="87">
        <v>0.05</v>
      </c>
      <c r="K803" s="88">
        <f t="shared" si="75"/>
        <v>6.3333333333333325E-2</v>
      </c>
      <c r="L803" s="238">
        <v>1637664</v>
      </c>
      <c r="M803" s="238">
        <v>1338877.6499999999</v>
      </c>
      <c r="N803" s="89">
        <v>0.05</v>
      </c>
      <c r="O803" s="239">
        <f t="shared" si="77"/>
        <v>1719547.2000000002</v>
      </c>
      <c r="P803" s="238">
        <f t="shared" si="78"/>
        <v>675805.60504109599</v>
      </c>
      <c r="Q803" s="238">
        <f t="shared" si="79"/>
        <v>1043741.5949589042</v>
      </c>
      <c r="R803" s="89">
        <v>0.05</v>
      </c>
      <c r="S803" s="238">
        <f t="shared" si="76"/>
        <v>991554.5152109589</v>
      </c>
    </row>
    <row r="804" spans="2:19" ht="15" customHeight="1" x14ac:dyDescent="0.25">
      <c r="B804" s="11">
        <v>800</v>
      </c>
      <c r="C804" s="161" t="s">
        <v>741</v>
      </c>
      <c r="D804" s="237"/>
      <c r="E804" s="152">
        <v>42217</v>
      </c>
      <c r="F804" s="58">
        <v>44482</v>
      </c>
      <c r="G804" s="5">
        <f t="shared" si="74"/>
        <v>6.2054794520547949</v>
      </c>
      <c r="H804" s="11">
        <v>15</v>
      </c>
      <c r="I804" s="11"/>
      <c r="J804" s="87">
        <v>0.05</v>
      </c>
      <c r="K804" s="88">
        <f t="shared" si="75"/>
        <v>6.3333333333333325E-2</v>
      </c>
      <c r="L804" s="238">
        <v>1637664</v>
      </c>
      <c r="M804" s="238">
        <v>1338877.6499999999</v>
      </c>
      <c r="N804" s="89">
        <v>0.05</v>
      </c>
      <c r="O804" s="239">
        <f t="shared" si="77"/>
        <v>1719547.2000000002</v>
      </c>
      <c r="P804" s="238">
        <f t="shared" si="78"/>
        <v>675805.60504109599</v>
      </c>
      <c r="Q804" s="238">
        <f t="shared" si="79"/>
        <v>1043741.5949589042</v>
      </c>
      <c r="R804" s="89">
        <v>0.05</v>
      </c>
      <c r="S804" s="238">
        <f t="shared" si="76"/>
        <v>991554.5152109589</v>
      </c>
    </row>
    <row r="805" spans="2:19" ht="15" customHeight="1" x14ac:dyDescent="0.25">
      <c r="B805" s="11">
        <v>801</v>
      </c>
      <c r="C805" s="161" t="s">
        <v>741</v>
      </c>
      <c r="D805" s="237"/>
      <c r="E805" s="152">
        <v>42217</v>
      </c>
      <c r="F805" s="58">
        <v>44482</v>
      </c>
      <c r="G805" s="5">
        <f t="shared" si="74"/>
        <v>6.2054794520547949</v>
      </c>
      <c r="H805" s="11">
        <v>15</v>
      </c>
      <c r="I805" s="11"/>
      <c r="J805" s="87">
        <v>0.05</v>
      </c>
      <c r="K805" s="88">
        <f t="shared" si="75"/>
        <v>6.3333333333333325E-2</v>
      </c>
      <c r="L805" s="238">
        <v>1637664</v>
      </c>
      <c r="M805" s="238">
        <v>1338877.6499999999</v>
      </c>
      <c r="N805" s="89">
        <v>0.05</v>
      </c>
      <c r="O805" s="239">
        <f t="shared" si="77"/>
        <v>1719547.2000000002</v>
      </c>
      <c r="P805" s="238">
        <f t="shared" si="78"/>
        <v>675805.60504109599</v>
      </c>
      <c r="Q805" s="238">
        <f t="shared" si="79"/>
        <v>1043741.5949589042</v>
      </c>
      <c r="R805" s="89">
        <v>0.05</v>
      </c>
      <c r="S805" s="238">
        <f t="shared" si="76"/>
        <v>991554.5152109589</v>
      </c>
    </row>
    <row r="806" spans="2:19" ht="15" customHeight="1" x14ac:dyDescent="0.25">
      <c r="B806" s="11">
        <v>802</v>
      </c>
      <c r="C806" s="161" t="s">
        <v>741</v>
      </c>
      <c r="D806" s="237"/>
      <c r="E806" s="152">
        <v>42217</v>
      </c>
      <c r="F806" s="58">
        <v>44482</v>
      </c>
      <c r="G806" s="5">
        <f t="shared" si="74"/>
        <v>6.2054794520547949</v>
      </c>
      <c r="H806" s="11">
        <v>15</v>
      </c>
      <c r="I806" s="11"/>
      <c r="J806" s="87">
        <v>0.05</v>
      </c>
      <c r="K806" s="88">
        <f t="shared" si="75"/>
        <v>6.3333333333333325E-2</v>
      </c>
      <c r="L806" s="238">
        <v>1637664</v>
      </c>
      <c r="M806" s="238">
        <v>1338877.6499999999</v>
      </c>
      <c r="N806" s="89">
        <v>0.05</v>
      </c>
      <c r="O806" s="239">
        <f t="shared" si="77"/>
        <v>1719547.2000000002</v>
      </c>
      <c r="P806" s="238">
        <f t="shared" si="78"/>
        <v>675805.60504109599</v>
      </c>
      <c r="Q806" s="238">
        <f t="shared" si="79"/>
        <v>1043741.5949589042</v>
      </c>
      <c r="R806" s="89">
        <v>0.05</v>
      </c>
      <c r="S806" s="238">
        <f t="shared" si="76"/>
        <v>991554.5152109589</v>
      </c>
    </row>
    <row r="807" spans="2:19" ht="15" customHeight="1" x14ac:dyDescent="0.25">
      <c r="B807" s="11">
        <v>803</v>
      </c>
      <c r="C807" s="161" t="s">
        <v>741</v>
      </c>
      <c r="D807" s="237"/>
      <c r="E807" s="152">
        <v>42217</v>
      </c>
      <c r="F807" s="58">
        <v>44482</v>
      </c>
      <c r="G807" s="5">
        <f t="shared" si="74"/>
        <v>6.2054794520547949</v>
      </c>
      <c r="H807" s="11">
        <v>15</v>
      </c>
      <c r="I807" s="11"/>
      <c r="J807" s="87">
        <v>0.05</v>
      </c>
      <c r="K807" s="88">
        <f t="shared" si="75"/>
        <v>6.3333333333333325E-2</v>
      </c>
      <c r="L807" s="238">
        <v>1637664</v>
      </c>
      <c r="M807" s="238">
        <v>1338877.6499999999</v>
      </c>
      <c r="N807" s="89">
        <v>0.05</v>
      </c>
      <c r="O807" s="239">
        <f t="shared" si="77"/>
        <v>1719547.2000000002</v>
      </c>
      <c r="P807" s="238">
        <f t="shared" si="78"/>
        <v>675805.60504109599</v>
      </c>
      <c r="Q807" s="238">
        <f t="shared" si="79"/>
        <v>1043741.5949589042</v>
      </c>
      <c r="R807" s="89">
        <v>0.05</v>
      </c>
      <c r="S807" s="238">
        <f t="shared" si="76"/>
        <v>991554.5152109589</v>
      </c>
    </row>
    <row r="808" spans="2:19" ht="15" customHeight="1" x14ac:dyDescent="0.25">
      <c r="B808" s="11">
        <v>804</v>
      </c>
      <c r="C808" s="161" t="s">
        <v>741</v>
      </c>
      <c r="D808" s="237"/>
      <c r="E808" s="152">
        <v>42217</v>
      </c>
      <c r="F808" s="58">
        <v>44482</v>
      </c>
      <c r="G808" s="5">
        <f t="shared" si="74"/>
        <v>6.2054794520547949</v>
      </c>
      <c r="H808" s="11">
        <v>15</v>
      </c>
      <c r="I808" s="11"/>
      <c r="J808" s="87">
        <v>0.05</v>
      </c>
      <c r="K808" s="88">
        <f t="shared" si="75"/>
        <v>6.3333333333333325E-2</v>
      </c>
      <c r="L808" s="238">
        <v>1637664</v>
      </c>
      <c r="M808" s="238">
        <v>1338877.6499999999</v>
      </c>
      <c r="N808" s="89">
        <v>0.05</v>
      </c>
      <c r="O808" s="239">
        <f t="shared" si="77"/>
        <v>1719547.2000000002</v>
      </c>
      <c r="P808" s="238">
        <f t="shared" si="78"/>
        <v>675805.60504109599</v>
      </c>
      <c r="Q808" s="238">
        <f t="shared" si="79"/>
        <v>1043741.5949589042</v>
      </c>
      <c r="R808" s="89">
        <v>0.05</v>
      </c>
      <c r="S808" s="238">
        <f t="shared" si="76"/>
        <v>991554.5152109589</v>
      </c>
    </row>
    <row r="809" spans="2:19" ht="15" customHeight="1" x14ac:dyDescent="0.25">
      <c r="B809" s="11">
        <v>805</v>
      </c>
      <c r="C809" s="161" t="s">
        <v>741</v>
      </c>
      <c r="D809" s="237"/>
      <c r="E809" s="152">
        <v>42217</v>
      </c>
      <c r="F809" s="58">
        <v>44482</v>
      </c>
      <c r="G809" s="5">
        <f t="shared" si="74"/>
        <v>6.2054794520547949</v>
      </c>
      <c r="H809" s="11">
        <v>15</v>
      </c>
      <c r="I809" s="11"/>
      <c r="J809" s="87">
        <v>0.05</v>
      </c>
      <c r="K809" s="88">
        <f t="shared" si="75"/>
        <v>6.3333333333333325E-2</v>
      </c>
      <c r="L809" s="238">
        <v>1637664</v>
      </c>
      <c r="M809" s="238">
        <v>1338877.6499999999</v>
      </c>
      <c r="N809" s="89">
        <v>0.05</v>
      </c>
      <c r="O809" s="239">
        <f t="shared" si="77"/>
        <v>1719547.2000000002</v>
      </c>
      <c r="P809" s="238">
        <f t="shared" si="78"/>
        <v>675805.60504109599</v>
      </c>
      <c r="Q809" s="238">
        <f t="shared" si="79"/>
        <v>1043741.5949589042</v>
      </c>
      <c r="R809" s="89">
        <v>0.05</v>
      </c>
      <c r="S809" s="238">
        <f t="shared" si="76"/>
        <v>991554.5152109589</v>
      </c>
    </row>
    <row r="810" spans="2:19" ht="15" customHeight="1" x14ac:dyDescent="0.25">
      <c r="B810" s="11">
        <v>806</v>
      </c>
      <c r="C810" s="161" t="s">
        <v>741</v>
      </c>
      <c r="D810" s="237"/>
      <c r="E810" s="152">
        <v>42217</v>
      </c>
      <c r="F810" s="58">
        <v>44482</v>
      </c>
      <c r="G810" s="5">
        <f t="shared" si="74"/>
        <v>6.2054794520547949</v>
      </c>
      <c r="H810" s="11">
        <v>15</v>
      </c>
      <c r="I810" s="11"/>
      <c r="J810" s="87">
        <v>0.05</v>
      </c>
      <c r="K810" s="88">
        <f t="shared" si="75"/>
        <v>6.3333333333333325E-2</v>
      </c>
      <c r="L810" s="238">
        <v>1637664</v>
      </c>
      <c r="M810" s="238">
        <v>1338877.6499999999</v>
      </c>
      <c r="N810" s="89">
        <v>0.05</v>
      </c>
      <c r="O810" s="239">
        <f t="shared" si="77"/>
        <v>1719547.2000000002</v>
      </c>
      <c r="P810" s="238">
        <f t="shared" si="78"/>
        <v>675805.60504109599</v>
      </c>
      <c r="Q810" s="238">
        <f t="shared" si="79"/>
        <v>1043741.5949589042</v>
      </c>
      <c r="R810" s="89">
        <v>0.05</v>
      </c>
      <c r="S810" s="238">
        <f t="shared" si="76"/>
        <v>991554.5152109589</v>
      </c>
    </row>
    <row r="811" spans="2:19" ht="15" customHeight="1" x14ac:dyDescent="0.25">
      <c r="B811" s="11">
        <v>807</v>
      </c>
      <c r="C811" s="161" t="s">
        <v>741</v>
      </c>
      <c r="D811" s="237"/>
      <c r="E811" s="152">
        <v>42217</v>
      </c>
      <c r="F811" s="58">
        <v>44482</v>
      </c>
      <c r="G811" s="5">
        <f t="shared" si="74"/>
        <v>6.2054794520547949</v>
      </c>
      <c r="H811" s="11">
        <v>15</v>
      </c>
      <c r="I811" s="11"/>
      <c r="J811" s="87">
        <v>0.05</v>
      </c>
      <c r="K811" s="88">
        <f t="shared" si="75"/>
        <v>6.3333333333333325E-2</v>
      </c>
      <c r="L811" s="238">
        <v>1637664</v>
      </c>
      <c r="M811" s="238">
        <v>1338877.6499999999</v>
      </c>
      <c r="N811" s="89">
        <v>0.05</v>
      </c>
      <c r="O811" s="239">
        <f t="shared" si="77"/>
        <v>1719547.2000000002</v>
      </c>
      <c r="P811" s="238">
        <f t="shared" si="78"/>
        <v>675805.60504109599</v>
      </c>
      <c r="Q811" s="238">
        <f t="shared" si="79"/>
        <v>1043741.5949589042</v>
      </c>
      <c r="R811" s="89">
        <v>0.05</v>
      </c>
      <c r="S811" s="238">
        <f t="shared" si="76"/>
        <v>991554.5152109589</v>
      </c>
    </row>
    <row r="812" spans="2:19" ht="15" customHeight="1" x14ac:dyDescent="0.25">
      <c r="B812" s="11">
        <v>808</v>
      </c>
      <c r="C812" s="161" t="s">
        <v>741</v>
      </c>
      <c r="D812" s="237"/>
      <c r="E812" s="152">
        <v>42217</v>
      </c>
      <c r="F812" s="58">
        <v>44482</v>
      </c>
      <c r="G812" s="5">
        <f t="shared" si="74"/>
        <v>6.2054794520547949</v>
      </c>
      <c r="H812" s="11">
        <v>15</v>
      </c>
      <c r="I812" s="11"/>
      <c r="J812" s="87">
        <v>0.05</v>
      </c>
      <c r="K812" s="88">
        <f t="shared" si="75"/>
        <v>6.3333333333333325E-2</v>
      </c>
      <c r="L812" s="238">
        <v>1637664</v>
      </c>
      <c r="M812" s="238">
        <v>1338877.6499999999</v>
      </c>
      <c r="N812" s="89">
        <v>0.05</v>
      </c>
      <c r="O812" s="239">
        <f t="shared" si="77"/>
        <v>1719547.2000000002</v>
      </c>
      <c r="P812" s="238">
        <f t="shared" si="78"/>
        <v>675805.60504109599</v>
      </c>
      <c r="Q812" s="238">
        <f t="shared" si="79"/>
        <v>1043741.5949589042</v>
      </c>
      <c r="R812" s="89">
        <v>0.05</v>
      </c>
      <c r="S812" s="238">
        <f t="shared" si="76"/>
        <v>991554.5152109589</v>
      </c>
    </row>
    <row r="813" spans="2:19" ht="15" customHeight="1" x14ac:dyDescent="0.25">
      <c r="B813" s="11">
        <v>809</v>
      </c>
      <c r="C813" s="161" t="s">
        <v>741</v>
      </c>
      <c r="D813" s="237"/>
      <c r="E813" s="152">
        <v>42217</v>
      </c>
      <c r="F813" s="58">
        <v>44482</v>
      </c>
      <c r="G813" s="5">
        <f t="shared" si="74"/>
        <v>6.2054794520547949</v>
      </c>
      <c r="H813" s="11">
        <v>15</v>
      </c>
      <c r="I813" s="11"/>
      <c r="J813" s="87">
        <v>0.05</v>
      </c>
      <c r="K813" s="88">
        <f t="shared" si="75"/>
        <v>6.3333333333333325E-2</v>
      </c>
      <c r="L813" s="238">
        <v>1637664</v>
      </c>
      <c r="M813" s="238">
        <v>1338877.6499999999</v>
      </c>
      <c r="N813" s="89">
        <v>0.05</v>
      </c>
      <c r="O813" s="239">
        <f t="shared" si="77"/>
        <v>1719547.2000000002</v>
      </c>
      <c r="P813" s="238">
        <f t="shared" si="78"/>
        <v>675805.60504109599</v>
      </c>
      <c r="Q813" s="238">
        <f t="shared" si="79"/>
        <v>1043741.5949589042</v>
      </c>
      <c r="R813" s="89">
        <v>0.05</v>
      </c>
      <c r="S813" s="238">
        <f t="shared" si="76"/>
        <v>991554.5152109589</v>
      </c>
    </row>
    <row r="814" spans="2:19" ht="15" customHeight="1" x14ac:dyDescent="0.25">
      <c r="B814" s="11">
        <v>810</v>
      </c>
      <c r="C814" s="161" t="s">
        <v>741</v>
      </c>
      <c r="D814" s="237"/>
      <c r="E814" s="152">
        <v>42217</v>
      </c>
      <c r="F814" s="58">
        <v>44482</v>
      </c>
      <c r="G814" s="5">
        <f t="shared" si="74"/>
        <v>6.2054794520547949</v>
      </c>
      <c r="H814" s="11">
        <v>15</v>
      </c>
      <c r="I814" s="11"/>
      <c r="J814" s="87">
        <v>0.05</v>
      </c>
      <c r="K814" s="88">
        <f t="shared" si="75"/>
        <v>6.3333333333333325E-2</v>
      </c>
      <c r="L814" s="238">
        <v>1637664</v>
      </c>
      <c r="M814" s="238">
        <v>1338877.6499999999</v>
      </c>
      <c r="N814" s="89">
        <v>0.05</v>
      </c>
      <c r="O814" s="239">
        <f t="shared" si="77"/>
        <v>1719547.2000000002</v>
      </c>
      <c r="P814" s="238">
        <f t="shared" si="78"/>
        <v>675805.60504109599</v>
      </c>
      <c r="Q814" s="238">
        <f t="shared" si="79"/>
        <v>1043741.5949589042</v>
      </c>
      <c r="R814" s="89">
        <v>0.05</v>
      </c>
      <c r="S814" s="238">
        <f t="shared" si="76"/>
        <v>991554.5152109589</v>
      </c>
    </row>
    <row r="815" spans="2:19" ht="15" customHeight="1" x14ac:dyDescent="0.25">
      <c r="B815" s="11">
        <v>811</v>
      </c>
      <c r="C815" s="161" t="s">
        <v>741</v>
      </c>
      <c r="D815" s="237"/>
      <c r="E815" s="152">
        <v>42217</v>
      </c>
      <c r="F815" s="58">
        <v>44482</v>
      </c>
      <c r="G815" s="5">
        <f t="shared" si="74"/>
        <v>6.2054794520547949</v>
      </c>
      <c r="H815" s="11">
        <v>15</v>
      </c>
      <c r="I815" s="11"/>
      <c r="J815" s="87">
        <v>0.05</v>
      </c>
      <c r="K815" s="88">
        <f t="shared" si="75"/>
        <v>6.3333333333333325E-2</v>
      </c>
      <c r="L815" s="238">
        <v>1637664</v>
      </c>
      <c r="M815" s="238">
        <v>1338877.6499999999</v>
      </c>
      <c r="N815" s="89">
        <v>0.05</v>
      </c>
      <c r="O815" s="239">
        <f t="shared" si="77"/>
        <v>1719547.2000000002</v>
      </c>
      <c r="P815" s="238">
        <f t="shared" si="78"/>
        <v>675805.60504109599</v>
      </c>
      <c r="Q815" s="238">
        <f t="shared" si="79"/>
        <v>1043741.5949589042</v>
      </c>
      <c r="R815" s="89">
        <v>0.05</v>
      </c>
      <c r="S815" s="238">
        <f t="shared" si="76"/>
        <v>991554.5152109589</v>
      </c>
    </row>
    <row r="816" spans="2:19" ht="15" customHeight="1" x14ac:dyDescent="0.25">
      <c r="B816" s="11">
        <v>812</v>
      </c>
      <c r="C816" s="161" t="s">
        <v>741</v>
      </c>
      <c r="D816" s="237"/>
      <c r="E816" s="152">
        <v>42217</v>
      </c>
      <c r="F816" s="58">
        <v>44482</v>
      </c>
      <c r="G816" s="5">
        <f t="shared" si="74"/>
        <v>6.2054794520547949</v>
      </c>
      <c r="H816" s="11">
        <v>15</v>
      </c>
      <c r="I816" s="11"/>
      <c r="J816" s="87">
        <v>0.05</v>
      </c>
      <c r="K816" s="88">
        <f t="shared" si="75"/>
        <v>6.3333333333333325E-2</v>
      </c>
      <c r="L816" s="238">
        <v>1637664</v>
      </c>
      <c r="M816" s="238">
        <v>1338877.6499999999</v>
      </c>
      <c r="N816" s="89">
        <v>0.05</v>
      </c>
      <c r="O816" s="239">
        <f t="shared" si="77"/>
        <v>1719547.2000000002</v>
      </c>
      <c r="P816" s="238">
        <f t="shared" si="78"/>
        <v>675805.60504109599</v>
      </c>
      <c r="Q816" s="238">
        <f t="shared" si="79"/>
        <v>1043741.5949589042</v>
      </c>
      <c r="R816" s="89">
        <v>0.05</v>
      </c>
      <c r="S816" s="238">
        <f t="shared" si="76"/>
        <v>991554.5152109589</v>
      </c>
    </row>
    <row r="817" spans="2:19" ht="15" customHeight="1" x14ac:dyDescent="0.25">
      <c r="B817" s="11">
        <v>813</v>
      </c>
      <c r="C817" s="161" t="s">
        <v>741</v>
      </c>
      <c r="D817" s="237"/>
      <c r="E817" s="152">
        <v>42217</v>
      </c>
      <c r="F817" s="58">
        <v>44482</v>
      </c>
      <c r="G817" s="5">
        <f t="shared" si="74"/>
        <v>6.2054794520547949</v>
      </c>
      <c r="H817" s="11">
        <v>15</v>
      </c>
      <c r="I817" s="11"/>
      <c r="J817" s="87">
        <v>0.05</v>
      </c>
      <c r="K817" s="88">
        <f t="shared" si="75"/>
        <v>6.3333333333333325E-2</v>
      </c>
      <c r="L817" s="238">
        <v>1637664</v>
      </c>
      <c r="M817" s="238">
        <v>1338877.6499999999</v>
      </c>
      <c r="N817" s="89">
        <v>0.05</v>
      </c>
      <c r="O817" s="239">
        <f t="shared" si="77"/>
        <v>1719547.2000000002</v>
      </c>
      <c r="P817" s="238">
        <f t="shared" si="78"/>
        <v>675805.60504109599</v>
      </c>
      <c r="Q817" s="238">
        <f t="shared" si="79"/>
        <v>1043741.5949589042</v>
      </c>
      <c r="R817" s="89">
        <v>0.05</v>
      </c>
      <c r="S817" s="238">
        <f t="shared" si="76"/>
        <v>991554.5152109589</v>
      </c>
    </row>
    <row r="818" spans="2:19" ht="15" customHeight="1" x14ac:dyDescent="0.25">
      <c r="B818" s="11">
        <v>814</v>
      </c>
      <c r="C818" s="161" t="s">
        <v>741</v>
      </c>
      <c r="D818" s="237"/>
      <c r="E818" s="152">
        <v>42217</v>
      </c>
      <c r="F818" s="58">
        <v>44482</v>
      </c>
      <c r="G818" s="5">
        <f t="shared" si="74"/>
        <v>6.2054794520547949</v>
      </c>
      <c r="H818" s="11">
        <v>15</v>
      </c>
      <c r="I818" s="11"/>
      <c r="J818" s="87">
        <v>0.05</v>
      </c>
      <c r="K818" s="88">
        <f t="shared" si="75"/>
        <v>6.3333333333333325E-2</v>
      </c>
      <c r="L818" s="238">
        <v>1637664</v>
      </c>
      <c r="M818" s="238">
        <v>1338877.6499999999</v>
      </c>
      <c r="N818" s="89">
        <v>0.05</v>
      </c>
      <c r="O818" s="239">
        <f t="shared" si="77"/>
        <v>1719547.2000000002</v>
      </c>
      <c r="P818" s="238">
        <f t="shared" si="78"/>
        <v>675805.60504109599</v>
      </c>
      <c r="Q818" s="238">
        <f t="shared" si="79"/>
        <v>1043741.5949589042</v>
      </c>
      <c r="R818" s="89">
        <v>0.05</v>
      </c>
      <c r="S818" s="238">
        <f t="shared" si="76"/>
        <v>991554.5152109589</v>
      </c>
    </row>
    <row r="819" spans="2:19" ht="15" customHeight="1" x14ac:dyDescent="0.25">
      <c r="B819" s="11">
        <v>815</v>
      </c>
      <c r="C819" s="161" t="s">
        <v>741</v>
      </c>
      <c r="D819" s="237"/>
      <c r="E819" s="152">
        <v>42217</v>
      </c>
      <c r="F819" s="58">
        <v>44482</v>
      </c>
      <c r="G819" s="5">
        <f t="shared" si="74"/>
        <v>6.2054794520547949</v>
      </c>
      <c r="H819" s="11">
        <v>15</v>
      </c>
      <c r="I819" s="11"/>
      <c r="J819" s="87">
        <v>0.05</v>
      </c>
      <c r="K819" s="88">
        <f t="shared" si="75"/>
        <v>6.3333333333333325E-2</v>
      </c>
      <c r="L819" s="238">
        <v>1637664</v>
      </c>
      <c r="M819" s="238">
        <v>1338877.6499999999</v>
      </c>
      <c r="N819" s="89">
        <v>0.05</v>
      </c>
      <c r="O819" s="239">
        <f t="shared" si="77"/>
        <v>1719547.2000000002</v>
      </c>
      <c r="P819" s="238">
        <f t="shared" si="78"/>
        <v>675805.60504109599</v>
      </c>
      <c r="Q819" s="238">
        <f t="shared" si="79"/>
        <v>1043741.5949589042</v>
      </c>
      <c r="R819" s="89">
        <v>0.05</v>
      </c>
      <c r="S819" s="238">
        <f t="shared" si="76"/>
        <v>991554.5152109589</v>
      </c>
    </row>
    <row r="820" spans="2:19" ht="15" customHeight="1" x14ac:dyDescent="0.25">
      <c r="B820" s="11">
        <v>816</v>
      </c>
      <c r="C820" s="161" t="s">
        <v>741</v>
      </c>
      <c r="D820" s="237"/>
      <c r="E820" s="152">
        <v>42217</v>
      </c>
      <c r="F820" s="58">
        <v>44482</v>
      </c>
      <c r="G820" s="5">
        <f t="shared" si="74"/>
        <v>6.2054794520547949</v>
      </c>
      <c r="H820" s="11">
        <v>15</v>
      </c>
      <c r="I820" s="11"/>
      <c r="J820" s="87">
        <v>0.05</v>
      </c>
      <c r="K820" s="88">
        <f t="shared" si="75"/>
        <v>6.3333333333333325E-2</v>
      </c>
      <c r="L820" s="238">
        <v>1637664</v>
      </c>
      <c r="M820" s="238">
        <v>1338877.6499999999</v>
      </c>
      <c r="N820" s="89">
        <v>0.05</v>
      </c>
      <c r="O820" s="239">
        <f t="shared" si="77"/>
        <v>1719547.2000000002</v>
      </c>
      <c r="P820" s="238">
        <f t="shared" si="78"/>
        <v>675805.60504109599</v>
      </c>
      <c r="Q820" s="238">
        <f t="shared" si="79"/>
        <v>1043741.5949589042</v>
      </c>
      <c r="R820" s="89">
        <v>0.05</v>
      </c>
      <c r="S820" s="238">
        <f t="shared" si="76"/>
        <v>991554.5152109589</v>
      </c>
    </row>
    <row r="821" spans="2:19" ht="15" customHeight="1" x14ac:dyDescent="0.25">
      <c r="B821" s="11">
        <v>817</v>
      </c>
      <c r="C821" s="161" t="s">
        <v>741</v>
      </c>
      <c r="D821" s="237"/>
      <c r="E821" s="152">
        <v>42217</v>
      </c>
      <c r="F821" s="58">
        <v>44482</v>
      </c>
      <c r="G821" s="5">
        <f t="shared" si="74"/>
        <v>6.2054794520547949</v>
      </c>
      <c r="H821" s="11">
        <v>15</v>
      </c>
      <c r="I821" s="11"/>
      <c r="J821" s="87">
        <v>0.05</v>
      </c>
      <c r="K821" s="88">
        <f t="shared" si="75"/>
        <v>6.3333333333333325E-2</v>
      </c>
      <c r="L821" s="238">
        <v>1637664</v>
      </c>
      <c r="M821" s="238">
        <v>1338877.6499999999</v>
      </c>
      <c r="N821" s="89">
        <v>0.05</v>
      </c>
      <c r="O821" s="239">
        <f t="shared" si="77"/>
        <v>1719547.2000000002</v>
      </c>
      <c r="P821" s="238">
        <f t="shared" si="78"/>
        <v>675805.60504109599</v>
      </c>
      <c r="Q821" s="238">
        <f t="shared" si="79"/>
        <v>1043741.5949589042</v>
      </c>
      <c r="R821" s="89">
        <v>0.05</v>
      </c>
      <c r="S821" s="238">
        <f t="shared" si="76"/>
        <v>991554.5152109589</v>
      </c>
    </row>
    <row r="822" spans="2:19" ht="15" customHeight="1" x14ac:dyDescent="0.25">
      <c r="B822" s="11">
        <v>818</v>
      </c>
      <c r="C822" s="161" t="s">
        <v>741</v>
      </c>
      <c r="D822" s="237"/>
      <c r="E822" s="152">
        <v>42217</v>
      </c>
      <c r="F822" s="58">
        <v>44482</v>
      </c>
      <c r="G822" s="5">
        <f t="shared" si="74"/>
        <v>6.2054794520547949</v>
      </c>
      <c r="H822" s="11">
        <v>15</v>
      </c>
      <c r="I822" s="11"/>
      <c r="J822" s="87">
        <v>0.05</v>
      </c>
      <c r="K822" s="88">
        <f t="shared" si="75"/>
        <v>6.3333333333333325E-2</v>
      </c>
      <c r="L822" s="238">
        <v>1637664</v>
      </c>
      <c r="M822" s="238">
        <v>1338877.6499999999</v>
      </c>
      <c r="N822" s="89">
        <v>0.05</v>
      </c>
      <c r="O822" s="239">
        <f t="shared" si="77"/>
        <v>1719547.2000000002</v>
      </c>
      <c r="P822" s="238">
        <f t="shared" si="78"/>
        <v>675805.60504109599</v>
      </c>
      <c r="Q822" s="238">
        <f t="shared" si="79"/>
        <v>1043741.5949589042</v>
      </c>
      <c r="R822" s="89">
        <v>0.05</v>
      </c>
      <c r="S822" s="238">
        <f t="shared" si="76"/>
        <v>991554.5152109589</v>
      </c>
    </row>
    <row r="823" spans="2:19" ht="15" customHeight="1" x14ac:dyDescent="0.25">
      <c r="B823" s="11">
        <v>819</v>
      </c>
      <c r="C823" s="161" t="s">
        <v>741</v>
      </c>
      <c r="D823" s="237"/>
      <c r="E823" s="152">
        <v>42217</v>
      </c>
      <c r="F823" s="58">
        <v>44482</v>
      </c>
      <c r="G823" s="5">
        <f t="shared" si="74"/>
        <v>6.2054794520547949</v>
      </c>
      <c r="H823" s="11">
        <v>15</v>
      </c>
      <c r="I823" s="11"/>
      <c r="J823" s="87">
        <v>0.05</v>
      </c>
      <c r="K823" s="88">
        <f t="shared" si="75"/>
        <v>6.3333333333333325E-2</v>
      </c>
      <c r="L823" s="238">
        <v>1637664</v>
      </c>
      <c r="M823" s="238">
        <v>1338877.6499999999</v>
      </c>
      <c r="N823" s="89">
        <v>0.05</v>
      </c>
      <c r="O823" s="239">
        <f t="shared" si="77"/>
        <v>1719547.2000000002</v>
      </c>
      <c r="P823" s="238">
        <f t="shared" si="78"/>
        <v>675805.60504109599</v>
      </c>
      <c r="Q823" s="238">
        <f t="shared" si="79"/>
        <v>1043741.5949589042</v>
      </c>
      <c r="R823" s="89">
        <v>0.05</v>
      </c>
      <c r="S823" s="238">
        <f t="shared" si="76"/>
        <v>991554.5152109589</v>
      </c>
    </row>
    <row r="824" spans="2:19" ht="15" customHeight="1" x14ac:dyDescent="0.25">
      <c r="B824" s="11">
        <v>820</v>
      </c>
      <c r="C824" s="161" t="s">
        <v>741</v>
      </c>
      <c r="D824" s="237"/>
      <c r="E824" s="152">
        <v>42217</v>
      </c>
      <c r="F824" s="58">
        <v>44482</v>
      </c>
      <c r="G824" s="5">
        <f t="shared" si="74"/>
        <v>6.2054794520547949</v>
      </c>
      <c r="H824" s="11">
        <v>15</v>
      </c>
      <c r="I824" s="11"/>
      <c r="J824" s="87">
        <v>0.05</v>
      </c>
      <c r="K824" s="88">
        <f t="shared" si="75"/>
        <v>6.3333333333333325E-2</v>
      </c>
      <c r="L824" s="238">
        <v>1637664</v>
      </c>
      <c r="M824" s="238">
        <v>1338877.6499999999</v>
      </c>
      <c r="N824" s="89">
        <v>0.05</v>
      </c>
      <c r="O824" s="239">
        <f t="shared" si="77"/>
        <v>1719547.2000000002</v>
      </c>
      <c r="P824" s="238">
        <f t="shared" si="78"/>
        <v>675805.60504109599</v>
      </c>
      <c r="Q824" s="238">
        <f t="shared" si="79"/>
        <v>1043741.5949589042</v>
      </c>
      <c r="R824" s="89">
        <v>0.05</v>
      </c>
      <c r="S824" s="238">
        <f t="shared" si="76"/>
        <v>991554.5152109589</v>
      </c>
    </row>
    <row r="825" spans="2:19" ht="15" customHeight="1" x14ac:dyDescent="0.25">
      <c r="B825" s="11">
        <v>821</v>
      </c>
      <c r="C825" s="161" t="s">
        <v>741</v>
      </c>
      <c r="D825" s="237"/>
      <c r="E825" s="152">
        <v>42217</v>
      </c>
      <c r="F825" s="58">
        <v>44482</v>
      </c>
      <c r="G825" s="5">
        <f t="shared" si="74"/>
        <v>6.2054794520547949</v>
      </c>
      <c r="H825" s="11">
        <v>15</v>
      </c>
      <c r="I825" s="11"/>
      <c r="J825" s="87">
        <v>0.05</v>
      </c>
      <c r="K825" s="88">
        <f t="shared" si="75"/>
        <v>6.3333333333333325E-2</v>
      </c>
      <c r="L825" s="238">
        <v>1637664</v>
      </c>
      <c r="M825" s="238">
        <v>1338877.6499999999</v>
      </c>
      <c r="N825" s="89">
        <v>0.05</v>
      </c>
      <c r="O825" s="239">
        <f t="shared" si="77"/>
        <v>1719547.2000000002</v>
      </c>
      <c r="P825" s="238">
        <f t="shared" si="78"/>
        <v>675805.60504109599</v>
      </c>
      <c r="Q825" s="238">
        <f t="shared" si="79"/>
        <v>1043741.5949589042</v>
      </c>
      <c r="R825" s="89">
        <v>0.05</v>
      </c>
      <c r="S825" s="238">
        <f t="shared" si="76"/>
        <v>991554.5152109589</v>
      </c>
    </row>
    <row r="826" spans="2:19" ht="15" customHeight="1" x14ac:dyDescent="0.25">
      <c r="B826" s="11">
        <v>822</v>
      </c>
      <c r="C826" s="161" t="s">
        <v>741</v>
      </c>
      <c r="D826" s="237"/>
      <c r="E826" s="152">
        <v>42217</v>
      </c>
      <c r="F826" s="58">
        <v>44482</v>
      </c>
      <c r="G826" s="5">
        <f t="shared" si="74"/>
        <v>6.2054794520547949</v>
      </c>
      <c r="H826" s="11">
        <v>15</v>
      </c>
      <c r="I826" s="11"/>
      <c r="J826" s="87">
        <v>0.05</v>
      </c>
      <c r="K826" s="88">
        <f t="shared" si="75"/>
        <v>6.3333333333333325E-2</v>
      </c>
      <c r="L826" s="238">
        <v>1637664</v>
      </c>
      <c r="M826" s="238">
        <v>1338877.6499999999</v>
      </c>
      <c r="N826" s="89">
        <v>0.05</v>
      </c>
      <c r="O826" s="239">
        <f t="shared" si="77"/>
        <v>1719547.2000000002</v>
      </c>
      <c r="P826" s="238">
        <f t="shared" si="78"/>
        <v>675805.60504109599</v>
      </c>
      <c r="Q826" s="238">
        <f t="shared" si="79"/>
        <v>1043741.5949589042</v>
      </c>
      <c r="R826" s="89">
        <v>0.05</v>
      </c>
      <c r="S826" s="238">
        <f t="shared" si="76"/>
        <v>991554.5152109589</v>
      </c>
    </row>
    <row r="827" spans="2:19" ht="15" customHeight="1" x14ac:dyDescent="0.25">
      <c r="B827" s="11">
        <v>823</v>
      </c>
      <c r="C827" s="161" t="s">
        <v>741</v>
      </c>
      <c r="D827" s="237"/>
      <c r="E827" s="152">
        <v>42217</v>
      </c>
      <c r="F827" s="58">
        <v>44482</v>
      </c>
      <c r="G827" s="5">
        <f t="shared" si="74"/>
        <v>6.2054794520547949</v>
      </c>
      <c r="H827" s="11">
        <v>15</v>
      </c>
      <c r="I827" s="11"/>
      <c r="J827" s="87">
        <v>0.05</v>
      </c>
      <c r="K827" s="88">
        <f t="shared" si="75"/>
        <v>6.3333333333333325E-2</v>
      </c>
      <c r="L827" s="238">
        <v>1637664</v>
      </c>
      <c r="M827" s="238">
        <v>1338877.6499999999</v>
      </c>
      <c r="N827" s="89">
        <v>0.05</v>
      </c>
      <c r="O827" s="239">
        <f t="shared" si="77"/>
        <v>1719547.2000000002</v>
      </c>
      <c r="P827" s="238">
        <f t="shared" si="78"/>
        <v>675805.60504109599</v>
      </c>
      <c r="Q827" s="238">
        <f t="shared" si="79"/>
        <v>1043741.5949589042</v>
      </c>
      <c r="R827" s="89">
        <v>0.05</v>
      </c>
      <c r="S827" s="238">
        <f t="shared" si="76"/>
        <v>991554.5152109589</v>
      </c>
    </row>
    <row r="828" spans="2:19" ht="15" customHeight="1" x14ac:dyDescent="0.25">
      <c r="B828" s="11">
        <v>824</v>
      </c>
      <c r="C828" s="161" t="s">
        <v>741</v>
      </c>
      <c r="D828" s="237"/>
      <c r="E828" s="152">
        <v>42217</v>
      </c>
      <c r="F828" s="58">
        <v>44482</v>
      </c>
      <c r="G828" s="5">
        <f t="shared" si="74"/>
        <v>6.2054794520547949</v>
      </c>
      <c r="H828" s="11">
        <v>15</v>
      </c>
      <c r="I828" s="11"/>
      <c r="J828" s="87">
        <v>0.05</v>
      </c>
      <c r="K828" s="88">
        <f t="shared" si="75"/>
        <v>6.3333333333333325E-2</v>
      </c>
      <c r="L828" s="238">
        <v>1637664</v>
      </c>
      <c r="M828" s="238">
        <v>1338877.6499999999</v>
      </c>
      <c r="N828" s="89">
        <v>0.05</v>
      </c>
      <c r="O828" s="239">
        <f t="shared" si="77"/>
        <v>1719547.2000000002</v>
      </c>
      <c r="P828" s="238">
        <f t="shared" si="78"/>
        <v>675805.60504109599</v>
      </c>
      <c r="Q828" s="238">
        <f t="shared" si="79"/>
        <v>1043741.5949589042</v>
      </c>
      <c r="R828" s="89">
        <v>0.05</v>
      </c>
      <c r="S828" s="238">
        <f t="shared" si="76"/>
        <v>991554.5152109589</v>
      </c>
    </row>
    <row r="829" spans="2:19" ht="15" customHeight="1" x14ac:dyDescent="0.25">
      <c r="B829" s="11">
        <v>825</v>
      </c>
      <c r="C829" s="161" t="s">
        <v>741</v>
      </c>
      <c r="D829" s="237"/>
      <c r="E829" s="152">
        <v>42217</v>
      </c>
      <c r="F829" s="58">
        <v>44482</v>
      </c>
      <c r="G829" s="5">
        <f t="shared" si="74"/>
        <v>6.2054794520547949</v>
      </c>
      <c r="H829" s="11">
        <v>15</v>
      </c>
      <c r="I829" s="11"/>
      <c r="J829" s="87">
        <v>0.05</v>
      </c>
      <c r="K829" s="88">
        <f t="shared" si="75"/>
        <v>6.3333333333333325E-2</v>
      </c>
      <c r="L829" s="238">
        <v>1637664</v>
      </c>
      <c r="M829" s="238">
        <v>1338877.6499999999</v>
      </c>
      <c r="N829" s="89">
        <v>0.05</v>
      </c>
      <c r="O829" s="239">
        <f t="shared" si="77"/>
        <v>1719547.2000000002</v>
      </c>
      <c r="P829" s="238">
        <f t="shared" si="78"/>
        <v>675805.60504109599</v>
      </c>
      <c r="Q829" s="238">
        <f t="shared" si="79"/>
        <v>1043741.5949589042</v>
      </c>
      <c r="R829" s="89">
        <v>0.05</v>
      </c>
      <c r="S829" s="238">
        <f t="shared" si="76"/>
        <v>991554.5152109589</v>
      </c>
    </row>
    <row r="830" spans="2:19" ht="15" customHeight="1" x14ac:dyDescent="0.25">
      <c r="B830" s="11">
        <v>826</v>
      </c>
      <c r="C830" s="161" t="s">
        <v>741</v>
      </c>
      <c r="D830" s="237"/>
      <c r="E830" s="152">
        <v>42217</v>
      </c>
      <c r="F830" s="58">
        <v>44482</v>
      </c>
      <c r="G830" s="5">
        <f t="shared" si="74"/>
        <v>6.2054794520547949</v>
      </c>
      <c r="H830" s="11">
        <v>15</v>
      </c>
      <c r="I830" s="11"/>
      <c r="J830" s="87">
        <v>0.05</v>
      </c>
      <c r="K830" s="88">
        <f t="shared" si="75"/>
        <v>6.3333333333333325E-2</v>
      </c>
      <c r="L830" s="238">
        <v>1637664</v>
      </c>
      <c r="M830" s="238">
        <v>1338877.6499999999</v>
      </c>
      <c r="N830" s="89">
        <v>0.05</v>
      </c>
      <c r="O830" s="239">
        <f t="shared" si="77"/>
        <v>1719547.2000000002</v>
      </c>
      <c r="P830" s="238">
        <f t="shared" si="78"/>
        <v>675805.60504109599</v>
      </c>
      <c r="Q830" s="238">
        <f t="shared" si="79"/>
        <v>1043741.5949589042</v>
      </c>
      <c r="R830" s="89">
        <v>0.05</v>
      </c>
      <c r="S830" s="238">
        <f t="shared" si="76"/>
        <v>991554.5152109589</v>
      </c>
    </row>
    <row r="831" spans="2:19" ht="15" customHeight="1" x14ac:dyDescent="0.25">
      <c r="B831" s="11">
        <v>827</v>
      </c>
      <c r="C831" s="161" t="s">
        <v>741</v>
      </c>
      <c r="D831" s="237"/>
      <c r="E831" s="152">
        <v>42217</v>
      </c>
      <c r="F831" s="58">
        <v>44482</v>
      </c>
      <c r="G831" s="5">
        <f t="shared" si="74"/>
        <v>6.2054794520547949</v>
      </c>
      <c r="H831" s="11">
        <v>15</v>
      </c>
      <c r="I831" s="11"/>
      <c r="J831" s="87">
        <v>0.05</v>
      </c>
      <c r="K831" s="88">
        <f t="shared" si="75"/>
        <v>6.3333333333333325E-2</v>
      </c>
      <c r="L831" s="238">
        <v>1637664</v>
      </c>
      <c r="M831" s="238">
        <v>1338877.6499999999</v>
      </c>
      <c r="N831" s="89">
        <v>0.05</v>
      </c>
      <c r="O831" s="239">
        <f t="shared" si="77"/>
        <v>1719547.2000000002</v>
      </c>
      <c r="P831" s="238">
        <f t="shared" si="78"/>
        <v>675805.60504109599</v>
      </c>
      <c r="Q831" s="238">
        <f t="shared" si="79"/>
        <v>1043741.5949589042</v>
      </c>
      <c r="R831" s="89">
        <v>0.05</v>
      </c>
      <c r="S831" s="238">
        <f t="shared" si="76"/>
        <v>991554.5152109589</v>
      </c>
    </row>
    <row r="832" spans="2:19" ht="15" customHeight="1" x14ac:dyDescent="0.25">
      <c r="B832" s="11">
        <v>828</v>
      </c>
      <c r="C832" s="161" t="s">
        <v>741</v>
      </c>
      <c r="D832" s="237"/>
      <c r="E832" s="152">
        <v>42217</v>
      </c>
      <c r="F832" s="58">
        <v>44482</v>
      </c>
      <c r="G832" s="5">
        <f t="shared" si="74"/>
        <v>6.2054794520547949</v>
      </c>
      <c r="H832" s="11">
        <v>15</v>
      </c>
      <c r="I832" s="11"/>
      <c r="J832" s="87">
        <v>0.05</v>
      </c>
      <c r="K832" s="88">
        <f t="shared" si="75"/>
        <v>6.3333333333333325E-2</v>
      </c>
      <c r="L832" s="238">
        <v>1637664</v>
      </c>
      <c r="M832" s="238">
        <v>1338877.6499999999</v>
      </c>
      <c r="N832" s="89">
        <v>0.05</v>
      </c>
      <c r="O832" s="239">
        <f t="shared" si="77"/>
        <v>1719547.2000000002</v>
      </c>
      <c r="P832" s="238">
        <f t="shared" si="78"/>
        <v>675805.60504109599</v>
      </c>
      <c r="Q832" s="238">
        <f t="shared" si="79"/>
        <v>1043741.5949589042</v>
      </c>
      <c r="R832" s="89">
        <v>0.05</v>
      </c>
      <c r="S832" s="238">
        <f t="shared" si="76"/>
        <v>991554.5152109589</v>
      </c>
    </row>
    <row r="833" spans="2:19" ht="15" customHeight="1" x14ac:dyDescent="0.25">
      <c r="B833" s="11">
        <v>829</v>
      </c>
      <c r="C833" s="161" t="s">
        <v>741</v>
      </c>
      <c r="D833" s="237"/>
      <c r="E833" s="152">
        <v>42217</v>
      </c>
      <c r="F833" s="58">
        <v>44482</v>
      </c>
      <c r="G833" s="5">
        <f t="shared" si="74"/>
        <v>6.2054794520547949</v>
      </c>
      <c r="H833" s="11">
        <v>15</v>
      </c>
      <c r="I833" s="11"/>
      <c r="J833" s="87">
        <v>0.05</v>
      </c>
      <c r="K833" s="88">
        <f t="shared" si="75"/>
        <v>6.3333333333333325E-2</v>
      </c>
      <c r="L833" s="238">
        <v>1637664</v>
      </c>
      <c r="M833" s="238">
        <v>1338877.6499999999</v>
      </c>
      <c r="N833" s="89">
        <v>0.05</v>
      </c>
      <c r="O833" s="239">
        <f t="shared" si="77"/>
        <v>1719547.2000000002</v>
      </c>
      <c r="P833" s="238">
        <f t="shared" si="78"/>
        <v>675805.60504109599</v>
      </c>
      <c r="Q833" s="238">
        <f t="shared" si="79"/>
        <v>1043741.5949589042</v>
      </c>
      <c r="R833" s="89">
        <v>0.05</v>
      </c>
      <c r="S833" s="238">
        <f t="shared" si="76"/>
        <v>991554.5152109589</v>
      </c>
    </row>
    <row r="834" spans="2:19" ht="15" customHeight="1" x14ac:dyDescent="0.25">
      <c r="B834" s="11">
        <v>830</v>
      </c>
      <c r="C834" s="161" t="s">
        <v>741</v>
      </c>
      <c r="D834" s="237"/>
      <c r="E834" s="152">
        <v>42217</v>
      </c>
      <c r="F834" s="58">
        <v>44482</v>
      </c>
      <c r="G834" s="5">
        <f t="shared" si="74"/>
        <v>6.2054794520547949</v>
      </c>
      <c r="H834" s="11">
        <v>15</v>
      </c>
      <c r="I834" s="11"/>
      <c r="J834" s="87">
        <v>0.05</v>
      </c>
      <c r="K834" s="88">
        <f t="shared" si="75"/>
        <v>6.3333333333333325E-2</v>
      </c>
      <c r="L834" s="238">
        <v>1637664</v>
      </c>
      <c r="M834" s="238">
        <v>1338877.6499999999</v>
      </c>
      <c r="N834" s="89">
        <v>0.05</v>
      </c>
      <c r="O834" s="239">
        <f t="shared" si="77"/>
        <v>1719547.2000000002</v>
      </c>
      <c r="P834" s="238">
        <f t="shared" si="78"/>
        <v>675805.60504109599</v>
      </c>
      <c r="Q834" s="238">
        <f t="shared" si="79"/>
        <v>1043741.5949589042</v>
      </c>
      <c r="R834" s="89">
        <v>0.05</v>
      </c>
      <c r="S834" s="238">
        <f t="shared" si="76"/>
        <v>991554.5152109589</v>
      </c>
    </row>
    <row r="835" spans="2:19" ht="15" customHeight="1" x14ac:dyDescent="0.25">
      <c r="B835" s="11">
        <v>831</v>
      </c>
      <c r="C835" s="161" t="s">
        <v>741</v>
      </c>
      <c r="D835" s="237"/>
      <c r="E835" s="152">
        <v>42217</v>
      </c>
      <c r="F835" s="58">
        <v>44482</v>
      </c>
      <c r="G835" s="5">
        <f t="shared" si="74"/>
        <v>6.2054794520547949</v>
      </c>
      <c r="H835" s="11">
        <v>15</v>
      </c>
      <c r="I835" s="11"/>
      <c r="J835" s="87">
        <v>0.05</v>
      </c>
      <c r="K835" s="88">
        <f t="shared" si="75"/>
        <v>6.3333333333333325E-2</v>
      </c>
      <c r="L835" s="238">
        <v>1637664</v>
      </c>
      <c r="M835" s="238">
        <v>1338877.6499999999</v>
      </c>
      <c r="N835" s="89">
        <v>0.05</v>
      </c>
      <c r="O835" s="239">
        <f t="shared" si="77"/>
        <v>1719547.2000000002</v>
      </c>
      <c r="P835" s="238">
        <f t="shared" si="78"/>
        <v>675805.60504109599</v>
      </c>
      <c r="Q835" s="238">
        <f t="shared" si="79"/>
        <v>1043741.5949589042</v>
      </c>
      <c r="R835" s="89">
        <v>0.05</v>
      </c>
      <c r="S835" s="238">
        <f t="shared" si="76"/>
        <v>991554.5152109589</v>
      </c>
    </row>
    <row r="836" spans="2:19" ht="15" customHeight="1" x14ac:dyDescent="0.25">
      <c r="B836" s="11">
        <v>832</v>
      </c>
      <c r="C836" s="161" t="s">
        <v>741</v>
      </c>
      <c r="D836" s="237"/>
      <c r="E836" s="152">
        <v>42217</v>
      </c>
      <c r="F836" s="58">
        <v>44482</v>
      </c>
      <c r="G836" s="5">
        <f t="shared" si="74"/>
        <v>6.2054794520547949</v>
      </c>
      <c r="H836" s="11">
        <v>15</v>
      </c>
      <c r="I836" s="11"/>
      <c r="J836" s="87">
        <v>0.05</v>
      </c>
      <c r="K836" s="88">
        <f t="shared" si="75"/>
        <v>6.3333333333333325E-2</v>
      </c>
      <c r="L836" s="238">
        <v>1637664</v>
      </c>
      <c r="M836" s="238">
        <v>1338877.6499999999</v>
      </c>
      <c r="N836" s="89">
        <v>0.05</v>
      </c>
      <c r="O836" s="239">
        <f t="shared" si="77"/>
        <v>1719547.2000000002</v>
      </c>
      <c r="P836" s="238">
        <f t="shared" si="78"/>
        <v>675805.60504109599</v>
      </c>
      <c r="Q836" s="238">
        <f t="shared" si="79"/>
        <v>1043741.5949589042</v>
      </c>
      <c r="R836" s="89">
        <v>0.05</v>
      </c>
      <c r="S836" s="238">
        <f t="shared" si="76"/>
        <v>991554.5152109589</v>
      </c>
    </row>
    <row r="837" spans="2:19" ht="15" customHeight="1" x14ac:dyDescent="0.25">
      <c r="B837" s="11">
        <v>833</v>
      </c>
      <c r="C837" s="161" t="s">
        <v>741</v>
      </c>
      <c r="D837" s="237"/>
      <c r="E837" s="152">
        <v>42217</v>
      </c>
      <c r="F837" s="58">
        <v>44482</v>
      </c>
      <c r="G837" s="5">
        <f t="shared" ref="G837:G900" si="80">(F837-E837)/(EDATE(F837,12)-F837)</f>
        <v>6.2054794520547949</v>
      </c>
      <c r="H837" s="11">
        <v>15</v>
      </c>
      <c r="I837" s="11"/>
      <c r="J837" s="87">
        <v>0.05</v>
      </c>
      <c r="K837" s="88">
        <f t="shared" ref="K837:K900" si="81">(1-J837)/H837</f>
        <v>6.3333333333333325E-2</v>
      </c>
      <c r="L837" s="238">
        <v>1637664</v>
      </c>
      <c r="M837" s="238">
        <v>1338877.6499999999</v>
      </c>
      <c r="N837" s="89">
        <v>0.05</v>
      </c>
      <c r="O837" s="239">
        <f t="shared" si="77"/>
        <v>1719547.2000000002</v>
      </c>
      <c r="P837" s="238">
        <f t="shared" si="78"/>
        <v>675805.60504109599</v>
      </c>
      <c r="Q837" s="238">
        <f t="shared" si="79"/>
        <v>1043741.5949589042</v>
      </c>
      <c r="R837" s="89">
        <v>0.05</v>
      </c>
      <c r="S837" s="238">
        <f t="shared" ref="S837:S900" si="82">IF(M837&lt;=0,0,IF(Q837&lt;=J837*O837,J837*O837,Q837*(1-R837)))</f>
        <v>991554.5152109589</v>
      </c>
    </row>
    <row r="838" spans="2:19" ht="15" customHeight="1" x14ac:dyDescent="0.25">
      <c r="B838" s="11">
        <v>834</v>
      </c>
      <c r="C838" s="161" t="s">
        <v>741</v>
      </c>
      <c r="D838" s="237"/>
      <c r="E838" s="152">
        <v>42217</v>
      </c>
      <c r="F838" s="58">
        <v>44482</v>
      </c>
      <c r="G838" s="5">
        <f t="shared" si="80"/>
        <v>6.2054794520547949</v>
      </c>
      <c r="H838" s="11">
        <v>15</v>
      </c>
      <c r="I838" s="11"/>
      <c r="J838" s="87">
        <v>0.05</v>
      </c>
      <c r="K838" s="88">
        <f t="shared" si="81"/>
        <v>6.3333333333333325E-2</v>
      </c>
      <c r="L838" s="238">
        <v>1637664</v>
      </c>
      <c r="M838" s="238">
        <v>1338877.6499999999</v>
      </c>
      <c r="N838" s="89">
        <v>0.05</v>
      </c>
      <c r="O838" s="239">
        <f t="shared" ref="O838:O901" si="83">L838*(1+N838)</f>
        <v>1719547.2000000002</v>
      </c>
      <c r="P838" s="238">
        <f t="shared" ref="P838:P901" si="84">O838*K838*G838</f>
        <v>675805.60504109599</v>
      </c>
      <c r="Q838" s="238">
        <f t="shared" ref="Q838:Q901" si="85">MAX(O838-P838,0)</f>
        <v>1043741.5949589042</v>
      </c>
      <c r="R838" s="89">
        <v>0.05</v>
      </c>
      <c r="S838" s="238">
        <f t="shared" si="82"/>
        <v>991554.5152109589</v>
      </c>
    </row>
    <row r="839" spans="2:19" ht="15" customHeight="1" x14ac:dyDescent="0.25">
      <c r="B839" s="11">
        <v>835</v>
      </c>
      <c r="C839" s="161" t="s">
        <v>741</v>
      </c>
      <c r="D839" s="237"/>
      <c r="E839" s="152">
        <v>42217</v>
      </c>
      <c r="F839" s="58">
        <v>44482</v>
      </c>
      <c r="G839" s="5">
        <f t="shared" si="80"/>
        <v>6.2054794520547949</v>
      </c>
      <c r="H839" s="11">
        <v>15</v>
      </c>
      <c r="I839" s="11"/>
      <c r="J839" s="87">
        <v>0.05</v>
      </c>
      <c r="K839" s="88">
        <f t="shared" si="81"/>
        <v>6.3333333333333325E-2</v>
      </c>
      <c r="L839" s="238">
        <v>1637664</v>
      </c>
      <c r="M839" s="238">
        <v>1338877.6499999999</v>
      </c>
      <c r="N839" s="89">
        <v>0.05</v>
      </c>
      <c r="O839" s="239">
        <f t="shared" si="83"/>
        <v>1719547.2000000002</v>
      </c>
      <c r="P839" s="238">
        <f t="shared" si="84"/>
        <v>675805.60504109599</v>
      </c>
      <c r="Q839" s="238">
        <f t="shared" si="85"/>
        <v>1043741.5949589042</v>
      </c>
      <c r="R839" s="89">
        <v>0.05</v>
      </c>
      <c r="S839" s="238">
        <f t="shared" si="82"/>
        <v>991554.5152109589</v>
      </c>
    </row>
    <row r="840" spans="2:19" ht="15" customHeight="1" x14ac:dyDescent="0.25">
      <c r="B840" s="11">
        <v>836</v>
      </c>
      <c r="C840" s="161" t="s">
        <v>741</v>
      </c>
      <c r="D840" s="237"/>
      <c r="E840" s="152">
        <v>42217</v>
      </c>
      <c r="F840" s="58">
        <v>44482</v>
      </c>
      <c r="G840" s="5">
        <f t="shared" si="80"/>
        <v>6.2054794520547949</v>
      </c>
      <c r="H840" s="11">
        <v>15</v>
      </c>
      <c r="I840" s="11"/>
      <c r="J840" s="87">
        <v>0.05</v>
      </c>
      <c r="K840" s="88">
        <f t="shared" si="81"/>
        <v>6.3333333333333325E-2</v>
      </c>
      <c r="L840" s="238">
        <v>1637664</v>
      </c>
      <c r="M840" s="238">
        <v>1338877.6499999999</v>
      </c>
      <c r="N840" s="89">
        <v>0.05</v>
      </c>
      <c r="O840" s="239">
        <f t="shared" si="83"/>
        <v>1719547.2000000002</v>
      </c>
      <c r="P840" s="238">
        <f t="shared" si="84"/>
        <v>675805.60504109599</v>
      </c>
      <c r="Q840" s="238">
        <f t="shared" si="85"/>
        <v>1043741.5949589042</v>
      </c>
      <c r="R840" s="89">
        <v>0.05</v>
      </c>
      <c r="S840" s="238">
        <f t="shared" si="82"/>
        <v>991554.5152109589</v>
      </c>
    </row>
    <row r="841" spans="2:19" ht="15" customHeight="1" x14ac:dyDescent="0.25">
      <c r="B841" s="11">
        <v>837</v>
      </c>
      <c r="C841" s="161" t="s">
        <v>741</v>
      </c>
      <c r="D841" s="237"/>
      <c r="E841" s="152">
        <v>42217</v>
      </c>
      <c r="F841" s="58">
        <v>44482</v>
      </c>
      <c r="G841" s="5">
        <f t="shared" si="80"/>
        <v>6.2054794520547949</v>
      </c>
      <c r="H841" s="11">
        <v>15</v>
      </c>
      <c r="I841" s="11"/>
      <c r="J841" s="87">
        <v>0.05</v>
      </c>
      <c r="K841" s="88">
        <f t="shared" si="81"/>
        <v>6.3333333333333325E-2</v>
      </c>
      <c r="L841" s="238">
        <v>1637664</v>
      </c>
      <c r="M841" s="238">
        <v>1338877.6499999999</v>
      </c>
      <c r="N841" s="89">
        <v>0.05</v>
      </c>
      <c r="O841" s="239">
        <f t="shared" si="83"/>
        <v>1719547.2000000002</v>
      </c>
      <c r="P841" s="238">
        <f t="shared" si="84"/>
        <v>675805.60504109599</v>
      </c>
      <c r="Q841" s="238">
        <f t="shared" si="85"/>
        <v>1043741.5949589042</v>
      </c>
      <c r="R841" s="89">
        <v>0.05</v>
      </c>
      <c r="S841" s="238">
        <f t="shared" si="82"/>
        <v>991554.5152109589</v>
      </c>
    </row>
    <row r="842" spans="2:19" ht="15" customHeight="1" x14ac:dyDescent="0.25">
      <c r="B842" s="11">
        <v>838</v>
      </c>
      <c r="C842" s="161" t="s">
        <v>741</v>
      </c>
      <c r="D842" s="237"/>
      <c r="E842" s="152">
        <v>42217</v>
      </c>
      <c r="F842" s="58">
        <v>44482</v>
      </c>
      <c r="G842" s="5">
        <f t="shared" si="80"/>
        <v>6.2054794520547949</v>
      </c>
      <c r="H842" s="11">
        <v>15</v>
      </c>
      <c r="I842" s="11"/>
      <c r="J842" s="87">
        <v>0.05</v>
      </c>
      <c r="K842" s="88">
        <f t="shared" si="81"/>
        <v>6.3333333333333325E-2</v>
      </c>
      <c r="L842" s="238">
        <v>1637664</v>
      </c>
      <c r="M842" s="238">
        <v>1338877.6499999999</v>
      </c>
      <c r="N842" s="89">
        <v>0.05</v>
      </c>
      <c r="O842" s="239">
        <f t="shared" si="83"/>
        <v>1719547.2000000002</v>
      </c>
      <c r="P842" s="238">
        <f t="shared" si="84"/>
        <v>675805.60504109599</v>
      </c>
      <c r="Q842" s="238">
        <f t="shared" si="85"/>
        <v>1043741.5949589042</v>
      </c>
      <c r="R842" s="89">
        <v>0.05</v>
      </c>
      <c r="S842" s="238">
        <f t="shared" si="82"/>
        <v>991554.5152109589</v>
      </c>
    </row>
    <row r="843" spans="2:19" ht="15" customHeight="1" x14ac:dyDescent="0.25">
      <c r="B843" s="11">
        <v>839</v>
      </c>
      <c r="C843" s="161" t="s">
        <v>741</v>
      </c>
      <c r="D843" s="237"/>
      <c r="E843" s="152">
        <v>42217</v>
      </c>
      <c r="F843" s="58">
        <v>44482</v>
      </c>
      <c r="G843" s="5">
        <f t="shared" si="80"/>
        <v>6.2054794520547949</v>
      </c>
      <c r="H843" s="11">
        <v>15</v>
      </c>
      <c r="I843" s="11"/>
      <c r="J843" s="87">
        <v>0.05</v>
      </c>
      <c r="K843" s="88">
        <f t="shared" si="81"/>
        <v>6.3333333333333325E-2</v>
      </c>
      <c r="L843" s="238">
        <v>1637664</v>
      </c>
      <c r="M843" s="238">
        <v>1338877.6499999999</v>
      </c>
      <c r="N843" s="89">
        <v>0.05</v>
      </c>
      <c r="O843" s="239">
        <f t="shared" si="83"/>
        <v>1719547.2000000002</v>
      </c>
      <c r="P843" s="238">
        <f t="shared" si="84"/>
        <v>675805.60504109599</v>
      </c>
      <c r="Q843" s="238">
        <f t="shared" si="85"/>
        <v>1043741.5949589042</v>
      </c>
      <c r="R843" s="89">
        <v>0.05</v>
      </c>
      <c r="S843" s="238">
        <f t="shared" si="82"/>
        <v>991554.5152109589</v>
      </c>
    </row>
    <row r="844" spans="2:19" ht="15" customHeight="1" x14ac:dyDescent="0.25">
      <c r="B844" s="11">
        <v>840</v>
      </c>
      <c r="C844" s="161" t="s">
        <v>741</v>
      </c>
      <c r="D844" s="237"/>
      <c r="E844" s="152">
        <v>42217</v>
      </c>
      <c r="F844" s="58">
        <v>44482</v>
      </c>
      <c r="G844" s="5">
        <f t="shared" si="80"/>
        <v>6.2054794520547949</v>
      </c>
      <c r="H844" s="11">
        <v>15</v>
      </c>
      <c r="I844" s="11"/>
      <c r="J844" s="87">
        <v>0.05</v>
      </c>
      <c r="K844" s="88">
        <f t="shared" si="81"/>
        <v>6.3333333333333325E-2</v>
      </c>
      <c r="L844" s="238">
        <v>1637664</v>
      </c>
      <c r="M844" s="238">
        <v>1338877.6499999999</v>
      </c>
      <c r="N844" s="89">
        <v>0.05</v>
      </c>
      <c r="O844" s="239">
        <f t="shared" si="83"/>
        <v>1719547.2000000002</v>
      </c>
      <c r="P844" s="238">
        <f t="shared" si="84"/>
        <v>675805.60504109599</v>
      </c>
      <c r="Q844" s="238">
        <f t="shared" si="85"/>
        <v>1043741.5949589042</v>
      </c>
      <c r="R844" s="89">
        <v>0.05</v>
      </c>
      <c r="S844" s="238">
        <f t="shared" si="82"/>
        <v>991554.5152109589</v>
      </c>
    </row>
    <row r="845" spans="2:19" ht="15" customHeight="1" x14ac:dyDescent="0.25">
      <c r="B845" s="11">
        <v>841</v>
      </c>
      <c r="C845" s="161" t="s">
        <v>741</v>
      </c>
      <c r="D845" s="237"/>
      <c r="E845" s="152">
        <v>42217</v>
      </c>
      <c r="F845" s="58">
        <v>44482</v>
      </c>
      <c r="G845" s="5">
        <f t="shared" si="80"/>
        <v>6.2054794520547949</v>
      </c>
      <c r="H845" s="11">
        <v>15</v>
      </c>
      <c r="I845" s="11"/>
      <c r="J845" s="87">
        <v>0.05</v>
      </c>
      <c r="K845" s="88">
        <f t="shared" si="81"/>
        <v>6.3333333333333325E-2</v>
      </c>
      <c r="L845" s="238">
        <v>1637664</v>
      </c>
      <c r="M845" s="238">
        <v>1338877.6499999999</v>
      </c>
      <c r="N845" s="89">
        <v>0.05</v>
      </c>
      <c r="O845" s="239">
        <f t="shared" si="83"/>
        <v>1719547.2000000002</v>
      </c>
      <c r="P845" s="238">
        <f t="shared" si="84"/>
        <v>675805.60504109599</v>
      </c>
      <c r="Q845" s="238">
        <f t="shared" si="85"/>
        <v>1043741.5949589042</v>
      </c>
      <c r="R845" s="89">
        <v>0.05</v>
      </c>
      <c r="S845" s="238">
        <f t="shared" si="82"/>
        <v>991554.5152109589</v>
      </c>
    </row>
    <row r="846" spans="2:19" ht="15" customHeight="1" x14ac:dyDescent="0.25">
      <c r="B846" s="11">
        <v>842</v>
      </c>
      <c r="C846" s="161" t="s">
        <v>741</v>
      </c>
      <c r="D846" s="237"/>
      <c r="E846" s="152">
        <v>42217</v>
      </c>
      <c r="F846" s="58">
        <v>44482</v>
      </c>
      <c r="G846" s="5">
        <f t="shared" si="80"/>
        <v>6.2054794520547949</v>
      </c>
      <c r="H846" s="11">
        <v>15</v>
      </c>
      <c r="I846" s="11"/>
      <c r="J846" s="87">
        <v>0.05</v>
      </c>
      <c r="K846" s="88">
        <f t="shared" si="81"/>
        <v>6.3333333333333325E-2</v>
      </c>
      <c r="L846" s="238">
        <v>1637664</v>
      </c>
      <c r="M846" s="238">
        <v>1338877.6499999999</v>
      </c>
      <c r="N846" s="89">
        <v>0.05</v>
      </c>
      <c r="O846" s="239">
        <f t="shared" si="83"/>
        <v>1719547.2000000002</v>
      </c>
      <c r="P846" s="238">
        <f t="shared" si="84"/>
        <v>675805.60504109599</v>
      </c>
      <c r="Q846" s="238">
        <f t="shared" si="85"/>
        <v>1043741.5949589042</v>
      </c>
      <c r="R846" s="89">
        <v>0.05</v>
      </c>
      <c r="S846" s="238">
        <f t="shared" si="82"/>
        <v>991554.5152109589</v>
      </c>
    </row>
    <row r="847" spans="2:19" ht="15" customHeight="1" x14ac:dyDescent="0.25">
      <c r="B847" s="11">
        <v>843</v>
      </c>
      <c r="C847" s="161" t="s">
        <v>741</v>
      </c>
      <c r="D847" s="237"/>
      <c r="E847" s="152">
        <v>42217</v>
      </c>
      <c r="F847" s="58">
        <v>44482</v>
      </c>
      <c r="G847" s="5">
        <f t="shared" si="80"/>
        <v>6.2054794520547949</v>
      </c>
      <c r="H847" s="11">
        <v>15</v>
      </c>
      <c r="I847" s="11"/>
      <c r="J847" s="87">
        <v>0.05</v>
      </c>
      <c r="K847" s="88">
        <f t="shared" si="81"/>
        <v>6.3333333333333325E-2</v>
      </c>
      <c r="L847" s="238">
        <v>1637664</v>
      </c>
      <c r="M847" s="238">
        <v>1338877.6499999999</v>
      </c>
      <c r="N847" s="89">
        <v>0.05</v>
      </c>
      <c r="O847" s="239">
        <f t="shared" si="83"/>
        <v>1719547.2000000002</v>
      </c>
      <c r="P847" s="238">
        <f t="shared" si="84"/>
        <v>675805.60504109599</v>
      </c>
      <c r="Q847" s="238">
        <f t="shared" si="85"/>
        <v>1043741.5949589042</v>
      </c>
      <c r="R847" s="89">
        <v>0.05</v>
      </c>
      <c r="S847" s="238">
        <f t="shared" si="82"/>
        <v>991554.5152109589</v>
      </c>
    </row>
    <row r="848" spans="2:19" ht="15" customHeight="1" x14ac:dyDescent="0.25">
      <c r="B848" s="11">
        <v>844</v>
      </c>
      <c r="C848" s="161" t="s">
        <v>741</v>
      </c>
      <c r="D848" s="237"/>
      <c r="E848" s="152">
        <v>42217</v>
      </c>
      <c r="F848" s="58">
        <v>44482</v>
      </c>
      <c r="G848" s="5">
        <f t="shared" si="80"/>
        <v>6.2054794520547949</v>
      </c>
      <c r="H848" s="11">
        <v>15</v>
      </c>
      <c r="I848" s="11"/>
      <c r="J848" s="87">
        <v>0.05</v>
      </c>
      <c r="K848" s="88">
        <f t="shared" si="81"/>
        <v>6.3333333333333325E-2</v>
      </c>
      <c r="L848" s="238">
        <v>1637664</v>
      </c>
      <c r="M848" s="238">
        <v>1338877.6499999999</v>
      </c>
      <c r="N848" s="89">
        <v>0.05</v>
      </c>
      <c r="O848" s="239">
        <f t="shared" si="83"/>
        <v>1719547.2000000002</v>
      </c>
      <c r="P848" s="238">
        <f t="shared" si="84"/>
        <v>675805.60504109599</v>
      </c>
      <c r="Q848" s="238">
        <f t="shared" si="85"/>
        <v>1043741.5949589042</v>
      </c>
      <c r="R848" s="89">
        <v>0.05</v>
      </c>
      <c r="S848" s="238">
        <f t="shared" si="82"/>
        <v>991554.5152109589</v>
      </c>
    </row>
    <row r="849" spans="2:19" ht="15" customHeight="1" x14ac:dyDescent="0.25">
      <c r="B849" s="11">
        <v>845</v>
      </c>
      <c r="C849" s="161" t="s">
        <v>741</v>
      </c>
      <c r="D849" s="237"/>
      <c r="E849" s="152">
        <v>42217</v>
      </c>
      <c r="F849" s="58">
        <v>44482</v>
      </c>
      <c r="G849" s="5">
        <f t="shared" si="80"/>
        <v>6.2054794520547949</v>
      </c>
      <c r="H849" s="11">
        <v>15</v>
      </c>
      <c r="I849" s="11"/>
      <c r="J849" s="87">
        <v>0.05</v>
      </c>
      <c r="K849" s="88">
        <f t="shared" si="81"/>
        <v>6.3333333333333325E-2</v>
      </c>
      <c r="L849" s="238">
        <v>1637664</v>
      </c>
      <c r="M849" s="238">
        <v>1338877.6499999999</v>
      </c>
      <c r="N849" s="89">
        <v>0.05</v>
      </c>
      <c r="O849" s="239">
        <f t="shared" si="83"/>
        <v>1719547.2000000002</v>
      </c>
      <c r="P849" s="238">
        <f t="shared" si="84"/>
        <v>675805.60504109599</v>
      </c>
      <c r="Q849" s="238">
        <f t="shared" si="85"/>
        <v>1043741.5949589042</v>
      </c>
      <c r="R849" s="89">
        <v>0.05</v>
      </c>
      <c r="S849" s="238">
        <f t="shared" si="82"/>
        <v>991554.5152109589</v>
      </c>
    </row>
    <row r="850" spans="2:19" ht="15" customHeight="1" x14ac:dyDescent="0.25">
      <c r="B850" s="11">
        <v>846</v>
      </c>
      <c r="C850" s="161" t="s">
        <v>741</v>
      </c>
      <c r="D850" s="237"/>
      <c r="E850" s="152">
        <v>42217</v>
      </c>
      <c r="F850" s="58">
        <v>44482</v>
      </c>
      <c r="G850" s="5">
        <f t="shared" si="80"/>
        <v>6.2054794520547949</v>
      </c>
      <c r="H850" s="11">
        <v>15</v>
      </c>
      <c r="I850" s="11"/>
      <c r="J850" s="87">
        <v>0.05</v>
      </c>
      <c r="K850" s="88">
        <f t="shared" si="81"/>
        <v>6.3333333333333325E-2</v>
      </c>
      <c r="L850" s="238">
        <v>1637664</v>
      </c>
      <c r="M850" s="238">
        <v>1338877.6499999999</v>
      </c>
      <c r="N850" s="89">
        <v>0.05</v>
      </c>
      <c r="O850" s="239">
        <f t="shared" si="83"/>
        <v>1719547.2000000002</v>
      </c>
      <c r="P850" s="238">
        <f t="shared" si="84"/>
        <v>675805.60504109599</v>
      </c>
      <c r="Q850" s="238">
        <f t="shared" si="85"/>
        <v>1043741.5949589042</v>
      </c>
      <c r="R850" s="89">
        <v>0.05</v>
      </c>
      <c r="S850" s="238">
        <f t="shared" si="82"/>
        <v>991554.5152109589</v>
      </c>
    </row>
    <row r="851" spans="2:19" ht="15" customHeight="1" x14ac:dyDescent="0.25">
      <c r="B851" s="11">
        <v>847</v>
      </c>
      <c r="C851" s="161" t="s">
        <v>741</v>
      </c>
      <c r="D851" s="237"/>
      <c r="E851" s="152">
        <v>42217</v>
      </c>
      <c r="F851" s="58">
        <v>44482</v>
      </c>
      <c r="G851" s="5">
        <f t="shared" si="80"/>
        <v>6.2054794520547949</v>
      </c>
      <c r="H851" s="11">
        <v>15</v>
      </c>
      <c r="I851" s="11"/>
      <c r="J851" s="87">
        <v>0.05</v>
      </c>
      <c r="K851" s="88">
        <f t="shared" si="81"/>
        <v>6.3333333333333325E-2</v>
      </c>
      <c r="L851" s="238">
        <v>1637664</v>
      </c>
      <c r="M851" s="238">
        <v>1338877.6499999999</v>
      </c>
      <c r="N851" s="89">
        <v>0.05</v>
      </c>
      <c r="O851" s="239">
        <f t="shared" si="83"/>
        <v>1719547.2000000002</v>
      </c>
      <c r="P851" s="238">
        <f t="shared" si="84"/>
        <v>675805.60504109599</v>
      </c>
      <c r="Q851" s="238">
        <f t="shared" si="85"/>
        <v>1043741.5949589042</v>
      </c>
      <c r="R851" s="89">
        <v>0.05</v>
      </c>
      <c r="S851" s="238">
        <f t="shared" si="82"/>
        <v>991554.5152109589</v>
      </c>
    </row>
    <row r="852" spans="2:19" ht="15" customHeight="1" x14ac:dyDescent="0.25">
      <c r="B852" s="11">
        <v>848</v>
      </c>
      <c r="C852" s="161" t="s">
        <v>741</v>
      </c>
      <c r="D852" s="237"/>
      <c r="E852" s="152">
        <v>42217</v>
      </c>
      <c r="F852" s="58">
        <v>44482</v>
      </c>
      <c r="G852" s="5">
        <f t="shared" si="80"/>
        <v>6.2054794520547949</v>
      </c>
      <c r="H852" s="11">
        <v>15</v>
      </c>
      <c r="I852" s="11"/>
      <c r="J852" s="87">
        <v>0.05</v>
      </c>
      <c r="K852" s="88">
        <f t="shared" si="81"/>
        <v>6.3333333333333325E-2</v>
      </c>
      <c r="L852" s="238">
        <v>1637664</v>
      </c>
      <c r="M852" s="238">
        <v>1338877.6499999999</v>
      </c>
      <c r="N852" s="89">
        <v>0.05</v>
      </c>
      <c r="O852" s="239">
        <f t="shared" si="83"/>
        <v>1719547.2000000002</v>
      </c>
      <c r="P852" s="238">
        <f t="shared" si="84"/>
        <v>675805.60504109599</v>
      </c>
      <c r="Q852" s="238">
        <f t="shared" si="85"/>
        <v>1043741.5949589042</v>
      </c>
      <c r="R852" s="89">
        <v>0.05</v>
      </c>
      <c r="S852" s="238">
        <f t="shared" si="82"/>
        <v>991554.5152109589</v>
      </c>
    </row>
    <row r="853" spans="2:19" ht="15" customHeight="1" x14ac:dyDescent="0.25">
      <c r="B853" s="11">
        <v>849</v>
      </c>
      <c r="C853" s="161" t="s">
        <v>741</v>
      </c>
      <c r="D853" s="237"/>
      <c r="E853" s="152">
        <v>42217</v>
      </c>
      <c r="F853" s="58">
        <v>44482</v>
      </c>
      <c r="G853" s="5">
        <f t="shared" si="80"/>
        <v>6.2054794520547949</v>
      </c>
      <c r="H853" s="11">
        <v>15</v>
      </c>
      <c r="I853" s="11"/>
      <c r="J853" s="87">
        <v>0.05</v>
      </c>
      <c r="K853" s="88">
        <f t="shared" si="81"/>
        <v>6.3333333333333325E-2</v>
      </c>
      <c r="L853" s="238">
        <v>1637664</v>
      </c>
      <c r="M853" s="238">
        <v>1338877.6499999999</v>
      </c>
      <c r="N853" s="89">
        <v>0.05</v>
      </c>
      <c r="O853" s="239">
        <f t="shared" si="83"/>
        <v>1719547.2000000002</v>
      </c>
      <c r="P853" s="238">
        <f t="shared" si="84"/>
        <v>675805.60504109599</v>
      </c>
      <c r="Q853" s="238">
        <f t="shared" si="85"/>
        <v>1043741.5949589042</v>
      </c>
      <c r="R853" s="89">
        <v>0.05</v>
      </c>
      <c r="S853" s="238">
        <f t="shared" si="82"/>
        <v>991554.5152109589</v>
      </c>
    </row>
    <row r="854" spans="2:19" ht="15" customHeight="1" x14ac:dyDescent="0.25">
      <c r="B854" s="11">
        <v>850</v>
      </c>
      <c r="C854" s="161" t="s">
        <v>741</v>
      </c>
      <c r="D854" s="237"/>
      <c r="E854" s="152">
        <v>42217</v>
      </c>
      <c r="F854" s="58">
        <v>44482</v>
      </c>
      <c r="G854" s="5">
        <f t="shared" si="80"/>
        <v>6.2054794520547949</v>
      </c>
      <c r="H854" s="11">
        <v>15</v>
      </c>
      <c r="I854" s="11"/>
      <c r="J854" s="87">
        <v>0.05</v>
      </c>
      <c r="K854" s="88">
        <f t="shared" si="81"/>
        <v>6.3333333333333325E-2</v>
      </c>
      <c r="L854" s="238">
        <v>1637664</v>
      </c>
      <c r="M854" s="238">
        <v>1338877.6499999999</v>
      </c>
      <c r="N854" s="89">
        <v>0.05</v>
      </c>
      <c r="O854" s="239">
        <f t="shared" si="83"/>
        <v>1719547.2000000002</v>
      </c>
      <c r="P854" s="238">
        <f t="shared" si="84"/>
        <v>675805.60504109599</v>
      </c>
      <c r="Q854" s="238">
        <f t="shared" si="85"/>
        <v>1043741.5949589042</v>
      </c>
      <c r="R854" s="89">
        <v>0.05</v>
      </c>
      <c r="S854" s="238">
        <f t="shared" si="82"/>
        <v>991554.5152109589</v>
      </c>
    </row>
    <row r="855" spans="2:19" ht="15" customHeight="1" x14ac:dyDescent="0.25">
      <c r="B855" s="11">
        <v>851</v>
      </c>
      <c r="C855" s="161" t="s">
        <v>741</v>
      </c>
      <c r="D855" s="237"/>
      <c r="E855" s="152">
        <v>42217</v>
      </c>
      <c r="F855" s="58">
        <v>44482</v>
      </c>
      <c r="G855" s="5">
        <f t="shared" si="80"/>
        <v>6.2054794520547949</v>
      </c>
      <c r="H855" s="11">
        <v>15</v>
      </c>
      <c r="I855" s="11"/>
      <c r="J855" s="87">
        <v>0.05</v>
      </c>
      <c r="K855" s="88">
        <f t="shared" si="81"/>
        <v>6.3333333333333325E-2</v>
      </c>
      <c r="L855" s="238">
        <v>1637664</v>
      </c>
      <c r="M855" s="238">
        <v>1338877.6499999999</v>
      </c>
      <c r="N855" s="89">
        <v>0.05</v>
      </c>
      <c r="O855" s="239">
        <f t="shared" si="83"/>
        <v>1719547.2000000002</v>
      </c>
      <c r="P855" s="238">
        <f t="shared" si="84"/>
        <v>675805.60504109599</v>
      </c>
      <c r="Q855" s="238">
        <f t="shared" si="85"/>
        <v>1043741.5949589042</v>
      </c>
      <c r="R855" s="89">
        <v>0.05</v>
      </c>
      <c r="S855" s="238">
        <f t="shared" si="82"/>
        <v>991554.5152109589</v>
      </c>
    </row>
    <row r="856" spans="2:19" ht="15" customHeight="1" x14ac:dyDescent="0.25">
      <c r="B856" s="11">
        <v>852</v>
      </c>
      <c r="C856" s="161" t="s">
        <v>741</v>
      </c>
      <c r="D856" s="237"/>
      <c r="E856" s="152">
        <v>42217</v>
      </c>
      <c r="F856" s="58">
        <v>44482</v>
      </c>
      <c r="G856" s="5">
        <f t="shared" si="80"/>
        <v>6.2054794520547949</v>
      </c>
      <c r="H856" s="11">
        <v>15</v>
      </c>
      <c r="I856" s="11"/>
      <c r="J856" s="87">
        <v>0.05</v>
      </c>
      <c r="K856" s="88">
        <f t="shared" si="81"/>
        <v>6.3333333333333325E-2</v>
      </c>
      <c r="L856" s="238">
        <v>1637664</v>
      </c>
      <c r="M856" s="238">
        <v>1338877.6499999999</v>
      </c>
      <c r="N856" s="89">
        <v>0.05</v>
      </c>
      <c r="O856" s="239">
        <f t="shared" si="83"/>
        <v>1719547.2000000002</v>
      </c>
      <c r="P856" s="238">
        <f t="shared" si="84"/>
        <v>675805.60504109599</v>
      </c>
      <c r="Q856" s="238">
        <f t="shared" si="85"/>
        <v>1043741.5949589042</v>
      </c>
      <c r="R856" s="89">
        <v>0.05</v>
      </c>
      <c r="S856" s="238">
        <f t="shared" si="82"/>
        <v>991554.5152109589</v>
      </c>
    </row>
    <row r="857" spans="2:19" ht="15" customHeight="1" x14ac:dyDescent="0.25">
      <c r="B857" s="11">
        <v>853</v>
      </c>
      <c r="C857" s="161" t="s">
        <v>741</v>
      </c>
      <c r="D857" s="237"/>
      <c r="E857" s="152">
        <v>42217</v>
      </c>
      <c r="F857" s="58">
        <v>44482</v>
      </c>
      <c r="G857" s="5">
        <f t="shared" si="80"/>
        <v>6.2054794520547949</v>
      </c>
      <c r="H857" s="11">
        <v>15</v>
      </c>
      <c r="I857" s="11"/>
      <c r="J857" s="87">
        <v>0.05</v>
      </c>
      <c r="K857" s="88">
        <f t="shared" si="81"/>
        <v>6.3333333333333325E-2</v>
      </c>
      <c r="L857" s="238">
        <v>1637664</v>
      </c>
      <c r="M857" s="238">
        <v>1338877.6499999999</v>
      </c>
      <c r="N857" s="89">
        <v>0.05</v>
      </c>
      <c r="O857" s="239">
        <f t="shared" si="83"/>
        <v>1719547.2000000002</v>
      </c>
      <c r="P857" s="238">
        <f t="shared" si="84"/>
        <v>675805.60504109599</v>
      </c>
      <c r="Q857" s="238">
        <f t="shared" si="85"/>
        <v>1043741.5949589042</v>
      </c>
      <c r="R857" s="89">
        <v>0.05</v>
      </c>
      <c r="S857" s="238">
        <f t="shared" si="82"/>
        <v>991554.5152109589</v>
      </c>
    </row>
    <row r="858" spans="2:19" ht="15" customHeight="1" x14ac:dyDescent="0.25">
      <c r="B858" s="11">
        <v>854</v>
      </c>
      <c r="C858" s="161" t="s">
        <v>741</v>
      </c>
      <c r="D858" s="237"/>
      <c r="E858" s="152">
        <v>42217</v>
      </c>
      <c r="F858" s="58">
        <v>44482</v>
      </c>
      <c r="G858" s="5">
        <f t="shared" si="80"/>
        <v>6.2054794520547949</v>
      </c>
      <c r="H858" s="11">
        <v>15</v>
      </c>
      <c r="I858" s="11"/>
      <c r="J858" s="87">
        <v>0.05</v>
      </c>
      <c r="K858" s="88">
        <f t="shared" si="81"/>
        <v>6.3333333333333325E-2</v>
      </c>
      <c r="L858" s="238">
        <v>1637664</v>
      </c>
      <c r="M858" s="238">
        <v>1338877.6499999999</v>
      </c>
      <c r="N858" s="89">
        <v>0.05</v>
      </c>
      <c r="O858" s="239">
        <f t="shared" si="83"/>
        <v>1719547.2000000002</v>
      </c>
      <c r="P858" s="238">
        <f t="shared" si="84"/>
        <v>675805.60504109599</v>
      </c>
      <c r="Q858" s="238">
        <f t="shared" si="85"/>
        <v>1043741.5949589042</v>
      </c>
      <c r="R858" s="89">
        <v>0.05</v>
      </c>
      <c r="S858" s="238">
        <f t="shared" si="82"/>
        <v>991554.5152109589</v>
      </c>
    </row>
    <row r="859" spans="2:19" ht="15" customHeight="1" x14ac:dyDescent="0.25">
      <c r="B859" s="11">
        <v>855</v>
      </c>
      <c r="C859" s="161" t="s">
        <v>741</v>
      </c>
      <c r="D859" s="237"/>
      <c r="E859" s="152">
        <v>42217</v>
      </c>
      <c r="F859" s="58">
        <v>44482</v>
      </c>
      <c r="G859" s="5">
        <f t="shared" si="80"/>
        <v>6.2054794520547949</v>
      </c>
      <c r="H859" s="11">
        <v>15</v>
      </c>
      <c r="I859" s="11"/>
      <c r="J859" s="87">
        <v>0.05</v>
      </c>
      <c r="K859" s="88">
        <f t="shared" si="81"/>
        <v>6.3333333333333325E-2</v>
      </c>
      <c r="L859" s="238">
        <v>1637664</v>
      </c>
      <c r="M859" s="238">
        <v>1338877.6499999999</v>
      </c>
      <c r="N859" s="89">
        <v>0.05</v>
      </c>
      <c r="O859" s="239">
        <f t="shared" si="83"/>
        <v>1719547.2000000002</v>
      </c>
      <c r="P859" s="238">
        <f t="shared" si="84"/>
        <v>675805.60504109599</v>
      </c>
      <c r="Q859" s="238">
        <f t="shared" si="85"/>
        <v>1043741.5949589042</v>
      </c>
      <c r="R859" s="89">
        <v>0.05</v>
      </c>
      <c r="S859" s="238">
        <f t="shared" si="82"/>
        <v>991554.5152109589</v>
      </c>
    </row>
    <row r="860" spans="2:19" ht="15" customHeight="1" x14ac:dyDescent="0.25">
      <c r="B860" s="11">
        <v>856</v>
      </c>
      <c r="C860" s="161" t="s">
        <v>741</v>
      </c>
      <c r="D860" s="237"/>
      <c r="E860" s="152">
        <v>42217</v>
      </c>
      <c r="F860" s="58">
        <v>44482</v>
      </c>
      <c r="G860" s="5">
        <f t="shared" si="80"/>
        <v>6.2054794520547949</v>
      </c>
      <c r="H860" s="11">
        <v>15</v>
      </c>
      <c r="I860" s="11"/>
      <c r="J860" s="87">
        <v>0.05</v>
      </c>
      <c r="K860" s="88">
        <f t="shared" si="81"/>
        <v>6.3333333333333325E-2</v>
      </c>
      <c r="L860" s="238">
        <v>1637664</v>
      </c>
      <c r="M860" s="238">
        <v>1338877.6499999999</v>
      </c>
      <c r="N860" s="89">
        <v>0.05</v>
      </c>
      <c r="O860" s="239">
        <f t="shared" si="83"/>
        <v>1719547.2000000002</v>
      </c>
      <c r="P860" s="238">
        <f t="shared" si="84"/>
        <v>675805.60504109599</v>
      </c>
      <c r="Q860" s="238">
        <f t="shared" si="85"/>
        <v>1043741.5949589042</v>
      </c>
      <c r="R860" s="89">
        <v>0.05</v>
      </c>
      <c r="S860" s="238">
        <f t="shared" si="82"/>
        <v>991554.5152109589</v>
      </c>
    </row>
    <row r="861" spans="2:19" ht="15" customHeight="1" x14ac:dyDescent="0.25">
      <c r="B861" s="11">
        <v>857</v>
      </c>
      <c r="C861" s="161" t="s">
        <v>741</v>
      </c>
      <c r="D861" s="237"/>
      <c r="E861" s="152">
        <v>42217</v>
      </c>
      <c r="F861" s="58">
        <v>44482</v>
      </c>
      <c r="G861" s="5">
        <f t="shared" si="80"/>
        <v>6.2054794520547949</v>
      </c>
      <c r="H861" s="11">
        <v>15</v>
      </c>
      <c r="I861" s="11"/>
      <c r="J861" s="87">
        <v>0.05</v>
      </c>
      <c r="K861" s="88">
        <f t="shared" si="81"/>
        <v>6.3333333333333325E-2</v>
      </c>
      <c r="L861" s="238">
        <v>1637664</v>
      </c>
      <c r="M861" s="238">
        <v>1338877.6499999999</v>
      </c>
      <c r="N861" s="89">
        <v>0.05</v>
      </c>
      <c r="O861" s="239">
        <f t="shared" si="83"/>
        <v>1719547.2000000002</v>
      </c>
      <c r="P861" s="238">
        <f t="shared" si="84"/>
        <v>675805.60504109599</v>
      </c>
      <c r="Q861" s="238">
        <f t="shared" si="85"/>
        <v>1043741.5949589042</v>
      </c>
      <c r="R861" s="89">
        <v>0.05</v>
      </c>
      <c r="S861" s="238">
        <f t="shared" si="82"/>
        <v>991554.5152109589</v>
      </c>
    </row>
    <row r="862" spans="2:19" ht="15" customHeight="1" x14ac:dyDescent="0.25">
      <c r="B862" s="11">
        <v>858</v>
      </c>
      <c r="C862" s="161" t="s">
        <v>741</v>
      </c>
      <c r="D862" s="237"/>
      <c r="E862" s="152">
        <v>42217</v>
      </c>
      <c r="F862" s="58">
        <v>44482</v>
      </c>
      <c r="G862" s="5">
        <f t="shared" si="80"/>
        <v>6.2054794520547949</v>
      </c>
      <c r="H862" s="11">
        <v>15</v>
      </c>
      <c r="I862" s="11"/>
      <c r="J862" s="87">
        <v>0.05</v>
      </c>
      <c r="K862" s="88">
        <f t="shared" si="81"/>
        <v>6.3333333333333325E-2</v>
      </c>
      <c r="L862" s="238">
        <v>1637664</v>
      </c>
      <c r="M862" s="238">
        <v>1338877.6499999999</v>
      </c>
      <c r="N862" s="89">
        <v>0.05</v>
      </c>
      <c r="O862" s="239">
        <f t="shared" si="83"/>
        <v>1719547.2000000002</v>
      </c>
      <c r="P862" s="238">
        <f t="shared" si="84"/>
        <v>675805.60504109599</v>
      </c>
      <c r="Q862" s="238">
        <f t="shared" si="85"/>
        <v>1043741.5949589042</v>
      </c>
      <c r="R862" s="89">
        <v>0.05</v>
      </c>
      <c r="S862" s="238">
        <f t="shared" si="82"/>
        <v>991554.5152109589</v>
      </c>
    </row>
    <row r="863" spans="2:19" ht="15" customHeight="1" x14ac:dyDescent="0.25">
      <c r="B863" s="11">
        <v>859</v>
      </c>
      <c r="C863" s="161" t="s">
        <v>741</v>
      </c>
      <c r="D863" s="237"/>
      <c r="E863" s="152">
        <v>42217</v>
      </c>
      <c r="F863" s="58">
        <v>44482</v>
      </c>
      <c r="G863" s="5">
        <f t="shared" si="80"/>
        <v>6.2054794520547949</v>
      </c>
      <c r="H863" s="11">
        <v>15</v>
      </c>
      <c r="I863" s="11"/>
      <c r="J863" s="87">
        <v>0.05</v>
      </c>
      <c r="K863" s="88">
        <f t="shared" si="81"/>
        <v>6.3333333333333325E-2</v>
      </c>
      <c r="L863" s="238">
        <v>1637664</v>
      </c>
      <c r="M863" s="238">
        <v>1338877.6499999999</v>
      </c>
      <c r="N863" s="89">
        <v>0.05</v>
      </c>
      <c r="O863" s="239">
        <f t="shared" si="83"/>
        <v>1719547.2000000002</v>
      </c>
      <c r="P863" s="238">
        <f t="shared" si="84"/>
        <v>675805.60504109599</v>
      </c>
      <c r="Q863" s="238">
        <f t="shared" si="85"/>
        <v>1043741.5949589042</v>
      </c>
      <c r="R863" s="89">
        <v>0.05</v>
      </c>
      <c r="S863" s="238">
        <f t="shared" si="82"/>
        <v>991554.5152109589</v>
      </c>
    </row>
    <row r="864" spans="2:19" ht="15" customHeight="1" x14ac:dyDescent="0.25">
      <c r="B864" s="11">
        <v>860</v>
      </c>
      <c r="C864" s="161" t="s">
        <v>741</v>
      </c>
      <c r="D864" s="237"/>
      <c r="E864" s="152">
        <v>42217</v>
      </c>
      <c r="F864" s="58">
        <v>44482</v>
      </c>
      <c r="G864" s="5">
        <f t="shared" si="80"/>
        <v>6.2054794520547949</v>
      </c>
      <c r="H864" s="11">
        <v>15</v>
      </c>
      <c r="I864" s="11"/>
      <c r="J864" s="87">
        <v>0.05</v>
      </c>
      <c r="K864" s="88">
        <f t="shared" si="81"/>
        <v>6.3333333333333325E-2</v>
      </c>
      <c r="L864" s="238">
        <v>1637664</v>
      </c>
      <c r="M864" s="238">
        <v>1338877.6499999999</v>
      </c>
      <c r="N864" s="89">
        <v>0.05</v>
      </c>
      <c r="O864" s="239">
        <f t="shared" si="83"/>
        <v>1719547.2000000002</v>
      </c>
      <c r="P864" s="238">
        <f t="shared" si="84"/>
        <v>675805.60504109599</v>
      </c>
      <c r="Q864" s="238">
        <f t="shared" si="85"/>
        <v>1043741.5949589042</v>
      </c>
      <c r="R864" s="89">
        <v>0.05</v>
      </c>
      <c r="S864" s="238">
        <f t="shared" si="82"/>
        <v>991554.5152109589</v>
      </c>
    </row>
    <row r="865" spans="2:19" ht="15" customHeight="1" x14ac:dyDescent="0.25">
      <c r="B865" s="11">
        <v>861</v>
      </c>
      <c r="C865" s="161" t="s">
        <v>741</v>
      </c>
      <c r="D865" s="237"/>
      <c r="E865" s="152">
        <v>42217</v>
      </c>
      <c r="F865" s="58">
        <v>44482</v>
      </c>
      <c r="G865" s="5">
        <f t="shared" si="80"/>
        <v>6.2054794520547949</v>
      </c>
      <c r="H865" s="11">
        <v>15</v>
      </c>
      <c r="I865" s="11"/>
      <c r="J865" s="87">
        <v>0.05</v>
      </c>
      <c r="K865" s="88">
        <f t="shared" si="81"/>
        <v>6.3333333333333325E-2</v>
      </c>
      <c r="L865" s="238">
        <v>1637664</v>
      </c>
      <c r="M865" s="238">
        <v>1338877.6499999999</v>
      </c>
      <c r="N865" s="89">
        <v>0.05</v>
      </c>
      <c r="O865" s="239">
        <f t="shared" si="83"/>
        <v>1719547.2000000002</v>
      </c>
      <c r="P865" s="238">
        <f t="shared" si="84"/>
        <v>675805.60504109599</v>
      </c>
      <c r="Q865" s="238">
        <f t="shared" si="85"/>
        <v>1043741.5949589042</v>
      </c>
      <c r="R865" s="89">
        <v>0.05</v>
      </c>
      <c r="S865" s="238">
        <f t="shared" si="82"/>
        <v>991554.5152109589</v>
      </c>
    </row>
    <row r="866" spans="2:19" ht="15" customHeight="1" x14ac:dyDescent="0.25">
      <c r="B866" s="11">
        <v>862</v>
      </c>
      <c r="C866" s="161" t="s">
        <v>741</v>
      </c>
      <c r="D866" s="237"/>
      <c r="E866" s="152">
        <v>42217</v>
      </c>
      <c r="F866" s="58">
        <v>44482</v>
      </c>
      <c r="G866" s="5">
        <f t="shared" si="80"/>
        <v>6.2054794520547949</v>
      </c>
      <c r="H866" s="11">
        <v>15</v>
      </c>
      <c r="I866" s="11"/>
      <c r="J866" s="87">
        <v>0.05</v>
      </c>
      <c r="K866" s="88">
        <f t="shared" si="81"/>
        <v>6.3333333333333325E-2</v>
      </c>
      <c r="L866" s="238">
        <v>1637664</v>
      </c>
      <c r="M866" s="238">
        <v>1338877.6499999999</v>
      </c>
      <c r="N866" s="89">
        <v>0.05</v>
      </c>
      <c r="O866" s="239">
        <f t="shared" si="83"/>
        <v>1719547.2000000002</v>
      </c>
      <c r="P866" s="238">
        <f t="shared" si="84"/>
        <v>675805.60504109599</v>
      </c>
      <c r="Q866" s="238">
        <f t="shared" si="85"/>
        <v>1043741.5949589042</v>
      </c>
      <c r="R866" s="89">
        <v>0.05</v>
      </c>
      <c r="S866" s="238">
        <f t="shared" si="82"/>
        <v>991554.5152109589</v>
      </c>
    </row>
    <row r="867" spans="2:19" ht="15" customHeight="1" x14ac:dyDescent="0.25">
      <c r="B867" s="11">
        <v>863</v>
      </c>
      <c r="C867" s="161" t="s">
        <v>741</v>
      </c>
      <c r="D867" s="237"/>
      <c r="E867" s="152">
        <v>42217</v>
      </c>
      <c r="F867" s="58">
        <v>44482</v>
      </c>
      <c r="G867" s="5">
        <f t="shared" si="80"/>
        <v>6.2054794520547949</v>
      </c>
      <c r="H867" s="11">
        <v>15</v>
      </c>
      <c r="I867" s="11"/>
      <c r="J867" s="87">
        <v>0.05</v>
      </c>
      <c r="K867" s="88">
        <f t="shared" si="81"/>
        <v>6.3333333333333325E-2</v>
      </c>
      <c r="L867" s="238">
        <v>1637664</v>
      </c>
      <c r="M867" s="238">
        <v>1338877.6499999999</v>
      </c>
      <c r="N867" s="89">
        <v>0.05</v>
      </c>
      <c r="O867" s="239">
        <f t="shared" si="83"/>
        <v>1719547.2000000002</v>
      </c>
      <c r="P867" s="238">
        <f t="shared" si="84"/>
        <v>675805.60504109599</v>
      </c>
      <c r="Q867" s="238">
        <f t="shared" si="85"/>
        <v>1043741.5949589042</v>
      </c>
      <c r="R867" s="89">
        <v>0.05</v>
      </c>
      <c r="S867" s="238">
        <f t="shared" si="82"/>
        <v>991554.5152109589</v>
      </c>
    </row>
    <row r="868" spans="2:19" ht="15" customHeight="1" x14ac:dyDescent="0.25">
      <c r="B868" s="11">
        <v>864</v>
      </c>
      <c r="C868" s="161" t="s">
        <v>741</v>
      </c>
      <c r="D868" s="237"/>
      <c r="E868" s="152">
        <v>42217</v>
      </c>
      <c r="F868" s="58">
        <v>44482</v>
      </c>
      <c r="G868" s="5">
        <f t="shared" si="80"/>
        <v>6.2054794520547949</v>
      </c>
      <c r="H868" s="11">
        <v>15</v>
      </c>
      <c r="I868" s="11"/>
      <c r="J868" s="87">
        <v>0.05</v>
      </c>
      <c r="K868" s="88">
        <f t="shared" si="81"/>
        <v>6.3333333333333325E-2</v>
      </c>
      <c r="L868" s="238">
        <v>1637664</v>
      </c>
      <c r="M868" s="238">
        <v>1338877.6499999999</v>
      </c>
      <c r="N868" s="89">
        <v>0.05</v>
      </c>
      <c r="O868" s="239">
        <f t="shared" si="83"/>
        <v>1719547.2000000002</v>
      </c>
      <c r="P868" s="238">
        <f t="shared" si="84"/>
        <v>675805.60504109599</v>
      </c>
      <c r="Q868" s="238">
        <f t="shared" si="85"/>
        <v>1043741.5949589042</v>
      </c>
      <c r="R868" s="89">
        <v>0.05</v>
      </c>
      <c r="S868" s="238">
        <f t="shared" si="82"/>
        <v>991554.5152109589</v>
      </c>
    </row>
    <row r="869" spans="2:19" ht="15" customHeight="1" x14ac:dyDescent="0.25">
      <c r="B869" s="11">
        <v>865</v>
      </c>
      <c r="C869" s="161" t="s">
        <v>741</v>
      </c>
      <c r="D869" s="237"/>
      <c r="E869" s="152">
        <v>42217</v>
      </c>
      <c r="F869" s="58">
        <v>44482</v>
      </c>
      <c r="G869" s="5">
        <f t="shared" si="80"/>
        <v>6.2054794520547949</v>
      </c>
      <c r="H869" s="11">
        <v>15</v>
      </c>
      <c r="I869" s="11"/>
      <c r="J869" s="87">
        <v>0.05</v>
      </c>
      <c r="K869" s="88">
        <f t="shared" si="81"/>
        <v>6.3333333333333325E-2</v>
      </c>
      <c r="L869" s="238">
        <v>1637664</v>
      </c>
      <c r="M869" s="238">
        <v>1338877.6499999999</v>
      </c>
      <c r="N869" s="89">
        <v>0.05</v>
      </c>
      <c r="O869" s="239">
        <f t="shared" si="83"/>
        <v>1719547.2000000002</v>
      </c>
      <c r="P869" s="238">
        <f t="shared" si="84"/>
        <v>675805.60504109599</v>
      </c>
      <c r="Q869" s="238">
        <f t="shared" si="85"/>
        <v>1043741.5949589042</v>
      </c>
      <c r="R869" s="89">
        <v>0.05</v>
      </c>
      <c r="S869" s="238">
        <f t="shared" si="82"/>
        <v>991554.5152109589</v>
      </c>
    </row>
    <row r="870" spans="2:19" ht="15" customHeight="1" x14ac:dyDescent="0.25">
      <c r="B870" s="11">
        <v>866</v>
      </c>
      <c r="C870" s="161" t="s">
        <v>741</v>
      </c>
      <c r="D870" s="237"/>
      <c r="E870" s="152">
        <v>42217</v>
      </c>
      <c r="F870" s="58">
        <v>44482</v>
      </c>
      <c r="G870" s="5">
        <f t="shared" si="80"/>
        <v>6.2054794520547949</v>
      </c>
      <c r="H870" s="11">
        <v>15</v>
      </c>
      <c r="I870" s="11"/>
      <c r="J870" s="87">
        <v>0.05</v>
      </c>
      <c r="K870" s="88">
        <f t="shared" si="81"/>
        <v>6.3333333333333325E-2</v>
      </c>
      <c r="L870" s="238">
        <v>1637664</v>
      </c>
      <c r="M870" s="238">
        <v>1338877.6499999999</v>
      </c>
      <c r="N870" s="89">
        <v>0.05</v>
      </c>
      <c r="O870" s="239">
        <f t="shared" si="83"/>
        <v>1719547.2000000002</v>
      </c>
      <c r="P870" s="238">
        <f t="shared" si="84"/>
        <v>675805.60504109599</v>
      </c>
      <c r="Q870" s="238">
        <f t="shared" si="85"/>
        <v>1043741.5949589042</v>
      </c>
      <c r="R870" s="89">
        <v>0.05</v>
      </c>
      <c r="S870" s="238">
        <f t="shared" si="82"/>
        <v>991554.5152109589</v>
      </c>
    </row>
    <row r="871" spans="2:19" ht="15" customHeight="1" x14ac:dyDescent="0.25">
      <c r="B871" s="11">
        <v>867</v>
      </c>
      <c r="C871" s="161" t="s">
        <v>741</v>
      </c>
      <c r="D871" s="237"/>
      <c r="E871" s="152">
        <v>42217</v>
      </c>
      <c r="F871" s="58">
        <v>44482</v>
      </c>
      <c r="G871" s="5">
        <f t="shared" si="80"/>
        <v>6.2054794520547949</v>
      </c>
      <c r="H871" s="11">
        <v>15</v>
      </c>
      <c r="I871" s="11"/>
      <c r="J871" s="87">
        <v>0.05</v>
      </c>
      <c r="K871" s="88">
        <f t="shared" si="81"/>
        <v>6.3333333333333325E-2</v>
      </c>
      <c r="L871" s="238">
        <v>1637664</v>
      </c>
      <c r="M871" s="238">
        <v>1338877.6499999999</v>
      </c>
      <c r="N871" s="89">
        <v>0.05</v>
      </c>
      <c r="O871" s="239">
        <f t="shared" si="83"/>
        <v>1719547.2000000002</v>
      </c>
      <c r="P871" s="238">
        <f t="shared" si="84"/>
        <v>675805.60504109599</v>
      </c>
      <c r="Q871" s="238">
        <f t="shared" si="85"/>
        <v>1043741.5949589042</v>
      </c>
      <c r="R871" s="89">
        <v>0.05</v>
      </c>
      <c r="S871" s="238">
        <f t="shared" si="82"/>
        <v>991554.5152109589</v>
      </c>
    </row>
    <row r="872" spans="2:19" ht="15" customHeight="1" x14ac:dyDescent="0.25">
      <c r="B872" s="11">
        <v>868</v>
      </c>
      <c r="C872" s="161" t="s">
        <v>741</v>
      </c>
      <c r="D872" s="237"/>
      <c r="E872" s="152">
        <v>42217</v>
      </c>
      <c r="F872" s="58">
        <v>44482</v>
      </c>
      <c r="G872" s="5">
        <f t="shared" si="80"/>
        <v>6.2054794520547949</v>
      </c>
      <c r="H872" s="11">
        <v>15</v>
      </c>
      <c r="I872" s="11"/>
      <c r="J872" s="87">
        <v>0.05</v>
      </c>
      <c r="K872" s="88">
        <f t="shared" si="81"/>
        <v>6.3333333333333325E-2</v>
      </c>
      <c r="L872" s="238">
        <v>1637664</v>
      </c>
      <c r="M872" s="238">
        <v>1338877.6499999999</v>
      </c>
      <c r="N872" s="89">
        <v>0.05</v>
      </c>
      <c r="O872" s="239">
        <f t="shared" si="83"/>
        <v>1719547.2000000002</v>
      </c>
      <c r="P872" s="238">
        <f t="shared" si="84"/>
        <v>675805.60504109599</v>
      </c>
      <c r="Q872" s="238">
        <f t="shared" si="85"/>
        <v>1043741.5949589042</v>
      </c>
      <c r="R872" s="89">
        <v>0.05</v>
      </c>
      <c r="S872" s="238">
        <f t="shared" si="82"/>
        <v>991554.5152109589</v>
      </c>
    </row>
    <row r="873" spans="2:19" ht="15" customHeight="1" x14ac:dyDescent="0.25">
      <c r="B873" s="11">
        <v>869</v>
      </c>
      <c r="C873" s="161" t="s">
        <v>741</v>
      </c>
      <c r="D873" s="237"/>
      <c r="E873" s="152">
        <v>42217</v>
      </c>
      <c r="F873" s="58">
        <v>44482</v>
      </c>
      <c r="G873" s="5">
        <f t="shared" si="80"/>
        <v>6.2054794520547949</v>
      </c>
      <c r="H873" s="11">
        <v>15</v>
      </c>
      <c r="I873" s="11"/>
      <c r="J873" s="87">
        <v>0.05</v>
      </c>
      <c r="K873" s="88">
        <f t="shared" si="81"/>
        <v>6.3333333333333325E-2</v>
      </c>
      <c r="L873" s="238">
        <v>1637664</v>
      </c>
      <c r="M873" s="238">
        <v>1338877.6499999999</v>
      </c>
      <c r="N873" s="89">
        <v>0.05</v>
      </c>
      <c r="O873" s="239">
        <f t="shared" si="83"/>
        <v>1719547.2000000002</v>
      </c>
      <c r="P873" s="238">
        <f t="shared" si="84"/>
        <v>675805.60504109599</v>
      </c>
      <c r="Q873" s="238">
        <f t="shared" si="85"/>
        <v>1043741.5949589042</v>
      </c>
      <c r="R873" s="89">
        <v>0.05</v>
      </c>
      <c r="S873" s="238">
        <f t="shared" si="82"/>
        <v>991554.5152109589</v>
      </c>
    </row>
    <row r="874" spans="2:19" ht="15" customHeight="1" x14ac:dyDescent="0.25">
      <c r="B874" s="11">
        <v>870</v>
      </c>
      <c r="C874" s="161" t="s">
        <v>742</v>
      </c>
      <c r="D874" s="237"/>
      <c r="E874" s="152">
        <v>42217</v>
      </c>
      <c r="F874" s="58">
        <v>44482</v>
      </c>
      <c r="G874" s="5">
        <f t="shared" si="80"/>
        <v>6.2054794520547949</v>
      </c>
      <c r="H874" s="11">
        <v>25</v>
      </c>
      <c r="I874" s="11"/>
      <c r="J874" s="87">
        <v>0.05</v>
      </c>
      <c r="K874" s="88">
        <f t="shared" si="81"/>
        <v>3.7999999999999999E-2</v>
      </c>
      <c r="L874" s="238">
        <v>145862291</v>
      </c>
      <c r="M874" s="238">
        <v>119250201.92</v>
      </c>
      <c r="N874" s="89">
        <v>0.05</v>
      </c>
      <c r="O874" s="239">
        <f t="shared" si="83"/>
        <v>153155405.55000001</v>
      </c>
      <c r="P874" s="238">
        <f t="shared" si="84"/>
        <v>36115303.440242469</v>
      </c>
      <c r="Q874" s="238">
        <f t="shared" si="85"/>
        <v>117040102.10975754</v>
      </c>
      <c r="R874" s="89">
        <v>0.05</v>
      </c>
      <c r="S874" s="238">
        <f t="shared" si="82"/>
        <v>111188097.00426966</v>
      </c>
    </row>
    <row r="875" spans="2:19" ht="15" customHeight="1" x14ac:dyDescent="0.25">
      <c r="B875" s="11">
        <v>871</v>
      </c>
      <c r="C875" s="161" t="s">
        <v>743</v>
      </c>
      <c r="D875" s="237"/>
      <c r="E875" s="152">
        <v>42217</v>
      </c>
      <c r="F875" s="58">
        <v>44482</v>
      </c>
      <c r="G875" s="5">
        <f t="shared" si="80"/>
        <v>6.2054794520547949</v>
      </c>
      <c r="H875" s="11">
        <v>8</v>
      </c>
      <c r="I875" s="11"/>
      <c r="J875" s="87">
        <v>0.05</v>
      </c>
      <c r="K875" s="88">
        <f t="shared" si="81"/>
        <v>0.11874999999999999</v>
      </c>
      <c r="L875" s="238">
        <v>694124</v>
      </c>
      <c r="M875" s="238">
        <v>567483.4</v>
      </c>
      <c r="N875" s="89">
        <v>0.05</v>
      </c>
      <c r="O875" s="239">
        <f t="shared" si="83"/>
        <v>728830.20000000007</v>
      </c>
      <c r="P875" s="238">
        <f t="shared" si="84"/>
        <v>537075.47357876715</v>
      </c>
      <c r="Q875" s="238">
        <f t="shared" si="85"/>
        <v>191754.72642123292</v>
      </c>
      <c r="R875" s="89">
        <v>0.05</v>
      </c>
      <c r="S875" s="238">
        <f t="shared" si="82"/>
        <v>182166.99010017127</v>
      </c>
    </row>
    <row r="876" spans="2:19" ht="15" customHeight="1" x14ac:dyDescent="0.25">
      <c r="B876" s="11">
        <v>872</v>
      </c>
      <c r="C876" s="161" t="s">
        <v>743</v>
      </c>
      <c r="D876" s="237"/>
      <c r="E876" s="152">
        <v>42217</v>
      </c>
      <c r="F876" s="58">
        <v>44482</v>
      </c>
      <c r="G876" s="5">
        <f t="shared" si="80"/>
        <v>6.2054794520547949</v>
      </c>
      <c r="H876" s="11">
        <v>8</v>
      </c>
      <c r="I876" s="11"/>
      <c r="J876" s="87">
        <v>0.05</v>
      </c>
      <c r="K876" s="88">
        <f t="shared" si="81"/>
        <v>0.11874999999999999</v>
      </c>
      <c r="L876" s="238">
        <v>694124</v>
      </c>
      <c r="M876" s="238">
        <v>567483.4</v>
      </c>
      <c r="N876" s="89">
        <v>0.05</v>
      </c>
      <c r="O876" s="239">
        <f t="shared" si="83"/>
        <v>728830.20000000007</v>
      </c>
      <c r="P876" s="238">
        <f t="shared" si="84"/>
        <v>537075.47357876715</v>
      </c>
      <c r="Q876" s="238">
        <f t="shared" si="85"/>
        <v>191754.72642123292</v>
      </c>
      <c r="R876" s="89">
        <v>0.05</v>
      </c>
      <c r="S876" s="238">
        <f t="shared" si="82"/>
        <v>182166.99010017127</v>
      </c>
    </row>
    <row r="877" spans="2:19" ht="15" customHeight="1" x14ac:dyDescent="0.25">
      <c r="B877" s="11">
        <v>873</v>
      </c>
      <c r="C877" s="161" t="s">
        <v>743</v>
      </c>
      <c r="D877" s="237"/>
      <c r="E877" s="152">
        <v>42217</v>
      </c>
      <c r="F877" s="58">
        <v>44482</v>
      </c>
      <c r="G877" s="5">
        <f t="shared" si="80"/>
        <v>6.2054794520547949</v>
      </c>
      <c r="H877" s="11">
        <v>8</v>
      </c>
      <c r="I877" s="11"/>
      <c r="J877" s="87">
        <v>0.05</v>
      </c>
      <c r="K877" s="88">
        <f t="shared" si="81"/>
        <v>0.11874999999999999</v>
      </c>
      <c r="L877" s="238">
        <v>694124</v>
      </c>
      <c r="M877" s="238">
        <v>567483.4</v>
      </c>
      <c r="N877" s="89">
        <v>0.05</v>
      </c>
      <c r="O877" s="239">
        <f t="shared" si="83"/>
        <v>728830.20000000007</v>
      </c>
      <c r="P877" s="238">
        <f t="shared" si="84"/>
        <v>537075.47357876715</v>
      </c>
      <c r="Q877" s="238">
        <f t="shared" si="85"/>
        <v>191754.72642123292</v>
      </c>
      <c r="R877" s="89">
        <v>0.05</v>
      </c>
      <c r="S877" s="238">
        <f t="shared" si="82"/>
        <v>182166.99010017127</v>
      </c>
    </row>
    <row r="878" spans="2:19" ht="15" customHeight="1" x14ac:dyDescent="0.25">
      <c r="B878" s="11">
        <v>874</v>
      </c>
      <c r="C878" s="161" t="s">
        <v>743</v>
      </c>
      <c r="D878" s="237"/>
      <c r="E878" s="152">
        <v>42217</v>
      </c>
      <c r="F878" s="58">
        <v>44482</v>
      </c>
      <c r="G878" s="5">
        <f t="shared" si="80"/>
        <v>6.2054794520547949</v>
      </c>
      <c r="H878" s="11">
        <v>8</v>
      </c>
      <c r="I878" s="11"/>
      <c r="J878" s="87">
        <v>0.05</v>
      </c>
      <c r="K878" s="88">
        <f t="shared" si="81"/>
        <v>0.11874999999999999</v>
      </c>
      <c r="L878" s="238">
        <v>694124</v>
      </c>
      <c r="M878" s="238">
        <v>567483.4</v>
      </c>
      <c r="N878" s="89">
        <v>0.05</v>
      </c>
      <c r="O878" s="239">
        <f t="shared" si="83"/>
        <v>728830.20000000007</v>
      </c>
      <c r="P878" s="238">
        <f t="shared" si="84"/>
        <v>537075.47357876715</v>
      </c>
      <c r="Q878" s="238">
        <f t="shared" si="85"/>
        <v>191754.72642123292</v>
      </c>
      <c r="R878" s="89">
        <v>0.05</v>
      </c>
      <c r="S878" s="238">
        <f t="shared" si="82"/>
        <v>182166.99010017127</v>
      </c>
    </row>
    <row r="879" spans="2:19" ht="15" customHeight="1" x14ac:dyDescent="0.25">
      <c r="B879" s="11">
        <v>875</v>
      </c>
      <c r="C879" s="161" t="s">
        <v>743</v>
      </c>
      <c r="D879" s="237"/>
      <c r="E879" s="152">
        <v>42217</v>
      </c>
      <c r="F879" s="58">
        <v>44482</v>
      </c>
      <c r="G879" s="5">
        <f t="shared" si="80"/>
        <v>6.2054794520547949</v>
      </c>
      <c r="H879" s="11">
        <v>8</v>
      </c>
      <c r="I879" s="11"/>
      <c r="J879" s="87">
        <v>0.05</v>
      </c>
      <c r="K879" s="88">
        <f t="shared" si="81"/>
        <v>0.11874999999999999</v>
      </c>
      <c r="L879" s="238">
        <v>694124</v>
      </c>
      <c r="M879" s="238">
        <v>567483.4</v>
      </c>
      <c r="N879" s="89">
        <v>0.05</v>
      </c>
      <c r="O879" s="239">
        <f t="shared" si="83"/>
        <v>728830.20000000007</v>
      </c>
      <c r="P879" s="238">
        <f t="shared" si="84"/>
        <v>537075.47357876715</v>
      </c>
      <c r="Q879" s="238">
        <f t="shared" si="85"/>
        <v>191754.72642123292</v>
      </c>
      <c r="R879" s="89">
        <v>0.05</v>
      </c>
      <c r="S879" s="238">
        <f t="shared" si="82"/>
        <v>182166.99010017127</v>
      </c>
    </row>
    <row r="880" spans="2:19" ht="15" customHeight="1" x14ac:dyDescent="0.25">
      <c r="B880" s="11">
        <v>876</v>
      </c>
      <c r="C880" s="161" t="s">
        <v>743</v>
      </c>
      <c r="D880" s="237"/>
      <c r="E880" s="152">
        <v>42217</v>
      </c>
      <c r="F880" s="58">
        <v>44482</v>
      </c>
      <c r="G880" s="5">
        <f t="shared" si="80"/>
        <v>6.2054794520547949</v>
      </c>
      <c r="H880" s="11">
        <v>8</v>
      </c>
      <c r="I880" s="11"/>
      <c r="J880" s="87">
        <v>0.05</v>
      </c>
      <c r="K880" s="88">
        <f t="shared" si="81"/>
        <v>0.11874999999999999</v>
      </c>
      <c r="L880" s="238">
        <v>694124</v>
      </c>
      <c r="M880" s="238">
        <v>567483.4</v>
      </c>
      <c r="N880" s="89">
        <v>0.05</v>
      </c>
      <c r="O880" s="239">
        <f t="shared" si="83"/>
        <v>728830.20000000007</v>
      </c>
      <c r="P880" s="238">
        <f t="shared" si="84"/>
        <v>537075.47357876715</v>
      </c>
      <c r="Q880" s="238">
        <f t="shared" si="85"/>
        <v>191754.72642123292</v>
      </c>
      <c r="R880" s="89">
        <v>0.05</v>
      </c>
      <c r="S880" s="238">
        <f t="shared" si="82"/>
        <v>182166.99010017127</v>
      </c>
    </row>
    <row r="881" spans="2:19" ht="15" customHeight="1" x14ac:dyDescent="0.25">
      <c r="B881" s="11">
        <v>877</v>
      </c>
      <c r="C881" s="161" t="s">
        <v>743</v>
      </c>
      <c r="D881" s="237"/>
      <c r="E881" s="152">
        <v>42217</v>
      </c>
      <c r="F881" s="58">
        <v>44482</v>
      </c>
      <c r="G881" s="5">
        <f t="shared" si="80"/>
        <v>6.2054794520547949</v>
      </c>
      <c r="H881" s="11">
        <v>8</v>
      </c>
      <c r="I881" s="11"/>
      <c r="J881" s="87">
        <v>0.05</v>
      </c>
      <c r="K881" s="88">
        <f t="shared" si="81"/>
        <v>0.11874999999999999</v>
      </c>
      <c r="L881" s="238">
        <v>694124</v>
      </c>
      <c r="M881" s="238">
        <v>567483.4</v>
      </c>
      <c r="N881" s="89">
        <v>0.05</v>
      </c>
      <c r="O881" s="239">
        <f t="shared" si="83"/>
        <v>728830.20000000007</v>
      </c>
      <c r="P881" s="238">
        <f t="shared" si="84"/>
        <v>537075.47357876715</v>
      </c>
      <c r="Q881" s="238">
        <f t="shared" si="85"/>
        <v>191754.72642123292</v>
      </c>
      <c r="R881" s="89">
        <v>0.05</v>
      </c>
      <c r="S881" s="238">
        <f t="shared" si="82"/>
        <v>182166.99010017127</v>
      </c>
    </row>
    <row r="882" spans="2:19" ht="15" customHeight="1" x14ac:dyDescent="0.25">
      <c r="B882" s="11">
        <v>878</v>
      </c>
      <c r="C882" s="161" t="s">
        <v>743</v>
      </c>
      <c r="D882" s="237"/>
      <c r="E882" s="152">
        <v>42217</v>
      </c>
      <c r="F882" s="58">
        <v>44482</v>
      </c>
      <c r="G882" s="5">
        <f t="shared" si="80"/>
        <v>6.2054794520547949</v>
      </c>
      <c r="H882" s="11">
        <v>8</v>
      </c>
      <c r="I882" s="11"/>
      <c r="J882" s="87">
        <v>0.05</v>
      </c>
      <c r="K882" s="88">
        <f t="shared" si="81"/>
        <v>0.11874999999999999</v>
      </c>
      <c r="L882" s="238">
        <v>694124</v>
      </c>
      <c r="M882" s="238">
        <v>567483.4</v>
      </c>
      <c r="N882" s="89">
        <v>0.05</v>
      </c>
      <c r="O882" s="239">
        <f t="shared" si="83"/>
        <v>728830.20000000007</v>
      </c>
      <c r="P882" s="238">
        <f t="shared" si="84"/>
        <v>537075.47357876715</v>
      </c>
      <c r="Q882" s="238">
        <f t="shared" si="85"/>
        <v>191754.72642123292</v>
      </c>
      <c r="R882" s="89">
        <v>0.05</v>
      </c>
      <c r="S882" s="238">
        <f t="shared" si="82"/>
        <v>182166.99010017127</v>
      </c>
    </row>
    <row r="883" spans="2:19" ht="15" customHeight="1" x14ac:dyDescent="0.25">
      <c r="B883" s="11">
        <v>879</v>
      </c>
      <c r="C883" s="161" t="s">
        <v>744</v>
      </c>
      <c r="D883" s="237"/>
      <c r="E883" s="152">
        <v>42217</v>
      </c>
      <c r="F883" s="58">
        <v>44482</v>
      </c>
      <c r="G883" s="5">
        <f t="shared" si="80"/>
        <v>6.2054794520547949</v>
      </c>
      <c r="H883" s="11">
        <v>25</v>
      </c>
      <c r="I883" s="11"/>
      <c r="J883" s="87">
        <v>0.05</v>
      </c>
      <c r="K883" s="88">
        <f t="shared" si="81"/>
        <v>3.7999999999999999E-2</v>
      </c>
      <c r="L883" s="238">
        <v>1640019526</v>
      </c>
      <c r="M883" s="238">
        <v>1340803426.6400001</v>
      </c>
      <c r="N883" s="89">
        <v>0.05</v>
      </c>
      <c r="O883" s="239">
        <f t="shared" si="83"/>
        <v>1722020502.3000002</v>
      </c>
      <c r="P883" s="238">
        <f t="shared" si="84"/>
        <v>406066588.03550965</v>
      </c>
      <c r="Q883" s="238">
        <f t="shared" si="85"/>
        <v>1315953914.2644906</v>
      </c>
      <c r="R883" s="89">
        <v>0.05</v>
      </c>
      <c r="S883" s="238">
        <f t="shared" si="82"/>
        <v>1250156218.551266</v>
      </c>
    </row>
    <row r="884" spans="2:19" ht="15" customHeight="1" x14ac:dyDescent="0.25">
      <c r="B884" s="11">
        <v>880</v>
      </c>
      <c r="C884" s="161" t="s">
        <v>745</v>
      </c>
      <c r="D884" s="237"/>
      <c r="E884" s="152">
        <v>42217</v>
      </c>
      <c r="F884" s="58">
        <v>44482</v>
      </c>
      <c r="G884" s="5">
        <f t="shared" si="80"/>
        <v>6.2054794520547949</v>
      </c>
      <c r="H884" s="11">
        <v>15</v>
      </c>
      <c r="I884" s="11"/>
      <c r="J884" s="87">
        <v>0.05</v>
      </c>
      <c r="K884" s="88">
        <f t="shared" si="81"/>
        <v>6.3333333333333325E-2</v>
      </c>
      <c r="L884" s="238">
        <v>16319746</v>
      </c>
      <c r="M884" s="238">
        <v>13342262.699999999</v>
      </c>
      <c r="N884" s="89">
        <v>0.05</v>
      </c>
      <c r="O884" s="239">
        <f t="shared" si="83"/>
        <v>17135733.300000001</v>
      </c>
      <c r="P884" s="238">
        <f t="shared" si="84"/>
        <v>6734577.9229726028</v>
      </c>
      <c r="Q884" s="238">
        <f t="shared" si="85"/>
        <v>10401155.377027398</v>
      </c>
      <c r="R884" s="89">
        <v>0.05</v>
      </c>
      <c r="S884" s="238">
        <f t="shared" si="82"/>
        <v>9881097.6081760284</v>
      </c>
    </row>
    <row r="885" spans="2:19" ht="15" customHeight="1" x14ac:dyDescent="0.25">
      <c r="B885" s="11">
        <v>881</v>
      </c>
      <c r="C885" s="161" t="s">
        <v>746</v>
      </c>
      <c r="D885" s="237"/>
      <c r="E885" s="152">
        <v>42217</v>
      </c>
      <c r="F885" s="58">
        <v>44482</v>
      </c>
      <c r="G885" s="5">
        <f t="shared" si="80"/>
        <v>6.2054794520547949</v>
      </c>
      <c r="H885" s="11">
        <v>6</v>
      </c>
      <c r="I885" s="11"/>
      <c r="J885" s="87">
        <v>0.05</v>
      </c>
      <c r="K885" s="88">
        <f t="shared" si="81"/>
        <v>0.15833333333333333</v>
      </c>
      <c r="L885" s="238">
        <v>3104669</v>
      </c>
      <c r="M885" s="238">
        <v>2538232.4700000002</v>
      </c>
      <c r="N885" s="89">
        <v>0.05</v>
      </c>
      <c r="O885" s="239">
        <f t="shared" si="83"/>
        <v>3259902.45</v>
      </c>
      <c r="P885" s="238">
        <f t="shared" si="84"/>
        <v>3202965.7976198634</v>
      </c>
      <c r="Q885" s="238">
        <f t="shared" si="85"/>
        <v>56936.652380136773</v>
      </c>
      <c r="R885" s="89">
        <v>0.05</v>
      </c>
      <c r="S885" s="238">
        <f t="shared" si="82"/>
        <v>162995.12250000003</v>
      </c>
    </row>
    <row r="886" spans="2:19" ht="15" customHeight="1" x14ac:dyDescent="0.25">
      <c r="B886" s="11">
        <v>882</v>
      </c>
      <c r="C886" s="161" t="s">
        <v>747</v>
      </c>
      <c r="D886" s="237"/>
      <c r="E886" s="152">
        <v>42217</v>
      </c>
      <c r="F886" s="58">
        <v>44482</v>
      </c>
      <c r="G886" s="5">
        <f t="shared" si="80"/>
        <v>6.2054794520547949</v>
      </c>
      <c r="H886" s="11">
        <v>15</v>
      </c>
      <c r="I886" s="11"/>
      <c r="J886" s="87">
        <v>0.05</v>
      </c>
      <c r="K886" s="88">
        <f t="shared" si="81"/>
        <v>6.3333333333333325E-2</v>
      </c>
      <c r="L886" s="238">
        <v>24900539</v>
      </c>
      <c r="M886" s="238">
        <v>20357518.609999999</v>
      </c>
      <c r="N886" s="89">
        <v>0.05</v>
      </c>
      <c r="O886" s="239">
        <f t="shared" si="83"/>
        <v>26145565.949999999</v>
      </c>
      <c r="P886" s="238">
        <f t="shared" si="84"/>
        <v>10275565.576787671</v>
      </c>
      <c r="Q886" s="238">
        <f t="shared" si="85"/>
        <v>15870000.373212328</v>
      </c>
      <c r="R886" s="89">
        <v>0.05</v>
      </c>
      <c r="S886" s="238">
        <f t="shared" si="82"/>
        <v>15076500.35455171</v>
      </c>
    </row>
    <row r="887" spans="2:19" ht="15" customHeight="1" x14ac:dyDescent="0.25">
      <c r="B887" s="11">
        <v>883</v>
      </c>
      <c r="C887" s="161" t="s">
        <v>748</v>
      </c>
      <c r="D887" s="237"/>
      <c r="E887" s="152">
        <v>42217</v>
      </c>
      <c r="F887" s="58">
        <v>44482</v>
      </c>
      <c r="G887" s="5">
        <f t="shared" si="80"/>
        <v>6.2054794520547949</v>
      </c>
      <c r="H887" s="11">
        <v>15</v>
      </c>
      <c r="I887" s="11"/>
      <c r="J887" s="87">
        <v>0.05</v>
      </c>
      <c r="K887" s="88">
        <f t="shared" si="81"/>
        <v>6.3333333333333325E-2</v>
      </c>
      <c r="L887" s="238">
        <v>5058213</v>
      </c>
      <c r="M887" s="238">
        <v>4135358.89</v>
      </c>
      <c r="N887" s="89">
        <v>0.05</v>
      </c>
      <c r="O887" s="239">
        <f t="shared" si="83"/>
        <v>5311123.6500000004</v>
      </c>
      <c r="P887" s="238">
        <f t="shared" si="84"/>
        <v>2087344.349568493</v>
      </c>
      <c r="Q887" s="238">
        <f t="shared" si="85"/>
        <v>3223779.3004315076</v>
      </c>
      <c r="R887" s="89">
        <v>0.05</v>
      </c>
      <c r="S887" s="238">
        <f t="shared" si="82"/>
        <v>3062590.3354099323</v>
      </c>
    </row>
    <row r="888" spans="2:19" ht="15" customHeight="1" x14ac:dyDescent="0.25">
      <c r="B888" s="11">
        <v>884</v>
      </c>
      <c r="C888" s="161" t="s">
        <v>749</v>
      </c>
      <c r="D888" s="237"/>
      <c r="E888" s="152">
        <v>42217</v>
      </c>
      <c r="F888" s="58">
        <v>44482</v>
      </c>
      <c r="G888" s="5">
        <f t="shared" si="80"/>
        <v>6.2054794520547949</v>
      </c>
      <c r="H888" s="11">
        <v>15</v>
      </c>
      <c r="I888" s="11"/>
      <c r="J888" s="87">
        <v>0.05</v>
      </c>
      <c r="K888" s="88">
        <f t="shared" si="81"/>
        <v>6.3333333333333325E-2</v>
      </c>
      <c r="L888" s="238">
        <v>117678370</v>
      </c>
      <c r="M888" s="238">
        <v>96208343.379999995</v>
      </c>
      <c r="N888" s="89">
        <v>0.05</v>
      </c>
      <c r="O888" s="239">
        <f t="shared" si="83"/>
        <v>123562288.5</v>
      </c>
      <c r="P888" s="238">
        <f t="shared" si="84"/>
        <v>48561672.014589034</v>
      </c>
      <c r="Q888" s="238">
        <f t="shared" si="85"/>
        <v>75000616.485410959</v>
      </c>
      <c r="R888" s="89">
        <v>0.05</v>
      </c>
      <c r="S888" s="238">
        <f t="shared" si="82"/>
        <v>71250585.661140412</v>
      </c>
    </row>
    <row r="889" spans="2:19" ht="15" customHeight="1" x14ac:dyDescent="0.25">
      <c r="B889" s="11">
        <v>885</v>
      </c>
      <c r="C889" s="161" t="s">
        <v>750</v>
      </c>
      <c r="D889" s="237"/>
      <c r="E889" s="152">
        <v>42217</v>
      </c>
      <c r="F889" s="58">
        <v>44482</v>
      </c>
      <c r="G889" s="5">
        <f t="shared" si="80"/>
        <v>6.2054794520547949</v>
      </c>
      <c r="H889" s="11">
        <v>15</v>
      </c>
      <c r="I889" s="11"/>
      <c r="J889" s="87">
        <v>0.05</v>
      </c>
      <c r="K889" s="88">
        <f t="shared" si="81"/>
        <v>6.3333333333333325E-2</v>
      </c>
      <c r="L889" s="238">
        <v>3480205</v>
      </c>
      <c r="M889" s="238">
        <v>2845253.2</v>
      </c>
      <c r="N889" s="89">
        <v>0.05</v>
      </c>
      <c r="O889" s="239">
        <f t="shared" si="83"/>
        <v>3654215.25</v>
      </c>
      <c r="P889" s="238">
        <f t="shared" si="84"/>
        <v>1436156.6509931507</v>
      </c>
      <c r="Q889" s="238">
        <f t="shared" si="85"/>
        <v>2218058.5990068493</v>
      </c>
      <c r="R889" s="89">
        <v>0.05</v>
      </c>
      <c r="S889" s="238">
        <f t="shared" si="82"/>
        <v>2107155.6690565068</v>
      </c>
    </row>
    <row r="890" spans="2:19" ht="15" customHeight="1" x14ac:dyDescent="0.25">
      <c r="B890" s="11">
        <v>886</v>
      </c>
      <c r="C890" s="161" t="s">
        <v>751</v>
      </c>
      <c r="D890" s="237"/>
      <c r="E890" s="152">
        <v>42217</v>
      </c>
      <c r="F890" s="58">
        <v>44482</v>
      </c>
      <c r="G890" s="5">
        <f t="shared" si="80"/>
        <v>6.2054794520547949</v>
      </c>
      <c r="H890" s="11">
        <v>15</v>
      </c>
      <c r="I890" s="11"/>
      <c r="J890" s="87">
        <v>0.05</v>
      </c>
      <c r="K890" s="88">
        <f t="shared" si="81"/>
        <v>6.3333333333333325E-2</v>
      </c>
      <c r="L890" s="238">
        <v>152128565</v>
      </c>
      <c r="M890" s="238">
        <v>124373215.06999999</v>
      </c>
      <c r="N890" s="89">
        <v>0.05</v>
      </c>
      <c r="O890" s="239">
        <f t="shared" si="83"/>
        <v>159734993.25</v>
      </c>
      <c r="P890" s="238">
        <f t="shared" si="84"/>
        <v>62778040.497842453</v>
      </c>
      <c r="Q890" s="238">
        <f t="shared" si="85"/>
        <v>96956952.752157539</v>
      </c>
      <c r="R890" s="89">
        <v>0.05</v>
      </c>
      <c r="S890" s="238">
        <f t="shared" si="82"/>
        <v>92109105.114549652</v>
      </c>
    </row>
    <row r="891" spans="2:19" ht="15" customHeight="1" x14ac:dyDescent="0.25">
      <c r="B891" s="11">
        <v>887</v>
      </c>
      <c r="C891" s="161" t="s">
        <v>752</v>
      </c>
      <c r="D891" s="237"/>
      <c r="E891" s="152">
        <v>42217</v>
      </c>
      <c r="F891" s="58">
        <v>44482</v>
      </c>
      <c r="G891" s="5">
        <f t="shared" si="80"/>
        <v>6.2054794520547949</v>
      </c>
      <c r="H891" s="11">
        <v>15</v>
      </c>
      <c r="I891" s="11"/>
      <c r="J891" s="87">
        <v>0.05</v>
      </c>
      <c r="K891" s="88">
        <f t="shared" si="81"/>
        <v>6.3333333333333325E-2</v>
      </c>
      <c r="L891" s="238">
        <v>11705994</v>
      </c>
      <c r="M891" s="238">
        <v>9570274.3800000008</v>
      </c>
      <c r="N891" s="89">
        <v>0.05</v>
      </c>
      <c r="O891" s="239">
        <f t="shared" si="83"/>
        <v>12291293.700000001</v>
      </c>
      <c r="P891" s="238">
        <f t="shared" si="84"/>
        <v>4830646.7979863016</v>
      </c>
      <c r="Q891" s="238">
        <f t="shared" si="85"/>
        <v>7460646.9020136995</v>
      </c>
      <c r="R891" s="89">
        <v>0.05</v>
      </c>
      <c r="S891" s="238">
        <f t="shared" si="82"/>
        <v>7087614.5569130145</v>
      </c>
    </row>
    <row r="892" spans="2:19" ht="15" customHeight="1" x14ac:dyDescent="0.25">
      <c r="B892" s="11">
        <v>888</v>
      </c>
      <c r="C892" s="161" t="s">
        <v>753</v>
      </c>
      <c r="D892" s="237" t="s">
        <v>2585</v>
      </c>
      <c r="E892" s="152">
        <v>42217</v>
      </c>
      <c r="F892" s="58">
        <v>44482</v>
      </c>
      <c r="G892" s="5">
        <f t="shared" si="80"/>
        <v>6.2054794520547949</v>
      </c>
      <c r="H892" s="11">
        <v>25</v>
      </c>
      <c r="I892" s="11"/>
      <c r="J892" s="87">
        <v>0.05</v>
      </c>
      <c r="K892" s="88">
        <f t="shared" si="81"/>
        <v>3.7999999999999999E-2</v>
      </c>
      <c r="L892" s="238">
        <v>100599570</v>
      </c>
      <c r="M892" s="238">
        <v>82245513.560000002</v>
      </c>
      <c r="N892" s="89">
        <v>0.05</v>
      </c>
      <c r="O892" s="239">
        <f t="shared" si="83"/>
        <v>105629548.5</v>
      </c>
      <c r="P892" s="238">
        <f t="shared" si="84"/>
        <v>24908315.724369865</v>
      </c>
      <c r="Q892" s="238">
        <f t="shared" si="85"/>
        <v>80721232.775630131</v>
      </c>
      <c r="R892" s="89">
        <v>0.05</v>
      </c>
      <c r="S892" s="238">
        <f t="shared" si="82"/>
        <v>76685171.136848629</v>
      </c>
    </row>
    <row r="893" spans="2:19" ht="15" customHeight="1" x14ac:dyDescent="0.25">
      <c r="B893" s="11">
        <v>889</v>
      </c>
      <c r="C893" s="161" t="s">
        <v>754</v>
      </c>
      <c r="D893" s="237"/>
      <c r="E893" s="152">
        <v>42217</v>
      </c>
      <c r="F893" s="58">
        <v>44482</v>
      </c>
      <c r="G893" s="5">
        <f t="shared" si="80"/>
        <v>6.2054794520547949</v>
      </c>
      <c r="H893" s="11">
        <v>15</v>
      </c>
      <c r="I893" s="11"/>
      <c r="J893" s="87">
        <v>0.05</v>
      </c>
      <c r="K893" s="88">
        <f t="shared" si="81"/>
        <v>6.3333333333333325E-2</v>
      </c>
      <c r="L893" s="238">
        <v>10649430</v>
      </c>
      <c r="M893" s="238">
        <v>8706476.9800000004</v>
      </c>
      <c r="N893" s="89">
        <v>0.05</v>
      </c>
      <c r="O893" s="239">
        <f t="shared" si="83"/>
        <v>11181901.5</v>
      </c>
      <c r="P893" s="238">
        <f t="shared" si="84"/>
        <v>4394640.4662328763</v>
      </c>
      <c r="Q893" s="238">
        <f t="shared" si="85"/>
        <v>6787261.0337671237</v>
      </c>
      <c r="R893" s="89">
        <v>0.05</v>
      </c>
      <c r="S893" s="238">
        <f t="shared" si="82"/>
        <v>6447897.9820787674</v>
      </c>
    </row>
    <row r="894" spans="2:19" ht="15" customHeight="1" x14ac:dyDescent="0.25">
      <c r="B894" s="11">
        <v>890</v>
      </c>
      <c r="C894" s="161" t="s">
        <v>755</v>
      </c>
      <c r="D894" s="237"/>
      <c r="E894" s="152">
        <v>42217</v>
      </c>
      <c r="F894" s="58">
        <v>44482</v>
      </c>
      <c r="G894" s="5">
        <f t="shared" si="80"/>
        <v>6.2054794520547949</v>
      </c>
      <c r="H894" s="11">
        <v>25</v>
      </c>
      <c r="I894" s="11"/>
      <c r="J894" s="87">
        <v>0.05</v>
      </c>
      <c r="K894" s="88">
        <f t="shared" si="81"/>
        <v>3.7999999999999999E-2</v>
      </c>
      <c r="L894" s="238">
        <v>333584616.20999998</v>
      </c>
      <c r="M894" s="238">
        <v>272795699.25999999</v>
      </c>
      <c r="N894" s="89">
        <v>0.05</v>
      </c>
      <c r="O894" s="239">
        <f t="shared" si="83"/>
        <v>350263847.0205</v>
      </c>
      <c r="P894" s="238">
        <f t="shared" si="84"/>
        <v>82595094.008368313</v>
      </c>
      <c r="Q894" s="238">
        <f t="shared" si="85"/>
        <v>267668753.01213169</v>
      </c>
      <c r="R894" s="89">
        <v>0.05</v>
      </c>
      <c r="S894" s="238">
        <f t="shared" si="82"/>
        <v>254285315.36152509</v>
      </c>
    </row>
    <row r="895" spans="2:19" ht="15" customHeight="1" x14ac:dyDescent="0.25">
      <c r="B895" s="11">
        <v>891</v>
      </c>
      <c r="C895" s="161" t="s">
        <v>756</v>
      </c>
      <c r="D895" s="237"/>
      <c r="E895" s="152">
        <v>42217</v>
      </c>
      <c r="F895" s="58">
        <v>44482</v>
      </c>
      <c r="G895" s="5">
        <f t="shared" si="80"/>
        <v>6.2054794520547949</v>
      </c>
      <c r="H895" s="11">
        <v>25</v>
      </c>
      <c r="I895" s="11"/>
      <c r="J895" s="87">
        <v>0.05</v>
      </c>
      <c r="K895" s="88">
        <f t="shared" si="81"/>
        <v>3.7999999999999999E-2</v>
      </c>
      <c r="L895" s="238">
        <v>274784217</v>
      </c>
      <c r="M895" s="238">
        <v>224650751.94999999</v>
      </c>
      <c r="N895" s="89">
        <v>0.05</v>
      </c>
      <c r="O895" s="239">
        <f t="shared" si="83"/>
        <v>288523427.85000002</v>
      </c>
      <c r="P895" s="238">
        <f t="shared" si="84"/>
        <v>68036195.712464392</v>
      </c>
      <c r="Q895" s="238">
        <f t="shared" si="85"/>
        <v>220487232.13753563</v>
      </c>
      <c r="R895" s="89">
        <v>0.05</v>
      </c>
      <c r="S895" s="238">
        <f t="shared" si="82"/>
        <v>209462870.53065884</v>
      </c>
    </row>
    <row r="896" spans="2:19" ht="15" customHeight="1" x14ac:dyDescent="0.25">
      <c r="B896" s="11">
        <v>892</v>
      </c>
      <c r="C896" s="161" t="s">
        <v>757</v>
      </c>
      <c r="D896" s="237">
        <v>0</v>
      </c>
      <c r="E896" s="152">
        <v>42217</v>
      </c>
      <c r="F896" s="58">
        <v>44482</v>
      </c>
      <c r="G896" s="5">
        <f t="shared" si="80"/>
        <v>6.2054794520547949</v>
      </c>
      <c r="H896" s="11">
        <v>25</v>
      </c>
      <c r="I896" s="11"/>
      <c r="J896" s="87">
        <v>0.05</v>
      </c>
      <c r="K896" s="88">
        <f t="shared" si="81"/>
        <v>3.7999999999999999E-2</v>
      </c>
      <c r="L896" s="238">
        <v>69768627</v>
      </c>
      <c r="M896" s="238">
        <v>57039573.420000002</v>
      </c>
      <c r="N896" s="89">
        <v>0.05</v>
      </c>
      <c r="O896" s="239">
        <f t="shared" si="83"/>
        <v>73257058.350000009</v>
      </c>
      <c r="P896" s="238">
        <f t="shared" si="84"/>
        <v>17274616.471738357</v>
      </c>
      <c r="Q896" s="238">
        <f t="shared" si="85"/>
        <v>55982441.878261656</v>
      </c>
      <c r="R896" s="89">
        <v>0.05</v>
      </c>
      <c r="S896" s="238">
        <f t="shared" si="82"/>
        <v>53183319.78434857</v>
      </c>
    </row>
    <row r="897" spans="2:19" ht="15" customHeight="1" x14ac:dyDescent="0.25">
      <c r="B897" s="11">
        <v>893</v>
      </c>
      <c r="C897" s="161" t="s">
        <v>758</v>
      </c>
      <c r="D897" s="237"/>
      <c r="E897" s="152">
        <v>42217</v>
      </c>
      <c r="F897" s="58">
        <v>44482</v>
      </c>
      <c r="G897" s="5">
        <f t="shared" si="80"/>
        <v>6.2054794520547949</v>
      </c>
      <c r="H897" s="11">
        <v>25</v>
      </c>
      <c r="I897" s="11"/>
      <c r="J897" s="87">
        <v>0.05</v>
      </c>
      <c r="K897" s="88">
        <f t="shared" si="81"/>
        <v>3.7999999999999999E-2</v>
      </c>
      <c r="L897" s="238">
        <v>374004841</v>
      </c>
      <c r="M897" s="238">
        <v>305768903.62</v>
      </c>
      <c r="N897" s="89">
        <v>0.05</v>
      </c>
      <c r="O897" s="239">
        <f t="shared" si="83"/>
        <v>392705083.05000001</v>
      </c>
      <c r="P897" s="238">
        <f t="shared" si="84"/>
        <v>92603086.296201378</v>
      </c>
      <c r="Q897" s="238">
        <f t="shared" si="85"/>
        <v>300101996.7537986</v>
      </c>
      <c r="R897" s="89">
        <v>0.05</v>
      </c>
      <c r="S897" s="238">
        <f t="shared" si="82"/>
        <v>285096896.91610867</v>
      </c>
    </row>
    <row r="898" spans="2:19" ht="15" customHeight="1" x14ac:dyDescent="0.25">
      <c r="B898" s="11">
        <v>894</v>
      </c>
      <c r="C898" s="161" t="s">
        <v>759</v>
      </c>
      <c r="D898" s="237"/>
      <c r="E898" s="152">
        <v>42217</v>
      </c>
      <c r="F898" s="58">
        <v>44482</v>
      </c>
      <c r="G898" s="5">
        <f t="shared" si="80"/>
        <v>6.2054794520547949</v>
      </c>
      <c r="H898" s="11">
        <v>25</v>
      </c>
      <c r="I898" s="11"/>
      <c r="J898" s="87">
        <v>0.05</v>
      </c>
      <c r="K898" s="88">
        <f t="shared" si="81"/>
        <v>3.7999999999999999E-2</v>
      </c>
      <c r="L898" s="238">
        <v>203409250</v>
      </c>
      <c r="M898" s="238">
        <v>166297909.93000001</v>
      </c>
      <c r="N898" s="89">
        <v>0.05</v>
      </c>
      <c r="O898" s="239">
        <f t="shared" si="83"/>
        <v>213579712.5</v>
      </c>
      <c r="P898" s="238">
        <f t="shared" si="84"/>
        <v>50363851.657191783</v>
      </c>
      <c r="Q898" s="238">
        <f t="shared" si="85"/>
        <v>163215860.84280822</v>
      </c>
      <c r="R898" s="89">
        <v>0.05</v>
      </c>
      <c r="S898" s="238">
        <f t="shared" si="82"/>
        <v>155055067.80066779</v>
      </c>
    </row>
    <row r="899" spans="2:19" ht="15" customHeight="1" x14ac:dyDescent="0.25">
      <c r="B899" s="11">
        <v>895</v>
      </c>
      <c r="C899" s="161" t="s">
        <v>760</v>
      </c>
      <c r="D899" s="237"/>
      <c r="E899" s="152">
        <v>42217</v>
      </c>
      <c r="F899" s="58">
        <v>44482</v>
      </c>
      <c r="G899" s="5">
        <f t="shared" si="80"/>
        <v>6.2054794520547949</v>
      </c>
      <c r="H899" s="11">
        <v>25</v>
      </c>
      <c r="I899" s="11"/>
      <c r="J899" s="87">
        <v>0.05</v>
      </c>
      <c r="K899" s="88">
        <f t="shared" si="81"/>
        <v>3.7999999999999999E-2</v>
      </c>
      <c r="L899" s="238">
        <v>198954442</v>
      </c>
      <c r="M899" s="238">
        <v>162655866.78999999</v>
      </c>
      <c r="N899" s="89">
        <v>0.05</v>
      </c>
      <c r="O899" s="239">
        <f t="shared" si="83"/>
        <v>208902164.09999999</v>
      </c>
      <c r="P899" s="238">
        <f t="shared" si="84"/>
        <v>49260847.298868492</v>
      </c>
      <c r="Q899" s="238">
        <f t="shared" si="85"/>
        <v>159641316.80113149</v>
      </c>
      <c r="R899" s="89">
        <v>0.05</v>
      </c>
      <c r="S899" s="238">
        <f t="shared" si="82"/>
        <v>151659250.96107492</v>
      </c>
    </row>
    <row r="900" spans="2:19" ht="15" customHeight="1" x14ac:dyDescent="0.25">
      <c r="B900" s="11">
        <v>896</v>
      </c>
      <c r="C900" s="161" t="s">
        <v>760</v>
      </c>
      <c r="D900" s="237"/>
      <c r="E900" s="152">
        <v>42217</v>
      </c>
      <c r="F900" s="58">
        <v>44482</v>
      </c>
      <c r="G900" s="5">
        <f t="shared" si="80"/>
        <v>6.2054794520547949</v>
      </c>
      <c r="H900" s="11">
        <v>25</v>
      </c>
      <c r="I900" s="11"/>
      <c r="J900" s="87">
        <v>0.05</v>
      </c>
      <c r="K900" s="88">
        <f t="shared" si="81"/>
        <v>3.7999999999999999E-2</v>
      </c>
      <c r="L900" s="238">
        <v>198954442</v>
      </c>
      <c r="M900" s="238">
        <v>162655866.78999999</v>
      </c>
      <c r="N900" s="89">
        <v>0.05</v>
      </c>
      <c r="O900" s="239">
        <f t="shared" si="83"/>
        <v>208902164.09999999</v>
      </c>
      <c r="P900" s="238">
        <f t="shared" si="84"/>
        <v>49260847.298868492</v>
      </c>
      <c r="Q900" s="238">
        <f t="shared" si="85"/>
        <v>159641316.80113149</v>
      </c>
      <c r="R900" s="89">
        <v>0.05</v>
      </c>
      <c r="S900" s="238">
        <f t="shared" si="82"/>
        <v>151659250.96107492</v>
      </c>
    </row>
    <row r="901" spans="2:19" ht="15" customHeight="1" x14ac:dyDescent="0.25">
      <c r="B901" s="11">
        <v>897</v>
      </c>
      <c r="C901" s="161" t="s">
        <v>761</v>
      </c>
      <c r="D901" s="237">
        <v>0</v>
      </c>
      <c r="E901" s="152">
        <v>42217</v>
      </c>
      <c r="F901" s="58">
        <v>44482</v>
      </c>
      <c r="G901" s="5">
        <f t="shared" ref="G901:G964" si="86">(F901-E901)/(EDATE(F901,12)-F901)</f>
        <v>6.2054794520547949</v>
      </c>
      <c r="H901" s="11">
        <v>25</v>
      </c>
      <c r="I901" s="11"/>
      <c r="J901" s="87">
        <v>0.05</v>
      </c>
      <c r="K901" s="88">
        <f t="shared" ref="K901:K964" si="87">(1-J901)/H901</f>
        <v>3.7999999999999999E-2</v>
      </c>
      <c r="L901" s="238">
        <v>77525503</v>
      </c>
      <c r="M901" s="238">
        <v>63381233.229999997</v>
      </c>
      <c r="N901" s="89">
        <v>0.05</v>
      </c>
      <c r="O901" s="239">
        <f t="shared" si="83"/>
        <v>81401778.150000006</v>
      </c>
      <c r="P901" s="238">
        <f t="shared" si="84"/>
        <v>19195208.343480825</v>
      </c>
      <c r="Q901" s="238">
        <f t="shared" si="85"/>
        <v>62206569.806519181</v>
      </c>
      <c r="R901" s="89">
        <v>0.05</v>
      </c>
      <c r="S901" s="238">
        <f t="shared" ref="S901:S964" si="88">IF(M901&lt;=0,0,IF(Q901&lt;=J901*O901,J901*O901,Q901*(1-R901)))</f>
        <v>59096241.316193216</v>
      </c>
    </row>
    <row r="902" spans="2:19" ht="15" customHeight="1" x14ac:dyDescent="0.25">
      <c r="B902" s="11">
        <v>898</v>
      </c>
      <c r="C902" s="161" t="s">
        <v>762</v>
      </c>
      <c r="D902" s="237">
        <v>0</v>
      </c>
      <c r="E902" s="152">
        <v>42217</v>
      </c>
      <c r="F902" s="58">
        <v>44482</v>
      </c>
      <c r="G902" s="5">
        <f t="shared" si="86"/>
        <v>6.2054794520547949</v>
      </c>
      <c r="H902" s="11">
        <v>25</v>
      </c>
      <c r="I902" s="11"/>
      <c r="J902" s="87">
        <v>0.05</v>
      </c>
      <c r="K902" s="88">
        <f t="shared" si="87"/>
        <v>3.7999999999999999E-2</v>
      </c>
      <c r="L902" s="238">
        <v>95405641</v>
      </c>
      <c r="M902" s="238">
        <v>77999199.609999999</v>
      </c>
      <c r="N902" s="89">
        <v>0.05</v>
      </c>
      <c r="O902" s="239">
        <f t="shared" ref="O902:O965" si="89">L902*(1+N902)</f>
        <v>100175923.05</v>
      </c>
      <c r="P902" s="238">
        <f t="shared" ref="P902:P965" si="90">O902*K902*G902</f>
        <v>23622306.018941093</v>
      </c>
      <c r="Q902" s="238">
        <f t="shared" ref="Q902:Q965" si="91">MAX(O902-P902,0)</f>
        <v>76553617.031058908</v>
      </c>
      <c r="R902" s="89">
        <v>0.05</v>
      </c>
      <c r="S902" s="238">
        <f t="shared" si="88"/>
        <v>72725936.179505959</v>
      </c>
    </row>
    <row r="903" spans="2:19" ht="15" customHeight="1" x14ac:dyDescent="0.25">
      <c r="B903" s="11">
        <v>899</v>
      </c>
      <c r="C903" s="161" t="s">
        <v>763</v>
      </c>
      <c r="D903" s="237"/>
      <c r="E903" s="152">
        <v>42217</v>
      </c>
      <c r="F903" s="58">
        <v>44482</v>
      </c>
      <c r="G903" s="5">
        <f t="shared" si="86"/>
        <v>6.2054794520547949</v>
      </c>
      <c r="H903" s="11">
        <v>25</v>
      </c>
      <c r="I903" s="11"/>
      <c r="J903" s="87">
        <v>0.05</v>
      </c>
      <c r="K903" s="88">
        <f t="shared" si="87"/>
        <v>3.7999999999999999E-2</v>
      </c>
      <c r="L903" s="238">
        <v>7791799</v>
      </c>
      <c r="M903" s="238">
        <v>6370211.2199999997</v>
      </c>
      <c r="N903" s="89">
        <v>0.05</v>
      </c>
      <c r="O903" s="239">
        <f t="shared" si="89"/>
        <v>8181388.9500000002</v>
      </c>
      <c r="P903" s="238">
        <f t="shared" si="90"/>
        <v>1929238.7587027396</v>
      </c>
      <c r="Q903" s="238">
        <f t="shared" si="91"/>
        <v>6252150.191297261</v>
      </c>
      <c r="R903" s="89">
        <v>0.05</v>
      </c>
      <c r="S903" s="238">
        <f t="shared" si="88"/>
        <v>5939542.6817323975</v>
      </c>
    </row>
    <row r="904" spans="2:19" ht="15" customHeight="1" x14ac:dyDescent="0.25">
      <c r="B904" s="11">
        <v>900</v>
      </c>
      <c r="C904" s="161" t="s">
        <v>764</v>
      </c>
      <c r="D904" s="237"/>
      <c r="E904" s="152">
        <v>42217</v>
      </c>
      <c r="F904" s="58">
        <v>44482</v>
      </c>
      <c r="G904" s="5">
        <f t="shared" si="86"/>
        <v>6.2054794520547949</v>
      </c>
      <c r="H904" s="11">
        <v>15</v>
      </c>
      <c r="I904" s="11"/>
      <c r="J904" s="87">
        <v>0.05</v>
      </c>
      <c r="K904" s="88">
        <f t="shared" si="87"/>
        <v>6.3333333333333325E-2</v>
      </c>
      <c r="L904" s="238">
        <v>4356481</v>
      </c>
      <c r="M904" s="238">
        <v>3561655.55</v>
      </c>
      <c r="N904" s="89">
        <v>0.05</v>
      </c>
      <c r="O904" s="239">
        <f t="shared" si="89"/>
        <v>4574305.05</v>
      </c>
      <c r="P904" s="238">
        <f t="shared" si="90"/>
        <v>1797764.5463630133</v>
      </c>
      <c r="Q904" s="238">
        <f t="shared" si="91"/>
        <v>2776540.5036369865</v>
      </c>
      <c r="R904" s="89">
        <v>0.05</v>
      </c>
      <c r="S904" s="238">
        <f t="shared" si="88"/>
        <v>2637713.478455137</v>
      </c>
    </row>
    <row r="905" spans="2:19" ht="15" customHeight="1" x14ac:dyDescent="0.25">
      <c r="B905" s="11">
        <v>901</v>
      </c>
      <c r="C905" s="161" t="s">
        <v>765</v>
      </c>
      <c r="D905" s="237"/>
      <c r="E905" s="152">
        <v>42217</v>
      </c>
      <c r="F905" s="58">
        <v>44482</v>
      </c>
      <c r="G905" s="5">
        <f t="shared" si="86"/>
        <v>6.2054794520547949</v>
      </c>
      <c r="H905" s="11">
        <v>25</v>
      </c>
      <c r="I905" s="11"/>
      <c r="J905" s="87">
        <v>0.05</v>
      </c>
      <c r="K905" s="88">
        <f t="shared" si="87"/>
        <v>3.7999999999999999E-2</v>
      </c>
      <c r="L905" s="238">
        <v>4507366</v>
      </c>
      <c r="M905" s="238">
        <v>3685012.09</v>
      </c>
      <c r="N905" s="89">
        <v>0.05</v>
      </c>
      <c r="O905" s="239">
        <f t="shared" si="89"/>
        <v>4732734.3</v>
      </c>
      <c r="P905" s="238">
        <f t="shared" si="90"/>
        <v>1116017.6471260274</v>
      </c>
      <c r="Q905" s="238">
        <f t="shared" si="91"/>
        <v>3616716.6528739724</v>
      </c>
      <c r="R905" s="89">
        <v>0.05</v>
      </c>
      <c r="S905" s="238">
        <f t="shared" si="88"/>
        <v>3435880.8202302735</v>
      </c>
    </row>
    <row r="906" spans="2:19" ht="15" customHeight="1" x14ac:dyDescent="0.25">
      <c r="B906" s="11">
        <v>902</v>
      </c>
      <c r="C906" s="161" t="s">
        <v>766</v>
      </c>
      <c r="D906" s="237"/>
      <c r="E906" s="152">
        <v>42217</v>
      </c>
      <c r="F906" s="58">
        <v>44482</v>
      </c>
      <c r="G906" s="5">
        <f t="shared" si="86"/>
        <v>6.2054794520547949</v>
      </c>
      <c r="H906" s="11">
        <v>25</v>
      </c>
      <c r="I906" s="11"/>
      <c r="J906" s="87">
        <v>0.05</v>
      </c>
      <c r="K906" s="88">
        <f t="shared" si="87"/>
        <v>3.7999999999999999E-2</v>
      </c>
      <c r="L906" s="238">
        <v>27882043</v>
      </c>
      <c r="M906" s="238">
        <v>22795057.140000001</v>
      </c>
      <c r="N906" s="89">
        <v>0.05</v>
      </c>
      <c r="O906" s="239">
        <f t="shared" si="89"/>
        <v>29276145.150000002</v>
      </c>
      <c r="P906" s="238">
        <f t="shared" si="90"/>
        <v>6903555.6522205491</v>
      </c>
      <c r="Q906" s="238">
        <f t="shared" si="91"/>
        <v>22372589.497779451</v>
      </c>
      <c r="R906" s="89">
        <v>0.05</v>
      </c>
      <c r="S906" s="238">
        <f t="shared" si="88"/>
        <v>21253960.022890478</v>
      </c>
    </row>
    <row r="907" spans="2:19" ht="15" customHeight="1" x14ac:dyDescent="0.25">
      <c r="B907" s="11">
        <v>903</v>
      </c>
      <c r="C907" s="161" t="s">
        <v>767</v>
      </c>
      <c r="D907" s="237"/>
      <c r="E907" s="152">
        <v>42217</v>
      </c>
      <c r="F907" s="58">
        <v>44482</v>
      </c>
      <c r="G907" s="5">
        <f t="shared" si="86"/>
        <v>6.2054794520547949</v>
      </c>
      <c r="H907" s="11">
        <v>15</v>
      </c>
      <c r="I907" s="11"/>
      <c r="J907" s="87">
        <v>0.05</v>
      </c>
      <c r="K907" s="88">
        <f t="shared" si="87"/>
        <v>6.3333333333333325E-2</v>
      </c>
      <c r="L907" s="238">
        <v>1073408</v>
      </c>
      <c r="M907" s="238">
        <v>877568.29</v>
      </c>
      <c r="N907" s="89">
        <v>0.05</v>
      </c>
      <c r="O907" s="239">
        <f t="shared" si="89"/>
        <v>1127078.4000000001</v>
      </c>
      <c r="P907" s="238">
        <f t="shared" si="90"/>
        <v>442957.25063013699</v>
      </c>
      <c r="Q907" s="238">
        <f t="shared" si="91"/>
        <v>684121.14936986309</v>
      </c>
      <c r="R907" s="89">
        <v>0.05</v>
      </c>
      <c r="S907" s="238">
        <f t="shared" si="88"/>
        <v>649915.09190136986</v>
      </c>
    </row>
    <row r="908" spans="2:19" ht="15" customHeight="1" x14ac:dyDescent="0.25">
      <c r="B908" s="11">
        <v>904</v>
      </c>
      <c r="C908" s="161" t="s">
        <v>768</v>
      </c>
      <c r="D908" s="237"/>
      <c r="E908" s="152">
        <v>42217</v>
      </c>
      <c r="F908" s="58">
        <v>44482</v>
      </c>
      <c r="G908" s="5">
        <f t="shared" si="86"/>
        <v>6.2054794520547949</v>
      </c>
      <c r="H908" s="11">
        <v>15</v>
      </c>
      <c r="I908" s="11"/>
      <c r="J908" s="87">
        <v>0.05</v>
      </c>
      <c r="K908" s="88">
        <f t="shared" si="87"/>
        <v>6.3333333333333325E-2</v>
      </c>
      <c r="L908" s="238">
        <v>1107803</v>
      </c>
      <c r="M908" s="238">
        <v>905688.03</v>
      </c>
      <c r="N908" s="89">
        <v>0.05</v>
      </c>
      <c r="O908" s="239">
        <f t="shared" si="89"/>
        <v>1163193.1500000001</v>
      </c>
      <c r="P908" s="238">
        <f t="shared" si="90"/>
        <v>457150.84210273973</v>
      </c>
      <c r="Q908" s="238">
        <f t="shared" si="91"/>
        <v>706042.30789726041</v>
      </c>
      <c r="R908" s="89">
        <v>0.05</v>
      </c>
      <c r="S908" s="238">
        <f t="shared" si="88"/>
        <v>670740.19250239735</v>
      </c>
    </row>
    <row r="909" spans="2:19" ht="15" customHeight="1" x14ac:dyDescent="0.25">
      <c r="B909" s="11">
        <v>905</v>
      </c>
      <c r="C909" s="161" t="s">
        <v>768</v>
      </c>
      <c r="D909" s="237"/>
      <c r="E909" s="152">
        <v>42217</v>
      </c>
      <c r="F909" s="58">
        <v>44482</v>
      </c>
      <c r="G909" s="5">
        <f t="shared" si="86"/>
        <v>6.2054794520547949</v>
      </c>
      <c r="H909" s="11">
        <v>15</v>
      </c>
      <c r="I909" s="11"/>
      <c r="J909" s="87">
        <v>0.05</v>
      </c>
      <c r="K909" s="88">
        <f t="shared" si="87"/>
        <v>6.3333333333333325E-2</v>
      </c>
      <c r="L909" s="238">
        <v>1107803</v>
      </c>
      <c r="M909" s="238">
        <v>905688.03</v>
      </c>
      <c r="N909" s="89">
        <v>0.05</v>
      </c>
      <c r="O909" s="239">
        <f t="shared" si="89"/>
        <v>1163193.1500000001</v>
      </c>
      <c r="P909" s="238">
        <f t="shared" si="90"/>
        <v>457150.84210273973</v>
      </c>
      <c r="Q909" s="238">
        <f t="shared" si="91"/>
        <v>706042.30789726041</v>
      </c>
      <c r="R909" s="89">
        <v>0.05</v>
      </c>
      <c r="S909" s="238">
        <f t="shared" si="88"/>
        <v>670740.19250239735</v>
      </c>
    </row>
    <row r="910" spans="2:19" ht="15" customHeight="1" x14ac:dyDescent="0.25">
      <c r="B910" s="11">
        <v>906</v>
      </c>
      <c r="C910" s="161" t="s">
        <v>769</v>
      </c>
      <c r="D910" s="237"/>
      <c r="E910" s="152">
        <v>42217</v>
      </c>
      <c r="F910" s="58">
        <v>44482</v>
      </c>
      <c r="G910" s="5">
        <f t="shared" si="86"/>
        <v>6.2054794520547949</v>
      </c>
      <c r="H910" s="11">
        <v>15</v>
      </c>
      <c r="I910" s="11"/>
      <c r="J910" s="87">
        <v>0.05</v>
      </c>
      <c r="K910" s="88">
        <f t="shared" si="87"/>
        <v>6.3333333333333325E-2</v>
      </c>
      <c r="L910" s="238">
        <v>9228387</v>
      </c>
      <c r="M910" s="238">
        <v>7544698.5199999996</v>
      </c>
      <c r="N910" s="89">
        <v>0.05</v>
      </c>
      <c r="O910" s="239">
        <f t="shared" si="89"/>
        <v>9689806.3499999996</v>
      </c>
      <c r="P910" s="238">
        <f t="shared" si="90"/>
        <v>3808226.6326232874</v>
      </c>
      <c r="Q910" s="238">
        <f t="shared" si="91"/>
        <v>5881579.7173767127</v>
      </c>
      <c r="R910" s="89">
        <v>0.05</v>
      </c>
      <c r="S910" s="238">
        <f t="shared" si="88"/>
        <v>5587500.7315078769</v>
      </c>
    </row>
    <row r="911" spans="2:19" ht="15" customHeight="1" x14ac:dyDescent="0.25">
      <c r="B911" s="11">
        <v>907</v>
      </c>
      <c r="C911" s="161" t="s">
        <v>770</v>
      </c>
      <c r="D911" s="237"/>
      <c r="E911" s="152">
        <v>42217</v>
      </c>
      <c r="F911" s="58">
        <v>44482</v>
      </c>
      <c r="G911" s="5">
        <f t="shared" si="86"/>
        <v>6.2054794520547949</v>
      </c>
      <c r="H911" s="11">
        <v>15</v>
      </c>
      <c r="I911" s="11"/>
      <c r="J911" s="87">
        <v>0.05</v>
      </c>
      <c r="K911" s="88">
        <f t="shared" si="87"/>
        <v>6.3333333333333325E-2</v>
      </c>
      <c r="L911" s="238">
        <v>11014407</v>
      </c>
      <c r="M911" s="238">
        <v>9004865.1300000008</v>
      </c>
      <c r="N911" s="89">
        <v>0.05</v>
      </c>
      <c r="O911" s="239">
        <f t="shared" si="89"/>
        <v>11565127.35</v>
      </c>
      <c r="P911" s="238">
        <f t="shared" si="90"/>
        <v>4545253.4749520542</v>
      </c>
      <c r="Q911" s="238">
        <f t="shared" si="91"/>
        <v>7019873.8750479454</v>
      </c>
      <c r="R911" s="89">
        <v>0.05</v>
      </c>
      <c r="S911" s="238">
        <f t="shared" si="88"/>
        <v>6668880.1812955476</v>
      </c>
    </row>
    <row r="912" spans="2:19" ht="15" customHeight="1" x14ac:dyDescent="0.25">
      <c r="B912" s="11">
        <v>908</v>
      </c>
      <c r="C912" s="161" t="s">
        <v>771</v>
      </c>
      <c r="D912" s="237"/>
      <c r="E912" s="152">
        <v>42217</v>
      </c>
      <c r="F912" s="58">
        <v>44482</v>
      </c>
      <c r="G912" s="5">
        <f t="shared" si="86"/>
        <v>6.2054794520547949</v>
      </c>
      <c r="H912" s="11">
        <v>15</v>
      </c>
      <c r="I912" s="11"/>
      <c r="J912" s="87">
        <v>0.05</v>
      </c>
      <c r="K912" s="88">
        <f t="shared" si="87"/>
        <v>6.3333333333333325E-2</v>
      </c>
      <c r="L912" s="238">
        <v>5322449</v>
      </c>
      <c r="M912" s="238">
        <v>4351385.91</v>
      </c>
      <c r="N912" s="89">
        <v>0.05</v>
      </c>
      <c r="O912" s="239">
        <f t="shared" si="89"/>
        <v>5588571.4500000002</v>
      </c>
      <c r="P912" s="238">
        <f t="shared" si="90"/>
        <v>2196385.1356232874</v>
      </c>
      <c r="Q912" s="238">
        <f t="shared" si="91"/>
        <v>3392186.3143767128</v>
      </c>
      <c r="R912" s="89">
        <v>0.05</v>
      </c>
      <c r="S912" s="238">
        <f t="shared" si="88"/>
        <v>3222576.9986578771</v>
      </c>
    </row>
    <row r="913" spans="2:19" ht="15" customHeight="1" x14ac:dyDescent="0.25">
      <c r="B913" s="11">
        <v>909</v>
      </c>
      <c r="C913" s="161" t="s">
        <v>771</v>
      </c>
      <c r="D913" s="237"/>
      <c r="E913" s="152">
        <v>42217</v>
      </c>
      <c r="F913" s="58">
        <v>44482</v>
      </c>
      <c r="G913" s="5">
        <f t="shared" si="86"/>
        <v>6.2054794520547949</v>
      </c>
      <c r="H913" s="11">
        <v>15</v>
      </c>
      <c r="I913" s="11"/>
      <c r="J913" s="87">
        <v>0.05</v>
      </c>
      <c r="K913" s="88">
        <f t="shared" si="87"/>
        <v>6.3333333333333325E-2</v>
      </c>
      <c r="L913" s="238">
        <v>5322449</v>
      </c>
      <c r="M913" s="238">
        <v>4351385.91</v>
      </c>
      <c r="N913" s="89">
        <v>0.05</v>
      </c>
      <c r="O913" s="239">
        <f t="shared" si="89"/>
        <v>5588571.4500000002</v>
      </c>
      <c r="P913" s="238">
        <f t="shared" si="90"/>
        <v>2196385.1356232874</v>
      </c>
      <c r="Q913" s="238">
        <f t="shared" si="91"/>
        <v>3392186.3143767128</v>
      </c>
      <c r="R913" s="89">
        <v>0.05</v>
      </c>
      <c r="S913" s="238">
        <f t="shared" si="88"/>
        <v>3222576.9986578771</v>
      </c>
    </row>
    <row r="914" spans="2:19" ht="15" customHeight="1" x14ac:dyDescent="0.25">
      <c r="B914" s="11">
        <v>910</v>
      </c>
      <c r="C914" s="161" t="s">
        <v>771</v>
      </c>
      <c r="D914" s="237"/>
      <c r="E914" s="152">
        <v>42217</v>
      </c>
      <c r="F914" s="58">
        <v>44482</v>
      </c>
      <c r="G914" s="5">
        <f t="shared" si="86"/>
        <v>6.2054794520547949</v>
      </c>
      <c r="H914" s="11">
        <v>15</v>
      </c>
      <c r="I914" s="11"/>
      <c r="J914" s="87">
        <v>0.05</v>
      </c>
      <c r="K914" s="88">
        <f t="shared" si="87"/>
        <v>6.3333333333333325E-2</v>
      </c>
      <c r="L914" s="238">
        <v>5322449</v>
      </c>
      <c r="M914" s="238">
        <v>4351385.91</v>
      </c>
      <c r="N914" s="89">
        <v>0.05</v>
      </c>
      <c r="O914" s="239">
        <f t="shared" si="89"/>
        <v>5588571.4500000002</v>
      </c>
      <c r="P914" s="238">
        <f t="shared" si="90"/>
        <v>2196385.1356232874</v>
      </c>
      <c r="Q914" s="238">
        <f t="shared" si="91"/>
        <v>3392186.3143767128</v>
      </c>
      <c r="R914" s="89">
        <v>0.05</v>
      </c>
      <c r="S914" s="238">
        <f t="shared" si="88"/>
        <v>3222576.9986578771</v>
      </c>
    </row>
    <row r="915" spans="2:19" ht="15" customHeight="1" x14ac:dyDescent="0.25">
      <c r="B915" s="11">
        <v>911</v>
      </c>
      <c r="C915" s="161" t="s">
        <v>772</v>
      </c>
      <c r="D915" s="237" t="s">
        <v>2585</v>
      </c>
      <c r="E915" s="152">
        <v>42217</v>
      </c>
      <c r="F915" s="58">
        <v>44482</v>
      </c>
      <c r="G915" s="5">
        <f t="shared" si="86"/>
        <v>6.2054794520547949</v>
      </c>
      <c r="H915" s="11">
        <v>15</v>
      </c>
      <c r="I915" s="11"/>
      <c r="J915" s="87">
        <v>0.05</v>
      </c>
      <c r="K915" s="88">
        <f t="shared" si="87"/>
        <v>6.3333333333333325E-2</v>
      </c>
      <c r="L915" s="238">
        <v>95418354</v>
      </c>
      <c r="M915" s="238">
        <v>78009593.150000006</v>
      </c>
      <c r="N915" s="89">
        <v>0.05</v>
      </c>
      <c r="O915" s="239">
        <f t="shared" si="89"/>
        <v>100189271.7</v>
      </c>
      <c r="P915" s="238">
        <f t="shared" si="90"/>
        <v>39375756.233876713</v>
      </c>
      <c r="Q915" s="238">
        <f t="shared" si="91"/>
        <v>60813515.46612329</v>
      </c>
      <c r="R915" s="89">
        <v>0.05</v>
      </c>
      <c r="S915" s="238">
        <f t="shared" si="88"/>
        <v>57772839.692817122</v>
      </c>
    </row>
    <row r="916" spans="2:19" ht="15" customHeight="1" x14ac:dyDescent="0.25">
      <c r="B916" s="11">
        <v>912</v>
      </c>
      <c r="C916" s="161" t="s">
        <v>772</v>
      </c>
      <c r="D916" s="237" t="s">
        <v>2585</v>
      </c>
      <c r="E916" s="152">
        <v>42217</v>
      </c>
      <c r="F916" s="58">
        <v>44482</v>
      </c>
      <c r="G916" s="5">
        <f t="shared" si="86"/>
        <v>6.2054794520547949</v>
      </c>
      <c r="H916" s="11">
        <v>15</v>
      </c>
      <c r="I916" s="11"/>
      <c r="J916" s="87">
        <v>0.05</v>
      </c>
      <c r="K916" s="88">
        <f t="shared" si="87"/>
        <v>6.3333333333333325E-2</v>
      </c>
      <c r="L916" s="238">
        <v>92454450</v>
      </c>
      <c r="M916" s="238">
        <v>75586443.569999993</v>
      </c>
      <c r="N916" s="89">
        <v>0.05</v>
      </c>
      <c r="O916" s="239">
        <f t="shared" si="89"/>
        <v>97077172.5</v>
      </c>
      <c r="P916" s="238">
        <f t="shared" si="90"/>
        <v>38152658.616780818</v>
      </c>
      <c r="Q916" s="238">
        <f t="shared" si="91"/>
        <v>58924513.883219182</v>
      </c>
      <c r="R916" s="89">
        <v>0.05</v>
      </c>
      <c r="S916" s="238">
        <f t="shared" si="88"/>
        <v>55978288.189058222</v>
      </c>
    </row>
    <row r="917" spans="2:19" ht="15" customHeight="1" x14ac:dyDescent="0.25">
      <c r="B917" s="11">
        <v>913</v>
      </c>
      <c r="C917" s="161" t="s">
        <v>772</v>
      </c>
      <c r="D917" s="237" t="s">
        <v>2585</v>
      </c>
      <c r="E917" s="152">
        <v>42217</v>
      </c>
      <c r="F917" s="58">
        <v>44482</v>
      </c>
      <c r="G917" s="5">
        <f t="shared" si="86"/>
        <v>6.2054794520547949</v>
      </c>
      <c r="H917" s="11">
        <v>15</v>
      </c>
      <c r="I917" s="11"/>
      <c r="J917" s="87">
        <v>0.05</v>
      </c>
      <c r="K917" s="88">
        <f t="shared" si="87"/>
        <v>6.3333333333333325E-2</v>
      </c>
      <c r="L917" s="238">
        <v>92454450</v>
      </c>
      <c r="M917" s="238">
        <v>75586443.569999993</v>
      </c>
      <c r="N917" s="89">
        <v>0.05</v>
      </c>
      <c r="O917" s="239">
        <f t="shared" si="89"/>
        <v>97077172.5</v>
      </c>
      <c r="P917" s="238">
        <f t="shared" si="90"/>
        <v>38152658.616780818</v>
      </c>
      <c r="Q917" s="238">
        <f t="shared" si="91"/>
        <v>58924513.883219182</v>
      </c>
      <c r="R917" s="89">
        <v>0.05</v>
      </c>
      <c r="S917" s="238">
        <f t="shared" si="88"/>
        <v>55978288.189058222</v>
      </c>
    </row>
    <row r="918" spans="2:19" ht="15" customHeight="1" x14ac:dyDescent="0.25">
      <c r="B918" s="11">
        <v>914</v>
      </c>
      <c r="C918" s="161" t="s">
        <v>773</v>
      </c>
      <c r="D918" s="237" t="s">
        <v>2585</v>
      </c>
      <c r="E918" s="152">
        <v>42217</v>
      </c>
      <c r="F918" s="58">
        <v>44482</v>
      </c>
      <c r="G918" s="5">
        <f t="shared" si="86"/>
        <v>6.2054794520547949</v>
      </c>
      <c r="H918" s="11">
        <v>15</v>
      </c>
      <c r="I918" s="11"/>
      <c r="J918" s="87">
        <v>0.05</v>
      </c>
      <c r="K918" s="88">
        <f t="shared" si="87"/>
        <v>6.3333333333333325E-2</v>
      </c>
      <c r="L918" s="238">
        <v>47118474</v>
      </c>
      <c r="M918" s="238">
        <v>38521865.380000003</v>
      </c>
      <c r="N918" s="89">
        <v>0.05</v>
      </c>
      <c r="O918" s="239">
        <f t="shared" si="89"/>
        <v>49474397.700000003</v>
      </c>
      <c r="P918" s="238">
        <f t="shared" si="90"/>
        <v>19444116.02757534</v>
      </c>
      <c r="Q918" s="238">
        <f t="shared" si="91"/>
        <v>30030281.672424663</v>
      </c>
      <c r="R918" s="89">
        <v>0.05</v>
      </c>
      <c r="S918" s="238">
        <f t="shared" si="88"/>
        <v>28528767.588803429</v>
      </c>
    </row>
    <row r="919" spans="2:19" ht="15" customHeight="1" x14ac:dyDescent="0.25">
      <c r="B919" s="11">
        <v>915</v>
      </c>
      <c r="C919" s="161" t="s">
        <v>774</v>
      </c>
      <c r="D919" s="237" t="s">
        <v>2585</v>
      </c>
      <c r="E919" s="152">
        <v>42217</v>
      </c>
      <c r="F919" s="58">
        <v>44482</v>
      </c>
      <c r="G919" s="5">
        <f t="shared" si="86"/>
        <v>6.2054794520547949</v>
      </c>
      <c r="H919" s="11">
        <v>15</v>
      </c>
      <c r="I919" s="11"/>
      <c r="J919" s="87">
        <v>0.05</v>
      </c>
      <c r="K919" s="88">
        <f t="shared" si="87"/>
        <v>6.3333333333333325E-2</v>
      </c>
      <c r="L919" s="238">
        <v>99523586</v>
      </c>
      <c r="M919" s="238">
        <v>81365839.260000005</v>
      </c>
      <c r="N919" s="89">
        <v>0.05</v>
      </c>
      <c r="O919" s="239">
        <f t="shared" si="89"/>
        <v>104499765.3</v>
      </c>
      <c r="P919" s="238">
        <f t="shared" si="90"/>
        <v>41069839.266534239</v>
      </c>
      <c r="Q919" s="238">
        <f t="shared" si="91"/>
        <v>63429926.033465758</v>
      </c>
      <c r="R919" s="89">
        <v>0.05</v>
      </c>
      <c r="S919" s="238">
        <f t="shared" si="88"/>
        <v>60258429.731792465</v>
      </c>
    </row>
    <row r="920" spans="2:19" ht="15" customHeight="1" x14ac:dyDescent="0.25">
      <c r="B920" s="11">
        <v>916</v>
      </c>
      <c r="C920" s="161" t="s">
        <v>774</v>
      </c>
      <c r="D920" s="237" t="s">
        <v>2585</v>
      </c>
      <c r="E920" s="152">
        <v>42217</v>
      </c>
      <c r="F920" s="58">
        <v>44482</v>
      </c>
      <c r="G920" s="5">
        <f t="shared" si="86"/>
        <v>6.2054794520547949</v>
      </c>
      <c r="H920" s="11">
        <v>15</v>
      </c>
      <c r="I920" s="11"/>
      <c r="J920" s="87">
        <v>0.05</v>
      </c>
      <c r="K920" s="88">
        <f t="shared" si="87"/>
        <v>6.3333333333333325E-2</v>
      </c>
      <c r="L920" s="238">
        <v>99523586</v>
      </c>
      <c r="M920" s="238">
        <v>81365839.260000005</v>
      </c>
      <c r="N920" s="89">
        <v>0.05</v>
      </c>
      <c r="O920" s="239">
        <f t="shared" si="89"/>
        <v>104499765.3</v>
      </c>
      <c r="P920" s="238">
        <f t="shared" si="90"/>
        <v>41069839.266534239</v>
      </c>
      <c r="Q920" s="238">
        <f t="shared" si="91"/>
        <v>63429926.033465758</v>
      </c>
      <c r="R920" s="89">
        <v>0.05</v>
      </c>
      <c r="S920" s="238">
        <f t="shared" si="88"/>
        <v>60258429.731792465</v>
      </c>
    </row>
    <row r="921" spans="2:19" ht="15" customHeight="1" x14ac:dyDescent="0.25">
      <c r="B921" s="11">
        <v>917</v>
      </c>
      <c r="C921" s="161" t="s">
        <v>775</v>
      </c>
      <c r="D921" s="237"/>
      <c r="E921" s="152">
        <v>42217</v>
      </c>
      <c r="F921" s="58">
        <v>44482</v>
      </c>
      <c r="G921" s="5">
        <f t="shared" si="86"/>
        <v>6.2054794520547949</v>
      </c>
      <c r="H921" s="11">
        <v>15</v>
      </c>
      <c r="I921" s="11"/>
      <c r="J921" s="87">
        <v>0.05</v>
      </c>
      <c r="K921" s="88">
        <f t="shared" si="87"/>
        <v>6.3333333333333325E-2</v>
      </c>
      <c r="L921" s="238">
        <v>10066243</v>
      </c>
      <c r="M921" s="238">
        <v>8229690.4900000002</v>
      </c>
      <c r="N921" s="89">
        <v>0.05</v>
      </c>
      <c r="O921" s="239">
        <f t="shared" si="89"/>
        <v>10569555.15</v>
      </c>
      <c r="P921" s="238">
        <f t="shared" si="90"/>
        <v>4153979.9623767124</v>
      </c>
      <c r="Q921" s="238">
        <f t="shared" si="91"/>
        <v>6415575.1876232885</v>
      </c>
      <c r="R921" s="89">
        <v>0.05</v>
      </c>
      <c r="S921" s="238">
        <f t="shared" si="88"/>
        <v>6094796.4282421237</v>
      </c>
    </row>
    <row r="922" spans="2:19" ht="15" customHeight="1" x14ac:dyDescent="0.25">
      <c r="B922" s="11">
        <v>918</v>
      </c>
      <c r="C922" s="161" t="s">
        <v>776</v>
      </c>
      <c r="D922" s="237"/>
      <c r="E922" s="152">
        <v>42217</v>
      </c>
      <c r="F922" s="58">
        <v>44482</v>
      </c>
      <c r="G922" s="5">
        <f t="shared" si="86"/>
        <v>6.2054794520547949</v>
      </c>
      <c r="H922" s="11">
        <v>3</v>
      </c>
      <c r="I922" s="11"/>
      <c r="J922" s="87">
        <v>0.05</v>
      </c>
      <c r="K922" s="88">
        <f t="shared" si="87"/>
        <v>0.31666666666666665</v>
      </c>
      <c r="L922" s="238">
        <v>1185755</v>
      </c>
      <c r="M922" s="238">
        <v>969417.95</v>
      </c>
      <c r="N922" s="89">
        <v>0.05</v>
      </c>
      <c r="O922" s="239">
        <f t="shared" si="89"/>
        <v>1245042.75</v>
      </c>
      <c r="P922" s="238">
        <f t="shared" si="90"/>
        <v>2446594.2806506851</v>
      </c>
      <c r="Q922" s="238">
        <f t="shared" si="91"/>
        <v>0</v>
      </c>
      <c r="R922" s="89">
        <v>0.05</v>
      </c>
      <c r="S922" s="238">
        <f t="shared" si="88"/>
        <v>62252.137500000004</v>
      </c>
    </row>
    <row r="923" spans="2:19" ht="15" customHeight="1" x14ac:dyDescent="0.25">
      <c r="B923" s="11">
        <v>919</v>
      </c>
      <c r="C923" s="161" t="s">
        <v>776</v>
      </c>
      <c r="D923" s="237"/>
      <c r="E923" s="152">
        <v>42217</v>
      </c>
      <c r="F923" s="58">
        <v>44482</v>
      </c>
      <c r="G923" s="5">
        <f t="shared" si="86"/>
        <v>6.2054794520547949</v>
      </c>
      <c r="H923" s="11">
        <v>3</v>
      </c>
      <c r="I923" s="11"/>
      <c r="J923" s="87">
        <v>0.05</v>
      </c>
      <c r="K923" s="88">
        <f t="shared" si="87"/>
        <v>0.31666666666666665</v>
      </c>
      <c r="L923" s="238">
        <v>1185755</v>
      </c>
      <c r="M923" s="238">
        <v>969417.95</v>
      </c>
      <c r="N923" s="89">
        <v>0.05</v>
      </c>
      <c r="O923" s="239">
        <f t="shared" si="89"/>
        <v>1245042.75</v>
      </c>
      <c r="P923" s="238">
        <f t="shared" si="90"/>
        <v>2446594.2806506851</v>
      </c>
      <c r="Q923" s="238">
        <f t="shared" si="91"/>
        <v>0</v>
      </c>
      <c r="R923" s="89">
        <v>0.05</v>
      </c>
      <c r="S923" s="238">
        <f t="shared" si="88"/>
        <v>62252.137500000004</v>
      </c>
    </row>
    <row r="924" spans="2:19" ht="15" customHeight="1" x14ac:dyDescent="0.25">
      <c r="B924" s="11">
        <v>920</v>
      </c>
      <c r="C924" s="161" t="s">
        <v>776</v>
      </c>
      <c r="D924" s="237"/>
      <c r="E924" s="152">
        <v>42217</v>
      </c>
      <c r="F924" s="58">
        <v>44482</v>
      </c>
      <c r="G924" s="5">
        <f t="shared" si="86"/>
        <v>6.2054794520547949</v>
      </c>
      <c r="H924" s="11">
        <v>3</v>
      </c>
      <c r="I924" s="11"/>
      <c r="J924" s="87">
        <v>0.05</v>
      </c>
      <c r="K924" s="88">
        <f t="shared" si="87"/>
        <v>0.31666666666666665</v>
      </c>
      <c r="L924" s="238">
        <v>1185755</v>
      </c>
      <c r="M924" s="238">
        <v>969417.95</v>
      </c>
      <c r="N924" s="89">
        <v>0.05</v>
      </c>
      <c r="O924" s="239">
        <f t="shared" si="89"/>
        <v>1245042.75</v>
      </c>
      <c r="P924" s="238">
        <f t="shared" si="90"/>
        <v>2446594.2806506851</v>
      </c>
      <c r="Q924" s="238">
        <f t="shared" si="91"/>
        <v>0</v>
      </c>
      <c r="R924" s="89">
        <v>0.05</v>
      </c>
      <c r="S924" s="238">
        <f t="shared" si="88"/>
        <v>62252.137500000004</v>
      </c>
    </row>
    <row r="925" spans="2:19" ht="15" customHeight="1" x14ac:dyDescent="0.25">
      <c r="B925" s="11">
        <v>921</v>
      </c>
      <c r="C925" s="161" t="s">
        <v>777</v>
      </c>
      <c r="D925" s="237"/>
      <c r="E925" s="152">
        <v>42217</v>
      </c>
      <c r="F925" s="58">
        <v>44482</v>
      </c>
      <c r="G925" s="5">
        <f t="shared" si="86"/>
        <v>6.2054794520547949</v>
      </c>
      <c r="H925" s="11">
        <v>25</v>
      </c>
      <c r="I925" s="11"/>
      <c r="J925" s="87">
        <v>0.05</v>
      </c>
      <c r="K925" s="88">
        <f t="shared" si="87"/>
        <v>3.7999999999999999E-2</v>
      </c>
      <c r="L925" s="238">
        <v>200481301</v>
      </c>
      <c r="M925" s="238">
        <v>163904155.46000001</v>
      </c>
      <c r="N925" s="89">
        <v>0.05</v>
      </c>
      <c r="O925" s="239">
        <f t="shared" si="89"/>
        <v>210505366.05000001</v>
      </c>
      <c r="P925" s="238">
        <f t="shared" si="90"/>
        <v>49638895.495680824</v>
      </c>
      <c r="Q925" s="238">
        <f t="shared" si="91"/>
        <v>160866470.5543192</v>
      </c>
      <c r="R925" s="89">
        <v>0.05</v>
      </c>
      <c r="S925" s="238">
        <f t="shared" si="88"/>
        <v>152823147.02660322</v>
      </c>
    </row>
    <row r="926" spans="2:19" ht="15" customHeight="1" x14ac:dyDescent="0.25">
      <c r="B926" s="11">
        <v>922</v>
      </c>
      <c r="C926" s="161" t="s">
        <v>777</v>
      </c>
      <c r="D926" s="237"/>
      <c r="E926" s="152">
        <v>42217</v>
      </c>
      <c r="F926" s="58">
        <v>44482</v>
      </c>
      <c r="G926" s="5">
        <f t="shared" si="86"/>
        <v>6.2054794520547949</v>
      </c>
      <c r="H926" s="11">
        <v>25</v>
      </c>
      <c r="I926" s="11"/>
      <c r="J926" s="87">
        <v>0.05</v>
      </c>
      <c r="K926" s="88">
        <f t="shared" si="87"/>
        <v>3.7999999999999999E-2</v>
      </c>
      <c r="L926" s="238">
        <v>200481301</v>
      </c>
      <c r="M926" s="238">
        <v>163904155.46000001</v>
      </c>
      <c r="N926" s="89">
        <v>0.05</v>
      </c>
      <c r="O926" s="239">
        <f t="shared" si="89"/>
        <v>210505366.05000001</v>
      </c>
      <c r="P926" s="238">
        <f t="shared" si="90"/>
        <v>49638895.495680824</v>
      </c>
      <c r="Q926" s="238">
        <f t="shared" si="91"/>
        <v>160866470.5543192</v>
      </c>
      <c r="R926" s="89">
        <v>0.05</v>
      </c>
      <c r="S926" s="238">
        <f t="shared" si="88"/>
        <v>152823147.02660322</v>
      </c>
    </row>
    <row r="927" spans="2:19" ht="15" customHeight="1" x14ac:dyDescent="0.25">
      <c r="B927" s="11">
        <v>923</v>
      </c>
      <c r="C927" s="161" t="s">
        <v>778</v>
      </c>
      <c r="D927" s="237"/>
      <c r="E927" s="152">
        <v>42217</v>
      </c>
      <c r="F927" s="58">
        <v>44482</v>
      </c>
      <c r="G927" s="5">
        <f t="shared" si="86"/>
        <v>6.2054794520547949</v>
      </c>
      <c r="H927" s="11">
        <v>25</v>
      </c>
      <c r="I927" s="11"/>
      <c r="J927" s="87">
        <v>0.05</v>
      </c>
      <c r="K927" s="88">
        <f t="shared" si="87"/>
        <v>3.7999999999999999E-2</v>
      </c>
      <c r="L927" s="238">
        <v>2394312</v>
      </c>
      <c r="M927" s="238">
        <v>1957477.76</v>
      </c>
      <c r="N927" s="89">
        <v>0.05</v>
      </c>
      <c r="O927" s="239">
        <f t="shared" si="89"/>
        <v>2514027.6</v>
      </c>
      <c r="P927" s="238">
        <f t="shared" si="90"/>
        <v>592828.371320548</v>
      </c>
      <c r="Q927" s="238">
        <f t="shared" si="91"/>
        <v>1921199.2286794521</v>
      </c>
      <c r="R927" s="89">
        <v>0.05</v>
      </c>
      <c r="S927" s="238">
        <f t="shared" si="88"/>
        <v>1825139.2672454794</v>
      </c>
    </row>
    <row r="928" spans="2:19" ht="15" customHeight="1" x14ac:dyDescent="0.25">
      <c r="B928" s="11">
        <v>924</v>
      </c>
      <c r="C928" s="161" t="s">
        <v>779</v>
      </c>
      <c r="D928" s="237"/>
      <c r="E928" s="152">
        <v>42217</v>
      </c>
      <c r="F928" s="58">
        <v>44482</v>
      </c>
      <c r="G928" s="5">
        <f t="shared" si="86"/>
        <v>6.2054794520547949</v>
      </c>
      <c r="H928" s="11">
        <v>25</v>
      </c>
      <c r="I928" s="11"/>
      <c r="J928" s="87">
        <v>0.05</v>
      </c>
      <c r="K928" s="88">
        <f t="shared" si="87"/>
        <v>3.7999999999999999E-2</v>
      </c>
      <c r="L928" s="238">
        <v>762424</v>
      </c>
      <c r="M928" s="238">
        <v>623322.29</v>
      </c>
      <c r="N928" s="89">
        <v>0.05</v>
      </c>
      <c r="O928" s="239">
        <f t="shared" si="89"/>
        <v>800545.20000000007</v>
      </c>
      <c r="P928" s="238">
        <f t="shared" si="90"/>
        <v>188775.13798356167</v>
      </c>
      <c r="Q928" s="238">
        <f t="shared" si="91"/>
        <v>611770.06201643846</v>
      </c>
      <c r="R928" s="89">
        <v>0.05</v>
      </c>
      <c r="S928" s="238">
        <f t="shared" si="88"/>
        <v>581181.55891561648</v>
      </c>
    </row>
    <row r="929" spans="2:19" ht="15" customHeight="1" x14ac:dyDescent="0.25">
      <c r="B929" s="11">
        <v>925</v>
      </c>
      <c r="C929" s="161" t="s">
        <v>780</v>
      </c>
      <c r="D929" s="237"/>
      <c r="E929" s="152">
        <v>42217</v>
      </c>
      <c r="F929" s="58">
        <v>44482</v>
      </c>
      <c r="G929" s="5">
        <f t="shared" si="86"/>
        <v>6.2054794520547949</v>
      </c>
      <c r="H929" s="11">
        <v>25</v>
      </c>
      <c r="I929" s="11"/>
      <c r="J929" s="87">
        <v>0.05</v>
      </c>
      <c r="K929" s="88">
        <f t="shared" si="87"/>
        <v>3.7999999999999999E-2</v>
      </c>
      <c r="L929" s="238">
        <v>1387756</v>
      </c>
      <c r="M929" s="238">
        <v>1134564.55</v>
      </c>
      <c r="N929" s="89">
        <v>0.05</v>
      </c>
      <c r="O929" s="239">
        <f t="shared" si="89"/>
        <v>1457143.8</v>
      </c>
      <c r="P929" s="238">
        <f t="shared" si="90"/>
        <v>343606.48456438357</v>
      </c>
      <c r="Q929" s="238">
        <f t="shared" si="91"/>
        <v>1113537.3154356165</v>
      </c>
      <c r="R929" s="89">
        <v>0.05</v>
      </c>
      <c r="S929" s="238">
        <f t="shared" si="88"/>
        <v>1057860.4496638356</v>
      </c>
    </row>
    <row r="930" spans="2:19" ht="15" customHeight="1" x14ac:dyDescent="0.25">
      <c r="B930" s="11">
        <v>926</v>
      </c>
      <c r="C930" s="161" t="s">
        <v>781</v>
      </c>
      <c r="D930" s="237"/>
      <c r="E930" s="152">
        <v>42217</v>
      </c>
      <c r="F930" s="58">
        <v>44482</v>
      </c>
      <c r="G930" s="5">
        <f t="shared" si="86"/>
        <v>6.2054794520547949</v>
      </c>
      <c r="H930" s="11">
        <v>25</v>
      </c>
      <c r="I930" s="11"/>
      <c r="J930" s="87">
        <v>0.05</v>
      </c>
      <c r="K930" s="88">
        <f t="shared" si="87"/>
        <v>3.7999999999999999E-2</v>
      </c>
      <c r="L930" s="238">
        <v>12975919</v>
      </c>
      <c r="M930" s="238">
        <v>10608505.810000001</v>
      </c>
      <c r="N930" s="89">
        <v>0.05</v>
      </c>
      <c r="O930" s="239">
        <f t="shared" si="89"/>
        <v>13624714.950000001</v>
      </c>
      <c r="P930" s="238">
        <f t="shared" si="90"/>
        <v>3212819.7691684933</v>
      </c>
      <c r="Q930" s="238">
        <f t="shared" si="91"/>
        <v>10411895.180831507</v>
      </c>
      <c r="R930" s="89">
        <v>0.05</v>
      </c>
      <c r="S930" s="238">
        <f t="shared" si="88"/>
        <v>9891300.4217899311</v>
      </c>
    </row>
    <row r="931" spans="2:19" ht="15" customHeight="1" x14ac:dyDescent="0.25">
      <c r="B931" s="11">
        <v>927</v>
      </c>
      <c r="C931" s="161" t="s">
        <v>782</v>
      </c>
      <c r="D931" s="237"/>
      <c r="E931" s="152">
        <v>42217</v>
      </c>
      <c r="F931" s="58">
        <v>44482</v>
      </c>
      <c r="G931" s="5">
        <f t="shared" si="86"/>
        <v>6.2054794520547949</v>
      </c>
      <c r="H931" s="11">
        <v>15</v>
      </c>
      <c r="I931" s="11"/>
      <c r="J931" s="87">
        <v>0.05</v>
      </c>
      <c r="K931" s="88">
        <f t="shared" si="87"/>
        <v>6.3333333333333325E-2</v>
      </c>
      <c r="L931" s="238">
        <v>1853548</v>
      </c>
      <c r="M931" s="238">
        <v>1515374.34</v>
      </c>
      <c r="N931" s="89">
        <v>0.05</v>
      </c>
      <c r="O931" s="239">
        <f t="shared" si="89"/>
        <v>1946225.4000000001</v>
      </c>
      <c r="P931" s="238">
        <f t="shared" si="90"/>
        <v>764893.24282191787</v>
      </c>
      <c r="Q931" s="238">
        <f t="shared" si="91"/>
        <v>1181332.1571780823</v>
      </c>
      <c r="R931" s="89">
        <v>0.05</v>
      </c>
      <c r="S931" s="238">
        <f t="shared" si="88"/>
        <v>1122265.5493191781</v>
      </c>
    </row>
    <row r="932" spans="2:19" ht="15" customHeight="1" x14ac:dyDescent="0.25">
      <c r="B932" s="11">
        <v>928</v>
      </c>
      <c r="C932" s="161" t="s">
        <v>783</v>
      </c>
      <c r="D932" s="237"/>
      <c r="E932" s="152">
        <v>42217</v>
      </c>
      <c r="F932" s="58">
        <v>44482</v>
      </c>
      <c r="G932" s="5">
        <f t="shared" si="86"/>
        <v>6.2054794520547949</v>
      </c>
      <c r="H932" s="11">
        <v>12</v>
      </c>
      <c r="I932" s="11"/>
      <c r="J932" s="87">
        <v>0.05</v>
      </c>
      <c r="K932" s="88">
        <f t="shared" si="87"/>
        <v>7.9166666666666663E-2</v>
      </c>
      <c r="L932" s="238">
        <v>10574683</v>
      </c>
      <c r="M932" s="238">
        <v>8645367.3200000003</v>
      </c>
      <c r="N932" s="89">
        <v>0.05</v>
      </c>
      <c r="O932" s="239">
        <f t="shared" si="89"/>
        <v>11103417.15</v>
      </c>
      <c r="P932" s="238">
        <f t="shared" si="90"/>
        <v>5454743.801943494</v>
      </c>
      <c r="Q932" s="238">
        <f t="shared" si="91"/>
        <v>5648673.3480565064</v>
      </c>
      <c r="R932" s="89">
        <v>0.05</v>
      </c>
      <c r="S932" s="238">
        <f t="shared" si="88"/>
        <v>5366239.680653681</v>
      </c>
    </row>
    <row r="933" spans="2:19" ht="15" customHeight="1" x14ac:dyDescent="0.25">
      <c r="B933" s="11">
        <v>929</v>
      </c>
      <c r="C933" s="161" t="s">
        <v>783</v>
      </c>
      <c r="D933" s="237"/>
      <c r="E933" s="152">
        <v>42217</v>
      </c>
      <c r="F933" s="58">
        <v>44482</v>
      </c>
      <c r="G933" s="5">
        <f t="shared" si="86"/>
        <v>6.2054794520547949</v>
      </c>
      <c r="H933" s="11">
        <v>12</v>
      </c>
      <c r="I933" s="11"/>
      <c r="J933" s="87">
        <v>0.05</v>
      </c>
      <c r="K933" s="88">
        <f t="shared" si="87"/>
        <v>7.9166666666666663E-2</v>
      </c>
      <c r="L933" s="238">
        <v>10574683</v>
      </c>
      <c r="M933" s="238">
        <v>8645367.3200000003</v>
      </c>
      <c r="N933" s="89">
        <v>0.05</v>
      </c>
      <c r="O933" s="239">
        <f t="shared" si="89"/>
        <v>11103417.15</v>
      </c>
      <c r="P933" s="238">
        <f t="shared" si="90"/>
        <v>5454743.801943494</v>
      </c>
      <c r="Q933" s="238">
        <f t="shared" si="91"/>
        <v>5648673.3480565064</v>
      </c>
      <c r="R933" s="89">
        <v>0.05</v>
      </c>
      <c r="S933" s="238">
        <f t="shared" si="88"/>
        <v>5366239.680653681</v>
      </c>
    </row>
    <row r="934" spans="2:19" ht="15" customHeight="1" x14ac:dyDescent="0.25">
      <c r="B934" s="11">
        <v>930</v>
      </c>
      <c r="C934" s="161" t="s">
        <v>784</v>
      </c>
      <c r="D934" s="237"/>
      <c r="E934" s="152">
        <v>42217</v>
      </c>
      <c r="F934" s="58">
        <v>44482</v>
      </c>
      <c r="G934" s="5">
        <f t="shared" si="86"/>
        <v>6.2054794520547949</v>
      </c>
      <c r="H934" s="11">
        <v>15</v>
      </c>
      <c r="I934" s="11"/>
      <c r="J934" s="87">
        <v>0.05</v>
      </c>
      <c r="K934" s="88">
        <f t="shared" si="87"/>
        <v>6.3333333333333325E-2</v>
      </c>
      <c r="L934" s="238">
        <v>4426685</v>
      </c>
      <c r="M934" s="238">
        <v>3619051.06</v>
      </c>
      <c r="N934" s="89">
        <v>0.05</v>
      </c>
      <c r="O934" s="239">
        <f t="shared" si="89"/>
        <v>4648019.25</v>
      </c>
      <c r="P934" s="238">
        <f t="shared" si="90"/>
        <v>1826735.236746575</v>
      </c>
      <c r="Q934" s="238">
        <f t="shared" si="91"/>
        <v>2821284.0132534252</v>
      </c>
      <c r="R934" s="89">
        <v>0.05</v>
      </c>
      <c r="S934" s="238">
        <f t="shared" si="88"/>
        <v>2680219.8125907537</v>
      </c>
    </row>
    <row r="935" spans="2:19" ht="15" customHeight="1" x14ac:dyDescent="0.25">
      <c r="B935" s="11">
        <v>931</v>
      </c>
      <c r="C935" s="161" t="s">
        <v>785</v>
      </c>
      <c r="D935" s="237"/>
      <c r="E935" s="152">
        <v>42217</v>
      </c>
      <c r="F935" s="58">
        <v>44482</v>
      </c>
      <c r="G935" s="5">
        <f t="shared" si="86"/>
        <v>6.2054794520547949</v>
      </c>
      <c r="H935" s="11">
        <v>15</v>
      </c>
      <c r="I935" s="11"/>
      <c r="J935" s="87">
        <v>0.05</v>
      </c>
      <c r="K935" s="88">
        <f t="shared" si="87"/>
        <v>6.3333333333333325E-2</v>
      </c>
      <c r="L935" s="238">
        <v>4093845</v>
      </c>
      <c r="M935" s="238">
        <v>3346936.62</v>
      </c>
      <c r="N935" s="89">
        <v>0.05</v>
      </c>
      <c r="O935" s="239">
        <f t="shared" si="89"/>
        <v>4298537.25</v>
      </c>
      <c r="P935" s="238">
        <f t="shared" si="90"/>
        <v>1689384.0233219175</v>
      </c>
      <c r="Q935" s="238">
        <f t="shared" si="91"/>
        <v>2609153.2266780827</v>
      </c>
      <c r="R935" s="89">
        <v>0.05</v>
      </c>
      <c r="S935" s="238">
        <f t="shared" si="88"/>
        <v>2478695.5653441786</v>
      </c>
    </row>
    <row r="936" spans="2:19" ht="15" customHeight="1" x14ac:dyDescent="0.25">
      <c r="B936" s="11">
        <v>932</v>
      </c>
      <c r="C936" s="161" t="s">
        <v>786</v>
      </c>
      <c r="D936" s="237"/>
      <c r="E936" s="152">
        <v>42217</v>
      </c>
      <c r="F936" s="58">
        <v>44482</v>
      </c>
      <c r="G936" s="5">
        <f t="shared" si="86"/>
        <v>6.2054794520547949</v>
      </c>
      <c r="H936" s="11">
        <v>15</v>
      </c>
      <c r="I936" s="11"/>
      <c r="J936" s="87">
        <v>0.05</v>
      </c>
      <c r="K936" s="88">
        <f t="shared" si="87"/>
        <v>6.3333333333333325E-2</v>
      </c>
      <c r="L936" s="238">
        <v>2274217</v>
      </c>
      <c r="M936" s="238">
        <v>1859293.67</v>
      </c>
      <c r="N936" s="89">
        <v>0.05</v>
      </c>
      <c r="O936" s="239">
        <f t="shared" si="89"/>
        <v>2387927.85</v>
      </c>
      <c r="P936" s="238">
        <f t="shared" si="90"/>
        <v>938488.35639041092</v>
      </c>
      <c r="Q936" s="238">
        <f t="shared" si="91"/>
        <v>1449439.4936095891</v>
      </c>
      <c r="R936" s="89">
        <v>0.05</v>
      </c>
      <c r="S936" s="238">
        <f t="shared" si="88"/>
        <v>1376967.5189291094</v>
      </c>
    </row>
    <row r="937" spans="2:19" ht="15" customHeight="1" x14ac:dyDescent="0.25">
      <c r="B937" s="11">
        <v>933</v>
      </c>
      <c r="C937" s="161" t="s">
        <v>787</v>
      </c>
      <c r="D937" s="237"/>
      <c r="E937" s="152">
        <v>42217</v>
      </c>
      <c r="F937" s="58">
        <v>44482</v>
      </c>
      <c r="G937" s="5">
        <f t="shared" si="86"/>
        <v>6.2054794520547949</v>
      </c>
      <c r="H937" s="11">
        <v>15</v>
      </c>
      <c r="I937" s="11"/>
      <c r="J937" s="87">
        <v>0.05</v>
      </c>
      <c r="K937" s="88">
        <f t="shared" si="87"/>
        <v>6.3333333333333325E-2</v>
      </c>
      <c r="L937" s="238">
        <v>5788738</v>
      </c>
      <c r="M937" s="238">
        <v>4732602.04</v>
      </c>
      <c r="N937" s="89">
        <v>0.05</v>
      </c>
      <c r="O937" s="239">
        <f t="shared" si="89"/>
        <v>6078174.9000000004</v>
      </c>
      <c r="P937" s="238">
        <f t="shared" si="90"/>
        <v>2388805.9983698633</v>
      </c>
      <c r="Q937" s="238">
        <f t="shared" si="91"/>
        <v>3689368.9016301371</v>
      </c>
      <c r="R937" s="89">
        <v>0.05</v>
      </c>
      <c r="S937" s="238">
        <f t="shared" si="88"/>
        <v>3504900.4565486303</v>
      </c>
    </row>
    <row r="938" spans="2:19" ht="15" customHeight="1" x14ac:dyDescent="0.25">
      <c r="B938" s="11">
        <v>934</v>
      </c>
      <c r="C938" s="161" t="s">
        <v>788</v>
      </c>
      <c r="D938" s="237"/>
      <c r="E938" s="152">
        <v>42217</v>
      </c>
      <c r="F938" s="58">
        <v>44482</v>
      </c>
      <c r="G938" s="5">
        <f t="shared" si="86"/>
        <v>6.2054794520547949</v>
      </c>
      <c r="H938" s="11">
        <v>15</v>
      </c>
      <c r="I938" s="11"/>
      <c r="J938" s="87">
        <v>0.05</v>
      </c>
      <c r="K938" s="88">
        <f t="shared" si="87"/>
        <v>6.3333333333333325E-2</v>
      </c>
      <c r="L938" s="238">
        <v>2601542</v>
      </c>
      <c r="M938" s="238">
        <v>2126899.3199999998</v>
      </c>
      <c r="N938" s="89">
        <v>0.05</v>
      </c>
      <c r="O938" s="239">
        <f t="shared" si="89"/>
        <v>2731619.1</v>
      </c>
      <c r="P938" s="238">
        <f t="shared" si="90"/>
        <v>1073563.7257397259</v>
      </c>
      <c r="Q938" s="238">
        <f t="shared" si="91"/>
        <v>1658055.3742602742</v>
      </c>
      <c r="R938" s="89">
        <v>0.05</v>
      </c>
      <c r="S938" s="238">
        <f t="shared" si="88"/>
        <v>1575152.6055472605</v>
      </c>
    </row>
    <row r="939" spans="2:19" ht="15" customHeight="1" x14ac:dyDescent="0.25">
      <c r="B939" s="11">
        <v>935</v>
      </c>
      <c r="C939" s="161" t="s">
        <v>789</v>
      </c>
      <c r="D939" s="237"/>
      <c r="E939" s="152">
        <v>42217</v>
      </c>
      <c r="F939" s="58">
        <v>44482</v>
      </c>
      <c r="G939" s="5">
        <f t="shared" si="86"/>
        <v>6.2054794520547949</v>
      </c>
      <c r="H939" s="11">
        <v>15</v>
      </c>
      <c r="I939" s="11"/>
      <c r="J939" s="87">
        <v>0.05</v>
      </c>
      <c r="K939" s="88">
        <f t="shared" si="87"/>
        <v>6.3333333333333325E-2</v>
      </c>
      <c r="L939" s="238">
        <v>214322</v>
      </c>
      <c r="M939" s="238">
        <v>175219.66</v>
      </c>
      <c r="N939" s="89">
        <v>0.05</v>
      </c>
      <c r="O939" s="239">
        <f t="shared" si="89"/>
        <v>225038.1</v>
      </c>
      <c r="P939" s="238">
        <f t="shared" si="90"/>
        <v>88443.056013698631</v>
      </c>
      <c r="Q939" s="238">
        <f t="shared" si="91"/>
        <v>136595.04398630137</v>
      </c>
      <c r="R939" s="89">
        <v>0.05</v>
      </c>
      <c r="S939" s="238">
        <f t="shared" si="88"/>
        <v>129765.2917869863</v>
      </c>
    </row>
    <row r="940" spans="2:19" ht="15" customHeight="1" x14ac:dyDescent="0.25">
      <c r="B940" s="11">
        <v>936</v>
      </c>
      <c r="C940" s="161" t="s">
        <v>790</v>
      </c>
      <c r="D940" s="237"/>
      <c r="E940" s="152">
        <v>42217</v>
      </c>
      <c r="F940" s="58">
        <v>44482</v>
      </c>
      <c r="G940" s="5">
        <f t="shared" si="86"/>
        <v>6.2054794520547949</v>
      </c>
      <c r="H940" s="11">
        <v>15</v>
      </c>
      <c r="I940" s="11"/>
      <c r="J940" s="87">
        <v>0.05</v>
      </c>
      <c r="K940" s="88">
        <f t="shared" si="87"/>
        <v>6.3333333333333325E-2</v>
      </c>
      <c r="L940" s="238">
        <v>17849281</v>
      </c>
      <c r="M940" s="238">
        <v>14592739.140000001</v>
      </c>
      <c r="N940" s="89">
        <v>0.05</v>
      </c>
      <c r="O940" s="239">
        <f t="shared" si="89"/>
        <v>18741745.050000001</v>
      </c>
      <c r="P940" s="238">
        <f t="shared" si="90"/>
        <v>7365762.5408835607</v>
      </c>
      <c r="Q940" s="238">
        <f t="shared" si="91"/>
        <v>11375982.509116441</v>
      </c>
      <c r="R940" s="89">
        <v>0.05</v>
      </c>
      <c r="S940" s="238">
        <f t="shared" si="88"/>
        <v>10807183.383660618</v>
      </c>
    </row>
    <row r="941" spans="2:19" ht="15" customHeight="1" x14ac:dyDescent="0.25">
      <c r="B941" s="11">
        <v>937</v>
      </c>
      <c r="C941" s="161" t="s">
        <v>791</v>
      </c>
      <c r="D941" s="237"/>
      <c r="E941" s="152">
        <v>42217</v>
      </c>
      <c r="F941" s="58">
        <v>44482</v>
      </c>
      <c r="G941" s="5">
        <f t="shared" si="86"/>
        <v>6.2054794520547949</v>
      </c>
      <c r="H941" s="11">
        <v>15</v>
      </c>
      <c r="I941" s="11"/>
      <c r="J941" s="87">
        <v>0.05</v>
      </c>
      <c r="K941" s="88">
        <f t="shared" si="87"/>
        <v>6.3333333333333325E-2</v>
      </c>
      <c r="L941" s="238">
        <v>6597271</v>
      </c>
      <c r="M941" s="238">
        <v>5393620.8899999997</v>
      </c>
      <c r="N941" s="89">
        <v>0.05</v>
      </c>
      <c r="O941" s="239">
        <f t="shared" si="89"/>
        <v>6927134.5500000007</v>
      </c>
      <c r="P941" s="238">
        <f t="shared" si="90"/>
        <v>2722458.7704041097</v>
      </c>
      <c r="Q941" s="238">
        <f t="shared" si="91"/>
        <v>4204675.779595891</v>
      </c>
      <c r="R941" s="89">
        <v>0.05</v>
      </c>
      <c r="S941" s="238">
        <f t="shared" si="88"/>
        <v>3994441.9906160962</v>
      </c>
    </row>
    <row r="942" spans="2:19" ht="15" customHeight="1" x14ac:dyDescent="0.25">
      <c r="B942" s="11">
        <v>938</v>
      </c>
      <c r="C942" s="161" t="s">
        <v>792</v>
      </c>
      <c r="D942" s="237"/>
      <c r="E942" s="152">
        <v>42217</v>
      </c>
      <c r="F942" s="58">
        <v>44482</v>
      </c>
      <c r="G942" s="5">
        <f t="shared" si="86"/>
        <v>6.2054794520547949</v>
      </c>
      <c r="H942" s="11">
        <v>15</v>
      </c>
      <c r="I942" s="11"/>
      <c r="J942" s="87">
        <v>0.05</v>
      </c>
      <c r="K942" s="88">
        <f t="shared" si="87"/>
        <v>6.3333333333333325E-2</v>
      </c>
      <c r="L942" s="238">
        <v>432921</v>
      </c>
      <c r="M942" s="238">
        <v>353936</v>
      </c>
      <c r="N942" s="89">
        <v>0.05</v>
      </c>
      <c r="O942" s="239">
        <f t="shared" si="89"/>
        <v>454567.05000000005</v>
      </c>
      <c r="P942" s="238">
        <f t="shared" si="90"/>
        <v>178651.07759589041</v>
      </c>
      <c r="Q942" s="238">
        <f t="shared" si="91"/>
        <v>275915.97240410966</v>
      </c>
      <c r="R942" s="89">
        <v>0.05</v>
      </c>
      <c r="S942" s="238">
        <f t="shared" si="88"/>
        <v>262120.17378390417</v>
      </c>
    </row>
    <row r="943" spans="2:19" ht="15" customHeight="1" x14ac:dyDescent="0.25">
      <c r="B943" s="11">
        <v>939</v>
      </c>
      <c r="C943" s="161" t="s">
        <v>793</v>
      </c>
      <c r="D943" s="237"/>
      <c r="E943" s="152">
        <v>42217</v>
      </c>
      <c r="F943" s="58">
        <v>44482</v>
      </c>
      <c r="G943" s="5">
        <f t="shared" si="86"/>
        <v>6.2054794520547949</v>
      </c>
      <c r="H943" s="11">
        <v>15</v>
      </c>
      <c r="I943" s="11"/>
      <c r="J943" s="87">
        <v>0.05</v>
      </c>
      <c r="K943" s="88">
        <f t="shared" si="87"/>
        <v>6.3333333333333325E-2</v>
      </c>
      <c r="L943" s="238">
        <v>4392334</v>
      </c>
      <c r="M943" s="238">
        <v>3590967.28</v>
      </c>
      <c r="N943" s="89">
        <v>0.05</v>
      </c>
      <c r="O943" s="239">
        <f t="shared" si="89"/>
        <v>4611950.7</v>
      </c>
      <c r="P943" s="238">
        <f t="shared" si="90"/>
        <v>1812559.8025068492</v>
      </c>
      <c r="Q943" s="238">
        <f t="shared" si="91"/>
        <v>2799390.897493151</v>
      </c>
      <c r="R943" s="89">
        <v>0.05</v>
      </c>
      <c r="S943" s="238">
        <f t="shared" si="88"/>
        <v>2659421.3526184931</v>
      </c>
    </row>
    <row r="944" spans="2:19" ht="15" customHeight="1" x14ac:dyDescent="0.25">
      <c r="B944" s="11">
        <v>940</v>
      </c>
      <c r="C944" s="161" t="s">
        <v>794</v>
      </c>
      <c r="D944" s="237"/>
      <c r="E944" s="152">
        <v>42217</v>
      </c>
      <c r="F944" s="58">
        <v>44482</v>
      </c>
      <c r="G944" s="5">
        <f t="shared" si="86"/>
        <v>6.2054794520547949</v>
      </c>
      <c r="H944" s="11">
        <v>25</v>
      </c>
      <c r="I944" s="11"/>
      <c r="J944" s="87">
        <v>0.05</v>
      </c>
      <c r="K944" s="88">
        <f t="shared" si="87"/>
        <v>3.7999999999999999E-2</v>
      </c>
      <c r="L944" s="238">
        <v>16282719</v>
      </c>
      <c r="M944" s="238">
        <v>13311991.17</v>
      </c>
      <c r="N944" s="89">
        <v>0.05</v>
      </c>
      <c r="O944" s="239">
        <f t="shared" si="89"/>
        <v>17096854.949999999</v>
      </c>
      <c r="P944" s="238">
        <f t="shared" si="90"/>
        <v>4031578.9193054796</v>
      </c>
      <c r="Q944" s="238">
        <f t="shared" si="91"/>
        <v>13065276.03069452</v>
      </c>
      <c r="R944" s="89">
        <v>0.05</v>
      </c>
      <c r="S944" s="238">
        <f t="shared" si="88"/>
        <v>12412012.229159793</v>
      </c>
    </row>
    <row r="945" spans="2:19" ht="15" customHeight="1" x14ac:dyDescent="0.25">
      <c r="B945" s="11">
        <v>941</v>
      </c>
      <c r="C945" s="161" t="s">
        <v>795</v>
      </c>
      <c r="D945" s="237" t="s">
        <v>2585</v>
      </c>
      <c r="E945" s="152">
        <v>42217</v>
      </c>
      <c r="F945" s="58">
        <v>44482</v>
      </c>
      <c r="G945" s="5">
        <f t="shared" si="86"/>
        <v>6.2054794520547949</v>
      </c>
      <c r="H945" s="11">
        <v>12</v>
      </c>
      <c r="I945" s="11"/>
      <c r="J945" s="87">
        <v>0.05</v>
      </c>
      <c r="K945" s="88">
        <f t="shared" si="87"/>
        <v>7.9166666666666663E-2</v>
      </c>
      <c r="L945" s="238">
        <v>33875188</v>
      </c>
      <c r="M945" s="238">
        <v>27694772.789999999</v>
      </c>
      <c r="N945" s="89">
        <v>0.05</v>
      </c>
      <c r="O945" s="239">
        <f t="shared" si="89"/>
        <v>35568947.399999999</v>
      </c>
      <c r="P945" s="238">
        <f t="shared" si="90"/>
        <v>17473854.467568494</v>
      </c>
      <c r="Q945" s="238">
        <f t="shared" si="91"/>
        <v>18095092.932431504</v>
      </c>
      <c r="R945" s="89">
        <v>0.05</v>
      </c>
      <c r="S945" s="238">
        <f t="shared" si="88"/>
        <v>17190338.285809927</v>
      </c>
    </row>
    <row r="946" spans="2:19" ht="15" customHeight="1" x14ac:dyDescent="0.25">
      <c r="B946" s="11">
        <v>942</v>
      </c>
      <c r="C946" s="161" t="s">
        <v>796</v>
      </c>
      <c r="D946" s="237"/>
      <c r="E946" s="152">
        <v>42217</v>
      </c>
      <c r="F946" s="58">
        <v>44482</v>
      </c>
      <c r="G946" s="5">
        <f t="shared" si="86"/>
        <v>6.2054794520547949</v>
      </c>
      <c r="H946" s="11">
        <v>15</v>
      </c>
      <c r="I946" s="11"/>
      <c r="J946" s="87">
        <v>0.05</v>
      </c>
      <c r="K946" s="88">
        <f t="shared" si="87"/>
        <v>6.3333333333333325E-2</v>
      </c>
      <c r="L946" s="238">
        <v>308657</v>
      </c>
      <c r="M946" s="238">
        <v>252343.57</v>
      </c>
      <c r="N946" s="89">
        <v>0.05</v>
      </c>
      <c r="O946" s="239">
        <f t="shared" si="89"/>
        <v>324089.85000000003</v>
      </c>
      <c r="P946" s="238">
        <f t="shared" si="90"/>
        <v>127371.75063698631</v>
      </c>
      <c r="Q946" s="238">
        <f t="shared" si="91"/>
        <v>196718.09936301372</v>
      </c>
      <c r="R946" s="89">
        <v>0.05</v>
      </c>
      <c r="S946" s="238">
        <f t="shared" si="88"/>
        <v>186882.19439486304</v>
      </c>
    </row>
    <row r="947" spans="2:19" ht="15" customHeight="1" x14ac:dyDescent="0.25">
      <c r="B947" s="11">
        <v>943</v>
      </c>
      <c r="C947" s="161" t="s">
        <v>797</v>
      </c>
      <c r="D947" s="237"/>
      <c r="E947" s="152">
        <v>42217</v>
      </c>
      <c r="F947" s="58">
        <v>44482</v>
      </c>
      <c r="G947" s="5">
        <f t="shared" si="86"/>
        <v>6.2054794520547949</v>
      </c>
      <c r="H947" s="11">
        <v>15</v>
      </c>
      <c r="I947" s="11"/>
      <c r="J947" s="87">
        <v>0.05</v>
      </c>
      <c r="K947" s="88">
        <f t="shared" si="87"/>
        <v>6.3333333333333325E-2</v>
      </c>
      <c r="L947" s="238">
        <v>133861</v>
      </c>
      <c r="M947" s="238">
        <v>109438.5</v>
      </c>
      <c r="N947" s="89">
        <v>0.05</v>
      </c>
      <c r="O947" s="239">
        <f t="shared" si="89"/>
        <v>140554.05000000002</v>
      </c>
      <c r="P947" s="238">
        <f t="shared" si="90"/>
        <v>55239.667047945208</v>
      </c>
      <c r="Q947" s="238">
        <f t="shared" si="91"/>
        <v>85314.382952054817</v>
      </c>
      <c r="R947" s="89">
        <v>0.05</v>
      </c>
      <c r="S947" s="238">
        <f t="shared" si="88"/>
        <v>81048.663804452066</v>
      </c>
    </row>
    <row r="948" spans="2:19" ht="15" customHeight="1" x14ac:dyDescent="0.25">
      <c r="B948" s="11">
        <v>944</v>
      </c>
      <c r="C948" s="161" t="s">
        <v>798</v>
      </c>
      <c r="D948" s="237"/>
      <c r="E948" s="152">
        <v>42217</v>
      </c>
      <c r="F948" s="58">
        <v>44482</v>
      </c>
      <c r="G948" s="5">
        <f t="shared" si="86"/>
        <v>6.2054794520547949</v>
      </c>
      <c r="H948" s="11">
        <v>5</v>
      </c>
      <c r="I948" s="11"/>
      <c r="J948" s="87">
        <v>0.05</v>
      </c>
      <c r="K948" s="88">
        <f t="shared" si="87"/>
        <v>0.19</v>
      </c>
      <c r="L948" s="238">
        <v>355612</v>
      </c>
      <c r="M948" s="238">
        <v>290731.77</v>
      </c>
      <c r="N948" s="89">
        <v>0.05</v>
      </c>
      <c r="O948" s="239">
        <f t="shared" si="89"/>
        <v>373392.60000000003</v>
      </c>
      <c r="P948" s="238">
        <f t="shared" si="90"/>
        <v>440245.22030136996</v>
      </c>
      <c r="Q948" s="238">
        <f t="shared" si="91"/>
        <v>0</v>
      </c>
      <c r="R948" s="89">
        <v>0.05</v>
      </c>
      <c r="S948" s="238">
        <f t="shared" si="88"/>
        <v>18669.63</v>
      </c>
    </row>
    <row r="949" spans="2:19" ht="15" customHeight="1" x14ac:dyDescent="0.25">
      <c r="B949" s="11">
        <v>945</v>
      </c>
      <c r="C949" s="161" t="s">
        <v>799</v>
      </c>
      <c r="D949" s="237"/>
      <c r="E949" s="152">
        <v>42217</v>
      </c>
      <c r="F949" s="58">
        <v>44482</v>
      </c>
      <c r="G949" s="5">
        <f t="shared" si="86"/>
        <v>6.2054794520547949</v>
      </c>
      <c r="H949" s="11">
        <v>25</v>
      </c>
      <c r="I949" s="11"/>
      <c r="J949" s="87">
        <v>0.05</v>
      </c>
      <c r="K949" s="88">
        <f t="shared" si="87"/>
        <v>3.7999999999999999E-2</v>
      </c>
      <c r="L949" s="238">
        <v>13154422</v>
      </c>
      <c r="M949" s="238">
        <v>10754441.529999999</v>
      </c>
      <c r="N949" s="89">
        <v>0.05</v>
      </c>
      <c r="O949" s="239">
        <f t="shared" si="89"/>
        <v>13812143.100000001</v>
      </c>
      <c r="P949" s="238">
        <f t="shared" si="90"/>
        <v>3257016.8674438363</v>
      </c>
      <c r="Q949" s="238">
        <f t="shared" si="91"/>
        <v>10555126.232556164</v>
      </c>
      <c r="R949" s="89">
        <v>0.05</v>
      </c>
      <c r="S949" s="238">
        <f t="shared" si="88"/>
        <v>10027369.920928355</v>
      </c>
    </row>
    <row r="950" spans="2:19" ht="15" customHeight="1" x14ac:dyDescent="0.25">
      <c r="B950" s="11">
        <v>946</v>
      </c>
      <c r="C950" s="161" t="s">
        <v>800</v>
      </c>
      <c r="D950" s="237"/>
      <c r="E950" s="152">
        <v>42217</v>
      </c>
      <c r="F950" s="58">
        <v>44482</v>
      </c>
      <c r="G950" s="5">
        <f t="shared" si="86"/>
        <v>6.2054794520547949</v>
      </c>
      <c r="H950" s="11">
        <v>5</v>
      </c>
      <c r="I950" s="11"/>
      <c r="J950" s="87">
        <v>0.05</v>
      </c>
      <c r="K950" s="88">
        <f t="shared" si="87"/>
        <v>0.19</v>
      </c>
      <c r="L950" s="238">
        <v>861424</v>
      </c>
      <c r="M950" s="238">
        <v>704260.06</v>
      </c>
      <c r="N950" s="89">
        <v>0.05</v>
      </c>
      <c r="O950" s="239">
        <f t="shared" si="89"/>
        <v>904495.20000000007</v>
      </c>
      <c r="P950" s="238">
        <f t="shared" si="90"/>
        <v>1066437.0118356165</v>
      </c>
      <c r="Q950" s="238">
        <f t="shared" si="91"/>
        <v>0</v>
      </c>
      <c r="R950" s="89">
        <v>0.05</v>
      </c>
      <c r="S950" s="238">
        <f t="shared" si="88"/>
        <v>45224.760000000009</v>
      </c>
    </row>
    <row r="951" spans="2:19" ht="15" customHeight="1" x14ac:dyDescent="0.25">
      <c r="B951" s="11">
        <v>947</v>
      </c>
      <c r="C951" s="161" t="s">
        <v>801</v>
      </c>
      <c r="D951" s="237"/>
      <c r="E951" s="152">
        <v>42217</v>
      </c>
      <c r="F951" s="58">
        <v>44482</v>
      </c>
      <c r="G951" s="5">
        <f t="shared" si="86"/>
        <v>6.2054794520547949</v>
      </c>
      <c r="H951" s="11">
        <v>25</v>
      </c>
      <c r="I951" s="11"/>
      <c r="J951" s="87">
        <v>0.05</v>
      </c>
      <c r="K951" s="88">
        <f t="shared" si="87"/>
        <v>3.7999999999999999E-2</v>
      </c>
      <c r="L951" s="238">
        <v>24051235</v>
      </c>
      <c r="M951" s="238">
        <v>19663167.300000001</v>
      </c>
      <c r="N951" s="89">
        <v>0.05</v>
      </c>
      <c r="O951" s="239">
        <f t="shared" si="89"/>
        <v>25253796.75</v>
      </c>
      <c r="P951" s="238">
        <f t="shared" si="90"/>
        <v>5955052.8391027395</v>
      </c>
      <c r="Q951" s="238">
        <f t="shared" si="91"/>
        <v>19298743.910897262</v>
      </c>
      <c r="R951" s="89">
        <v>0.05</v>
      </c>
      <c r="S951" s="238">
        <f t="shared" si="88"/>
        <v>18333806.715352397</v>
      </c>
    </row>
    <row r="952" spans="2:19" ht="15" customHeight="1" x14ac:dyDescent="0.25">
      <c r="B952" s="11">
        <v>948</v>
      </c>
      <c r="C952" s="161" t="s">
        <v>802</v>
      </c>
      <c r="D952" s="237"/>
      <c r="E952" s="152">
        <v>42217</v>
      </c>
      <c r="F952" s="58">
        <v>44482</v>
      </c>
      <c r="G952" s="5">
        <f t="shared" si="86"/>
        <v>6.2054794520547949</v>
      </c>
      <c r="H952" s="11">
        <v>15</v>
      </c>
      <c r="I952" s="11"/>
      <c r="J952" s="87">
        <v>0.05</v>
      </c>
      <c r="K952" s="88">
        <f t="shared" si="87"/>
        <v>6.3333333333333325E-2</v>
      </c>
      <c r="L952" s="238">
        <v>109032</v>
      </c>
      <c r="M952" s="238">
        <v>89139.48</v>
      </c>
      <c r="N952" s="89">
        <v>0.05</v>
      </c>
      <c r="O952" s="239">
        <f t="shared" si="89"/>
        <v>114483.6</v>
      </c>
      <c r="P952" s="238">
        <f t="shared" si="90"/>
        <v>44993.623068493151</v>
      </c>
      <c r="Q952" s="238">
        <f t="shared" si="91"/>
        <v>69489.976931506855</v>
      </c>
      <c r="R952" s="89">
        <v>0.05</v>
      </c>
      <c r="S952" s="238">
        <f t="shared" si="88"/>
        <v>66015.478084931514</v>
      </c>
    </row>
    <row r="953" spans="2:19" ht="15" customHeight="1" x14ac:dyDescent="0.25">
      <c r="B953" s="11">
        <v>949</v>
      </c>
      <c r="C953" s="161" t="s">
        <v>803</v>
      </c>
      <c r="D953" s="237"/>
      <c r="E953" s="152">
        <v>42217</v>
      </c>
      <c r="F953" s="58">
        <v>44482</v>
      </c>
      <c r="G953" s="5">
        <f t="shared" si="86"/>
        <v>6.2054794520547949</v>
      </c>
      <c r="H953" s="11">
        <v>15</v>
      </c>
      <c r="I953" s="11"/>
      <c r="J953" s="87">
        <v>0.05</v>
      </c>
      <c r="K953" s="88">
        <f t="shared" si="87"/>
        <v>6.3333333333333325E-2</v>
      </c>
      <c r="L953" s="238">
        <v>1388055</v>
      </c>
      <c r="M953" s="238">
        <v>1134808.98</v>
      </c>
      <c r="N953" s="89">
        <v>0.05</v>
      </c>
      <c r="O953" s="239">
        <f t="shared" si="89"/>
        <v>1457457.75</v>
      </c>
      <c r="P953" s="238">
        <f t="shared" si="90"/>
        <v>572800.86092465743</v>
      </c>
      <c r="Q953" s="238">
        <f t="shared" si="91"/>
        <v>884656.88907534257</v>
      </c>
      <c r="R953" s="89">
        <v>0.05</v>
      </c>
      <c r="S953" s="238">
        <f t="shared" si="88"/>
        <v>840424.04462157539</v>
      </c>
    </row>
    <row r="954" spans="2:19" ht="15" customHeight="1" x14ac:dyDescent="0.25">
      <c r="B954" s="11">
        <v>950</v>
      </c>
      <c r="C954" s="161" t="s">
        <v>804</v>
      </c>
      <c r="D954" s="237"/>
      <c r="E954" s="152">
        <v>42217</v>
      </c>
      <c r="F954" s="58">
        <v>44482</v>
      </c>
      <c r="G954" s="5">
        <f t="shared" si="86"/>
        <v>6.2054794520547949</v>
      </c>
      <c r="H954" s="11">
        <v>15</v>
      </c>
      <c r="I954" s="11"/>
      <c r="J954" s="87">
        <v>0.05</v>
      </c>
      <c r="K954" s="88">
        <f t="shared" si="87"/>
        <v>6.3333333333333325E-2</v>
      </c>
      <c r="L954" s="238">
        <v>231145</v>
      </c>
      <c r="M954" s="238">
        <v>188973.36</v>
      </c>
      <c r="N954" s="89">
        <v>0.05</v>
      </c>
      <c r="O954" s="239">
        <f t="shared" si="89"/>
        <v>242702.25</v>
      </c>
      <c r="P954" s="238">
        <f t="shared" si="90"/>
        <v>95385.30893835616</v>
      </c>
      <c r="Q954" s="238">
        <f t="shared" si="91"/>
        <v>147316.94106164383</v>
      </c>
      <c r="R954" s="89">
        <v>0.05</v>
      </c>
      <c r="S954" s="238">
        <f t="shared" si="88"/>
        <v>139951.09400856163</v>
      </c>
    </row>
    <row r="955" spans="2:19" ht="15" customHeight="1" x14ac:dyDescent="0.25">
      <c r="B955" s="11">
        <v>951</v>
      </c>
      <c r="C955" s="161" t="s">
        <v>805</v>
      </c>
      <c r="D955" s="237"/>
      <c r="E955" s="152">
        <v>42217</v>
      </c>
      <c r="F955" s="58">
        <v>44482</v>
      </c>
      <c r="G955" s="5">
        <f t="shared" si="86"/>
        <v>6.2054794520547949</v>
      </c>
      <c r="H955" s="11">
        <v>25</v>
      </c>
      <c r="I955" s="11"/>
      <c r="J955" s="87">
        <v>0.05</v>
      </c>
      <c r="K955" s="88">
        <f t="shared" si="87"/>
        <v>3.7999999999999999E-2</v>
      </c>
      <c r="L955" s="238">
        <v>15271610</v>
      </c>
      <c r="M955" s="238">
        <v>12485355.630000001</v>
      </c>
      <c r="N955" s="89">
        <v>0.05</v>
      </c>
      <c r="O955" s="239">
        <f t="shared" si="89"/>
        <v>16035190.5</v>
      </c>
      <c r="P955" s="238">
        <f t="shared" si="90"/>
        <v>3781229.7159863012</v>
      </c>
      <c r="Q955" s="238">
        <f t="shared" si="91"/>
        <v>12253960.7840137</v>
      </c>
      <c r="R955" s="89">
        <v>0.05</v>
      </c>
      <c r="S955" s="238">
        <f t="shared" si="88"/>
        <v>11641262.744813014</v>
      </c>
    </row>
    <row r="956" spans="2:19" ht="15" customHeight="1" x14ac:dyDescent="0.25">
      <c r="B956" s="11">
        <v>952</v>
      </c>
      <c r="C956" s="161" t="s">
        <v>806</v>
      </c>
      <c r="D956" s="237"/>
      <c r="E956" s="152">
        <v>42217</v>
      </c>
      <c r="F956" s="58">
        <v>44482</v>
      </c>
      <c r="G956" s="5">
        <f t="shared" si="86"/>
        <v>6.2054794520547949</v>
      </c>
      <c r="H956" s="11">
        <v>25</v>
      </c>
      <c r="I956" s="11"/>
      <c r="J956" s="87">
        <v>0.05</v>
      </c>
      <c r="K956" s="88">
        <f t="shared" si="87"/>
        <v>3.7999999999999999E-2</v>
      </c>
      <c r="L956" s="238">
        <v>3443979.3</v>
      </c>
      <c r="M956" s="238">
        <v>2815636.75</v>
      </c>
      <c r="N956" s="89">
        <v>0.05</v>
      </c>
      <c r="O956" s="239">
        <f t="shared" si="89"/>
        <v>3616178.2650000001</v>
      </c>
      <c r="P956" s="238">
        <f t="shared" si="90"/>
        <v>852724.5569001371</v>
      </c>
      <c r="Q956" s="238">
        <f t="shared" si="91"/>
        <v>2763453.708099863</v>
      </c>
      <c r="R956" s="89">
        <v>0.05</v>
      </c>
      <c r="S956" s="238">
        <f t="shared" si="88"/>
        <v>2625281.0226948699</v>
      </c>
    </row>
    <row r="957" spans="2:19" ht="15" customHeight="1" x14ac:dyDescent="0.25">
      <c r="B957" s="11">
        <v>953</v>
      </c>
      <c r="C957" s="161" t="s">
        <v>807</v>
      </c>
      <c r="D957" s="237"/>
      <c r="E957" s="152">
        <v>42217</v>
      </c>
      <c r="F957" s="58">
        <v>44482</v>
      </c>
      <c r="G957" s="5">
        <f t="shared" si="86"/>
        <v>6.2054794520547949</v>
      </c>
      <c r="H957" s="11">
        <v>25</v>
      </c>
      <c r="I957" s="11"/>
      <c r="J957" s="87">
        <v>0.05</v>
      </c>
      <c r="K957" s="88">
        <f t="shared" si="87"/>
        <v>3.7999999999999999E-2</v>
      </c>
      <c r="L957" s="238">
        <v>661411870</v>
      </c>
      <c r="M957" s="238">
        <v>540739477.57000005</v>
      </c>
      <c r="N957" s="89">
        <v>0.05</v>
      </c>
      <c r="O957" s="239">
        <f t="shared" si="89"/>
        <v>694482463.5</v>
      </c>
      <c r="P957" s="238">
        <f t="shared" si="90"/>
        <v>163764672.96834245</v>
      </c>
      <c r="Q957" s="238">
        <f t="shared" si="91"/>
        <v>530717790.53165758</v>
      </c>
      <c r="R957" s="89">
        <v>0.05</v>
      </c>
      <c r="S957" s="238">
        <f t="shared" si="88"/>
        <v>504181901.00507468</v>
      </c>
    </row>
    <row r="958" spans="2:19" ht="15" customHeight="1" x14ac:dyDescent="0.25">
      <c r="B958" s="11">
        <v>954</v>
      </c>
      <c r="C958" s="161" t="s">
        <v>808</v>
      </c>
      <c r="D958" s="237"/>
      <c r="E958" s="152">
        <v>42217</v>
      </c>
      <c r="F958" s="58">
        <v>44482</v>
      </c>
      <c r="G958" s="5">
        <f t="shared" si="86"/>
        <v>6.2054794520547949</v>
      </c>
      <c r="H958" s="11">
        <v>25</v>
      </c>
      <c r="I958" s="11"/>
      <c r="J958" s="87">
        <v>0.05</v>
      </c>
      <c r="K958" s="88">
        <f t="shared" si="87"/>
        <v>3.7999999999999999E-2</v>
      </c>
      <c r="L958" s="238">
        <v>125185080</v>
      </c>
      <c r="M958" s="238">
        <v>102345479.17</v>
      </c>
      <c r="N958" s="89">
        <v>0.05</v>
      </c>
      <c r="O958" s="239">
        <f t="shared" si="89"/>
        <v>131444334</v>
      </c>
      <c r="P958" s="238">
        <f t="shared" si="90"/>
        <v>30995654.321589042</v>
      </c>
      <c r="Q958" s="238">
        <f t="shared" si="91"/>
        <v>100448679.67841096</v>
      </c>
      <c r="R958" s="89">
        <v>0.05</v>
      </c>
      <c r="S958" s="238">
        <f t="shared" si="88"/>
        <v>95426245.694490403</v>
      </c>
    </row>
    <row r="959" spans="2:19" ht="15" customHeight="1" x14ac:dyDescent="0.25">
      <c r="B959" s="11">
        <v>955</v>
      </c>
      <c r="C959" s="161" t="s">
        <v>809</v>
      </c>
      <c r="D959" s="237"/>
      <c r="E959" s="152">
        <v>42217</v>
      </c>
      <c r="F959" s="58">
        <v>44482</v>
      </c>
      <c r="G959" s="5">
        <f t="shared" si="86"/>
        <v>6.2054794520547949</v>
      </c>
      <c r="H959" s="11">
        <v>25</v>
      </c>
      <c r="I959" s="11"/>
      <c r="J959" s="87">
        <v>0.05</v>
      </c>
      <c r="K959" s="88">
        <f t="shared" si="87"/>
        <v>3.7999999999999999E-2</v>
      </c>
      <c r="L959" s="238">
        <v>3494061</v>
      </c>
      <c r="M959" s="238">
        <v>2856581.22</v>
      </c>
      <c r="N959" s="89">
        <v>0.05</v>
      </c>
      <c r="O959" s="239">
        <f t="shared" si="89"/>
        <v>3668764.0500000003</v>
      </c>
      <c r="P959" s="238">
        <f t="shared" si="90"/>
        <v>865124.71721506864</v>
      </c>
      <c r="Q959" s="238">
        <f t="shared" si="91"/>
        <v>2803639.3327849316</v>
      </c>
      <c r="R959" s="89">
        <v>0.05</v>
      </c>
      <c r="S959" s="238">
        <f t="shared" si="88"/>
        <v>2663457.3661456848</v>
      </c>
    </row>
    <row r="960" spans="2:19" ht="15" customHeight="1" x14ac:dyDescent="0.25">
      <c r="B960" s="11">
        <v>956</v>
      </c>
      <c r="C960" s="161" t="s">
        <v>810</v>
      </c>
      <c r="D960" s="237"/>
      <c r="E960" s="152">
        <v>42217</v>
      </c>
      <c r="F960" s="58">
        <v>44482</v>
      </c>
      <c r="G960" s="5">
        <f t="shared" si="86"/>
        <v>6.2054794520547949</v>
      </c>
      <c r="H960" s="11">
        <v>25</v>
      </c>
      <c r="I960" s="11"/>
      <c r="J960" s="87">
        <v>0.05</v>
      </c>
      <c r="K960" s="88">
        <f t="shared" si="87"/>
        <v>3.7999999999999999E-2</v>
      </c>
      <c r="L960" s="238">
        <v>25135947</v>
      </c>
      <c r="M960" s="238">
        <v>20549977.210000001</v>
      </c>
      <c r="N960" s="89">
        <v>0.05</v>
      </c>
      <c r="O960" s="239">
        <f t="shared" si="89"/>
        <v>26392744.350000001</v>
      </c>
      <c r="P960" s="238">
        <f t="shared" si="90"/>
        <v>6223626.044395891</v>
      </c>
      <c r="Q960" s="238">
        <f t="shared" si="91"/>
        <v>20169118.305604111</v>
      </c>
      <c r="R960" s="89">
        <v>0.05</v>
      </c>
      <c r="S960" s="238">
        <f t="shared" si="88"/>
        <v>19160662.390323903</v>
      </c>
    </row>
    <row r="961" spans="2:19" ht="15" customHeight="1" x14ac:dyDescent="0.25">
      <c r="B961" s="11">
        <v>957</v>
      </c>
      <c r="C961" s="161" t="s">
        <v>811</v>
      </c>
      <c r="D961" s="237"/>
      <c r="E961" s="152">
        <v>42217</v>
      </c>
      <c r="F961" s="58">
        <v>44482</v>
      </c>
      <c r="G961" s="5">
        <f t="shared" si="86"/>
        <v>6.2054794520547949</v>
      </c>
      <c r="H961" s="11">
        <v>12</v>
      </c>
      <c r="I961" s="11"/>
      <c r="J961" s="87">
        <v>0.05</v>
      </c>
      <c r="K961" s="88">
        <f t="shared" si="87"/>
        <v>7.9166666666666663E-2</v>
      </c>
      <c r="L961" s="238">
        <v>24227778</v>
      </c>
      <c r="M961" s="238">
        <v>19807500.600000001</v>
      </c>
      <c r="N961" s="89">
        <v>0.05</v>
      </c>
      <c r="O961" s="239">
        <f t="shared" si="89"/>
        <v>25439166.900000002</v>
      </c>
      <c r="P961" s="238">
        <f t="shared" si="90"/>
        <v>12497426.341797946</v>
      </c>
      <c r="Q961" s="238">
        <f t="shared" si="91"/>
        <v>12941740.558202056</v>
      </c>
      <c r="R961" s="89">
        <v>0.05</v>
      </c>
      <c r="S961" s="238">
        <f t="shared" si="88"/>
        <v>12294653.530291952</v>
      </c>
    </row>
    <row r="962" spans="2:19" ht="15" customHeight="1" x14ac:dyDescent="0.25">
      <c r="B962" s="11">
        <v>958</v>
      </c>
      <c r="C962" s="161" t="s">
        <v>811</v>
      </c>
      <c r="D962" s="237"/>
      <c r="E962" s="152">
        <v>42217</v>
      </c>
      <c r="F962" s="58">
        <v>44482</v>
      </c>
      <c r="G962" s="5">
        <f t="shared" si="86"/>
        <v>6.2054794520547949</v>
      </c>
      <c r="H962" s="11">
        <v>12</v>
      </c>
      <c r="I962" s="11"/>
      <c r="J962" s="87">
        <v>0.05</v>
      </c>
      <c r="K962" s="88">
        <f t="shared" si="87"/>
        <v>7.9166666666666663E-2</v>
      </c>
      <c r="L962" s="238">
        <v>24227778</v>
      </c>
      <c r="M962" s="238">
        <v>19807500.600000001</v>
      </c>
      <c r="N962" s="89">
        <v>0.05</v>
      </c>
      <c r="O962" s="239">
        <f t="shared" si="89"/>
        <v>25439166.900000002</v>
      </c>
      <c r="P962" s="238">
        <f t="shared" si="90"/>
        <v>12497426.341797946</v>
      </c>
      <c r="Q962" s="238">
        <f t="shared" si="91"/>
        <v>12941740.558202056</v>
      </c>
      <c r="R962" s="89">
        <v>0.05</v>
      </c>
      <c r="S962" s="238">
        <f t="shared" si="88"/>
        <v>12294653.530291952</v>
      </c>
    </row>
    <row r="963" spans="2:19" ht="15" customHeight="1" x14ac:dyDescent="0.25">
      <c r="B963" s="11">
        <v>959</v>
      </c>
      <c r="C963" s="161" t="s">
        <v>811</v>
      </c>
      <c r="D963" s="237"/>
      <c r="E963" s="152">
        <v>42217</v>
      </c>
      <c r="F963" s="58">
        <v>44482</v>
      </c>
      <c r="G963" s="5">
        <f t="shared" si="86"/>
        <v>6.2054794520547949</v>
      </c>
      <c r="H963" s="11">
        <v>12</v>
      </c>
      <c r="I963" s="11"/>
      <c r="J963" s="87">
        <v>0.05</v>
      </c>
      <c r="K963" s="88">
        <f t="shared" si="87"/>
        <v>7.9166666666666663E-2</v>
      </c>
      <c r="L963" s="238">
        <v>24227778</v>
      </c>
      <c r="M963" s="238">
        <v>19807500.600000001</v>
      </c>
      <c r="N963" s="89">
        <v>0.05</v>
      </c>
      <c r="O963" s="239">
        <f t="shared" si="89"/>
        <v>25439166.900000002</v>
      </c>
      <c r="P963" s="238">
        <f t="shared" si="90"/>
        <v>12497426.341797946</v>
      </c>
      <c r="Q963" s="238">
        <f t="shared" si="91"/>
        <v>12941740.558202056</v>
      </c>
      <c r="R963" s="89">
        <v>0.05</v>
      </c>
      <c r="S963" s="238">
        <f t="shared" si="88"/>
        <v>12294653.530291952</v>
      </c>
    </row>
    <row r="964" spans="2:19" ht="15" customHeight="1" x14ac:dyDescent="0.25">
      <c r="B964" s="11">
        <v>960</v>
      </c>
      <c r="C964" s="161" t="s">
        <v>812</v>
      </c>
      <c r="D964" s="237"/>
      <c r="E964" s="152">
        <v>42217</v>
      </c>
      <c r="F964" s="58">
        <v>44482</v>
      </c>
      <c r="G964" s="5">
        <f t="shared" si="86"/>
        <v>6.2054794520547949</v>
      </c>
      <c r="H964" s="11">
        <v>8</v>
      </c>
      <c r="I964" s="11"/>
      <c r="J964" s="87">
        <v>0.05</v>
      </c>
      <c r="K964" s="88">
        <f t="shared" si="87"/>
        <v>0.11874999999999999</v>
      </c>
      <c r="L964" s="238">
        <v>252568</v>
      </c>
      <c r="M964" s="238">
        <v>206487.82</v>
      </c>
      <c r="N964" s="89">
        <v>0.05</v>
      </c>
      <c r="O964" s="239">
        <f t="shared" si="89"/>
        <v>265196.40000000002</v>
      </c>
      <c r="P964" s="238">
        <f t="shared" si="90"/>
        <v>195423.40880136989</v>
      </c>
      <c r="Q964" s="238">
        <f t="shared" si="91"/>
        <v>69772.99119863013</v>
      </c>
      <c r="R964" s="89">
        <v>0.05</v>
      </c>
      <c r="S964" s="238">
        <f t="shared" si="88"/>
        <v>66284.341638698621</v>
      </c>
    </row>
    <row r="965" spans="2:19" ht="15" customHeight="1" x14ac:dyDescent="0.25">
      <c r="B965" s="11">
        <v>961</v>
      </c>
      <c r="C965" s="161" t="s">
        <v>812</v>
      </c>
      <c r="D965" s="237"/>
      <c r="E965" s="152">
        <v>42217</v>
      </c>
      <c r="F965" s="58">
        <v>44482</v>
      </c>
      <c r="G965" s="5">
        <f t="shared" ref="G965:G1028" si="92">(F965-E965)/(EDATE(F965,12)-F965)</f>
        <v>6.2054794520547949</v>
      </c>
      <c r="H965" s="11">
        <v>8</v>
      </c>
      <c r="I965" s="11"/>
      <c r="J965" s="87">
        <v>0.05</v>
      </c>
      <c r="K965" s="88">
        <f t="shared" ref="K965:K1028" si="93">(1-J965)/H965</f>
        <v>0.11874999999999999</v>
      </c>
      <c r="L965" s="238">
        <v>252568</v>
      </c>
      <c r="M965" s="238">
        <v>206487.82</v>
      </c>
      <c r="N965" s="89">
        <v>0.05</v>
      </c>
      <c r="O965" s="239">
        <f t="shared" si="89"/>
        <v>265196.40000000002</v>
      </c>
      <c r="P965" s="238">
        <f t="shared" si="90"/>
        <v>195423.40880136989</v>
      </c>
      <c r="Q965" s="238">
        <f t="shared" si="91"/>
        <v>69772.99119863013</v>
      </c>
      <c r="R965" s="89">
        <v>0.05</v>
      </c>
      <c r="S965" s="238">
        <f t="shared" ref="S965:S1028" si="94">IF(M965&lt;=0,0,IF(Q965&lt;=J965*O965,J965*O965,Q965*(1-R965)))</f>
        <v>66284.341638698621</v>
      </c>
    </row>
    <row r="966" spans="2:19" ht="15" customHeight="1" x14ac:dyDescent="0.25">
      <c r="B966" s="11">
        <v>962</v>
      </c>
      <c r="C966" s="161" t="s">
        <v>813</v>
      </c>
      <c r="D966" s="237"/>
      <c r="E966" s="152">
        <v>42217</v>
      </c>
      <c r="F966" s="58">
        <v>44482</v>
      </c>
      <c r="G966" s="5">
        <f t="shared" si="92"/>
        <v>6.2054794520547949</v>
      </c>
      <c r="H966" s="11">
        <v>25</v>
      </c>
      <c r="I966" s="11"/>
      <c r="J966" s="87">
        <v>0.05</v>
      </c>
      <c r="K966" s="88">
        <f t="shared" si="93"/>
        <v>3.7999999999999999E-2</v>
      </c>
      <c r="L966" s="238">
        <v>25917270</v>
      </c>
      <c r="M966" s="238">
        <v>21188750.420000002</v>
      </c>
      <c r="N966" s="89">
        <v>0.05</v>
      </c>
      <c r="O966" s="239">
        <f t="shared" ref="O966:O1029" si="95">L966*(1+N966)</f>
        <v>27213133.5</v>
      </c>
      <c r="P966" s="238">
        <f t="shared" ref="P966:P1029" si="96">O966*K966*G966</f>
        <v>6417080.5488904109</v>
      </c>
      <c r="Q966" s="238">
        <f t="shared" ref="Q966:Q1029" si="97">MAX(O966-P966,0)</f>
        <v>20796052.951109588</v>
      </c>
      <c r="R966" s="89">
        <v>0.05</v>
      </c>
      <c r="S966" s="238">
        <f t="shared" si="94"/>
        <v>19756250.303554107</v>
      </c>
    </row>
    <row r="967" spans="2:19" ht="15" customHeight="1" x14ac:dyDescent="0.25">
      <c r="B967" s="11">
        <v>963</v>
      </c>
      <c r="C967" s="161" t="s">
        <v>813</v>
      </c>
      <c r="D967" s="237"/>
      <c r="E967" s="152">
        <v>42217</v>
      </c>
      <c r="F967" s="58">
        <v>44482</v>
      </c>
      <c r="G967" s="5">
        <f t="shared" si="92"/>
        <v>6.2054794520547949</v>
      </c>
      <c r="H967" s="11">
        <v>25</v>
      </c>
      <c r="I967" s="11"/>
      <c r="J967" s="87">
        <v>0.05</v>
      </c>
      <c r="K967" s="88">
        <f t="shared" si="93"/>
        <v>3.7999999999999999E-2</v>
      </c>
      <c r="L967" s="238">
        <v>25917270</v>
      </c>
      <c r="M967" s="238">
        <v>21188750.420000002</v>
      </c>
      <c r="N967" s="89">
        <v>0.05</v>
      </c>
      <c r="O967" s="239">
        <f t="shared" si="95"/>
        <v>27213133.5</v>
      </c>
      <c r="P967" s="238">
        <f t="shared" si="96"/>
        <v>6417080.5488904109</v>
      </c>
      <c r="Q967" s="238">
        <f t="shared" si="97"/>
        <v>20796052.951109588</v>
      </c>
      <c r="R967" s="89">
        <v>0.05</v>
      </c>
      <c r="S967" s="238">
        <f t="shared" si="94"/>
        <v>19756250.303554107</v>
      </c>
    </row>
    <row r="968" spans="2:19" ht="15" customHeight="1" x14ac:dyDescent="0.25">
      <c r="B968" s="11">
        <v>964</v>
      </c>
      <c r="C968" s="161" t="s">
        <v>813</v>
      </c>
      <c r="D968" s="237"/>
      <c r="E968" s="152">
        <v>42217</v>
      </c>
      <c r="F968" s="58">
        <v>44482</v>
      </c>
      <c r="G968" s="5">
        <f t="shared" si="92"/>
        <v>6.2054794520547949</v>
      </c>
      <c r="H968" s="11">
        <v>25</v>
      </c>
      <c r="I968" s="11"/>
      <c r="J968" s="87">
        <v>0.05</v>
      </c>
      <c r="K968" s="88">
        <f t="shared" si="93"/>
        <v>3.7999999999999999E-2</v>
      </c>
      <c r="L968" s="238">
        <v>25917270</v>
      </c>
      <c r="M968" s="238">
        <v>21188750.420000002</v>
      </c>
      <c r="N968" s="89">
        <v>0.05</v>
      </c>
      <c r="O968" s="239">
        <f t="shared" si="95"/>
        <v>27213133.5</v>
      </c>
      <c r="P968" s="238">
        <f t="shared" si="96"/>
        <v>6417080.5488904109</v>
      </c>
      <c r="Q968" s="238">
        <f t="shared" si="97"/>
        <v>20796052.951109588</v>
      </c>
      <c r="R968" s="89">
        <v>0.05</v>
      </c>
      <c r="S968" s="238">
        <f t="shared" si="94"/>
        <v>19756250.303554107</v>
      </c>
    </row>
    <row r="969" spans="2:19" ht="15" customHeight="1" x14ac:dyDescent="0.25">
      <c r="B969" s="11">
        <v>965</v>
      </c>
      <c r="C969" s="161" t="s">
        <v>813</v>
      </c>
      <c r="D969" s="237"/>
      <c r="E969" s="152">
        <v>42217</v>
      </c>
      <c r="F969" s="58">
        <v>44482</v>
      </c>
      <c r="G969" s="5">
        <f t="shared" si="92"/>
        <v>6.2054794520547949</v>
      </c>
      <c r="H969" s="11">
        <v>25</v>
      </c>
      <c r="I969" s="11"/>
      <c r="J969" s="87">
        <v>0.05</v>
      </c>
      <c r="K969" s="88">
        <f t="shared" si="93"/>
        <v>3.7999999999999999E-2</v>
      </c>
      <c r="L969" s="238">
        <v>25917270</v>
      </c>
      <c r="M969" s="238">
        <v>21188750.420000002</v>
      </c>
      <c r="N969" s="89">
        <v>0.05</v>
      </c>
      <c r="O969" s="239">
        <f t="shared" si="95"/>
        <v>27213133.5</v>
      </c>
      <c r="P969" s="238">
        <f t="shared" si="96"/>
        <v>6417080.5488904109</v>
      </c>
      <c r="Q969" s="238">
        <f t="shared" si="97"/>
        <v>20796052.951109588</v>
      </c>
      <c r="R969" s="89">
        <v>0.05</v>
      </c>
      <c r="S969" s="238">
        <f t="shared" si="94"/>
        <v>19756250.303554107</v>
      </c>
    </row>
    <row r="970" spans="2:19" ht="15" customHeight="1" x14ac:dyDescent="0.25">
      <c r="B970" s="11">
        <v>966</v>
      </c>
      <c r="C970" s="161" t="s">
        <v>814</v>
      </c>
      <c r="D970" s="237"/>
      <c r="E970" s="152">
        <v>42217</v>
      </c>
      <c r="F970" s="58">
        <v>44482</v>
      </c>
      <c r="G970" s="5">
        <f t="shared" si="92"/>
        <v>6.2054794520547949</v>
      </c>
      <c r="H970" s="11">
        <v>25</v>
      </c>
      <c r="I970" s="11"/>
      <c r="J970" s="87">
        <v>0.05</v>
      </c>
      <c r="K970" s="88">
        <f t="shared" si="93"/>
        <v>3.7999999999999999E-2</v>
      </c>
      <c r="L970" s="238">
        <v>17795015</v>
      </c>
      <c r="M970" s="238">
        <v>14548373.800000001</v>
      </c>
      <c r="N970" s="89">
        <v>0.05</v>
      </c>
      <c r="O970" s="239">
        <f t="shared" si="95"/>
        <v>18684765.75</v>
      </c>
      <c r="P970" s="238">
        <f t="shared" si="96"/>
        <v>4406021.3372671232</v>
      </c>
      <c r="Q970" s="238">
        <f t="shared" si="97"/>
        <v>14278744.412732877</v>
      </c>
      <c r="R970" s="89">
        <v>0.05</v>
      </c>
      <c r="S970" s="238">
        <f t="shared" si="94"/>
        <v>13564807.192096232</v>
      </c>
    </row>
    <row r="971" spans="2:19" ht="15" customHeight="1" x14ac:dyDescent="0.25">
      <c r="B971" s="11">
        <v>967</v>
      </c>
      <c r="C971" s="161" t="s">
        <v>814</v>
      </c>
      <c r="D971" s="237"/>
      <c r="E971" s="152">
        <v>42217</v>
      </c>
      <c r="F971" s="58">
        <v>44482</v>
      </c>
      <c r="G971" s="5">
        <f t="shared" si="92"/>
        <v>6.2054794520547949</v>
      </c>
      <c r="H971" s="11">
        <v>25</v>
      </c>
      <c r="I971" s="11"/>
      <c r="J971" s="87">
        <v>0.05</v>
      </c>
      <c r="K971" s="88">
        <f t="shared" si="93"/>
        <v>3.7999999999999999E-2</v>
      </c>
      <c r="L971" s="238">
        <v>17795015</v>
      </c>
      <c r="M971" s="238">
        <v>14548373.800000001</v>
      </c>
      <c r="N971" s="89">
        <v>0.05</v>
      </c>
      <c r="O971" s="239">
        <f t="shared" si="95"/>
        <v>18684765.75</v>
      </c>
      <c r="P971" s="238">
        <f t="shared" si="96"/>
        <v>4406021.3372671232</v>
      </c>
      <c r="Q971" s="238">
        <f t="shared" si="97"/>
        <v>14278744.412732877</v>
      </c>
      <c r="R971" s="89">
        <v>0.05</v>
      </c>
      <c r="S971" s="238">
        <f t="shared" si="94"/>
        <v>13564807.192096232</v>
      </c>
    </row>
    <row r="972" spans="2:19" ht="15" customHeight="1" x14ac:dyDescent="0.25">
      <c r="B972" s="11">
        <v>968</v>
      </c>
      <c r="C972" s="161" t="s">
        <v>814</v>
      </c>
      <c r="D972" s="237"/>
      <c r="E972" s="152">
        <v>42217</v>
      </c>
      <c r="F972" s="58">
        <v>44482</v>
      </c>
      <c r="G972" s="5">
        <f t="shared" si="92"/>
        <v>6.2054794520547949</v>
      </c>
      <c r="H972" s="11">
        <v>25</v>
      </c>
      <c r="I972" s="11"/>
      <c r="J972" s="87">
        <v>0.05</v>
      </c>
      <c r="K972" s="88">
        <f t="shared" si="93"/>
        <v>3.7999999999999999E-2</v>
      </c>
      <c r="L972" s="238">
        <v>17795015</v>
      </c>
      <c r="M972" s="238">
        <v>14548373.800000001</v>
      </c>
      <c r="N972" s="89">
        <v>0.05</v>
      </c>
      <c r="O972" s="239">
        <f t="shared" si="95"/>
        <v>18684765.75</v>
      </c>
      <c r="P972" s="238">
        <f t="shared" si="96"/>
        <v>4406021.3372671232</v>
      </c>
      <c r="Q972" s="238">
        <f t="shared" si="97"/>
        <v>14278744.412732877</v>
      </c>
      <c r="R972" s="89">
        <v>0.05</v>
      </c>
      <c r="S972" s="238">
        <f t="shared" si="94"/>
        <v>13564807.192096232</v>
      </c>
    </row>
    <row r="973" spans="2:19" ht="15" customHeight="1" x14ac:dyDescent="0.25">
      <c r="B973" s="11">
        <v>969</v>
      </c>
      <c r="C973" s="161" t="s">
        <v>814</v>
      </c>
      <c r="D973" s="237"/>
      <c r="E973" s="152">
        <v>42217</v>
      </c>
      <c r="F973" s="58">
        <v>44482</v>
      </c>
      <c r="G973" s="5">
        <f t="shared" si="92"/>
        <v>6.2054794520547949</v>
      </c>
      <c r="H973" s="11">
        <v>25</v>
      </c>
      <c r="I973" s="11"/>
      <c r="J973" s="87">
        <v>0.05</v>
      </c>
      <c r="K973" s="88">
        <f t="shared" si="93"/>
        <v>3.7999999999999999E-2</v>
      </c>
      <c r="L973" s="238">
        <v>17795015</v>
      </c>
      <c r="M973" s="238">
        <v>14548373.800000001</v>
      </c>
      <c r="N973" s="89">
        <v>0.05</v>
      </c>
      <c r="O973" s="239">
        <f t="shared" si="95"/>
        <v>18684765.75</v>
      </c>
      <c r="P973" s="238">
        <f t="shared" si="96"/>
        <v>4406021.3372671232</v>
      </c>
      <c r="Q973" s="238">
        <f t="shared" si="97"/>
        <v>14278744.412732877</v>
      </c>
      <c r="R973" s="89">
        <v>0.05</v>
      </c>
      <c r="S973" s="238">
        <f t="shared" si="94"/>
        <v>13564807.192096232</v>
      </c>
    </row>
    <row r="974" spans="2:19" ht="15" customHeight="1" x14ac:dyDescent="0.25">
      <c r="B974" s="11">
        <v>970</v>
      </c>
      <c r="C974" s="161" t="s">
        <v>815</v>
      </c>
      <c r="D974" s="237"/>
      <c r="E974" s="152">
        <v>42217</v>
      </c>
      <c r="F974" s="58">
        <v>44482</v>
      </c>
      <c r="G974" s="5">
        <f t="shared" si="92"/>
        <v>6.2054794520547949</v>
      </c>
      <c r="H974" s="11">
        <v>12</v>
      </c>
      <c r="I974" s="11"/>
      <c r="J974" s="87">
        <v>0.05</v>
      </c>
      <c r="K974" s="88">
        <f t="shared" si="93"/>
        <v>7.9166666666666663E-2</v>
      </c>
      <c r="L974" s="238">
        <v>17328879</v>
      </c>
      <c r="M974" s="238">
        <v>14167282.75</v>
      </c>
      <c r="N974" s="89">
        <v>0.05</v>
      </c>
      <c r="O974" s="239">
        <f t="shared" si="95"/>
        <v>18195322.949999999</v>
      </c>
      <c r="P974" s="238">
        <f t="shared" si="96"/>
        <v>8938763.9629366435</v>
      </c>
      <c r="Q974" s="238">
        <f t="shared" si="97"/>
        <v>9256558.9870633557</v>
      </c>
      <c r="R974" s="89">
        <v>0.05</v>
      </c>
      <c r="S974" s="238">
        <f t="shared" si="94"/>
        <v>8793731.037710188</v>
      </c>
    </row>
    <row r="975" spans="2:19" ht="15" customHeight="1" x14ac:dyDescent="0.25">
      <c r="B975" s="11">
        <v>971</v>
      </c>
      <c r="C975" s="161" t="s">
        <v>815</v>
      </c>
      <c r="D975" s="237"/>
      <c r="E975" s="152">
        <v>42217</v>
      </c>
      <c r="F975" s="58">
        <v>44482</v>
      </c>
      <c r="G975" s="5">
        <f t="shared" si="92"/>
        <v>6.2054794520547949</v>
      </c>
      <c r="H975" s="11">
        <v>12</v>
      </c>
      <c r="I975" s="11"/>
      <c r="J975" s="87">
        <v>0.05</v>
      </c>
      <c r="K975" s="88">
        <f t="shared" si="93"/>
        <v>7.9166666666666663E-2</v>
      </c>
      <c r="L975" s="238">
        <v>17328879</v>
      </c>
      <c r="M975" s="238">
        <v>14167282.75</v>
      </c>
      <c r="N975" s="89">
        <v>0.05</v>
      </c>
      <c r="O975" s="239">
        <f t="shared" si="95"/>
        <v>18195322.949999999</v>
      </c>
      <c r="P975" s="238">
        <f t="shared" si="96"/>
        <v>8938763.9629366435</v>
      </c>
      <c r="Q975" s="238">
        <f t="shared" si="97"/>
        <v>9256558.9870633557</v>
      </c>
      <c r="R975" s="89">
        <v>0.05</v>
      </c>
      <c r="S975" s="238">
        <f t="shared" si="94"/>
        <v>8793731.037710188</v>
      </c>
    </row>
    <row r="976" spans="2:19" ht="15" customHeight="1" x14ac:dyDescent="0.25">
      <c r="B976" s="11">
        <v>972</v>
      </c>
      <c r="C976" s="161" t="s">
        <v>815</v>
      </c>
      <c r="D976" s="237"/>
      <c r="E976" s="152">
        <v>42217</v>
      </c>
      <c r="F976" s="58">
        <v>44482</v>
      </c>
      <c r="G976" s="5">
        <f t="shared" si="92"/>
        <v>6.2054794520547949</v>
      </c>
      <c r="H976" s="11">
        <v>12</v>
      </c>
      <c r="I976" s="11"/>
      <c r="J976" s="87">
        <v>0.05</v>
      </c>
      <c r="K976" s="88">
        <f t="shared" si="93"/>
        <v>7.9166666666666663E-2</v>
      </c>
      <c r="L976" s="238">
        <v>17328879</v>
      </c>
      <c r="M976" s="238">
        <v>14167282.75</v>
      </c>
      <c r="N976" s="89">
        <v>0.05</v>
      </c>
      <c r="O976" s="239">
        <f t="shared" si="95"/>
        <v>18195322.949999999</v>
      </c>
      <c r="P976" s="238">
        <f t="shared" si="96"/>
        <v>8938763.9629366435</v>
      </c>
      <c r="Q976" s="238">
        <f t="shared" si="97"/>
        <v>9256558.9870633557</v>
      </c>
      <c r="R976" s="89">
        <v>0.05</v>
      </c>
      <c r="S976" s="238">
        <f t="shared" si="94"/>
        <v>8793731.037710188</v>
      </c>
    </row>
    <row r="977" spans="2:19" ht="15" customHeight="1" x14ac:dyDescent="0.25">
      <c r="B977" s="11">
        <v>973</v>
      </c>
      <c r="C977" s="161" t="s">
        <v>816</v>
      </c>
      <c r="D977" s="237"/>
      <c r="E977" s="152">
        <v>42217</v>
      </c>
      <c r="F977" s="58">
        <v>44482</v>
      </c>
      <c r="G977" s="5">
        <f t="shared" si="92"/>
        <v>6.2054794520547949</v>
      </c>
      <c r="H977" s="11">
        <v>15</v>
      </c>
      <c r="I977" s="11"/>
      <c r="J977" s="87">
        <v>0.05</v>
      </c>
      <c r="K977" s="88">
        <f t="shared" si="93"/>
        <v>6.3333333333333325E-2</v>
      </c>
      <c r="L977" s="238">
        <v>5007587</v>
      </c>
      <c r="M977" s="238">
        <v>4093969.44</v>
      </c>
      <c r="N977" s="89">
        <v>0.05</v>
      </c>
      <c r="O977" s="239">
        <f t="shared" si="95"/>
        <v>5257966.3500000006</v>
      </c>
      <c r="P977" s="238">
        <f t="shared" si="96"/>
        <v>2066452.8024863014</v>
      </c>
      <c r="Q977" s="238">
        <f t="shared" si="97"/>
        <v>3191513.5475136992</v>
      </c>
      <c r="R977" s="89">
        <v>0.05</v>
      </c>
      <c r="S977" s="238">
        <f t="shared" si="94"/>
        <v>3031937.8701380142</v>
      </c>
    </row>
    <row r="978" spans="2:19" ht="15" customHeight="1" x14ac:dyDescent="0.25">
      <c r="B978" s="11">
        <v>974</v>
      </c>
      <c r="C978" s="161" t="s">
        <v>816</v>
      </c>
      <c r="D978" s="237"/>
      <c r="E978" s="152">
        <v>42217</v>
      </c>
      <c r="F978" s="58">
        <v>44482</v>
      </c>
      <c r="G978" s="5">
        <f t="shared" si="92"/>
        <v>6.2054794520547949</v>
      </c>
      <c r="H978" s="11">
        <v>15</v>
      </c>
      <c r="I978" s="11"/>
      <c r="J978" s="87">
        <v>0.05</v>
      </c>
      <c r="K978" s="88">
        <f t="shared" si="93"/>
        <v>6.3333333333333325E-2</v>
      </c>
      <c r="L978" s="238">
        <v>5007587</v>
      </c>
      <c r="M978" s="238">
        <v>4093969.44</v>
      </c>
      <c r="N978" s="89">
        <v>0.05</v>
      </c>
      <c r="O978" s="239">
        <f t="shared" si="95"/>
        <v>5257966.3500000006</v>
      </c>
      <c r="P978" s="238">
        <f t="shared" si="96"/>
        <v>2066452.8024863014</v>
      </c>
      <c r="Q978" s="238">
        <f t="shared" si="97"/>
        <v>3191513.5475136992</v>
      </c>
      <c r="R978" s="89">
        <v>0.05</v>
      </c>
      <c r="S978" s="238">
        <f t="shared" si="94"/>
        <v>3031937.8701380142</v>
      </c>
    </row>
    <row r="979" spans="2:19" ht="15" customHeight="1" x14ac:dyDescent="0.25">
      <c r="B979" s="11">
        <v>975</v>
      </c>
      <c r="C979" s="161" t="s">
        <v>816</v>
      </c>
      <c r="D979" s="237"/>
      <c r="E979" s="152">
        <v>42217</v>
      </c>
      <c r="F979" s="58">
        <v>44482</v>
      </c>
      <c r="G979" s="5">
        <f t="shared" si="92"/>
        <v>6.2054794520547949</v>
      </c>
      <c r="H979" s="11">
        <v>15</v>
      </c>
      <c r="I979" s="11"/>
      <c r="J979" s="87">
        <v>0.05</v>
      </c>
      <c r="K979" s="88">
        <f t="shared" si="93"/>
        <v>6.3333333333333325E-2</v>
      </c>
      <c r="L979" s="238">
        <v>5669955</v>
      </c>
      <c r="M979" s="238">
        <v>4635490.5999999996</v>
      </c>
      <c r="N979" s="89">
        <v>0.05</v>
      </c>
      <c r="O979" s="239">
        <f t="shared" si="95"/>
        <v>5953452.75</v>
      </c>
      <c r="P979" s="238">
        <f t="shared" si="96"/>
        <v>2339788.4848972601</v>
      </c>
      <c r="Q979" s="238">
        <f t="shared" si="97"/>
        <v>3613664.2651027399</v>
      </c>
      <c r="R979" s="89">
        <v>0.05</v>
      </c>
      <c r="S979" s="238">
        <f t="shared" si="94"/>
        <v>3432981.0518476027</v>
      </c>
    </row>
    <row r="980" spans="2:19" ht="15" customHeight="1" x14ac:dyDescent="0.25">
      <c r="B980" s="11">
        <v>976</v>
      </c>
      <c r="C980" s="161" t="s">
        <v>816</v>
      </c>
      <c r="D980" s="237"/>
      <c r="E980" s="152">
        <v>42217</v>
      </c>
      <c r="F980" s="58">
        <v>44482</v>
      </c>
      <c r="G980" s="5">
        <f t="shared" si="92"/>
        <v>6.2054794520547949</v>
      </c>
      <c r="H980" s="11">
        <v>15</v>
      </c>
      <c r="I980" s="11"/>
      <c r="J980" s="87">
        <v>0.05</v>
      </c>
      <c r="K980" s="88">
        <f t="shared" si="93"/>
        <v>6.3333333333333325E-2</v>
      </c>
      <c r="L980" s="238">
        <v>5669955</v>
      </c>
      <c r="M980" s="238">
        <v>4635490.5999999996</v>
      </c>
      <c r="N980" s="89">
        <v>0.05</v>
      </c>
      <c r="O980" s="239">
        <f t="shared" si="95"/>
        <v>5953452.75</v>
      </c>
      <c r="P980" s="238">
        <f t="shared" si="96"/>
        <v>2339788.4848972601</v>
      </c>
      <c r="Q980" s="238">
        <f t="shared" si="97"/>
        <v>3613664.2651027399</v>
      </c>
      <c r="R980" s="89">
        <v>0.05</v>
      </c>
      <c r="S980" s="238">
        <f t="shared" si="94"/>
        <v>3432981.0518476027</v>
      </c>
    </row>
    <row r="981" spans="2:19" ht="15" customHeight="1" x14ac:dyDescent="0.25">
      <c r="B981" s="11">
        <v>977</v>
      </c>
      <c r="C981" s="161" t="s">
        <v>816</v>
      </c>
      <c r="D981" s="237"/>
      <c r="E981" s="152">
        <v>42217</v>
      </c>
      <c r="F981" s="58">
        <v>44482</v>
      </c>
      <c r="G981" s="5">
        <f t="shared" si="92"/>
        <v>6.2054794520547949</v>
      </c>
      <c r="H981" s="11">
        <v>15</v>
      </c>
      <c r="I981" s="11"/>
      <c r="J981" s="87">
        <v>0.05</v>
      </c>
      <c r="K981" s="88">
        <f t="shared" si="93"/>
        <v>6.3333333333333325E-2</v>
      </c>
      <c r="L981" s="238">
        <v>5669955</v>
      </c>
      <c r="M981" s="238">
        <v>4635490.5999999996</v>
      </c>
      <c r="N981" s="89">
        <v>0.05</v>
      </c>
      <c r="O981" s="239">
        <f t="shared" si="95"/>
        <v>5953452.75</v>
      </c>
      <c r="P981" s="238">
        <f t="shared" si="96"/>
        <v>2339788.4848972601</v>
      </c>
      <c r="Q981" s="238">
        <f t="shared" si="97"/>
        <v>3613664.2651027399</v>
      </c>
      <c r="R981" s="89">
        <v>0.05</v>
      </c>
      <c r="S981" s="238">
        <f t="shared" si="94"/>
        <v>3432981.0518476027</v>
      </c>
    </row>
    <row r="982" spans="2:19" ht="15" customHeight="1" x14ac:dyDescent="0.25">
      <c r="B982" s="11">
        <v>978</v>
      </c>
      <c r="C982" s="161" t="s">
        <v>817</v>
      </c>
      <c r="D982" s="237"/>
      <c r="E982" s="152">
        <v>42217</v>
      </c>
      <c r="F982" s="58">
        <v>44482</v>
      </c>
      <c r="G982" s="5">
        <f t="shared" si="92"/>
        <v>6.2054794520547949</v>
      </c>
      <c r="H982" s="11">
        <v>15</v>
      </c>
      <c r="I982" s="11"/>
      <c r="J982" s="87">
        <v>0.05</v>
      </c>
      <c r="K982" s="88">
        <f t="shared" si="93"/>
        <v>6.3333333333333325E-2</v>
      </c>
      <c r="L982" s="238">
        <v>4152337</v>
      </c>
      <c r="M982" s="238">
        <v>3394756.95</v>
      </c>
      <c r="N982" s="89">
        <v>0.05</v>
      </c>
      <c r="O982" s="239">
        <f t="shared" si="95"/>
        <v>4359953.8500000006</v>
      </c>
      <c r="P982" s="238">
        <f t="shared" si="96"/>
        <v>1713521.5884452055</v>
      </c>
      <c r="Q982" s="238">
        <f t="shared" si="97"/>
        <v>2646432.2615547953</v>
      </c>
      <c r="R982" s="89">
        <v>0.05</v>
      </c>
      <c r="S982" s="238">
        <f t="shared" si="94"/>
        <v>2514110.6484770556</v>
      </c>
    </row>
    <row r="983" spans="2:19" ht="15" customHeight="1" x14ac:dyDescent="0.25">
      <c r="B983" s="11">
        <v>979</v>
      </c>
      <c r="C983" s="161" t="s">
        <v>818</v>
      </c>
      <c r="D983" s="237"/>
      <c r="E983" s="152">
        <v>42217</v>
      </c>
      <c r="F983" s="58">
        <v>44482</v>
      </c>
      <c r="G983" s="5">
        <f t="shared" si="92"/>
        <v>6.2054794520547949</v>
      </c>
      <c r="H983" s="11">
        <v>15</v>
      </c>
      <c r="I983" s="11"/>
      <c r="J983" s="87">
        <v>0.05</v>
      </c>
      <c r="K983" s="88">
        <f t="shared" si="93"/>
        <v>6.3333333333333325E-2</v>
      </c>
      <c r="L983" s="238">
        <v>3506505</v>
      </c>
      <c r="M983" s="238">
        <v>2866754.85</v>
      </c>
      <c r="N983" s="89">
        <v>0.05</v>
      </c>
      <c r="O983" s="239">
        <f t="shared" si="95"/>
        <v>3681830.25</v>
      </c>
      <c r="P983" s="238">
        <f t="shared" si="96"/>
        <v>1447009.7242808219</v>
      </c>
      <c r="Q983" s="238">
        <f t="shared" si="97"/>
        <v>2234820.5257191779</v>
      </c>
      <c r="R983" s="89">
        <v>0.05</v>
      </c>
      <c r="S983" s="238">
        <f t="shared" si="94"/>
        <v>2123079.499433219</v>
      </c>
    </row>
    <row r="984" spans="2:19" ht="15" customHeight="1" x14ac:dyDescent="0.25">
      <c r="B984" s="11">
        <v>980</v>
      </c>
      <c r="C984" s="161" t="s">
        <v>819</v>
      </c>
      <c r="D984" s="237"/>
      <c r="E984" s="152">
        <v>42217</v>
      </c>
      <c r="F984" s="58">
        <v>44482</v>
      </c>
      <c r="G984" s="5">
        <f t="shared" si="92"/>
        <v>6.2054794520547949</v>
      </c>
      <c r="H984" s="11">
        <v>15</v>
      </c>
      <c r="I984" s="11"/>
      <c r="J984" s="87">
        <v>0.05</v>
      </c>
      <c r="K984" s="88">
        <f t="shared" si="93"/>
        <v>6.3333333333333325E-2</v>
      </c>
      <c r="L984" s="238">
        <v>2033486</v>
      </c>
      <c r="M984" s="238">
        <v>1662483.25</v>
      </c>
      <c r="N984" s="89">
        <v>0.05</v>
      </c>
      <c r="O984" s="239">
        <f t="shared" si="95"/>
        <v>2135160.3000000003</v>
      </c>
      <c r="P984" s="238">
        <f t="shared" si="96"/>
        <v>839147.24667123286</v>
      </c>
      <c r="Q984" s="238">
        <f t="shared" si="97"/>
        <v>1296013.0533287674</v>
      </c>
      <c r="R984" s="89">
        <v>0.05</v>
      </c>
      <c r="S984" s="238">
        <f t="shared" si="94"/>
        <v>1231212.400662329</v>
      </c>
    </row>
    <row r="985" spans="2:19" ht="15" customHeight="1" x14ac:dyDescent="0.25">
      <c r="B985" s="11">
        <v>981</v>
      </c>
      <c r="C985" s="161" t="s">
        <v>820</v>
      </c>
      <c r="D985" s="237"/>
      <c r="E985" s="152">
        <v>42217</v>
      </c>
      <c r="F985" s="58">
        <v>44482</v>
      </c>
      <c r="G985" s="5">
        <f t="shared" si="92"/>
        <v>6.2054794520547949</v>
      </c>
      <c r="H985" s="11">
        <v>15</v>
      </c>
      <c r="I985" s="11"/>
      <c r="J985" s="87">
        <v>0.05</v>
      </c>
      <c r="K985" s="88">
        <f t="shared" si="93"/>
        <v>6.3333333333333325E-2</v>
      </c>
      <c r="L985" s="238">
        <v>5397097</v>
      </c>
      <c r="M985" s="238">
        <v>4412414.62</v>
      </c>
      <c r="N985" s="89">
        <v>0.05</v>
      </c>
      <c r="O985" s="239">
        <f t="shared" si="95"/>
        <v>5666951.8500000006</v>
      </c>
      <c r="P985" s="238">
        <f t="shared" si="96"/>
        <v>2227189.706527397</v>
      </c>
      <c r="Q985" s="238">
        <f t="shared" si="97"/>
        <v>3439762.1434726035</v>
      </c>
      <c r="R985" s="89">
        <v>0.05</v>
      </c>
      <c r="S985" s="238">
        <f t="shared" si="94"/>
        <v>3267774.036298973</v>
      </c>
    </row>
    <row r="986" spans="2:19" ht="15" customHeight="1" x14ac:dyDescent="0.25">
      <c r="B986" s="11">
        <v>982</v>
      </c>
      <c r="C986" s="161" t="s">
        <v>821</v>
      </c>
      <c r="D986" s="237"/>
      <c r="E986" s="152">
        <v>42217</v>
      </c>
      <c r="F986" s="58">
        <v>44482</v>
      </c>
      <c r="G986" s="5">
        <f t="shared" si="92"/>
        <v>6.2054794520547949</v>
      </c>
      <c r="H986" s="11">
        <v>15</v>
      </c>
      <c r="I986" s="11"/>
      <c r="J986" s="87">
        <v>0.05</v>
      </c>
      <c r="K986" s="88">
        <f t="shared" si="93"/>
        <v>6.3333333333333325E-2</v>
      </c>
      <c r="L986" s="238">
        <v>1806720</v>
      </c>
      <c r="M986" s="238">
        <v>1477089.95</v>
      </c>
      <c r="N986" s="89">
        <v>0.05</v>
      </c>
      <c r="O986" s="239">
        <f t="shared" si="95"/>
        <v>1897056</v>
      </c>
      <c r="P986" s="238">
        <f t="shared" si="96"/>
        <v>745568.99506849318</v>
      </c>
      <c r="Q986" s="238">
        <f t="shared" si="97"/>
        <v>1151487.0049315067</v>
      </c>
      <c r="R986" s="89">
        <v>0.05</v>
      </c>
      <c r="S986" s="238">
        <f t="shared" si="94"/>
        <v>1093912.6546849313</v>
      </c>
    </row>
    <row r="987" spans="2:19" ht="15" customHeight="1" x14ac:dyDescent="0.25">
      <c r="B987" s="11">
        <v>983</v>
      </c>
      <c r="C987" s="161" t="s">
        <v>822</v>
      </c>
      <c r="D987" s="237"/>
      <c r="E987" s="152">
        <v>42217</v>
      </c>
      <c r="F987" s="58">
        <v>44482</v>
      </c>
      <c r="G987" s="5">
        <f t="shared" si="92"/>
        <v>6.2054794520547949</v>
      </c>
      <c r="H987" s="11">
        <v>25</v>
      </c>
      <c r="I987" s="11"/>
      <c r="J987" s="87">
        <v>0.05</v>
      </c>
      <c r="K987" s="88">
        <f t="shared" si="93"/>
        <v>3.7999999999999999E-2</v>
      </c>
      <c r="L987" s="238">
        <v>8476951</v>
      </c>
      <c r="M987" s="238">
        <v>6930359.5199999996</v>
      </c>
      <c r="N987" s="89">
        <v>0.05</v>
      </c>
      <c r="O987" s="239">
        <f t="shared" si="95"/>
        <v>8900798.5500000007</v>
      </c>
      <c r="P987" s="238">
        <f t="shared" si="96"/>
        <v>2098881.4553383566</v>
      </c>
      <c r="Q987" s="238">
        <f t="shared" si="97"/>
        <v>6801917.0946616437</v>
      </c>
      <c r="R987" s="89">
        <v>0.05</v>
      </c>
      <c r="S987" s="238">
        <f t="shared" si="94"/>
        <v>6461821.2399285613</v>
      </c>
    </row>
    <row r="988" spans="2:19" ht="15" customHeight="1" x14ac:dyDescent="0.25">
      <c r="B988" s="11">
        <v>984</v>
      </c>
      <c r="C988" s="161" t="s">
        <v>822</v>
      </c>
      <c r="D988" s="237"/>
      <c r="E988" s="152">
        <v>42217</v>
      </c>
      <c r="F988" s="58">
        <v>44482</v>
      </c>
      <c r="G988" s="5">
        <f t="shared" si="92"/>
        <v>6.2054794520547949</v>
      </c>
      <c r="H988" s="11">
        <v>25</v>
      </c>
      <c r="I988" s="11"/>
      <c r="J988" s="87">
        <v>0.05</v>
      </c>
      <c r="K988" s="88">
        <f t="shared" si="93"/>
        <v>3.7999999999999999E-2</v>
      </c>
      <c r="L988" s="238">
        <v>8476951</v>
      </c>
      <c r="M988" s="238">
        <v>6930359.5199999996</v>
      </c>
      <c r="N988" s="89">
        <v>0.05</v>
      </c>
      <c r="O988" s="239">
        <f t="shared" si="95"/>
        <v>8900798.5500000007</v>
      </c>
      <c r="P988" s="238">
        <f t="shared" si="96"/>
        <v>2098881.4553383566</v>
      </c>
      <c r="Q988" s="238">
        <f t="shared" si="97"/>
        <v>6801917.0946616437</v>
      </c>
      <c r="R988" s="89">
        <v>0.05</v>
      </c>
      <c r="S988" s="238">
        <f t="shared" si="94"/>
        <v>6461821.2399285613</v>
      </c>
    </row>
    <row r="989" spans="2:19" ht="15" customHeight="1" x14ac:dyDescent="0.25">
      <c r="B989" s="11">
        <v>985</v>
      </c>
      <c r="C989" s="161" t="s">
        <v>822</v>
      </c>
      <c r="D989" s="237"/>
      <c r="E989" s="152">
        <v>42217</v>
      </c>
      <c r="F989" s="58">
        <v>44482</v>
      </c>
      <c r="G989" s="5">
        <f t="shared" si="92"/>
        <v>6.2054794520547949</v>
      </c>
      <c r="H989" s="11">
        <v>25</v>
      </c>
      <c r="I989" s="11"/>
      <c r="J989" s="87">
        <v>0.05</v>
      </c>
      <c r="K989" s="88">
        <f t="shared" si="93"/>
        <v>3.7999999999999999E-2</v>
      </c>
      <c r="L989" s="238">
        <v>8476951</v>
      </c>
      <c r="M989" s="238">
        <v>6930359.5199999996</v>
      </c>
      <c r="N989" s="89">
        <v>0.05</v>
      </c>
      <c r="O989" s="239">
        <f t="shared" si="95"/>
        <v>8900798.5500000007</v>
      </c>
      <c r="P989" s="238">
        <f t="shared" si="96"/>
        <v>2098881.4553383566</v>
      </c>
      <c r="Q989" s="238">
        <f t="shared" si="97"/>
        <v>6801917.0946616437</v>
      </c>
      <c r="R989" s="89">
        <v>0.05</v>
      </c>
      <c r="S989" s="238">
        <f t="shared" si="94"/>
        <v>6461821.2399285613</v>
      </c>
    </row>
    <row r="990" spans="2:19" ht="15" customHeight="1" x14ac:dyDescent="0.25">
      <c r="B990" s="11">
        <v>986</v>
      </c>
      <c r="C990" s="161" t="s">
        <v>822</v>
      </c>
      <c r="D990" s="237"/>
      <c r="E990" s="152">
        <v>42217</v>
      </c>
      <c r="F990" s="58">
        <v>44482</v>
      </c>
      <c r="G990" s="5">
        <f t="shared" si="92"/>
        <v>6.2054794520547949</v>
      </c>
      <c r="H990" s="11">
        <v>25</v>
      </c>
      <c r="I990" s="11"/>
      <c r="J990" s="87">
        <v>0.05</v>
      </c>
      <c r="K990" s="88">
        <f t="shared" si="93"/>
        <v>3.7999999999999999E-2</v>
      </c>
      <c r="L990" s="238">
        <v>8476951</v>
      </c>
      <c r="M990" s="238">
        <v>6930359.5199999996</v>
      </c>
      <c r="N990" s="89">
        <v>0.05</v>
      </c>
      <c r="O990" s="239">
        <f t="shared" si="95"/>
        <v>8900798.5500000007</v>
      </c>
      <c r="P990" s="238">
        <f t="shared" si="96"/>
        <v>2098881.4553383566</v>
      </c>
      <c r="Q990" s="238">
        <f t="shared" si="97"/>
        <v>6801917.0946616437</v>
      </c>
      <c r="R990" s="89">
        <v>0.05</v>
      </c>
      <c r="S990" s="238">
        <f t="shared" si="94"/>
        <v>6461821.2399285613</v>
      </c>
    </row>
    <row r="991" spans="2:19" ht="15" customHeight="1" x14ac:dyDescent="0.25">
      <c r="B991" s="11">
        <v>987</v>
      </c>
      <c r="C991" s="161" t="s">
        <v>822</v>
      </c>
      <c r="D991" s="237"/>
      <c r="E991" s="152">
        <v>42217</v>
      </c>
      <c r="F991" s="58">
        <v>44482</v>
      </c>
      <c r="G991" s="5">
        <f t="shared" si="92"/>
        <v>6.2054794520547949</v>
      </c>
      <c r="H991" s="11">
        <v>25</v>
      </c>
      <c r="I991" s="11"/>
      <c r="J991" s="87">
        <v>0.05</v>
      </c>
      <c r="K991" s="88">
        <f t="shared" si="93"/>
        <v>3.7999999999999999E-2</v>
      </c>
      <c r="L991" s="238">
        <v>8476951</v>
      </c>
      <c r="M991" s="238">
        <v>6930359.5199999996</v>
      </c>
      <c r="N991" s="89">
        <v>0.05</v>
      </c>
      <c r="O991" s="239">
        <f t="shared" si="95"/>
        <v>8900798.5500000007</v>
      </c>
      <c r="P991" s="238">
        <f t="shared" si="96"/>
        <v>2098881.4553383566</v>
      </c>
      <c r="Q991" s="238">
        <f t="shared" si="97"/>
        <v>6801917.0946616437</v>
      </c>
      <c r="R991" s="89">
        <v>0.05</v>
      </c>
      <c r="S991" s="238">
        <f t="shared" si="94"/>
        <v>6461821.2399285613</v>
      </c>
    </row>
    <row r="992" spans="2:19" ht="15" customHeight="1" x14ac:dyDescent="0.25">
      <c r="B992" s="11">
        <v>988</v>
      </c>
      <c r="C992" s="161" t="s">
        <v>823</v>
      </c>
      <c r="D992" s="237"/>
      <c r="E992" s="152">
        <v>42217</v>
      </c>
      <c r="F992" s="58">
        <v>44482</v>
      </c>
      <c r="G992" s="5">
        <f t="shared" si="92"/>
        <v>6.2054794520547949</v>
      </c>
      <c r="H992" s="11">
        <v>25</v>
      </c>
      <c r="I992" s="11"/>
      <c r="J992" s="87">
        <v>0.05</v>
      </c>
      <c r="K992" s="88">
        <f t="shared" si="93"/>
        <v>3.7999999999999999E-2</v>
      </c>
      <c r="L992" s="238">
        <v>928545533</v>
      </c>
      <c r="M992" s="238">
        <v>759135493.63999999</v>
      </c>
      <c r="N992" s="89">
        <v>0.05</v>
      </c>
      <c r="O992" s="239">
        <f t="shared" si="95"/>
        <v>974972809.6500001</v>
      </c>
      <c r="P992" s="238">
        <f t="shared" si="96"/>
        <v>229906601.99061781</v>
      </c>
      <c r="Q992" s="238">
        <f t="shared" si="97"/>
        <v>745066207.65938234</v>
      </c>
      <c r="R992" s="89">
        <v>0.05</v>
      </c>
      <c r="S992" s="238">
        <f t="shared" si="94"/>
        <v>707812897.2764132</v>
      </c>
    </row>
    <row r="993" spans="2:19" ht="15" customHeight="1" x14ac:dyDescent="0.25">
      <c r="B993" s="11">
        <v>989</v>
      </c>
      <c r="C993" s="161" t="s">
        <v>824</v>
      </c>
      <c r="D993" s="237">
        <v>0</v>
      </c>
      <c r="E993" s="152">
        <v>42217</v>
      </c>
      <c r="F993" s="58">
        <v>44482</v>
      </c>
      <c r="G993" s="5">
        <f t="shared" si="92"/>
        <v>6.2054794520547949</v>
      </c>
      <c r="H993" s="11">
        <v>15</v>
      </c>
      <c r="I993" s="11"/>
      <c r="J993" s="87">
        <v>0.05</v>
      </c>
      <c r="K993" s="88">
        <f t="shared" si="93"/>
        <v>6.3333333333333325E-2</v>
      </c>
      <c r="L993" s="238">
        <v>98088042</v>
      </c>
      <c r="M993" s="238">
        <v>80192205.480000004</v>
      </c>
      <c r="N993" s="89">
        <v>0.05</v>
      </c>
      <c r="O993" s="239">
        <f t="shared" si="95"/>
        <v>102992444.10000001</v>
      </c>
      <c r="P993" s="238">
        <f t="shared" si="96"/>
        <v>40477441.386698633</v>
      </c>
      <c r="Q993" s="238">
        <f t="shared" si="97"/>
        <v>62515002.713301376</v>
      </c>
      <c r="R993" s="89">
        <v>0.05</v>
      </c>
      <c r="S993" s="238">
        <f t="shared" si="94"/>
        <v>59389252.577636302</v>
      </c>
    </row>
    <row r="994" spans="2:19" ht="15" customHeight="1" x14ac:dyDescent="0.25">
      <c r="B994" s="11">
        <v>990</v>
      </c>
      <c r="C994" s="161" t="s">
        <v>825</v>
      </c>
      <c r="D994" s="237">
        <v>0</v>
      </c>
      <c r="E994" s="152">
        <v>42217</v>
      </c>
      <c r="F994" s="58">
        <v>44482</v>
      </c>
      <c r="G994" s="5">
        <f t="shared" si="92"/>
        <v>6.2054794520547949</v>
      </c>
      <c r="H994" s="11">
        <v>15</v>
      </c>
      <c r="I994" s="11"/>
      <c r="J994" s="87">
        <v>0.05</v>
      </c>
      <c r="K994" s="88">
        <f t="shared" si="93"/>
        <v>6.3333333333333325E-2</v>
      </c>
      <c r="L994" s="238">
        <v>75512145</v>
      </c>
      <c r="M994" s="238">
        <v>61735205.689999998</v>
      </c>
      <c r="N994" s="89">
        <v>0.05</v>
      </c>
      <c r="O994" s="239">
        <f t="shared" si="95"/>
        <v>79287752.25</v>
      </c>
      <c r="P994" s="238">
        <f t="shared" si="96"/>
        <v>31161172.767842464</v>
      </c>
      <c r="Q994" s="238">
        <f t="shared" si="97"/>
        <v>48126579.482157536</v>
      </c>
      <c r="R994" s="89">
        <v>0.05</v>
      </c>
      <c r="S994" s="238">
        <f t="shared" si="94"/>
        <v>45720250.508049659</v>
      </c>
    </row>
    <row r="995" spans="2:19" ht="15" customHeight="1" x14ac:dyDescent="0.25">
      <c r="B995" s="11">
        <v>991</v>
      </c>
      <c r="C995" s="161" t="s">
        <v>826</v>
      </c>
      <c r="D995" s="237">
        <v>0</v>
      </c>
      <c r="E995" s="152">
        <v>42217</v>
      </c>
      <c r="F995" s="58">
        <v>44482</v>
      </c>
      <c r="G995" s="5">
        <f t="shared" si="92"/>
        <v>6.2054794520547949</v>
      </c>
      <c r="H995" s="11">
        <v>15</v>
      </c>
      <c r="I995" s="11"/>
      <c r="J995" s="87">
        <v>0.05</v>
      </c>
      <c r="K995" s="88">
        <f t="shared" si="93"/>
        <v>6.3333333333333325E-2</v>
      </c>
      <c r="L995" s="238">
        <v>76241525</v>
      </c>
      <c r="M995" s="238">
        <v>62331512.740000002</v>
      </c>
      <c r="N995" s="89">
        <v>0.05</v>
      </c>
      <c r="O995" s="239">
        <f t="shared" si="95"/>
        <v>80053601.25</v>
      </c>
      <c r="P995" s="238">
        <f t="shared" si="96"/>
        <v>31462161.915924657</v>
      </c>
      <c r="Q995" s="238">
        <f t="shared" si="97"/>
        <v>48591439.334075347</v>
      </c>
      <c r="R995" s="89">
        <v>0.05</v>
      </c>
      <c r="S995" s="238">
        <f t="shared" si="94"/>
        <v>46161867.367371574</v>
      </c>
    </row>
    <row r="996" spans="2:19" ht="15" customHeight="1" x14ac:dyDescent="0.25">
      <c r="B996" s="11">
        <v>992</v>
      </c>
      <c r="C996" s="161" t="s">
        <v>827</v>
      </c>
      <c r="D996" s="237"/>
      <c r="E996" s="152">
        <v>42217</v>
      </c>
      <c r="F996" s="58">
        <v>44482</v>
      </c>
      <c r="G996" s="5">
        <f t="shared" si="92"/>
        <v>6.2054794520547949</v>
      </c>
      <c r="H996" s="11">
        <v>15</v>
      </c>
      <c r="I996" s="11"/>
      <c r="J996" s="87">
        <v>0.05</v>
      </c>
      <c r="K996" s="88">
        <f t="shared" si="93"/>
        <v>6.3333333333333325E-2</v>
      </c>
      <c r="L996" s="238">
        <v>17441949</v>
      </c>
      <c r="M996" s="238">
        <v>14259723.51</v>
      </c>
      <c r="N996" s="89">
        <v>0.05</v>
      </c>
      <c r="O996" s="239">
        <f t="shared" si="95"/>
        <v>18314046.449999999</v>
      </c>
      <c r="P996" s="238">
        <f t="shared" si="96"/>
        <v>7197671.1321986299</v>
      </c>
      <c r="Q996" s="238">
        <f t="shared" si="97"/>
        <v>11116375.317801369</v>
      </c>
      <c r="R996" s="89">
        <v>0.05</v>
      </c>
      <c r="S996" s="238">
        <f t="shared" si="94"/>
        <v>10560556.5519113</v>
      </c>
    </row>
    <row r="997" spans="2:19" ht="15" customHeight="1" x14ac:dyDescent="0.25">
      <c r="B997" s="11">
        <v>993</v>
      </c>
      <c r="C997" s="161" t="s">
        <v>828</v>
      </c>
      <c r="D997" s="237"/>
      <c r="E997" s="152">
        <v>42217</v>
      </c>
      <c r="F997" s="58">
        <v>44482</v>
      </c>
      <c r="G997" s="5">
        <f t="shared" si="92"/>
        <v>6.2054794520547949</v>
      </c>
      <c r="H997" s="11">
        <v>15</v>
      </c>
      <c r="I997" s="11"/>
      <c r="J997" s="87">
        <v>0.05</v>
      </c>
      <c r="K997" s="88">
        <f t="shared" si="93"/>
        <v>6.3333333333333325E-2</v>
      </c>
      <c r="L997" s="238">
        <v>3886841</v>
      </c>
      <c r="M997" s="238">
        <v>3177699.8</v>
      </c>
      <c r="N997" s="89">
        <v>0.05</v>
      </c>
      <c r="O997" s="239">
        <f t="shared" si="95"/>
        <v>4081183.0500000003</v>
      </c>
      <c r="P997" s="238">
        <f t="shared" si="96"/>
        <v>1603960.8452671233</v>
      </c>
      <c r="Q997" s="238">
        <f t="shared" si="97"/>
        <v>2477222.2047328772</v>
      </c>
      <c r="R997" s="89">
        <v>0.05</v>
      </c>
      <c r="S997" s="238">
        <f t="shared" si="94"/>
        <v>2353361.0944962334</v>
      </c>
    </row>
    <row r="998" spans="2:19" ht="15" customHeight="1" x14ac:dyDescent="0.25">
      <c r="B998" s="11">
        <v>994</v>
      </c>
      <c r="C998" s="161" t="s">
        <v>829</v>
      </c>
      <c r="D998" s="237"/>
      <c r="E998" s="152">
        <v>42217</v>
      </c>
      <c r="F998" s="58">
        <v>44482</v>
      </c>
      <c r="G998" s="5">
        <f t="shared" si="92"/>
        <v>6.2054794520547949</v>
      </c>
      <c r="H998" s="11">
        <v>15</v>
      </c>
      <c r="I998" s="11"/>
      <c r="J998" s="87">
        <v>0.05</v>
      </c>
      <c r="K998" s="88">
        <f t="shared" si="93"/>
        <v>6.3333333333333325E-2</v>
      </c>
      <c r="L998" s="238">
        <v>4036517</v>
      </c>
      <c r="M998" s="238">
        <v>3300067.92</v>
      </c>
      <c r="N998" s="89">
        <v>0.05</v>
      </c>
      <c r="O998" s="239">
        <f t="shared" si="95"/>
        <v>4238342.8500000006</v>
      </c>
      <c r="P998" s="238">
        <f t="shared" si="96"/>
        <v>1665726.7995410957</v>
      </c>
      <c r="Q998" s="238">
        <f t="shared" si="97"/>
        <v>2572616.0504589048</v>
      </c>
      <c r="R998" s="89">
        <v>0.05</v>
      </c>
      <c r="S998" s="238">
        <f t="shared" si="94"/>
        <v>2443985.2479359596</v>
      </c>
    </row>
    <row r="999" spans="2:19" ht="15" customHeight="1" x14ac:dyDescent="0.25">
      <c r="B999" s="11">
        <v>995</v>
      </c>
      <c r="C999" s="161" t="s">
        <v>830</v>
      </c>
      <c r="D999" s="237"/>
      <c r="E999" s="152">
        <v>42217</v>
      </c>
      <c r="F999" s="58">
        <v>44482</v>
      </c>
      <c r="G999" s="5">
        <f t="shared" si="92"/>
        <v>6.2054794520547949</v>
      </c>
      <c r="H999" s="11">
        <v>15</v>
      </c>
      <c r="I999" s="11"/>
      <c r="J999" s="87">
        <v>0.05</v>
      </c>
      <c r="K999" s="88">
        <f t="shared" si="93"/>
        <v>6.3333333333333325E-2</v>
      </c>
      <c r="L999" s="238">
        <v>118593078</v>
      </c>
      <c r="M999" s="238">
        <v>96956165.969999999</v>
      </c>
      <c r="N999" s="89">
        <v>0.05</v>
      </c>
      <c r="O999" s="239">
        <f t="shared" si="95"/>
        <v>124522731.90000001</v>
      </c>
      <c r="P999" s="238">
        <f t="shared" si="96"/>
        <v>48939139.427547939</v>
      </c>
      <c r="Q999" s="238">
        <f t="shared" si="97"/>
        <v>75583592.472452074</v>
      </c>
      <c r="R999" s="89">
        <v>0.05</v>
      </c>
      <c r="S999" s="238">
        <f t="shared" si="94"/>
        <v>71804412.848829463</v>
      </c>
    </row>
    <row r="1000" spans="2:19" ht="15" customHeight="1" x14ac:dyDescent="0.25">
      <c r="B1000" s="11">
        <v>996</v>
      </c>
      <c r="C1000" s="161" t="s">
        <v>831</v>
      </c>
      <c r="D1000" s="237"/>
      <c r="E1000" s="152">
        <v>42217</v>
      </c>
      <c r="F1000" s="58">
        <v>44482</v>
      </c>
      <c r="G1000" s="5">
        <f t="shared" si="92"/>
        <v>6.2054794520547949</v>
      </c>
      <c r="H1000" s="11">
        <v>25</v>
      </c>
      <c r="I1000" s="11"/>
      <c r="J1000" s="87">
        <v>0.05</v>
      </c>
      <c r="K1000" s="88">
        <f t="shared" si="93"/>
        <v>3.7999999999999999E-2</v>
      </c>
      <c r="L1000" s="238">
        <v>227087780</v>
      </c>
      <c r="M1000" s="238">
        <v>185656371</v>
      </c>
      <c r="N1000" s="89">
        <v>0.05</v>
      </c>
      <c r="O1000" s="239">
        <f t="shared" si="95"/>
        <v>238442169</v>
      </c>
      <c r="P1000" s="238">
        <f t="shared" si="96"/>
        <v>56226623.248849317</v>
      </c>
      <c r="Q1000" s="238">
        <f t="shared" si="97"/>
        <v>182215545.75115067</v>
      </c>
      <c r="R1000" s="89">
        <v>0.05</v>
      </c>
      <c r="S1000" s="238">
        <f t="shared" si="94"/>
        <v>173104768.46359313</v>
      </c>
    </row>
    <row r="1001" spans="2:19" ht="15" customHeight="1" x14ac:dyDescent="0.25">
      <c r="B1001" s="11">
        <v>997</v>
      </c>
      <c r="C1001" s="161" t="s">
        <v>832</v>
      </c>
      <c r="D1001" s="237">
        <v>0</v>
      </c>
      <c r="E1001" s="152">
        <v>42217</v>
      </c>
      <c r="F1001" s="58">
        <v>44482</v>
      </c>
      <c r="G1001" s="5">
        <f t="shared" si="92"/>
        <v>6.2054794520547949</v>
      </c>
      <c r="H1001" s="11">
        <v>25</v>
      </c>
      <c r="I1001" s="11"/>
      <c r="J1001" s="87">
        <v>0.05</v>
      </c>
      <c r="K1001" s="88">
        <f t="shared" si="93"/>
        <v>3.7999999999999999E-2</v>
      </c>
      <c r="L1001" s="238">
        <v>36232818</v>
      </c>
      <c r="M1001" s="238">
        <v>29622261.059999999</v>
      </c>
      <c r="N1001" s="89">
        <v>0.05</v>
      </c>
      <c r="O1001" s="239">
        <f t="shared" si="95"/>
        <v>38044458.899999999</v>
      </c>
      <c r="P1001" s="238">
        <f t="shared" si="96"/>
        <v>8971196.1028027404</v>
      </c>
      <c r="Q1001" s="238">
        <f t="shared" si="97"/>
        <v>29073262.79719726</v>
      </c>
      <c r="R1001" s="89">
        <v>0.05</v>
      </c>
      <c r="S1001" s="238">
        <f t="shared" si="94"/>
        <v>27619599.657337397</v>
      </c>
    </row>
    <row r="1002" spans="2:19" ht="15" customHeight="1" x14ac:dyDescent="0.25">
      <c r="B1002" s="11">
        <v>998</v>
      </c>
      <c r="C1002" s="161" t="s">
        <v>833</v>
      </c>
      <c r="D1002" s="237"/>
      <c r="E1002" s="152">
        <v>42217</v>
      </c>
      <c r="F1002" s="58">
        <v>44482</v>
      </c>
      <c r="G1002" s="5">
        <f t="shared" si="92"/>
        <v>6.2054794520547949</v>
      </c>
      <c r="H1002" s="11">
        <v>25</v>
      </c>
      <c r="I1002" s="11"/>
      <c r="J1002" s="87">
        <v>0.05</v>
      </c>
      <c r="K1002" s="88">
        <f t="shared" si="93"/>
        <v>3.7999999999999999E-2</v>
      </c>
      <c r="L1002" s="238">
        <v>22756941</v>
      </c>
      <c r="M1002" s="238">
        <v>18605012.920000002</v>
      </c>
      <c r="N1002" s="89">
        <v>0.05</v>
      </c>
      <c r="O1002" s="239">
        <f t="shared" si="95"/>
        <v>23894788.050000001</v>
      </c>
      <c r="P1002" s="238">
        <f t="shared" si="96"/>
        <v>5634587.41770822</v>
      </c>
      <c r="Q1002" s="238">
        <f t="shared" si="97"/>
        <v>18260200.632291779</v>
      </c>
      <c r="R1002" s="89">
        <v>0.05</v>
      </c>
      <c r="S1002" s="238">
        <f t="shared" si="94"/>
        <v>17347190.600677188</v>
      </c>
    </row>
    <row r="1003" spans="2:19" ht="15" customHeight="1" x14ac:dyDescent="0.25">
      <c r="B1003" s="11">
        <v>999</v>
      </c>
      <c r="C1003" s="161" t="s">
        <v>834</v>
      </c>
      <c r="D1003" s="237" t="s">
        <v>2585</v>
      </c>
      <c r="E1003" s="152">
        <v>42217</v>
      </c>
      <c r="F1003" s="58">
        <v>44482</v>
      </c>
      <c r="G1003" s="5">
        <f t="shared" si="92"/>
        <v>6.2054794520547949</v>
      </c>
      <c r="H1003" s="11">
        <v>25</v>
      </c>
      <c r="I1003" s="11"/>
      <c r="J1003" s="87">
        <v>0.05</v>
      </c>
      <c r="K1003" s="88">
        <f t="shared" si="93"/>
        <v>3.7999999999999999E-2</v>
      </c>
      <c r="L1003" s="238">
        <v>28503383</v>
      </c>
      <c r="M1003" s="238">
        <v>23303035.719999999</v>
      </c>
      <c r="N1003" s="89">
        <v>0.05</v>
      </c>
      <c r="O1003" s="239">
        <f t="shared" si="95"/>
        <v>29928552.150000002</v>
      </c>
      <c r="P1003" s="238">
        <f t="shared" si="96"/>
        <v>7057398.5850698641</v>
      </c>
      <c r="Q1003" s="238">
        <f t="shared" si="97"/>
        <v>22871153.564930137</v>
      </c>
      <c r="R1003" s="89">
        <v>0.05</v>
      </c>
      <c r="S1003" s="238">
        <f t="shared" si="94"/>
        <v>21727595.886683628</v>
      </c>
    </row>
    <row r="1004" spans="2:19" ht="15" customHeight="1" x14ac:dyDescent="0.25">
      <c r="B1004" s="11">
        <v>1000</v>
      </c>
      <c r="C1004" s="161" t="s">
        <v>835</v>
      </c>
      <c r="D1004" s="237"/>
      <c r="E1004" s="152">
        <v>42217</v>
      </c>
      <c r="F1004" s="58">
        <v>44482</v>
      </c>
      <c r="G1004" s="5">
        <f t="shared" si="92"/>
        <v>6.2054794520547949</v>
      </c>
      <c r="H1004" s="11">
        <v>15</v>
      </c>
      <c r="I1004" s="11"/>
      <c r="J1004" s="87">
        <v>0.05</v>
      </c>
      <c r="K1004" s="88">
        <f t="shared" si="93"/>
        <v>6.3333333333333325E-2</v>
      </c>
      <c r="L1004" s="238">
        <v>1453933</v>
      </c>
      <c r="M1004" s="238">
        <v>1188667.76</v>
      </c>
      <c r="N1004" s="89">
        <v>0.05</v>
      </c>
      <c r="O1004" s="239">
        <f t="shared" si="95"/>
        <v>1526629.6500000001</v>
      </c>
      <c r="P1004" s="238">
        <f t="shared" si="96"/>
        <v>599986.36518493143</v>
      </c>
      <c r="Q1004" s="238">
        <f t="shared" si="97"/>
        <v>926643.28481506871</v>
      </c>
      <c r="R1004" s="89">
        <v>0.05</v>
      </c>
      <c r="S1004" s="238">
        <f t="shared" si="94"/>
        <v>880311.12057431519</v>
      </c>
    </row>
    <row r="1005" spans="2:19" ht="15" customHeight="1" x14ac:dyDescent="0.25">
      <c r="B1005" s="11">
        <v>1001</v>
      </c>
      <c r="C1005" s="161" t="s">
        <v>836</v>
      </c>
      <c r="D1005" s="237"/>
      <c r="E1005" s="152">
        <v>42217</v>
      </c>
      <c r="F1005" s="58">
        <v>44482</v>
      </c>
      <c r="G1005" s="5">
        <f t="shared" si="92"/>
        <v>6.2054794520547949</v>
      </c>
      <c r="H1005" s="11">
        <v>15</v>
      </c>
      <c r="I1005" s="11"/>
      <c r="J1005" s="87">
        <v>0.05</v>
      </c>
      <c r="K1005" s="88">
        <f t="shared" si="93"/>
        <v>6.3333333333333325E-2</v>
      </c>
      <c r="L1005" s="238">
        <v>778675</v>
      </c>
      <c r="M1005" s="238">
        <v>636608.35</v>
      </c>
      <c r="N1005" s="89">
        <v>0.05</v>
      </c>
      <c r="O1005" s="239">
        <f t="shared" si="95"/>
        <v>817608.75</v>
      </c>
      <c r="P1005" s="238">
        <f t="shared" si="96"/>
        <v>321331.43886986299</v>
      </c>
      <c r="Q1005" s="238">
        <f t="shared" si="97"/>
        <v>496277.31113013701</v>
      </c>
      <c r="R1005" s="89">
        <v>0.05</v>
      </c>
      <c r="S1005" s="238">
        <f t="shared" si="94"/>
        <v>471463.44557363016</v>
      </c>
    </row>
    <row r="1006" spans="2:19" ht="15" customHeight="1" x14ac:dyDescent="0.25">
      <c r="B1006" s="11">
        <v>1002</v>
      </c>
      <c r="C1006" s="161" t="s">
        <v>837</v>
      </c>
      <c r="D1006" s="237"/>
      <c r="E1006" s="152">
        <v>42217</v>
      </c>
      <c r="F1006" s="58">
        <v>44482</v>
      </c>
      <c r="G1006" s="5">
        <f t="shared" si="92"/>
        <v>6.2054794520547949</v>
      </c>
      <c r="H1006" s="11">
        <v>15</v>
      </c>
      <c r="I1006" s="11"/>
      <c r="J1006" s="87">
        <v>0.05</v>
      </c>
      <c r="K1006" s="88">
        <f t="shared" si="93"/>
        <v>6.3333333333333325E-2</v>
      </c>
      <c r="L1006" s="238">
        <v>309308</v>
      </c>
      <c r="M1006" s="238">
        <v>252875.77</v>
      </c>
      <c r="N1006" s="89">
        <v>0.05</v>
      </c>
      <c r="O1006" s="239">
        <f t="shared" si="95"/>
        <v>324773.40000000002</v>
      </c>
      <c r="P1006" s="238">
        <f t="shared" si="96"/>
        <v>127640.39515068494</v>
      </c>
      <c r="Q1006" s="238">
        <f t="shared" si="97"/>
        <v>197133.0048493151</v>
      </c>
      <c r="R1006" s="89">
        <v>0.05</v>
      </c>
      <c r="S1006" s="238">
        <f t="shared" si="94"/>
        <v>187276.35460684935</v>
      </c>
    </row>
    <row r="1007" spans="2:19" ht="15" customHeight="1" x14ac:dyDescent="0.25">
      <c r="B1007" s="11">
        <v>1003</v>
      </c>
      <c r="C1007" s="161" t="s">
        <v>838</v>
      </c>
      <c r="D1007" s="237"/>
      <c r="E1007" s="152">
        <v>42217</v>
      </c>
      <c r="F1007" s="58">
        <v>44482</v>
      </c>
      <c r="G1007" s="5">
        <f t="shared" si="92"/>
        <v>6.2054794520547949</v>
      </c>
      <c r="H1007" s="11">
        <v>15</v>
      </c>
      <c r="I1007" s="11"/>
      <c r="J1007" s="87">
        <v>0.05</v>
      </c>
      <c r="K1007" s="88">
        <f t="shared" si="93"/>
        <v>6.3333333333333325E-2</v>
      </c>
      <c r="L1007" s="238">
        <v>3420530</v>
      </c>
      <c r="M1007" s="238">
        <v>2796465.7</v>
      </c>
      <c r="N1007" s="89">
        <v>0.05</v>
      </c>
      <c r="O1007" s="239">
        <f t="shared" si="95"/>
        <v>3591556.5</v>
      </c>
      <c r="P1007" s="238">
        <f t="shared" si="96"/>
        <v>1411530.9039041095</v>
      </c>
      <c r="Q1007" s="238">
        <f t="shared" si="97"/>
        <v>2180025.5960958907</v>
      </c>
      <c r="R1007" s="89">
        <v>0.05</v>
      </c>
      <c r="S1007" s="238">
        <f t="shared" si="94"/>
        <v>2071024.3162910962</v>
      </c>
    </row>
    <row r="1008" spans="2:19" ht="15" customHeight="1" x14ac:dyDescent="0.25">
      <c r="B1008" s="11">
        <v>1004</v>
      </c>
      <c r="C1008" s="161" t="s">
        <v>839</v>
      </c>
      <c r="D1008" s="237"/>
      <c r="E1008" s="152">
        <v>42217</v>
      </c>
      <c r="F1008" s="58">
        <v>44482</v>
      </c>
      <c r="G1008" s="5">
        <f t="shared" si="92"/>
        <v>6.2054794520547949</v>
      </c>
      <c r="H1008" s="11">
        <v>25</v>
      </c>
      <c r="I1008" s="11"/>
      <c r="J1008" s="87">
        <v>0.05</v>
      </c>
      <c r="K1008" s="88">
        <f t="shared" si="93"/>
        <v>3.7999999999999999E-2</v>
      </c>
      <c r="L1008" s="238">
        <v>567630921</v>
      </c>
      <c r="M1008" s="238">
        <v>464068550.33999997</v>
      </c>
      <c r="N1008" s="89">
        <v>0.05</v>
      </c>
      <c r="O1008" s="239">
        <f t="shared" si="95"/>
        <v>596012467.05000007</v>
      </c>
      <c r="P1008" s="238">
        <f t="shared" si="96"/>
        <v>140544638.46299592</v>
      </c>
      <c r="Q1008" s="238">
        <f t="shared" si="97"/>
        <v>455467828.58700418</v>
      </c>
      <c r="R1008" s="89">
        <v>0.05</v>
      </c>
      <c r="S1008" s="238">
        <f t="shared" si="94"/>
        <v>432694437.15765393</v>
      </c>
    </row>
    <row r="1009" spans="2:19" ht="15" customHeight="1" x14ac:dyDescent="0.25">
      <c r="B1009" s="11">
        <v>1005</v>
      </c>
      <c r="C1009" s="161" t="s">
        <v>840</v>
      </c>
      <c r="D1009" s="237"/>
      <c r="E1009" s="152">
        <v>42217</v>
      </c>
      <c r="F1009" s="58">
        <v>44482</v>
      </c>
      <c r="G1009" s="5">
        <f t="shared" si="92"/>
        <v>6.2054794520547949</v>
      </c>
      <c r="H1009" s="11">
        <v>15</v>
      </c>
      <c r="I1009" s="11"/>
      <c r="J1009" s="87">
        <v>0.05</v>
      </c>
      <c r="K1009" s="88">
        <f t="shared" si="93"/>
        <v>6.3333333333333325E-2</v>
      </c>
      <c r="L1009" s="238">
        <v>7429779</v>
      </c>
      <c r="M1009" s="238">
        <v>6074240.5599999996</v>
      </c>
      <c r="N1009" s="89">
        <v>7.0000000000000007E-2</v>
      </c>
      <c r="O1009" s="239">
        <f t="shared" si="95"/>
        <v>7949863.5300000003</v>
      </c>
      <c r="P1009" s="238">
        <f t="shared" si="96"/>
        <v>3124405.2695301371</v>
      </c>
      <c r="Q1009" s="238">
        <f t="shared" si="97"/>
        <v>4825458.2604698632</v>
      </c>
      <c r="R1009" s="89">
        <v>0.05</v>
      </c>
      <c r="S1009" s="238">
        <f t="shared" si="94"/>
        <v>4584185.3474463699</v>
      </c>
    </row>
    <row r="1010" spans="2:19" ht="15" customHeight="1" x14ac:dyDescent="0.25">
      <c r="B1010" s="11">
        <v>1006</v>
      </c>
      <c r="C1010" s="161" t="s">
        <v>840</v>
      </c>
      <c r="D1010" s="237"/>
      <c r="E1010" s="152">
        <v>42217</v>
      </c>
      <c r="F1010" s="58">
        <v>44482</v>
      </c>
      <c r="G1010" s="5">
        <f t="shared" si="92"/>
        <v>6.2054794520547949</v>
      </c>
      <c r="H1010" s="11">
        <v>15</v>
      </c>
      <c r="I1010" s="11"/>
      <c r="J1010" s="87">
        <v>0.05</v>
      </c>
      <c r="K1010" s="88">
        <f t="shared" si="93"/>
        <v>6.3333333333333325E-2</v>
      </c>
      <c r="L1010" s="238">
        <v>7429779</v>
      </c>
      <c r="M1010" s="238">
        <v>6074240.5599999996</v>
      </c>
      <c r="N1010" s="89">
        <v>7.0000000000000007E-2</v>
      </c>
      <c r="O1010" s="239">
        <f t="shared" si="95"/>
        <v>7949863.5300000003</v>
      </c>
      <c r="P1010" s="238">
        <f t="shared" si="96"/>
        <v>3124405.2695301371</v>
      </c>
      <c r="Q1010" s="238">
        <f t="shared" si="97"/>
        <v>4825458.2604698632</v>
      </c>
      <c r="R1010" s="89">
        <v>0.05</v>
      </c>
      <c r="S1010" s="238">
        <f t="shared" si="94"/>
        <v>4584185.3474463699</v>
      </c>
    </row>
    <row r="1011" spans="2:19" ht="15" customHeight="1" x14ac:dyDescent="0.25">
      <c r="B1011" s="11">
        <v>1007</v>
      </c>
      <c r="C1011" s="161" t="s">
        <v>840</v>
      </c>
      <c r="D1011" s="237"/>
      <c r="E1011" s="152">
        <v>42217</v>
      </c>
      <c r="F1011" s="58">
        <v>44482</v>
      </c>
      <c r="G1011" s="5">
        <f t="shared" si="92"/>
        <v>6.2054794520547949</v>
      </c>
      <c r="H1011" s="11">
        <v>15</v>
      </c>
      <c r="I1011" s="11"/>
      <c r="J1011" s="87">
        <v>0.05</v>
      </c>
      <c r="K1011" s="88">
        <f t="shared" si="93"/>
        <v>6.3333333333333325E-2</v>
      </c>
      <c r="L1011" s="238">
        <v>7429779</v>
      </c>
      <c r="M1011" s="238">
        <v>6074240.5599999996</v>
      </c>
      <c r="N1011" s="89">
        <v>7.0000000000000007E-2</v>
      </c>
      <c r="O1011" s="239">
        <f t="shared" si="95"/>
        <v>7949863.5300000003</v>
      </c>
      <c r="P1011" s="238">
        <f t="shared" si="96"/>
        <v>3124405.2695301371</v>
      </c>
      <c r="Q1011" s="238">
        <f t="shared" si="97"/>
        <v>4825458.2604698632</v>
      </c>
      <c r="R1011" s="89">
        <v>0.05</v>
      </c>
      <c r="S1011" s="238">
        <f t="shared" si="94"/>
        <v>4584185.3474463699</v>
      </c>
    </row>
    <row r="1012" spans="2:19" ht="15" customHeight="1" x14ac:dyDescent="0.25">
      <c r="B1012" s="11">
        <v>1008</v>
      </c>
      <c r="C1012" s="161" t="s">
        <v>840</v>
      </c>
      <c r="D1012" s="237"/>
      <c r="E1012" s="152">
        <v>42217</v>
      </c>
      <c r="F1012" s="58">
        <v>44482</v>
      </c>
      <c r="G1012" s="5">
        <f t="shared" si="92"/>
        <v>6.2054794520547949</v>
      </c>
      <c r="H1012" s="11">
        <v>15</v>
      </c>
      <c r="I1012" s="11"/>
      <c r="J1012" s="87">
        <v>0.05</v>
      </c>
      <c r="K1012" s="88">
        <f t="shared" si="93"/>
        <v>6.3333333333333325E-2</v>
      </c>
      <c r="L1012" s="238">
        <v>7429779</v>
      </c>
      <c r="M1012" s="238">
        <v>6074240.5599999996</v>
      </c>
      <c r="N1012" s="89">
        <v>7.0000000000000007E-2</v>
      </c>
      <c r="O1012" s="239">
        <f t="shared" si="95"/>
        <v>7949863.5300000003</v>
      </c>
      <c r="P1012" s="238">
        <f t="shared" si="96"/>
        <v>3124405.2695301371</v>
      </c>
      <c r="Q1012" s="238">
        <f t="shared" si="97"/>
        <v>4825458.2604698632</v>
      </c>
      <c r="R1012" s="89">
        <v>0.05</v>
      </c>
      <c r="S1012" s="238">
        <f t="shared" si="94"/>
        <v>4584185.3474463699</v>
      </c>
    </row>
    <row r="1013" spans="2:19" ht="15" customHeight="1" x14ac:dyDescent="0.25">
      <c r="B1013" s="11">
        <v>1009</v>
      </c>
      <c r="C1013" s="161" t="s">
        <v>841</v>
      </c>
      <c r="D1013" s="237"/>
      <c r="E1013" s="152">
        <v>42217</v>
      </c>
      <c r="F1013" s="58">
        <v>44482</v>
      </c>
      <c r="G1013" s="5">
        <f t="shared" si="92"/>
        <v>6.2054794520547949</v>
      </c>
      <c r="H1013" s="11">
        <v>5</v>
      </c>
      <c r="I1013" s="11"/>
      <c r="J1013" s="87">
        <v>0.05</v>
      </c>
      <c r="K1013" s="88">
        <f t="shared" si="93"/>
        <v>0.19</v>
      </c>
      <c r="L1013" s="238">
        <v>818882</v>
      </c>
      <c r="M1013" s="238">
        <v>669479.72</v>
      </c>
      <c r="N1013" s="89">
        <v>7.0000000000000007E-2</v>
      </c>
      <c r="O1013" s="239">
        <f t="shared" si="95"/>
        <v>876203.74000000011</v>
      </c>
      <c r="P1013" s="238">
        <f t="shared" si="96"/>
        <v>1033080.217832877</v>
      </c>
      <c r="Q1013" s="238">
        <f t="shared" si="97"/>
        <v>0</v>
      </c>
      <c r="R1013" s="89">
        <v>0.05</v>
      </c>
      <c r="S1013" s="238">
        <f t="shared" si="94"/>
        <v>43810.187000000005</v>
      </c>
    </row>
    <row r="1014" spans="2:19" ht="15" customHeight="1" x14ac:dyDescent="0.25">
      <c r="B1014" s="11">
        <v>1010</v>
      </c>
      <c r="C1014" s="161" t="s">
        <v>841</v>
      </c>
      <c r="D1014" s="237"/>
      <c r="E1014" s="152">
        <v>42217</v>
      </c>
      <c r="F1014" s="58">
        <v>44482</v>
      </c>
      <c r="G1014" s="5">
        <f t="shared" si="92"/>
        <v>6.2054794520547949</v>
      </c>
      <c r="H1014" s="11">
        <v>5</v>
      </c>
      <c r="I1014" s="11"/>
      <c r="J1014" s="87">
        <v>0.05</v>
      </c>
      <c r="K1014" s="88">
        <f t="shared" si="93"/>
        <v>0.19</v>
      </c>
      <c r="L1014" s="238">
        <v>818882</v>
      </c>
      <c r="M1014" s="238">
        <v>669479.72</v>
      </c>
      <c r="N1014" s="89">
        <v>7.0000000000000007E-2</v>
      </c>
      <c r="O1014" s="239">
        <f t="shared" si="95"/>
        <v>876203.74000000011</v>
      </c>
      <c r="P1014" s="238">
        <f t="shared" si="96"/>
        <v>1033080.217832877</v>
      </c>
      <c r="Q1014" s="238">
        <f t="shared" si="97"/>
        <v>0</v>
      </c>
      <c r="R1014" s="89">
        <v>0.05</v>
      </c>
      <c r="S1014" s="238">
        <f t="shared" si="94"/>
        <v>43810.187000000005</v>
      </c>
    </row>
    <row r="1015" spans="2:19" ht="15" customHeight="1" x14ac:dyDescent="0.25">
      <c r="B1015" s="11">
        <v>1011</v>
      </c>
      <c r="C1015" s="161" t="s">
        <v>841</v>
      </c>
      <c r="D1015" s="237"/>
      <c r="E1015" s="152">
        <v>42217</v>
      </c>
      <c r="F1015" s="58">
        <v>44482</v>
      </c>
      <c r="G1015" s="5">
        <f t="shared" si="92"/>
        <v>6.2054794520547949</v>
      </c>
      <c r="H1015" s="11">
        <v>5</v>
      </c>
      <c r="I1015" s="11"/>
      <c r="J1015" s="87">
        <v>0.05</v>
      </c>
      <c r="K1015" s="88">
        <f t="shared" si="93"/>
        <v>0.19</v>
      </c>
      <c r="L1015" s="238">
        <v>818882</v>
      </c>
      <c r="M1015" s="238">
        <v>669479.72</v>
      </c>
      <c r="N1015" s="89">
        <v>7.0000000000000007E-2</v>
      </c>
      <c r="O1015" s="239">
        <f t="shared" si="95"/>
        <v>876203.74000000011</v>
      </c>
      <c r="P1015" s="238">
        <f t="shared" si="96"/>
        <v>1033080.217832877</v>
      </c>
      <c r="Q1015" s="238">
        <f t="shared" si="97"/>
        <v>0</v>
      </c>
      <c r="R1015" s="89">
        <v>0.05</v>
      </c>
      <c r="S1015" s="238">
        <f t="shared" si="94"/>
        <v>43810.187000000005</v>
      </c>
    </row>
    <row r="1016" spans="2:19" ht="15" customHeight="1" x14ac:dyDescent="0.25">
      <c r="B1016" s="11">
        <v>1012</v>
      </c>
      <c r="C1016" s="161" t="s">
        <v>841</v>
      </c>
      <c r="D1016" s="237"/>
      <c r="E1016" s="152">
        <v>42217</v>
      </c>
      <c r="F1016" s="58">
        <v>44482</v>
      </c>
      <c r="G1016" s="5">
        <f t="shared" si="92"/>
        <v>6.2054794520547949</v>
      </c>
      <c r="H1016" s="11">
        <v>5</v>
      </c>
      <c r="I1016" s="11"/>
      <c r="J1016" s="87">
        <v>0.05</v>
      </c>
      <c r="K1016" s="88">
        <f t="shared" si="93"/>
        <v>0.19</v>
      </c>
      <c r="L1016" s="238">
        <v>818882</v>
      </c>
      <c r="M1016" s="238">
        <v>669479.72</v>
      </c>
      <c r="N1016" s="89">
        <v>7.0000000000000007E-2</v>
      </c>
      <c r="O1016" s="239">
        <f t="shared" si="95"/>
        <v>876203.74000000011</v>
      </c>
      <c r="P1016" s="238">
        <f t="shared" si="96"/>
        <v>1033080.217832877</v>
      </c>
      <c r="Q1016" s="238">
        <f t="shared" si="97"/>
        <v>0</v>
      </c>
      <c r="R1016" s="89">
        <v>0.05</v>
      </c>
      <c r="S1016" s="238">
        <f t="shared" si="94"/>
        <v>43810.187000000005</v>
      </c>
    </row>
    <row r="1017" spans="2:19" ht="15" customHeight="1" x14ac:dyDescent="0.25">
      <c r="B1017" s="11">
        <v>1013</v>
      </c>
      <c r="C1017" s="161" t="s">
        <v>841</v>
      </c>
      <c r="D1017" s="237"/>
      <c r="E1017" s="152">
        <v>42217</v>
      </c>
      <c r="F1017" s="58">
        <v>44482</v>
      </c>
      <c r="G1017" s="5">
        <f t="shared" si="92"/>
        <v>6.2054794520547949</v>
      </c>
      <c r="H1017" s="11">
        <v>5</v>
      </c>
      <c r="I1017" s="11"/>
      <c r="J1017" s="87">
        <v>0.05</v>
      </c>
      <c r="K1017" s="88">
        <f t="shared" si="93"/>
        <v>0.19</v>
      </c>
      <c r="L1017" s="238">
        <v>818882</v>
      </c>
      <c r="M1017" s="238">
        <v>669479.72</v>
      </c>
      <c r="N1017" s="89">
        <v>7.0000000000000007E-2</v>
      </c>
      <c r="O1017" s="239">
        <f t="shared" si="95"/>
        <v>876203.74000000011</v>
      </c>
      <c r="P1017" s="238">
        <f t="shared" si="96"/>
        <v>1033080.217832877</v>
      </c>
      <c r="Q1017" s="238">
        <f t="shared" si="97"/>
        <v>0</v>
      </c>
      <c r="R1017" s="89">
        <v>0.05</v>
      </c>
      <c r="S1017" s="238">
        <f t="shared" si="94"/>
        <v>43810.187000000005</v>
      </c>
    </row>
    <row r="1018" spans="2:19" ht="15" customHeight="1" x14ac:dyDescent="0.25">
      <c r="B1018" s="11">
        <v>1014</v>
      </c>
      <c r="C1018" s="161" t="s">
        <v>841</v>
      </c>
      <c r="D1018" s="237"/>
      <c r="E1018" s="152">
        <v>42217</v>
      </c>
      <c r="F1018" s="58">
        <v>44482</v>
      </c>
      <c r="G1018" s="5">
        <f t="shared" si="92"/>
        <v>6.2054794520547949</v>
      </c>
      <c r="H1018" s="11">
        <v>5</v>
      </c>
      <c r="I1018" s="11"/>
      <c r="J1018" s="87">
        <v>0.05</v>
      </c>
      <c r="K1018" s="88">
        <f t="shared" si="93"/>
        <v>0.19</v>
      </c>
      <c r="L1018" s="238">
        <v>818882</v>
      </c>
      <c r="M1018" s="238">
        <v>669479.72</v>
      </c>
      <c r="N1018" s="89">
        <v>7.0000000000000007E-2</v>
      </c>
      <c r="O1018" s="239">
        <f t="shared" si="95"/>
        <v>876203.74000000011</v>
      </c>
      <c r="P1018" s="238">
        <f t="shared" si="96"/>
        <v>1033080.217832877</v>
      </c>
      <c r="Q1018" s="238">
        <f t="shared" si="97"/>
        <v>0</v>
      </c>
      <c r="R1018" s="89">
        <v>0.05</v>
      </c>
      <c r="S1018" s="238">
        <f t="shared" si="94"/>
        <v>43810.187000000005</v>
      </c>
    </row>
    <row r="1019" spans="2:19" ht="15" customHeight="1" x14ac:dyDescent="0.25">
      <c r="B1019" s="11">
        <v>1015</v>
      </c>
      <c r="C1019" s="161" t="s">
        <v>842</v>
      </c>
      <c r="D1019" s="237"/>
      <c r="E1019" s="152">
        <v>42217</v>
      </c>
      <c r="F1019" s="58">
        <v>44482</v>
      </c>
      <c r="G1019" s="5">
        <f t="shared" si="92"/>
        <v>6.2054794520547949</v>
      </c>
      <c r="H1019" s="11">
        <v>15</v>
      </c>
      <c r="I1019" s="11"/>
      <c r="J1019" s="87">
        <v>0.05</v>
      </c>
      <c r="K1019" s="88">
        <f t="shared" si="93"/>
        <v>6.3333333333333325E-2</v>
      </c>
      <c r="L1019" s="238">
        <v>368189</v>
      </c>
      <c r="M1019" s="238">
        <v>301014.14</v>
      </c>
      <c r="N1019" s="89">
        <v>7.0000000000000007E-2</v>
      </c>
      <c r="O1019" s="239">
        <f t="shared" si="95"/>
        <v>393962.23000000004</v>
      </c>
      <c r="P1019" s="238">
        <f t="shared" si="96"/>
        <v>154832.5531328767</v>
      </c>
      <c r="Q1019" s="238">
        <f t="shared" si="97"/>
        <v>239129.67686712334</v>
      </c>
      <c r="R1019" s="89">
        <v>0.05</v>
      </c>
      <c r="S1019" s="238">
        <f t="shared" si="94"/>
        <v>227173.19302376718</v>
      </c>
    </row>
    <row r="1020" spans="2:19" ht="15" customHeight="1" x14ac:dyDescent="0.25">
      <c r="B1020" s="11">
        <v>1016</v>
      </c>
      <c r="C1020" s="161" t="s">
        <v>842</v>
      </c>
      <c r="D1020" s="237"/>
      <c r="E1020" s="152">
        <v>42217</v>
      </c>
      <c r="F1020" s="58">
        <v>44482</v>
      </c>
      <c r="G1020" s="5">
        <f t="shared" si="92"/>
        <v>6.2054794520547949</v>
      </c>
      <c r="H1020" s="11">
        <v>15</v>
      </c>
      <c r="I1020" s="11"/>
      <c r="J1020" s="87">
        <v>0.05</v>
      </c>
      <c r="K1020" s="88">
        <f t="shared" si="93"/>
        <v>6.3333333333333325E-2</v>
      </c>
      <c r="L1020" s="238">
        <v>368189</v>
      </c>
      <c r="M1020" s="238">
        <v>301014.14</v>
      </c>
      <c r="N1020" s="89">
        <v>7.0000000000000007E-2</v>
      </c>
      <c r="O1020" s="239">
        <f t="shared" si="95"/>
        <v>393962.23000000004</v>
      </c>
      <c r="P1020" s="238">
        <f t="shared" si="96"/>
        <v>154832.5531328767</v>
      </c>
      <c r="Q1020" s="238">
        <f t="shared" si="97"/>
        <v>239129.67686712334</v>
      </c>
      <c r="R1020" s="89">
        <v>0.05</v>
      </c>
      <c r="S1020" s="238">
        <f t="shared" si="94"/>
        <v>227173.19302376718</v>
      </c>
    </row>
    <row r="1021" spans="2:19" ht="15" customHeight="1" x14ac:dyDescent="0.25">
      <c r="B1021" s="11">
        <v>1017</v>
      </c>
      <c r="C1021" s="161" t="s">
        <v>842</v>
      </c>
      <c r="D1021" s="237"/>
      <c r="E1021" s="152">
        <v>42217</v>
      </c>
      <c r="F1021" s="58">
        <v>44482</v>
      </c>
      <c r="G1021" s="5">
        <f t="shared" si="92"/>
        <v>6.2054794520547949</v>
      </c>
      <c r="H1021" s="11">
        <v>15</v>
      </c>
      <c r="I1021" s="11"/>
      <c r="J1021" s="87">
        <v>0.05</v>
      </c>
      <c r="K1021" s="88">
        <f t="shared" si="93"/>
        <v>6.3333333333333325E-2</v>
      </c>
      <c r="L1021" s="238">
        <v>368189</v>
      </c>
      <c r="M1021" s="238">
        <v>301014.14</v>
      </c>
      <c r="N1021" s="89">
        <v>7.0000000000000007E-2</v>
      </c>
      <c r="O1021" s="239">
        <f t="shared" si="95"/>
        <v>393962.23000000004</v>
      </c>
      <c r="P1021" s="238">
        <f t="shared" si="96"/>
        <v>154832.5531328767</v>
      </c>
      <c r="Q1021" s="238">
        <f t="shared" si="97"/>
        <v>239129.67686712334</v>
      </c>
      <c r="R1021" s="89">
        <v>0.05</v>
      </c>
      <c r="S1021" s="238">
        <f t="shared" si="94"/>
        <v>227173.19302376718</v>
      </c>
    </row>
    <row r="1022" spans="2:19" ht="15" customHeight="1" x14ac:dyDescent="0.25">
      <c r="B1022" s="11">
        <v>1018</v>
      </c>
      <c r="C1022" s="161" t="s">
        <v>842</v>
      </c>
      <c r="D1022" s="237"/>
      <c r="E1022" s="152">
        <v>42217</v>
      </c>
      <c r="F1022" s="58">
        <v>44482</v>
      </c>
      <c r="G1022" s="5">
        <f t="shared" si="92"/>
        <v>6.2054794520547949</v>
      </c>
      <c r="H1022" s="11">
        <v>15</v>
      </c>
      <c r="I1022" s="11"/>
      <c r="J1022" s="87">
        <v>0.05</v>
      </c>
      <c r="K1022" s="88">
        <f t="shared" si="93"/>
        <v>6.3333333333333325E-2</v>
      </c>
      <c r="L1022" s="238">
        <v>368189</v>
      </c>
      <c r="M1022" s="238">
        <v>301014.14</v>
      </c>
      <c r="N1022" s="89">
        <v>7.0000000000000007E-2</v>
      </c>
      <c r="O1022" s="239">
        <f t="shared" si="95"/>
        <v>393962.23000000004</v>
      </c>
      <c r="P1022" s="238">
        <f t="shared" si="96"/>
        <v>154832.5531328767</v>
      </c>
      <c r="Q1022" s="238">
        <f t="shared" si="97"/>
        <v>239129.67686712334</v>
      </c>
      <c r="R1022" s="89">
        <v>0.05</v>
      </c>
      <c r="S1022" s="238">
        <f t="shared" si="94"/>
        <v>227173.19302376718</v>
      </c>
    </row>
    <row r="1023" spans="2:19" ht="15" customHeight="1" x14ac:dyDescent="0.25">
      <c r="B1023" s="11">
        <v>1019</v>
      </c>
      <c r="C1023" s="161" t="s">
        <v>842</v>
      </c>
      <c r="D1023" s="237"/>
      <c r="E1023" s="152">
        <v>42217</v>
      </c>
      <c r="F1023" s="58">
        <v>44482</v>
      </c>
      <c r="G1023" s="5">
        <f t="shared" si="92"/>
        <v>6.2054794520547949</v>
      </c>
      <c r="H1023" s="11">
        <v>15</v>
      </c>
      <c r="I1023" s="11"/>
      <c r="J1023" s="87">
        <v>0.05</v>
      </c>
      <c r="K1023" s="88">
        <f t="shared" si="93"/>
        <v>6.3333333333333325E-2</v>
      </c>
      <c r="L1023" s="238">
        <v>368189</v>
      </c>
      <c r="M1023" s="238">
        <v>301014.14</v>
      </c>
      <c r="N1023" s="89">
        <v>7.0000000000000007E-2</v>
      </c>
      <c r="O1023" s="239">
        <f t="shared" si="95"/>
        <v>393962.23000000004</v>
      </c>
      <c r="P1023" s="238">
        <f t="shared" si="96"/>
        <v>154832.5531328767</v>
      </c>
      <c r="Q1023" s="238">
        <f t="shared" si="97"/>
        <v>239129.67686712334</v>
      </c>
      <c r="R1023" s="89">
        <v>0.05</v>
      </c>
      <c r="S1023" s="238">
        <f t="shared" si="94"/>
        <v>227173.19302376718</v>
      </c>
    </row>
    <row r="1024" spans="2:19" ht="15" customHeight="1" x14ac:dyDescent="0.25">
      <c r="B1024" s="11">
        <v>1020</v>
      </c>
      <c r="C1024" s="161" t="s">
        <v>842</v>
      </c>
      <c r="D1024" s="237"/>
      <c r="E1024" s="152">
        <v>42217</v>
      </c>
      <c r="F1024" s="58">
        <v>44482</v>
      </c>
      <c r="G1024" s="5">
        <f t="shared" si="92"/>
        <v>6.2054794520547949</v>
      </c>
      <c r="H1024" s="11">
        <v>15</v>
      </c>
      <c r="I1024" s="11"/>
      <c r="J1024" s="87">
        <v>0.05</v>
      </c>
      <c r="K1024" s="88">
        <f t="shared" si="93"/>
        <v>6.3333333333333325E-2</v>
      </c>
      <c r="L1024" s="238">
        <v>368189</v>
      </c>
      <c r="M1024" s="238">
        <v>301014.14</v>
      </c>
      <c r="N1024" s="89">
        <v>7.0000000000000007E-2</v>
      </c>
      <c r="O1024" s="239">
        <f t="shared" si="95"/>
        <v>393962.23000000004</v>
      </c>
      <c r="P1024" s="238">
        <f t="shared" si="96"/>
        <v>154832.5531328767</v>
      </c>
      <c r="Q1024" s="238">
        <f t="shared" si="97"/>
        <v>239129.67686712334</v>
      </c>
      <c r="R1024" s="89">
        <v>0.05</v>
      </c>
      <c r="S1024" s="238">
        <f t="shared" si="94"/>
        <v>227173.19302376718</v>
      </c>
    </row>
    <row r="1025" spans="2:19" ht="15" customHeight="1" x14ac:dyDescent="0.25">
      <c r="B1025" s="11">
        <v>1021</v>
      </c>
      <c r="C1025" s="161" t="s">
        <v>843</v>
      </c>
      <c r="D1025" s="237"/>
      <c r="E1025" s="152">
        <v>42217</v>
      </c>
      <c r="F1025" s="58">
        <v>44482</v>
      </c>
      <c r="G1025" s="5">
        <f t="shared" si="92"/>
        <v>6.2054794520547949</v>
      </c>
      <c r="H1025" s="11">
        <v>5</v>
      </c>
      <c r="I1025" s="11"/>
      <c r="J1025" s="87">
        <v>0.05</v>
      </c>
      <c r="K1025" s="88">
        <f t="shared" si="93"/>
        <v>0.19</v>
      </c>
      <c r="L1025" s="238">
        <v>389107</v>
      </c>
      <c r="M1025" s="238">
        <v>318115.73</v>
      </c>
      <c r="N1025" s="89">
        <v>7.0000000000000007E-2</v>
      </c>
      <c r="O1025" s="239">
        <f t="shared" si="95"/>
        <v>416344.49000000005</v>
      </c>
      <c r="P1025" s="238">
        <f t="shared" si="96"/>
        <v>490887.26375753438</v>
      </c>
      <c r="Q1025" s="238">
        <f t="shared" si="97"/>
        <v>0</v>
      </c>
      <c r="R1025" s="89">
        <v>0.05</v>
      </c>
      <c r="S1025" s="238">
        <f t="shared" si="94"/>
        <v>20817.224500000004</v>
      </c>
    </row>
    <row r="1026" spans="2:19" ht="15" customHeight="1" x14ac:dyDescent="0.25">
      <c r="B1026" s="11">
        <v>1022</v>
      </c>
      <c r="C1026" s="161" t="s">
        <v>843</v>
      </c>
      <c r="D1026" s="237"/>
      <c r="E1026" s="152">
        <v>42217</v>
      </c>
      <c r="F1026" s="58">
        <v>44482</v>
      </c>
      <c r="G1026" s="5">
        <f t="shared" si="92"/>
        <v>6.2054794520547949</v>
      </c>
      <c r="H1026" s="11">
        <v>5</v>
      </c>
      <c r="I1026" s="11"/>
      <c r="J1026" s="87">
        <v>0.05</v>
      </c>
      <c r="K1026" s="88">
        <f t="shared" si="93"/>
        <v>0.19</v>
      </c>
      <c r="L1026" s="238">
        <v>389107</v>
      </c>
      <c r="M1026" s="238">
        <v>318115.73</v>
      </c>
      <c r="N1026" s="89">
        <v>7.0000000000000007E-2</v>
      </c>
      <c r="O1026" s="239">
        <f t="shared" si="95"/>
        <v>416344.49000000005</v>
      </c>
      <c r="P1026" s="238">
        <f t="shared" si="96"/>
        <v>490887.26375753438</v>
      </c>
      <c r="Q1026" s="238">
        <f t="shared" si="97"/>
        <v>0</v>
      </c>
      <c r="R1026" s="89">
        <v>0.05</v>
      </c>
      <c r="S1026" s="238">
        <f t="shared" si="94"/>
        <v>20817.224500000004</v>
      </c>
    </row>
    <row r="1027" spans="2:19" ht="15" customHeight="1" x14ac:dyDescent="0.25">
      <c r="B1027" s="11">
        <v>1023</v>
      </c>
      <c r="C1027" s="161" t="s">
        <v>843</v>
      </c>
      <c r="D1027" s="237"/>
      <c r="E1027" s="152">
        <v>42217</v>
      </c>
      <c r="F1027" s="58">
        <v>44482</v>
      </c>
      <c r="G1027" s="5">
        <f t="shared" si="92"/>
        <v>6.2054794520547949</v>
      </c>
      <c r="H1027" s="11">
        <v>5</v>
      </c>
      <c r="I1027" s="11"/>
      <c r="J1027" s="87">
        <v>0.05</v>
      </c>
      <c r="K1027" s="88">
        <f t="shared" si="93"/>
        <v>0.19</v>
      </c>
      <c r="L1027" s="238">
        <v>389107</v>
      </c>
      <c r="M1027" s="238">
        <v>318115.73</v>
      </c>
      <c r="N1027" s="89">
        <v>7.0000000000000007E-2</v>
      </c>
      <c r="O1027" s="239">
        <f t="shared" si="95"/>
        <v>416344.49000000005</v>
      </c>
      <c r="P1027" s="238">
        <f t="shared" si="96"/>
        <v>490887.26375753438</v>
      </c>
      <c r="Q1027" s="238">
        <f t="shared" si="97"/>
        <v>0</v>
      </c>
      <c r="R1027" s="89">
        <v>0.05</v>
      </c>
      <c r="S1027" s="238">
        <f t="shared" si="94"/>
        <v>20817.224500000004</v>
      </c>
    </row>
    <row r="1028" spans="2:19" ht="15" customHeight="1" x14ac:dyDescent="0.25">
      <c r="B1028" s="11">
        <v>1024</v>
      </c>
      <c r="C1028" s="161" t="s">
        <v>843</v>
      </c>
      <c r="D1028" s="237"/>
      <c r="E1028" s="152">
        <v>42217</v>
      </c>
      <c r="F1028" s="58">
        <v>44482</v>
      </c>
      <c r="G1028" s="5">
        <f t="shared" si="92"/>
        <v>6.2054794520547949</v>
      </c>
      <c r="H1028" s="11">
        <v>5</v>
      </c>
      <c r="I1028" s="11"/>
      <c r="J1028" s="87">
        <v>0.05</v>
      </c>
      <c r="K1028" s="88">
        <f t="shared" si="93"/>
        <v>0.19</v>
      </c>
      <c r="L1028" s="238">
        <v>389107</v>
      </c>
      <c r="M1028" s="238">
        <v>318115.73</v>
      </c>
      <c r="N1028" s="89">
        <v>7.0000000000000007E-2</v>
      </c>
      <c r="O1028" s="239">
        <f t="shared" si="95"/>
        <v>416344.49000000005</v>
      </c>
      <c r="P1028" s="238">
        <f t="shared" si="96"/>
        <v>490887.26375753438</v>
      </c>
      <c r="Q1028" s="238">
        <f t="shared" si="97"/>
        <v>0</v>
      </c>
      <c r="R1028" s="89">
        <v>0.05</v>
      </c>
      <c r="S1028" s="238">
        <f t="shared" si="94"/>
        <v>20817.224500000004</v>
      </c>
    </row>
    <row r="1029" spans="2:19" ht="15" customHeight="1" x14ac:dyDescent="0.25">
      <c r="B1029" s="11">
        <v>1025</v>
      </c>
      <c r="C1029" s="161" t="s">
        <v>843</v>
      </c>
      <c r="D1029" s="237"/>
      <c r="E1029" s="152">
        <v>42217</v>
      </c>
      <c r="F1029" s="58">
        <v>44482</v>
      </c>
      <c r="G1029" s="5">
        <f t="shared" ref="G1029:G1092" si="98">(F1029-E1029)/(EDATE(F1029,12)-F1029)</f>
        <v>6.2054794520547949</v>
      </c>
      <c r="H1029" s="11">
        <v>5</v>
      </c>
      <c r="I1029" s="11"/>
      <c r="J1029" s="87">
        <v>0.05</v>
      </c>
      <c r="K1029" s="88">
        <f t="shared" ref="K1029:K1092" si="99">(1-J1029)/H1029</f>
        <v>0.19</v>
      </c>
      <c r="L1029" s="238">
        <v>389107</v>
      </c>
      <c r="M1029" s="238">
        <v>318115.73</v>
      </c>
      <c r="N1029" s="89">
        <v>7.0000000000000007E-2</v>
      </c>
      <c r="O1029" s="239">
        <f t="shared" si="95"/>
        <v>416344.49000000005</v>
      </c>
      <c r="P1029" s="238">
        <f t="shared" si="96"/>
        <v>490887.26375753438</v>
      </c>
      <c r="Q1029" s="238">
        <f t="shared" si="97"/>
        <v>0</v>
      </c>
      <c r="R1029" s="89">
        <v>0.05</v>
      </c>
      <c r="S1029" s="238">
        <f t="shared" ref="S1029:S1092" si="100">IF(M1029&lt;=0,0,IF(Q1029&lt;=J1029*O1029,J1029*O1029,Q1029*(1-R1029)))</f>
        <v>20817.224500000004</v>
      </c>
    </row>
    <row r="1030" spans="2:19" ht="15" customHeight="1" x14ac:dyDescent="0.25">
      <c r="B1030" s="11">
        <v>1026</v>
      </c>
      <c r="C1030" s="161" t="s">
        <v>843</v>
      </c>
      <c r="D1030" s="237"/>
      <c r="E1030" s="152">
        <v>42217</v>
      </c>
      <c r="F1030" s="58">
        <v>44482</v>
      </c>
      <c r="G1030" s="5">
        <f t="shared" si="98"/>
        <v>6.2054794520547949</v>
      </c>
      <c r="H1030" s="11">
        <v>5</v>
      </c>
      <c r="I1030" s="11"/>
      <c r="J1030" s="87">
        <v>0.05</v>
      </c>
      <c r="K1030" s="88">
        <f t="shared" si="99"/>
        <v>0.19</v>
      </c>
      <c r="L1030" s="238">
        <v>389107</v>
      </c>
      <c r="M1030" s="238">
        <v>318115.73</v>
      </c>
      <c r="N1030" s="89">
        <v>7.0000000000000007E-2</v>
      </c>
      <c r="O1030" s="239">
        <f t="shared" ref="O1030:O1093" si="101">L1030*(1+N1030)</f>
        <v>416344.49000000005</v>
      </c>
      <c r="P1030" s="238">
        <f t="shared" ref="P1030:P1093" si="102">O1030*K1030*G1030</f>
        <v>490887.26375753438</v>
      </c>
      <c r="Q1030" s="238">
        <f t="shared" ref="Q1030:Q1093" si="103">MAX(O1030-P1030,0)</f>
        <v>0</v>
      </c>
      <c r="R1030" s="89">
        <v>0.05</v>
      </c>
      <c r="S1030" s="238">
        <f t="shared" si="100"/>
        <v>20817.224500000004</v>
      </c>
    </row>
    <row r="1031" spans="2:19" ht="15" customHeight="1" x14ac:dyDescent="0.25">
      <c r="B1031" s="11">
        <v>1027</v>
      </c>
      <c r="C1031" s="161" t="s">
        <v>844</v>
      </c>
      <c r="D1031" s="237"/>
      <c r="E1031" s="152">
        <v>42217</v>
      </c>
      <c r="F1031" s="58">
        <v>44482</v>
      </c>
      <c r="G1031" s="5">
        <f t="shared" si="98"/>
        <v>6.2054794520547949</v>
      </c>
      <c r="H1031" s="11">
        <v>5</v>
      </c>
      <c r="I1031" s="11"/>
      <c r="J1031" s="87">
        <v>0.05</v>
      </c>
      <c r="K1031" s="88">
        <f t="shared" si="99"/>
        <v>0.19</v>
      </c>
      <c r="L1031" s="238">
        <v>78577</v>
      </c>
      <c r="M1031" s="238">
        <v>64240.89</v>
      </c>
      <c r="N1031" s="89">
        <v>7.0000000000000007E-2</v>
      </c>
      <c r="O1031" s="239">
        <f t="shared" si="101"/>
        <v>84077.39</v>
      </c>
      <c r="P1031" s="238">
        <f t="shared" si="102"/>
        <v>99130.698045205485</v>
      </c>
      <c r="Q1031" s="238">
        <f t="shared" si="103"/>
        <v>0</v>
      </c>
      <c r="R1031" s="89">
        <v>0.05</v>
      </c>
      <c r="S1031" s="238">
        <f t="shared" si="100"/>
        <v>4203.8694999999998</v>
      </c>
    </row>
    <row r="1032" spans="2:19" ht="15" customHeight="1" x14ac:dyDescent="0.25">
      <c r="B1032" s="11">
        <v>1028</v>
      </c>
      <c r="C1032" s="161" t="s">
        <v>844</v>
      </c>
      <c r="D1032" s="237"/>
      <c r="E1032" s="152">
        <v>42217</v>
      </c>
      <c r="F1032" s="58">
        <v>44482</v>
      </c>
      <c r="G1032" s="5">
        <f t="shared" si="98"/>
        <v>6.2054794520547949</v>
      </c>
      <c r="H1032" s="11">
        <v>5</v>
      </c>
      <c r="I1032" s="11"/>
      <c r="J1032" s="87">
        <v>0.05</v>
      </c>
      <c r="K1032" s="88">
        <f t="shared" si="99"/>
        <v>0.19</v>
      </c>
      <c r="L1032" s="238">
        <v>78577</v>
      </c>
      <c r="M1032" s="238">
        <v>64240.89</v>
      </c>
      <c r="N1032" s="89">
        <v>7.0000000000000007E-2</v>
      </c>
      <c r="O1032" s="239">
        <f t="shared" si="101"/>
        <v>84077.39</v>
      </c>
      <c r="P1032" s="238">
        <f t="shared" si="102"/>
        <v>99130.698045205485</v>
      </c>
      <c r="Q1032" s="238">
        <f t="shared" si="103"/>
        <v>0</v>
      </c>
      <c r="R1032" s="89">
        <v>0.05</v>
      </c>
      <c r="S1032" s="238">
        <f t="shared" si="100"/>
        <v>4203.8694999999998</v>
      </c>
    </row>
    <row r="1033" spans="2:19" ht="15" customHeight="1" x14ac:dyDescent="0.25">
      <c r="B1033" s="11">
        <v>1029</v>
      </c>
      <c r="C1033" s="161" t="s">
        <v>844</v>
      </c>
      <c r="D1033" s="237"/>
      <c r="E1033" s="152">
        <v>42217</v>
      </c>
      <c r="F1033" s="58">
        <v>44482</v>
      </c>
      <c r="G1033" s="5">
        <f t="shared" si="98"/>
        <v>6.2054794520547949</v>
      </c>
      <c r="H1033" s="11">
        <v>5</v>
      </c>
      <c r="I1033" s="11"/>
      <c r="J1033" s="87">
        <v>0.05</v>
      </c>
      <c r="K1033" s="88">
        <f t="shared" si="99"/>
        <v>0.19</v>
      </c>
      <c r="L1033" s="238">
        <v>78577</v>
      </c>
      <c r="M1033" s="238">
        <v>64240.89</v>
      </c>
      <c r="N1033" s="89">
        <v>7.0000000000000007E-2</v>
      </c>
      <c r="O1033" s="239">
        <f t="shared" si="101"/>
        <v>84077.39</v>
      </c>
      <c r="P1033" s="238">
        <f t="shared" si="102"/>
        <v>99130.698045205485</v>
      </c>
      <c r="Q1033" s="238">
        <f t="shared" si="103"/>
        <v>0</v>
      </c>
      <c r="R1033" s="89">
        <v>0.05</v>
      </c>
      <c r="S1033" s="238">
        <f t="shared" si="100"/>
        <v>4203.8694999999998</v>
      </c>
    </row>
    <row r="1034" spans="2:19" ht="15" customHeight="1" x14ac:dyDescent="0.25">
      <c r="B1034" s="11">
        <v>1030</v>
      </c>
      <c r="C1034" s="161" t="s">
        <v>844</v>
      </c>
      <c r="D1034" s="237"/>
      <c r="E1034" s="152">
        <v>42217</v>
      </c>
      <c r="F1034" s="58">
        <v>44482</v>
      </c>
      <c r="G1034" s="5">
        <f t="shared" si="98"/>
        <v>6.2054794520547949</v>
      </c>
      <c r="H1034" s="11">
        <v>5</v>
      </c>
      <c r="I1034" s="11"/>
      <c r="J1034" s="87">
        <v>0.05</v>
      </c>
      <c r="K1034" s="88">
        <f t="shared" si="99"/>
        <v>0.19</v>
      </c>
      <c r="L1034" s="238">
        <v>78577</v>
      </c>
      <c r="M1034" s="238">
        <v>64240.89</v>
      </c>
      <c r="N1034" s="89">
        <v>7.0000000000000007E-2</v>
      </c>
      <c r="O1034" s="239">
        <f t="shared" si="101"/>
        <v>84077.39</v>
      </c>
      <c r="P1034" s="238">
        <f t="shared" si="102"/>
        <v>99130.698045205485</v>
      </c>
      <c r="Q1034" s="238">
        <f t="shared" si="103"/>
        <v>0</v>
      </c>
      <c r="R1034" s="89">
        <v>0.05</v>
      </c>
      <c r="S1034" s="238">
        <f t="shared" si="100"/>
        <v>4203.8694999999998</v>
      </c>
    </row>
    <row r="1035" spans="2:19" ht="15" customHeight="1" x14ac:dyDescent="0.25">
      <c r="B1035" s="11">
        <v>1031</v>
      </c>
      <c r="C1035" s="161" t="s">
        <v>844</v>
      </c>
      <c r="D1035" s="237"/>
      <c r="E1035" s="152">
        <v>42217</v>
      </c>
      <c r="F1035" s="58">
        <v>44482</v>
      </c>
      <c r="G1035" s="5">
        <f t="shared" si="98"/>
        <v>6.2054794520547949</v>
      </c>
      <c r="H1035" s="11">
        <v>5</v>
      </c>
      <c r="I1035" s="11"/>
      <c r="J1035" s="87">
        <v>0.05</v>
      </c>
      <c r="K1035" s="88">
        <f t="shared" si="99"/>
        <v>0.19</v>
      </c>
      <c r="L1035" s="238">
        <v>78577</v>
      </c>
      <c r="M1035" s="238">
        <v>64240.89</v>
      </c>
      <c r="N1035" s="89">
        <v>7.0000000000000007E-2</v>
      </c>
      <c r="O1035" s="239">
        <f t="shared" si="101"/>
        <v>84077.39</v>
      </c>
      <c r="P1035" s="238">
        <f t="shared" si="102"/>
        <v>99130.698045205485</v>
      </c>
      <c r="Q1035" s="238">
        <f t="shared" si="103"/>
        <v>0</v>
      </c>
      <c r="R1035" s="89">
        <v>0.05</v>
      </c>
      <c r="S1035" s="238">
        <f t="shared" si="100"/>
        <v>4203.8694999999998</v>
      </c>
    </row>
    <row r="1036" spans="2:19" ht="15" customHeight="1" x14ac:dyDescent="0.25">
      <c r="B1036" s="11">
        <v>1032</v>
      </c>
      <c r="C1036" s="161" t="s">
        <v>844</v>
      </c>
      <c r="D1036" s="237"/>
      <c r="E1036" s="152">
        <v>42217</v>
      </c>
      <c r="F1036" s="58">
        <v>44482</v>
      </c>
      <c r="G1036" s="5">
        <f t="shared" si="98"/>
        <v>6.2054794520547949</v>
      </c>
      <c r="H1036" s="11">
        <v>5</v>
      </c>
      <c r="I1036" s="11"/>
      <c r="J1036" s="87">
        <v>0.05</v>
      </c>
      <c r="K1036" s="88">
        <f t="shared" si="99"/>
        <v>0.19</v>
      </c>
      <c r="L1036" s="238">
        <v>78577</v>
      </c>
      <c r="M1036" s="238">
        <v>64240.89</v>
      </c>
      <c r="N1036" s="89">
        <v>7.0000000000000007E-2</v>
      </c>
      <c r="O1036" s="239">
        <f t="shared" si="101"/>
        <v>84077.39</v>
      </c>
      <c r="P1036" s="238">
        <f t="shared" si="102"/>
        <v>99130.698045205485</v>
      </c>
      <c r="Q1036" s="238">
        <f t="shared" si="103"/>
        <v>0</v>
      </c>
      <c r="R1036" s="89">
        <v>0.05</v>
      </c>
      <c r="S1036" s="238">
        <f t="shared" si="100"/>
        <v>4203.8694999999998</v>
      </c>
    </row>
    <row r="1037" spans="2:19" ht="15" customHeight="1" x14ac:dyDescent="0.25">
      <c r="B1037" s="11">
        <v>1033</v>
      </c>
      <c r="C1037" s="161" t="s">
        <v>845</v>
      </c>
      <c r="D1037" s="237"/>
      <c r="E1037" s="152">
        <v>42217</v>
      </c>
      <c r="F1037" s="58">
        <v>44482</v>
      </c>
      <c r="G1037" s="5">
        <f t="shared" si="98"/>
        <v>6.2054794520547949</v>
      </c>
      <c r="H1037" s="11">
        <v>15</v>
      </c>
      <c r="I1037" s="11"/>
      <c r="J1037" s="87">
        <v>0.05</v>
      </c>
      <c r="K1037" s="88">
        <f t="shared" si="99"/>
        <v>6.3333333333333325E-2</v>
      </c>
      <c r="L1037" s="238">
        <v>4564950</v>
      </c>
      <c r="M1037" s="238">
        <v>3732090.07</v>
      </c>
      <c r="N1037" s="89">
        <v>7.0000000000000007E-2</v>
      </c>
      <c r="O1037" s="239">
        <f t="shared" si="101"/>
        <v>4884496.5</v>
      </c>
      <c r="P1037" s="238">
        <f t="shared" si="102"/>
        <v>1919674.0354109588</v>
      </c>
      <c r="Q1037" s="238">
        <f t="shared" si="103"/>
        <v>2964822.4645890412</v>
      </c>
      <c r="R1037" s="89">
        <v>0.05</v>
      </c>
      <c r="S1037" s="238">
        <f t="shared" si="100"/>
        <v>2816581.3413595888</v>
      </c>
    </row>
    <row r="1038" spans="2:19" ht="15" customHeight="1" x14ac:dyDescent="0.25">
      <c r="B1038" s="11">
        <v>1034</v>
      </c>
      <c r="C1038" s="161" t="s">
        <v>845</v>
      </c>
      <c r="D1038" s="237"/>
      <c r="E1038" s="152">
        <v>42217</v>
      </c>
      <c r="F1038" s="58">
        <v>44482</v>
      </c>
      <c r="G1038" s="5">
        <f t="shared" si="98"/>
        <v>6.2054794520547949</v>
      </c>
      <c r="H1038" s="11">
        <v>15</v>
      </c>
      <c r="I1038" s="11"/>
      <c r="J1038" s="87">
        <v>0.05</v>
      </c>
      <c r="K1038" s="88">
        <f t="shared" si="99"/>
        <v>6.3333333333333325E-2</v>
      </c>
      <c r="L1038" s="238">
        <v>4564950</v>
      </c>
      <c r="M1038" s="238">
        <v>3732090.07</v>
      </c>
      <c r="N1038" s="89">
        <v>7.0000000000000007E-2</v>
      </c>
      <c r="O1038" s="239">
        <f t="shared" si="101"/>
        <v>4884496.5</v>
      </c>
      <c r="P1038" s="238">
        <f t="shared" si="102"/>
        <v>1919674.0354109588</v>
      </c>
      <c r="Q1038" s="238">
        <f t="shared" si="103"/>
        <v>2964822.4645890412</v>
      </c>
      <c r="R1038" s="89">
        <v>0.05</v>
      </c>
      <c r="S1038" s="238">
        <f t="shared" si="100"/>
        <v>2816581.3413595888</v>
      </c>
    </row>
    <row r="1039" spans="2:19" ht="15" customHeight="1" x14ac:dyDescent="0.25">
      <c r="B1039" s="11">
        <v>1035</v>
      </c>
      <c r="C1039" s="161" t="s">
        <v>845</v>
      </c>
      <c r="D1039" s="237"/>
      <c r="E1039" s="152">
        <v>42217</v>
      </c>
      <c r="F1039" s="58">
        <v>44482</v>
      </c>
      <c r="G1039" s="5">
        <f t="shared" si="98"/>
        <v>6.2054794520547949</v>
      </c>
      <c r="H1039" s="11">
        <v>15</v>
      </c>
      <c r="I1039" s="11"/>
      <c r="J1039" s="87">
        <v>0.05</v>
      </c>
      <c r="K1039" s="88">
        <f t="shared" si="99"/>
        <v>6.3333333333333325E-2</v>
      </c>
      <c r="L1039" s="238">
        <v>4564950</v>
      </c>
      <c r="M1039" s="238">
        <v>3732090.07</v>
      </c>
      <c r="N1039" s="89">
        <v>7.0000000000000007E-2</v>
      </c>
      <c r="O1039" s="239">
        <f t="shared" si="101"/>
        <v>4884496.5</v>
      </c>
      <c r="P1039" s="238">
        <f t="shared" si="102"/>
        <v>1919674.0354109588</v>
      </c>
      <c r="Q1039" s="238">
        <f t="shared" si="103"/>
        <v>2964822.4645890412</v>
      </c>
      <c r="R1039" s="89">
        <v>0.05</v>
      </c>
      <c r="S1039" s="238">
        <f t="shared" si="100"/>
        <v>2816581.3413595888</v>
      </c>
    </row>
    <row r="1040" spans="2:19" ht="15" customHeight="1" x14ac:dyDescent="0.25">
      <c r="B1040" s="11">
        <v>1036</v>
      </c>
      <c r="C1040" s="161" t="s">
        <v>845</v>
      </c>
      <c r="D1040" s="237"/>
      <c r="E1040" s="152">
        <v>42217</v>
      </c>
      <c r="F1040" s="58">
        <v>44482</v>
      </c>
      <c r="G1040" s="5">
        <f t="shared" si="98"/>
        <v>6.2054794520547949</v>
      </c>
      <c r="H1040" s="11">
        <v>15</v>
      </c>
      <c r="I1040" s="11"/>
      <c r="J1040" s="87">
        <v>0.05</v>
      </c>
      <c r="K1040" s="88">
        <f t="shared" si="99"/>
        <v>6.3333333333333325E-2</v>
      </c>
      <c r="L1040" s="238">
        <v>4564950</v>
      </c>
      <c r="M1040" s="238">
        <v>3732090.07</v>
      </c>
      <c r="N1040" s="89">
        <v>7.0000000000000007E-2</v>
      </c>
      <c r="O1040" s="239">
        <f t="shared" si="101"/>
        <v>4884496.5</v>
      </c>
      <c r="P1040" s="238">
        <f t="shared" si="102"/>
        <v>1919674.0354109588</v>
      </c>
      <c r="Q1040" s="238">
        <f t="shared" si="103"/>
        <v>2964822.4645890412</v>
      </c>
      <c r="R1040" s="89">
        <v>0.05</v>
      </c>
      <c r="S1040" s="238">
        <f t="shared" si="100"/>
        <v>2816581.3413595888</v>
      </c>
    </row>
    <row r="1041" spans="2:19" x14ac:dyDescent="0.25">
      <c r="B1041" s="11">
        <v>1037</v>
      </c>
      <c r="C1041" s="161" t="s">
        <v>846</v>
      </c>
      <c r="D1041" s="237"/>
      <c r="E1041" s="152">
        <v>42217</v>
      </c>
      <c r="F1041" s="58">
        <v>44482</v>
      </c>
      <c r="G1041" s="5">
        <f t="shared" si="98"/>
        <v>6.2054794520547949</v>
      </c>
      <c r="H1041" s="11">
        <v>25</v>
      </c>
      <c r="I1041" s="11"/>
      <c r="J1041" s="87">
        <v>0.05</v>
      </c>
      <c r="K1041" s="88">
        <f t="shared" si="99"/>
        <v>3.7999999999999999E-2</v>
      </c>
      <c r="L1041" s="238">
        <v>129582173</v>
      </c>
      <c r="M1041" s="238">
        <v>105940337.19</v>
      </c>
      <c r="N1041" s="89">
        <v>0.05</v>
      </c>
      <c r="O1041" s="239">
        <f t="shared" si="101"/>
        <v>136061281.65000001</v>
      </c>
      <c r="P1041" s="238">
        <f t="shared" si="102"/>
        <v>32084368.524973977</v>
      </c>
      <c r="Q1041" s="238">
        <f t="shared" si="103"/>
        <v>103976913.12502603</v>
      </c>
      <c r="R1041" s="89">
        <v>0.05</v>
      </c>
      <c r="S1041" s="238">
        <f t="shared" si="100"/>
        <v>98778067.468774721</v>
      </c>
    </row>
    <row r="1042" spans="2:19" ht="15" customHeight="1" x14ac:dyDescent="0.25">
      <c r="B1042" s="11">
        <v>1038</v>
      </c>
      <c r="C1042" s="161" t="s">
        <v>847</v>
      </c>
      <c r="D1042" s="237"/>
      <c r="E1042" s="152">
        <v>42217</v>
      </c>
      <c r="F1042" s="58">
        <v>44482</v>
      </c>
      <c r="G1042" s="5">
        <f t="shared" si="98"/>
        <v>6.2054794520547949</v>
      </c>
      <c r="H1042" s="11">
        <v>15</v>
      </c>
      <c r="I1042" s="11"/>
      <c r="J1042" s="87">
        <v>0.05</v>
      </c>
      <c r="K1042" s="88">
        <f t="shared" si="99"/>
        <v>6.3333333333333325E-2</v>
      </c>
      <c r="L1042" s="238">
        <v>3238497</v>
      </c>
      <c r="M1042" s="238">
        <v>2647644.0099999998</v>
      </c>
      <c r="N1042" s="89">
        <v>7.0000000000000007E-2</v>
      </c>
      <c r="O1042" s="239">
        <f t="shared" si="101"/>
        <v>3465191.79</v>
      </c>
      <c r="P1042" s="238">
        <f t="shared" si="102"/>
        <v>1361867.841850685</v>
      </c>
      <c r="Q1042" s="238">
        <f t="shared" si="103"/>
        <v>2103323.9481493151</v>
      </c>
      <c r="R1042" s="89">
        <v>0.05</v>
      </c>
      <c r="S1042" s="238">
        <f t="shared" si="100"/>
        <v>1998157.7507418492</v>
      </c>
    </row>
    <row r="1043" spans="2:19" ht="15" customHeight="1" x14ac:dyDescent="0.25">
      <c r="B1043" s="11">
        <v>1039</v>
      </c>
      <c r="C1043" s="161" t="s">
        <v>847</v>
      </c>
      <c r="D1043" s="237"/>
      <c r="E1043" s="152">
        <v>42217</v>
      </c>
      <c r="F1043" s="58">
        <v>44482</v>
      </c>
      <c r="G1043" s="5">
        <f t="shared" si="98"/>
        <v>6.2054794520547949</v>
      </c>
      <c r="H1043" s="11">
        <v>15</v>
      </c>
      <c r="I1043" s="11"/>
      <c r="J1043" s="87">
        <v>0.05</v>
      </c>
      <c r="K1043" s="88">
        <f t="shared" si="99"/>
        <v>6.3333333333333325E-2</v>
      </c>
      <c r="L1043" s="238">
        <v>3238497</v>
      </c>
      <c r="M1043" s="238">
        <v>2647644.0099999998</v>
      </c>
      <c r="N1043" s="89">
        <v>7.0000000000000007E-2</v>
      </c>
      <c r="O1043" s="239">
        <f t="shared" si="101"/>
        <v>3465191.79</v>
      </c>
      <c r="P1043" s="238">
        <f t="shared" si="102"/>
        <v>1361867.841850685</v>
      </c>
      <c r="Q1043" s="238">
        <f t="shared" si="103"/>
        <v>2103323.9481493151</v>
      </c>
      <c r="R1043" s="89">
        <v>0.05</v>
      </c>
      <c r="S1043" s="238">
        <f t="shared" si="100"/>
        <v>1998157.7507418492</v>
      </c>
    </row>
    <row r="1044" spans="2:19" ht="15" customHeight="1" x14ac:dyDescent="0.25">
      <c r="B1044" s="11">
        <v>1040</v>
      </c>
      <c r="C1044" s="161" t="s">
        <v>848</v>
      </c>
      <c r="D1044" s="237"/>
      <c r="E1044" s="152">
        <v>42217</v>
      </c>
      <c r="F1044" s="58">
        <v>44482</v>
      </c>
      <c r="G1044" s="5">
        <f t="shared" si="98"/>
        <v>6.2054794520547949</v>
      </c>
      <c r="H1044" s="11">
        <v>5</v>
      </c>
      <c r="I1044" s="11"/>
      <c r="J1044" s="87">
        <v>0.05</v>
      </c>
      <c r="K1044" s="88">
        <f t="shared" si="99"/>
        <v>0.19</v>
      </c>
      <c r="L1044" s="238">
        <v>483072</v>
      </c>
      <c r="M1044" s="238">
        <v>394937.13</v>
      </c>
      <c r="N1044" s="89">
        <v>7.0000000000000007E-2</v>
      </c>
      <c r="O1044" s="239">
        <f t="shared" si="101"/>
        <v>516887.04000000004</v>
      </c>
      <c r="P1044" s="238">
        <f t="shared" si="102"/>
        <v>609431.0620931508</v>
      </c>
      <c r="Q1044" s="238">
        <f t="shared" si="103"/>
        <v>0</v>
      </c>
      <c r="R1044" s="89">
        <v>0.05</v>
      </c>
      <c r="S1044" s="238">
        <f t="shared" si="100"/>
        <v>25844.352000000003</v>
      </c>
    </row>
    <row r="1045" spans="2:19" ht="15" customHeight="1" x14ac:dyDescent="0.25">
      <c r="B1045" s="11">
        <v>1041</v>
      </c>
      <c r="C1045" s="161" t="s">
        <v>848</v>
      </c>
      <c r="D1045" s="237"/>
      <c r="E1045" s="152">
        <v>42217</v>
      </c>
      <c r="F1045" s="58">
        <v>44482</v>
      </c>
      <c r="G1045" s="5">
        <f t="shared" si="98"/>
        <v>6.2054794520547949</v>
      </c>
      <c r="H1045" s="11">
        <v>5</v>
      </c>
      <c r="I1045" s="11"/>
      <c r="J1045" s="87">
        <v>0.05</v>
      </c>
      <c r="K1045" s="88">
        <f t="shared" si="99"/>
        <v>0.19</v>
      </c>
      <c r="L1045" s="238">
        <v>483072</v>
      </c>
      <c r="M1045" s="238">
        <v>394937.13</v>
      </c>
      <c r="N1045" s="89">
        <v>7.0000000000000007E-2</v>
      </c>
      <c r="O1045" s="239">
        <f t="shared" si="101"/>
        <v>516887.04000000004</v>
      </c>
      <c r="P1045" s="238">
        <f t="shared" si="102"/>
        <v>609431.0620931508</v>
      </c>
      <c r="Q1045" s="238">
        <f t="shared" si="103"/>
        <v>0</v>
      </c>
      <c r="R1045" s="89">
        <v>0.05</v>
      </c>
      <c r="S1045" s="238">
        <f t="shared" si="100"/>
        <v>25844.352000000003</v>
      </c>
    </row>
    <row r="1046" spans="2:19" ht="15" customHeight="1" x14ac:dyDescent="0.25">
      <c r="B1046" s="11">
        <v>1042</v>
      </c>
      <c r="C1046" s="161" t="s">
        <v>848</v>
      </c>
      <c r="D1046" s="237"/>
      <c r="E1046" s="152">
        <v>42217</v>
      </c>
      <c r="F1046" s="58">
        <v>44482</v>
      </c>
      <c r="G1046" s="5">
        <f t="shared" si="98"/>
        <v>6.2054794520547949</v>
      </c>
      <c r="H1046" s="11">
        <v>5</v>
      </c>
      <c r="I1046" s="11"/>
      <c r="J1046" s="87">
        <v>0.05</v>
      </c>
      <c r="K1046" s="88">
        <f t="shared" si="99"/>
        <v>0.19</v>
      </c>
      <c r="L1046" s="238">
        <v>483072</v>
      </c>
      <c r="M1046" s="238">
        <v>394937.13</v>
      </c>
      <c r="N1046" s="89">
        <v>7.0000000000000007E-2</v>
      </c>
      <c r="O1046" s="239">
        <f t="shared" si="101"/>
        <v>516887.04000000004</v>
      </c>
      <c r="P1046" s="238">
        <f t="shared" si="102"/>
        <v>609431.0620931508</v>
      </c>
      <c r="Q1046" s="238">
        <f t="shared" si="103"/>
        <v>0</v>
      </c>
      <c r="R1046" s="89">
        <v>0.05</v>
      </c>
      <c r="S1046" s="238">
        <f t="shared" si="100"/>
        <v>25844.352000000003</v>
      </c>
    </row>
    <row r="1047" spans="2:19" ht="15" customHeight="1" x14ac:dyDescent="0.25">
      <c r="B1047" s="11">
        <v>1043</v>
      </c>
      <c r="C1047" s="161" t="s">
        <v>848</v>
      </c>
      <c r="D1047" s="237"/>
      <c r="E1047" s="152">
        <v>42217</v>
      </c>
      <c r="F1047" s="58">
        <v>44482</v>
      </c>
      <c r="G1047" s="5">
        <f t="shared" si="98"/>
        <v>6.2054794520547949</v>
      </c>
      <c r="H1047" s="11">
        <v>5</v>
      </c>
      <c r="I1047" s="11"/>
      <c r="J1047" s="87">
        <v>0.05</v>
      </c>
      <c r="K1047" s="88">
        <f t="shared" si="99"/>
        <v>0.19</v>
      </c>
      <c r="L1047" s="238">
        <v>483072</v>
      </c>
      <c r="M1047" s="238">
        <v>394937.13</v>
      </c>
      <c r="N1047" s="89">
        <v>7.0000000000000007E-2</v>
      </c>
      <c r="O1047" s="239">
        <f t="shared" si="101"/>
        <v>516887.04000000004</v>
      </c>
      <c r="P1047" s="238">
        <f t="shared" si="102"/>
        <v>609431.0620931508</v>
      </c>
      <c r="Q1047" s="238">
        <f t="shared" si="103"/>
        <v>0</v>
      </c>
      <c r="R1047" s="89">
        <v>0.05</v>
      </c>
      <c r="S1047" s="238">
        <f t="shared" si="100"/>
        <v>25844.352000000003</v>
      </c>
    </row>
    <row r="1048" spans="2:19" ht="15" customHeight="1" x14ac:dyDescent="0.25">
      <c r="B1048" s="11">
        <v>1044</v>
      </c>
      <c r="C1048" s="161" t="s">
        <v>848</v>
      </c>
      <c r="D1048" s="237"/>
      <c r="E1048" s="152">
        <v>42217</v>
      </c>
      <c r="F1048" s="58">
        <v>44482</v>
      </c>
      <c r="G1048" s="5">
        <f t="shared" si="98"/>
        <v>6.2054794520547949</v>
      </c>
      <c r="H1048" s="11">
        <v>5</v>
      </c>
      <c r="I1048" s="11"/>
      <c r="J1048" s="87">
        <v>0.05</v>
      </c>
      <c r="K1048" s="88">
        <f t="shared" si="99"/>
        <v>0.19</v>
      </c>
      <c r="L1048" s="238">
        <v>483072</v>
      </c>
      <c r="M1048" s="238">
        <v>394937.13</v>
      </c>
      <c r="N1048" s="89">
        <v>7.0000000000000007E-2</v>
      </c>
      <c r="O1048" s="239">
        <f t="shared" si="101"/>
        <v>516887.04000000004</v>
      </c>
      <c r="P1048" s="238">
        <f t="shared" si="102"/>
        <v>609431.0620931508</v>
      </c>
      <c r="Q1048" s="238">
        <f t="shared" si="103"/>
        <v>0</v>
      </c>
      <c r="R1048" s="89">
        <v>0.05</v>
      </c>
      <c r="S1048" s="238">
        <f t="shared" si="100"/>
        <v>25844.352000000003</v>
      </c>
    </row>
    <row r="1049" spans="2:19" ht="15" customHeight="1" x14ac:dyDescent="0.25">
      <c r="B1049" s="11">
        <v>1045</v>
      </c>
      <c r="C1049" s="161" t="s">
        <v>848</v>
      </c>
      <c r="D1049" s="237"/>
      <c r="E1049" s="152">
        <v>42217</v>
      </c>
      <c r="F1049" s="58">
        <v>44482</v>
      </c>
      <c r="G1049" s="5">
        <f t="shared" si="98"/>
        <v>6.2054794520547949</v>
      </c>
      <c r="H1049" s="11">
        <v>5</v>
      </c>
      <c r="I1049" s="11"/>
      <c r="J1049" s="87">
        <v>0.05</v>
      </c>
      <c r="K1049" s="88">
        <f t="shared" si="99"/>
        <v>0.19</v>
      </c>
      <c r="L1049" s="238">
        <v>483072</v>
      </c>
      <c r="M1049" s="238">
        <v>394937.13</v>
      </c>
      <c r="N1049" s="89">
        <v>7.0000000000000007E-2</v>
      </c>
      <c r="O1049" s="239">
        <f t="shared" si="101"/>
        <v>516887.04000000004</v>
      </c>
      <c r="P1049" s="238">
        <f t="shared" si="102"/>
        <v>609431.0620931508</v>
      </c>
      <c r="Q1049" s="238">
        <f t="shared" si="103"/>
        <v>0</v>
      </c>
      <c r="R1049" s="89">
        <v>0.05</v>
      </c>
      <c r="S1049" s="238">
        <f t="shared" si="100"/>
        <v>25844.352000000003</v>
      </c>
    </row>
    <row r="1050" spans="2:19" ht="15" customHeight="1" x14ac:dyDescent="0.25">
      <c r="B1050" s="11">
        <v>1046</v>
      </c>
      <c r="C1050" s="161" t="s">
        <v>849</v>
      </c>
      <c r="D1050" s="237"/>
      <c r="E1050" s="152">
        <v>42217</v>
      </c>
      <c r="F1050" s="58">
        <v>44482</v>
      </c>
      <c r="G1050" s="5">
        <f t="shared" si="98"/>
        <v>6.2054794520547949</v>
      </c>
      <c r="H1050" s="11">
        <v>8</v>
      </c>
      <c r="I1050" s="11"/>
      <c r="J1050" s="87">
        <v>0.05</v>
      </c>
      <c r="K1050" s="88">
        <f t="shared" si="99"/>
        <v>0.11874999999999999</v>
      </c>
      <c r="L1050" s="238">
        <v>22493</v>
      </c>
      <c r="M1050" s="238">
        <v>18389.23</v>
      </c>
      <c r="N1050" s="89">
        <v>7.0000000000000007E-2</v>
      </c>
      <c r="O1050" s="239">
        <f t="shared" si="101"/>
        <v>24067.510000000002</v>
      </c>
      <c r="P1050" s="238">
        <f t="shared" si="102"/>
        <v>17735.364603595892</v>
      </c>
      <c r="Q1050" s="238">
        <f t="shared" si="103"/>
        <v>6332.1453964041102</v>
      </c>
      <c r="R1050" s="89">
        <v>0.05</v>
      </c>
      <c r="S1050" s="238">
        <f t="shared" si="100"/>
        <v>6015.5381265839042</v>
      </c>
    </row>
    <row r="1051" spans="2:19" ht="15" customHeight="1" x14ac:dyDescent="0.25">
      <c r="B1051" s="11">
        <v>1047</v>
      </c>
      <c r="C1051" s="161" t="s">
        <v>849</v>
      </c>
      <c r="D1051" s="237"/>
      <c r="E1051" s="152">
        <v>42217</v>
      </c>
      <c r="F1051" s="58">
        <v>44482</v>
      </c>
      <c r="G1051" s="5">
        <f t="shared" si="98"/>
        <v>6.2054794520547949</v>
      </c>
      <c r="H1051" s="11">
        <v>8</v>
      </c>
      <c r="I1051" s="11"/>
      <c r="J1051" s="87">
        <v>0.05</v>
      </c>
      <c r="K1051" s="88">
        <f t="shared" si="99"/>
        <v>0.11874999999999999</v>
      </c>
      <c r="L1051" s="238">
        <v>22493</v>
      </c>
      <c r="M1051" s="238">
        <v>18389.23</v>
      </c>
      <c r="N1051" s="89">
        <v>7.0000000000000007E-2</v>
      </c>
      <c r="O1051" s="239">
        <f t="shared" si="101"/>
        <v>24067.510000000002</v>
      </c>
      <c r="P1051" s="238">
        <f t="shared" si="102"/>
        <v>17735.364603595892</v>
      </c>
      <c r="Q1051" s="238">
        <f t="shared" si="103"/>
        <v>6332.1453964041102</v>
      </c>
      <c r="R1051" s="89">
        <v>0.05</v>
      </c>
      <c r="S1051" s="238">
        <f t="shared" si="100"/>
        <v>6015.5381265839042</v>
      </c>
    </row>
    <row r="1052" spans="2:19" ht="15" customHeight="1" x14ac:dyDescent="0.25">
      <c r="B1052" s="11">
        <v>1048</v>
      </c>
      <c r="C1052" s="161" t="s">
        <v>850</v>
      </c>
      <c r="D1052" s="237"/>
      <c r="E1052" s="152">
        <v>42217</v>
      </c>
      <c r="F1052" s="58">
        <v>44482</v>
      </c>
      <c r="G1052" s="5">
        <f t="shared" si="98"/>
        <v>6.2054794520547949</v>
      </c>
      <c r="H1052" s="11">
        <v>15</v>
      </c>
      <c r="I1052" s="11"/>
      <c r="J1052" s="87">
        <v>0.05</v>
      </c>
      <c r="K1052" s="88">
        <f t="shared" si="99"/>
        <v>6.3333333333333325E-2</v>
      </c>
      <c r="L1052" s="238">
        <v>9542623</v>
      </c>
      <c r="M1052" s="238">
        <v>7801603.2199999997</v>
      </c>
      <c r="N1052" s="89">
        <v>7.0000000000000007E-2</v>
      </c>
      <c r="O1052" s="239">
        <f t="shared" si="101"/>
        <v>10210606.610000001</v>
      </c>
      <c r="P1052" s="238">
        <f t="shared" si="102"/>
        <v>4012908.2690534247</v>
      </c>
      <c r="Q1052" s="238">
        <f t="shared" si="103"/>
        <v>6197698.3409465766</v>
      </c>
      <c r="R1052" s="89">
        <v>0.05</v>
      </c>
      <c r="S1052" s="238">
        <f t="shared" si="100"/>
        <v>5887813.4238992473</v>
      </c>
    </row>
    <row r="1053" spans="2:19" ht="15" customHeight="1" x14ac:dyDescent="0.25">
      <c r="B1053" s="11">
        <v>1049</v>
      </c>
      <c r="C1053" s="161" t="s">
        <v>851</v>
      </c>
      <c r="D1053" s="237"/>
      <c r="E1053" s="152">
        <v>42217</v>
      </c>
      <c r="F1053" s="58">
        <v>44482</v>
      </c>
      <c r="G1053" s="5">
        <f t="shared" si="98"/>
        <v>6.2054794520547949</v>
      </c>
      <c r="H1053" s="11">
        <v>15</v>
      </c>
      <c r="I1053" s="11"/>
      <c r="J1053" s="87">
        <v>0.05</v>
      </c>
      <c r="K1053" s="88">
        <f t="shared" si="99"/>
        <v>6.3333333333333325E-2</v>
      </c>
      <c r="L1053" s="238">
        <v>3087292</v>
      </c>
      <c r="M1053" s="238">
        <v>2524025.86</v>
      </c>
      <c r="N1053" s="89">
        <v>7.0000000000000007E-2</v>
      </c>
      <c r="O1053" s="239">
        <f t="shared" si="101"/>
        <v>3303402.4400000004</v>
      </c>
      <c r="P1053" s="238">
        <f t="shared" si="102"/>
        <v>1298282.4110082192</v>
      </c>
      <c r="Q1053" s="238">
        <f t="shared" si="103"/>
        <v>2005120.0289917812</v>
      </c>
      <c r="R1053" s="89">
        <v>0.05</v>
      </c>
      <c r="S1053" s="238">
        <f t="shared" si="100"/>
        <v>1904864.027542192</v>
      </c>
    </row>
    <row r="1054" spans="2:19" ht="15" customHeight="1" x14ac:dyDescent="0.25">
      <c r="B1054" s="11">
        <v>1050</v>
      </c>
      <c r="C1054" s="161" t="s">
        <v>851</v>
      </c>
      <c r="D1054" s="237"/>
      <c r="E1054" s="152">
        <v>42217</v>
      </c>
      <c r="F1054" s="58">
        <v>44482</v>
      </c>
      <c r="G1054" s="5">
        <f t="shared" si="98"/>
        <v>6.2054794520547949</v>
      </c>
      <c r="H1054" s="11">
        <v>15</v>
      </c>
      <c r="I1054" s="11"/>
      <c r="J1054" s="87">
        <v>0.05</v>
      </c>
      <c r="K1054" s="88">
        <f t="shared" si="99"/>
        <v>6.3333333333333325E-2</v>
      </c>
      <c r="L1054" s="238">
        <v>3087292</v>
      </c>
      <c r="M1054" s="238">
        <v>2524025.86</v>
      </c>
      <c r="N1054" s="89">
        <v>7.0000000000000007E-2</v>
      </c>
      <c r="O1054" s="239">
        <f t="shared" si="101"/>
        <v>3303402.4400000004</v>
      </c>
      <c r="P1054" s="238">
        <f t="shared" si="102"/>
        <v>1298282.4110082192</v>
      </c>
      <c r="Q1054" s="238">
        <f t="shared" si="103"/>
        <v>2005120.0289917812</v>
      </c>
      <c r="R1054" s="89">
        <v>0.05</v>
      </c>
      <c r="S1054" s="238">
        <f t="shared" si="100"/>
        <v>1904864.027542192</v>
      </c>
    </row>
    <row r="1055" spans="2:19" ht="15" customHeight="1" x14ac:dyDescent="0.25">
      <c r="B1055" s="11">
        <v>1051</v>
      </c>
      <c r="C1055" s="161" t="s">
        <v>851</v>
      </c>
      <c r="D1055" s="237"/>
      <c r="E1055" s="152">
        <v>42217</v>
      </c>
      <c r="F1055" s="58">
        <v>44482</v>
      </c>
      <c r="G1055" s="5">
        <f t="shared" si="98"/>
        <v>6.2054794520547949</v>
      </c>
      <c r="H1055" s="11">
        <v>15</v>
      </c>
      <c r="I1055" s="11"/>
      <c r="J1055" s="87">
        <v>0.05</v>
      </c>
      <c r="K1055" s="88">
        <f t="shared" si="99"/>
        <v>6.3333333333333325E-2</v>
      </c>
      <c r="L1055" s="238">
        <v>3087292</v>
      </c>
      <c r="M1055" s="238">
        <v>2524025.86</v>
      </c>
      <c r="N1055" s="89">
        <v>7.0000000000000007E-2</v>
      </c>
      <c r="O1055" s="239">
        <f t="shared" si="101"/>
        <v>3303402.4400000004</v>
      </c>
      <c r="P1055" s="238">
        <f t="shared" si="102"/>
        <v>1298282.4110082192</v>
      </c>
      <c r="Q1055" s="238">
        <f t="shared" si="103"/>
        <v>2005120.0289917812</v>
      </c>
      <c r="R1055" s="89">
        <v>0.05</v>
      </c>
      <c r="S1055" s="238">
        <f t="shared" si="100"/>
        <v>1904864.027542192</v>
      </c>
    </row>
    <row r="1056" spans="2:19" ht="15" customHeight="1" x14ac:dyDescent="0.25">
      <c r="B1056" s="11">
        <v>1052</v>
      </c>
      <c r="C1056" s="161" t="s">
        <v>851</v>
      </c>
      <c r="D1056" s="237"/>
      <c r="E1056" s="152">
        <v>42217</v>
      </c>
      <c r="F1056" s="58">
        <v>44482</v>
      </c>
      <c r="G1056" s="5">
        <f t="shared" si="98"/>
        <v>6.2054794520547949</v>
      </c>
      <c r="H1056" s="11">
        <v>15</v>
      </c>
      <c r="I1056" s="11"/>
      <c r="J1056" s="87">
        <v>0.05</v>
      </c>
      <c r="K1056" s="88">
        <f t="shared" si="99"/>
        <v>6.3333333333333325E-2</v>
      </c>
      <c r="L1056" s="238">
        <v>3087292</v>
      </c>
      <c r="M1056" s="238">
        <v>2524025.86</v>
      </c>
      <c r="N1056" s="89">
        <v>7.0000000000000007E-2</v>
      </c>
      <c r="O1056" s="239">
        <f t="shared" si="101"/>
        <v>3303402.4400000004</v>
      </c>
      <c r="P1056" s="238">
        <f t="shared" si="102"/>
        <v>1298282.4110082192</v>
      </c>
      <c r="Q1056" s="238">
        <f t="shared" si="103"/>
        <v>2005120.0289917812</v>
      </c>
      <c r="R1056" s="89">
        <v>0.05</v>
      </c>
      <c r="S1056" s="238">
        <f t="shared" si="100"/>
        <v>1904864.027542192</v>
      </c>
    </row>
    <row r="1057" spans="2:19" ht="15" customHeight="1" x14ac:dyDescent="0.25">
      <c r="B1057" s="11">
        <v>1053</v>
      </c>
      <c r="C1057" s="161" t="s">
        <v>851</v>
      </c>
      <c r="D1057" s="237"/>
      <c r="E1057" s="152">
        <v>42217</v>
      </c>
      <c r="F1057" s="58">
        <v>44482</v>
      </c>
      <c r="G1057" s="5">
        <f t="shared" si="98"/>
        <v>6.2054794520547949</v>
      </c>
      <c r="H1057" s="11">
        <v>15</v>
      </c>
      <c r="I1057" s="11"/>
      <c r="J1057" s="87">
        <v>0.05</v>
      </c>
      <c r="K1057" s="88">
        <f t="shared" si="99"/>
        <v>6.3333333333333325E-2</v>
      </c>
      <c r="L1057" s="238">
        <v>3087292</v>
      </c>
      <c r="M1057" s="238">
        <v>2524025.86</v>
      </c>
      <c r="N1057" s="89">
        <v>7.0000000000000007E-2</v>
      </c>
      <c r="O1057" s="239">
        <f t="shared" si="101"/>
        <v>3303402.4400000004</v>
      </c>
      <c r="P1057" s="238">
        <f t="shared" si="102"/>
        <v>1298282.4110082192</v>
      </c>
      <c r="Q1057" s="238">
        <f t="shared" si="103"/>
        <v>2005120.0289917812</v>
      </c>
      <c r="R1057" s="89">
        <v>0.05</v>
      </c>
      <c r="S1057" s="238">
        <f t="shared" si="100"/>
        <v>1904864.027542192</v>
      </c>
    </row>
    <row r="1058" spans="2:19" ht="15" customHeight="1" x14ac:dyDescent="0.25">
      <c r="B1058" s="11">
        <v>1054</v>
      </c>
      <c r="C1058" s="161" t="s">
        <v>851</v>
      </c>
      <c r="D1058" s="237"/>
      <c r="E1058" s="152">
        <v>42217</v>
      </c>
      <c r="F1058" s="58">
        <v>44482</v>
      </c>
      <c r="G1058" s="5">
        <f t="shared" si="98"/>
        <v>6.2054794520547949</v>
      </c>
      <c r="H1058" s="11">
        <v>15</v>
      </c>
      <c r="I1058" s="11"/>
      <c r="J1058" s="87">
        <v>0.05</v>
      </c>
      <c r="K1058" s="88">
        <f t="shared" si="99"/>
        <v>6.3333333333333325E-2</v>
      </c>
      <c r="L1058" s="238">
        <v>3087292</v>
      </c>
      <c r="M1058" s="238">
        <v>2524025.86</v>
      </c>
      <c r="N1058" s="89">
        <v>7.0000000000000007E-2</v>
      </c>
      <c r="O1058" s="239">
        <f t="shared" si="101"/>
        <v>3303402.4400000004</v>
      </c>
      <c r="P1058" s="238">
        <f t="shared" si="102"/>
        <v>1298282.4110082192</v>
      </c>
      <c r="Q1058" s="238">
        <f t="shared" si="103"/>
        <v>2005120.0289917812</v>
      </c>
      <c r="R1058" s="89">
        <v>0.05</v>
      </c>
      <c r="S1058" s="238">
        <f t="shared" si="100"/>
        <v>1904864.027542192</v>
      </c>
    </row>
    <row r="1059" spans="2:19" ht="15" customHeight="1" x14ac:dyDescent="0.25">
      <c r="B1059" s="11">
        <v>1055</v>
      </c>
      <c r="C1059" s="161" t="s">
        <v>851</v>
      </c>
      <c r="D1059" s="237"/>
      <c r="E1059" s="152">
        <v>42217</v>
      </c>
      <c r="F1059" s="58">
        <v>44482</v>
      </c>
      <c r="G1059" s="5">
        <f t="shared" si="98"/>
        <v>6.2054794520547949</v>
      </c>
      <c r="H1059" s="11">
        <v>15</v>
      </c>
      <c r="I1059" s="11"/>
      <c r="J1059" s="87">
        <v>0.05</v>
      </c>
      <c r="K1059" s="88">
        <f t="shared" si="99"/>
        <v>6.3333333333333325E-2</v>
      </c>
      <c r="L1059" s="238">
        <v>3087292</v>
      </c>
      <c r="M1059" s="238">
        <v>2524025.86</v>
      </c>
      <c r="N1059" s="89">
        <v>7.0000000000000007E-2</v>
      </c>
      <c r="O1059" s="239">
        <f t="shared" si="101"/>
        <v>3303402.4400000004</v>
      </c>
      <c r="P1059" s="238">
        <f t="shared" si="102"/>
        <v>1298282.4110082192</v>
      </c>
      <c r="Q1059" s="238">
        <f t="shared" si="103"/>
        <v>2005120.0289917812</v>
      </c>
      <c r="R1059" s="89">
        <v>0.05</v>
      </c>
      <c r="S1059" s="238">
        <f t="shared" si="100"/>
        <v>1904864.027542192</v>
      </c>
    </row>
    <row r="1060" spans="2:19" ht="15" customHeight="1" x14ac:dyDescent="0.25">
      <c r="B1060" s="11">
        <v>1056</v>
      </c>
      <c r="C1060" s="161" t="s">
        <v>851</v>
      </c>
      <c r="D1060" s="237"/>
      <c r="E1060" s="152">
        <v>42217</v>
      </c>
      <c r="F1060" s="58">
        <v>44482</v>
      </c>
      <c r="G1060" s="5">
        <f t="shared" si="98"/>
        <v>6.2054794520547949</v>
      </c>
      <c r="H1060" s="11">
        <v>15</v>
      </c>
      <c r="I1060" s="11"/>
      <c r="J1060" s="87">
        <v>0.05</v>
      </c>
      <c r="K1060" s="88">
        <f t="shared" si="99"/>
        <v>6.3333333333333325E-2</v>
      </c>
      <c r="L1060" s="238">
        <v>3087292</v>
      </c>
      <c r="M1060" s="238">
        <v>2524025.86</v>
      </c>
      <c r="N1060" s="89">
        <v>7.0000000000000007E-2</v>
      </c>
      <c r="O1060" s="239">
        <f t="shared" si="101"/>
        <v>3303402.4400000004</v>
      </c>
      <c r="P1060" s="238">
        <f t="shared" si="102"/>
        <v>1298282.4110082192</v>
      </c>
      <c r="Q1060" s="238">
        <f t="shared" si="103"/>
        <v>2005120.0289917812</v>
      </c>
      <c r="R1060" s="89">
        <v>0.05</v>
      </c>
      <c r="S1060" s="238">
        <f t="shared" si="100"/>
        <v>1904864.027542192</v>
      </c>
    </row>
    <row r="1061" spans="2:19" ht="15" customHeight="1" x14ac:dyDescent="0.25">
      <c r="B1061" s="11">
        <v>1057</v>
      </c>
      <c r="C1061" s="161" t="s">
        <v>851</v>
      </c>
      <c r="D1061" s="237"/>
      <c r="E1061" s="152">
        <v>42217</v>
      </c>
      <c r="F1061" s="58">
        <v>44482</v>
      </c>
      <c r="G1061" s="5">
        <f t="shared" si="98"/>
        <v>6.2054794520547949</v>
      </c>
      <c r="H1061" s="11">
        <v>15</v>
      </c>
      <c r="I1061" s="11"/>
      <c r="J1061" s="87">
        <v>0.05</v>
      </c>
      <c r="K1061" s="88">
        <f t="shared" si="99"/>
        <v>6.3333333333333325E-2</v>
      </c>
      <c r="L1061" s="238">
        <v>3087292</v>
      </c>
      <c r="M1061" s="238">
        <v>2524025.86</v>
      </c>
      <c r="N1061" s="89">
        <v>7.0000000000000007E-2</v>
      </c>
      <c r="O1061" s="239">
        <f t="shared" si="101"/>
        <v>3303402.4400000004</v>
      </c>
      <c r="P1061" s="238">
        <f t="shared" si="102"/>
        <v>1298282.4110082192</v>
      </c>
      <c r="Q1061" s="238">
        <f t="shared" si="103"/>
        <v>2005120.0289917812</v>
      </c>
      <c r="R1061" s="89">
        <v>0.05</v>
      </c>
      <c r="S1061" s="238">
        <f t="shared" si="100"/>
        <v>1904864.027542192</v>
      </c>
    </row>
    <row r="1062" spans="2:19" ht="15" customHeight="1" x14ac:dyDescent="0.25">
      <c r="B1062" s="11">
        <v>1058</v>
      </c>
      <c r="C1062" s="161" t="s">
        <v>851</v>
      </c>
      <c r="D1062" s="237"/>
      <c r="E1062" s="152">
        <v>42217</v>
      </c>
      <c r="F1062" s="58">
        <v>44482</v>
      </c>
      <c r="G1062" s="5">
        <f t="shared" si="98"/>
        <v>6.2054794520547949</v>
      </c>
      <c r="H1062" s="11">
        <v>15</v>
      </c>
      <c r="I1062" s="11"/>
      <c r="J1062" s="87">
        <v>0.05</v>
      </c>
      <c r="K1062" s="88">
        <f t="shared" si="99"/>
        <v>6.3333333333333325E-2</v>
      </c>
      <c r="L1062" s="238">
        <v>3087292</v>
      </c>
      <c r="M1062" s="238">
        <v>2524025.86</v>
      </c>
      <c r="N1062" s="89">
        <v>7.0000000000000007E-2</v>
      </c>
      <c r="O1062" s="239">
        <f t="shared" si="101"/>
        <v>3303402.4400000004</v>
      </c>
      <c r="P1062" s="238">
        <f t="shared" si="102"/>
        <v>1298282.4110082192</v>
      </c>
      <c r="Q1062" s="238">
        <f t="shared" si="103"/>
        <v>2005120.0289917812</v>
      </c>
      <c r="R1062" s="89">
        <v>0.05</v>
      </c>
      <c r="S1062" s="238">
        <f t="shared" si="100"/>
        <v>1904864.027542192</v>
      </c>
    </row>
    <row r="1063" spans="2:19" ht="15" customHeight="1" x14ac:dyDescent="0.25">
      <c r="B1063" s="11">
        <v>1059</v>
      </c>
      <c r="C1063" s="161" t="s">
        <v>851</v>
      </c>
      <c r="D1063" s="237"/>
      <c r="E1063" s="152">
        <v>42217</v>
      </c>
      <c r="F1063" s="58">
        <v>44482</v>
      </c>
      <c r="G1063" s="5">
        <f t="shared" si="98"/>
        <v>6.2054794520547949</v>
      </c>
      <c r="H1063" s="11">
        <v>15</v>
      </c>
      <c r="I1063" s="11"/>
      <c r="J1063" s="87">
        <v>0.05</v>
      </c>
      <c r="K1063" s="88">
        <f t="shared" si="99"/>
        <v>6.3333333333333325E-2</v>
      </c>
      <c r="L1063" s="238">
        <v>3087292</v>
      </c>
      <c r="M1063" s="238">
        <v>2524025.86</v>
      </c>
      <c r="N1063" s="89">
        <v>7.0000000000000007E-2</v>
      </c>
      <c r="O1063" s="239">
        <f t="shared" si="101"/>
        <v>3303402.4400000004</v>
      </c>
      <c r="P1063" s="238">
        <f t="shared" si="102"/>
        <v>1298282.4110082192</v>
      </c>
      <c r="Q1063" s="238">
        <f t="shared" si="103"/>
        <v>2005120.0289917812</v>
      </c>
      <c r="R1063" s="89">
        <v>0.05</v>
      </c>
      <c r="S1063" s="238">
        <f t="shared" si="100"/>
        <v>1904864.027542192</v>
      </c>
    </row>
    <row r="1064" spans="2:19" ht="15" customHeight="1" x14ac:dyDescent="0.25">
      <c r="B1064" s="11">
        <v>1060</v>
      </c>
      <c r="C1064" s="161" t="s">
        <v>851</v>
      </c>
      <c r="D1064" s="237"/>
      <c r="E1064" s="152">
        <v>42217</v>
      </c>
      <c r="F1064" s="58">
        <v>44482</v>
      </c>
      <c r="G1064" s="5">
        <f t="shared" si="98"/>
        <v>6.2054794520547949</v>
      </c>
      <c r="H1064" s="11">
        <v>15</v>
      </c>
      <c r="I1064" s="11"/>
      <c r="J1064" s="87">
        <v>0.05</v>
      </c>
      <c r="K1064" s="88">
        <f t="shared" si="99"/>
        <v>6.3333333333333325E-2</v>
      </c>
      <c r="L1064" s="238">
        <v>3087292</v>
      </c>
      <c r="M1064" s="238">
        <v>2524025.86</v>
      </c>
      <c r="N1064" s="89">
        <v>7.0000000000000007E-2</v>
      </c>
      <c r="O1064" s="239">
        <f t="shared" si="101"/>
        <v>3303402.4400000004</v>
      </c>
      <c r="P1064" s="238">
        <f t="shared" si="102"/>
        <v>1298282.4110082192</v>
      </c>
      <c r="Q1064" s="238">
        <f t="shared" si="103"/>
        <v>2005120.0289917812</v>
      </c>
      <c r="R1064" s="89">
        <v>0.05</v>
      </c>
      <c r="S1064" s="238">
        <f t="shared" si="100"/>
        <v>1904864.027542192</v>
      </c>
    </row>
    <row r="1065" spans="2:19" ht="15" customHeight="1" x14ac:dyDescent="0.25">
      <c r="B1065" s="11">
        <v>1061</v>
      </c>
      <c r="C1065" s="161" t="s">
        <v>852</v>
      </c>
      <c r="D1065" s="237"/>
      <c r="E1065" s="152">
        <v>42217</v>
      </c>
      <c r="F1065" s="58">
        <v>44482</v>
      </c>
      <c r="G1065" s="5">
        <f t="shared" si="98"/>
        <v>6.2054794520547949</v>
      </c>
      <c r="H1065" s="11">
        <v>15</v>
      </c>
      <c r="I1065" s="11"/>
      <c r="J1065" s="87">
        <v>0.05</v>
      </c>
      <c r="K1065" s="88">
        <f t="shared" si="99"/>
        <v>6.3333333333333325E-2</v>
      </c>
      <c r="L1065" s="238">
        <v>3123633</v>
      </c>
      <c r="M1065" s="238">
        <v>2553736.56</v>
      </c>
      <c r="N1065" s="89">
        <v>7.0000000000000007E-2</v>
      </c>
      <c r="O1065" s="239">
        <f t="shared" si="101"/>
        <v>3342287.31</v>
      </c>
      <c r="P1065" s="238">
        <f t="shared" si="102"/>
        <v>1313564.6975876712</v>
      </c>
      <c r="Q1065" s="238">
        <f t="shared" si="103"/>
        <v>2028722.6124123288</v>
      </c>
      <c r="R1065" s="89">
        <v>0.05</v>
      </c>
      <c r="S1065" s="238">
        <f t="shared" si="100"/>
        <v>1927286.4817917123</v>
      </c>
    </row>
    <row r="1066" spans="2:19" ht="15" customHeight="1" x14ac:dyDescent="0.25">
      <c r="B1066" s="11">
        <v>1062</v>
      </c>
      <c r="C1066" s="161" t="s">
        <v>853</v>
      </c>
      <c r="D1066" s="237"/>
      <c r="E1066" s="152">
        <v>42217</v>
      </c>
      <c r="F1066" s="58">
        <v>44482</v>
      </c>
      <c r="G1066" s="5">
        <f t="shared" si="98"/>
        <v>6.2054794520547949</v>
      </c>
      <c r="H1066" s="11">
        <v>5</v>
      </c>
      <c r="I1066" s="11"/>
      <c r="J1066" s="87">
        <v>0.05</v>
      </c>
      <c r="K1066" s="88">
        <f t="shared" si="99"/>
        <v>0.19</v>
      </c>
      <c r="L1066" s="238">
        <v>985224</v>
      </c>
      <c r="M1066" s="238">
        <v>805473.15</v>
      </c>
      <c r="N1066" s="89">
        <v>7.0000000000000007E-2</v>
      </c>
      <c r="O1066" s="239">
        <f t="shared" si="101"/>
        <v>1054189.6800000002</v>
      </c>
      <c r="P1066" s="238">
        <f t="shared" si="102"/>
        <v>1242932.9555835619</v>
      </c>
      <c r="Q1066" s="238">
        <f t="shared" si="103"/>
        <v>0</v>
      </c>
      <c r="R1066" s="89">
        <v>0.05</v>
      </c>
      <c r="S1066" s="238">
        <f t="shared" si="100"/>
        <v>52709.484000000011</v>
      </c>
    </row>
    <row r="1067" spans="2:19" ht="15" customHeight="1" x14ac:dyDescent="0.25">
      <c r="B1067" s="11">
        <v>1063</v>
      </c>
      <c r="C1067" s="161" t="s">
        <v>853</v>
      </c>
      <c r="D1067" s="237"/>
      <c r="E1067" s="152">
        <v>42217</v>
      </c>
      <c r="F1067" s="58">
        <v>44482</v>
      </c>
      <c r="G1067" s="5">
        <f t="shared" si="98"/>
        <v>6.2054794520547949</v>
      </c>
      <c r="H1067" s="11">
        <v>5</v>
      </c>
      <c r="I1067" s="11"/>
      <c r="J1067" s="87">
        <v>0.05</v>
      </c>
      <c r="K1067" s="88">
        <f t="shared" si="99"/>
        <v>0.19</v>
      </c>
      <c r="L1067" s="238">
        <v>985224</v>
      </c>
      <c r="M1067" s="238">
        <v>805473.15</v>
      </c>
      <c r="N1067" s="89">
        <v>7.0000000000000007E-2</v>
      </c>
      <c r="O1067" s="239">
        <f t="shared" si="101"/>
        <v>1054189.6800000002</v>
      </c>
      <c r="P1067" s="238">
        <f t="shared" si="102"/>
        <v>1242932.9555835619</v>
      </c>
      <c r="Q1067" s="238">
        <f t="shared" si="103"/>
        <v>0</v>
      </c>
      <c r="R1067" s="89">
        <v>0.05</v>
      </c>
      <c r="S1067" s="238">
        <f t="shared" si="100"/>
        <v>52709.484000000011</v>
      </c>
    </row>
    <row r="1068" spans="2:19" ht="15" customHeight="1" x14ac:dyDescent="0.25">
      <c r="B1068" s="11">
        <v>1064</v>
      </c>
      <c r="C1068" s="161" t="s">
        <v>853</v>
      </c>
      <c r="D1068" s="237"/>
      <c r="E1068" s="152">
        <v>42217</v>
      </c>
      <c r="F1068" s="58">
        <v>44482</v>
      </c>
      <c r="G1068" s="5">
        <f t="shared" si="98"/>
        <v>6.2054794520547949</v>
      </c>
      <c r="H1068" s="11">
        <v>5</v>
      </c>
      <c r="I1068" s="11"/>
      <c r="J1068" s="87">
        <v>0.05</v>
      </c>
      <c r="K1068" s="88">
        <f t="shared" si="99"/>
        <v>0.19</v>
      </c>
      <c r="L1068" s="238">
        <v>985224</v>
      </c>
      <c r="M1068" s="238">
        <v>805473.15</v>
      </c>
      <c r="N1068" s="89">
        <v>7.0000000000000007E-2</v>
      </c>
      <c r="O1068" s="239">
        <f t="shared" si="101"/>
        <v>1054189.6800000002</v>
      </c>
      <c r="P1068" s="238">
        <f t="shared" si="102"/>
        <v>1242932.9555835619</v>
      </c>
      <c r="Q1068" s="238">
        <f t="shared" si="103"/>
        <v>0</v>
      </c>
      <c r="R1068" s="89">
        <v>0.05</v>
      </c>
      <c r="S1068" s="238">
        <f t="shared" si="100"/>
        <v>52709.484000000011</v>
      </c>
    </row>
    <row r="1069" spans="2:19" ht="15" customHeight="1" x14ac:dyDescent="0.25">
      <c r="B1069" s="11">
        <v>1065</v>
      </c>
      <c r="C1069" s="161" t="s">
        <v>853</v>
      </c>
      <c r="D1069" s="237"/>
      <c r="E1069" s="152">
        <v>42217</v>
      </c>
      <c r="F1069" s="58">
        <v>44482</v>
      </c>
      <c r="G1069" s="5">
        <f t="shared" si="98"/>
        <v>6.2054794520547949</v>
      </c>
      <c r="H1069" s="11">
        <v>5</v>
      </c>
      <c r="I1069" s="11"/>
      <c r="J1069" s="87">
        <v>0.05</v>
      </c>
      <c r="K1069" s="88">
        <f t="shared" si="99"/>
        <v>0.19</v>
      </c>
      <c r="L1069" s="238">
        <v>985224</v>
      </c>
      <c r="M1069" s="238">
        <v>805473.15</v>
      </c>
      <c r="N1069" s="89">
        <v>7.0000000000000007E-2</v>
      </c>
      <c r="O1069" s="239">
        <f t="shared" si="101"/>
        <v>1054189.6800000002</v>
      </c>
      <c r="P1069" s="238">
        <f t="shared" si="102"/>
        <v>1242932.9555835619</v>
      </c>
      <c r="Q1069" s="238">
        <f t="shared" si="103"/>
        <v>0</v>
      </c>
      <c r="R1069" s="89">
        <v>0.05</v>
      </c>
      <c r="S1069" s="238">
        <f t="shared" si="100"/>
        <v>52709.484000000011</v>
      </c>
    </row>
    <row r="1070" spans="2:19" ht="15" customHeight="1" x14ac:dyDescent="0.25">
      <c r="B1070" s="11">
        <v>1066</v>
      </c>
      <c r="C1070" s="161" t="s">
        <v>853</v>
      </c>
      <c r="D1070" s="237"/>
      <c r="E1070" s="152">
        <v>42217</v>
      </c>
      <c r="F1070" s="58">
        <v>44482</v>
      </c>
      <c r="G1070" s="5">
        <f t="shared" si="98"/>
        <v>6.2054794520547949</v>
      </c>
      <c r="H1070" s="11">
        <v>5</v>
      </c>
      <c r="I1070" s="11"/>
      <c r="J1070" s="87">
        <v>0.05</v>
      </c>
      <c r="K1070" s="88">
        <f t="shared" si="99"/>
        <v>0.19</v>
      </c>
      <c r="L1070" s="238">
        <v>985224</v>
      </c>
      <c r="M1070" s="238">
        <v>805473.15</v>
      </c>
      <c r="N1070" s="89">
        <v>7.0000000000000007E-2</v>
      </c>
      <c r="O1070" s="239">
        <f t="shared" si="101"/>
        <v>1054189.6800000002</v>
      </c>
      <c r="P1070" s="238">
        <f t="shared" si="102"/>
        <v>1242932.9555835619</v>
      </c>
      <c r="Q1070" s="238">
        <f t="shared" si="103"/>
        <v>0</v>
      </c>
      <c r="R1070" s="89">
        <v>0.05</v>
      </c>
      <c r="S1070" s="238">
        <f t="shared" si="100"/>
        <v>52709.484000000011</v>
      </c>
    </row>
    <row r="1071" spans="2:19" ht="15" customHeight="1" x14ac:dyDescent="0.25">
      <c r="B1071" s="11">
        <v>1067</v>
      </c>
      <c r="C1071" s="161" t="s">
        <v>853</v>
      </c>
      <c r="D1071" s="237"/>
      <c r="E1071" s="152">
        <v>42217</v>
      </c>
      <c r="F1071" s="58">
        <v>44482</v>
      </c>
      <c r="G1071" s="5">
        <f t="shared" si="98"/>
        <v>6.2054794520547949</v>
      </c>
      <c r="H1071" s="11">
        <v>5</v>
      </c>
      <c r="I1071" s="11"/>
      <c r="J1071" s="87">
        <v>0.05</v>
      </c>
      <c r="K1071" s="88">
        <f t="shared" si="99"/>
        <v>0.19</v>
      </c>
      <c r="L1071" s="238">
        <v>985224</v>
      </c>
      <c r="M1071" s="238">
        <v>805473.15</v>
      </c>
      <c r="N1071" s="89">
        <v>7.0000000000000007E-2</v>
      </c>
      <c r="O1071" s="239">
        <f t="shared" si="101"/>
        <v>1054189.6800000002</v>
      </c>
      <c r="P1071" s="238">
        <f t="shared" si="102"/>
        <v>1242932.9555835619</v>
      </c>
      <c r="Q1071" s="238">
        <f t="shared" si="103"/>
        <v>0</v>
      </c>
      <c r="R1071" s="89">
        <v>0.05</v>
      </c>
      <c r="S1071" s="238">
        <f t="shared" si="100"/>
        <v>52709.484000000011</v>
      </c>
    </row>
    <row r="1072" spans="2:19" ht="15" customHeight="1" x14ac:dyDescent="0.25">
      <c r="B1072" s="11">
        <v>1068</v>
      </c>
      <c r="C1072" s="161" t="s">
        <v>854</v>
      </c>
      <c r="D1072" s="237"/>
      <c r="E1072" s="152">
        <v>42217</v>
      </c>
      <c r="F1072" s="58">
        <v>44482</v>
      </c>
      <c r="G1072" s="5">
        <f t="shared" si="98"/>
        <v>6.2054794520547949</v>
      </c>
      <c r="H1072" s="11">
        <v>15</v>
      </c>
      <c r="I1072" s="11"/>
      <c r="J1072" s="87">
        <v>0.05</v>
      </c>
      <c r="K1072" s="88">
        <f t="shared" si="99"/>
        <v>6.3333333333333325E-2</v>
      </c>
      <c r="L1072" s="238">
        <v>669032</v>
      </c>
      <c r="M1072" s="238">
        <v>546969.35</v>
      </c>
      <c r="N1072" s="89">
        <v>7.0000000000000007E-2</v>
      </c>
      <c r="O1072" s="239">
        <f t="shared" si="101"/>
        <v>715864.24</v>
      </c>
      <c r="P1072" s="238">
        <f t="shared" si="102"/>
        <v>281344.45267945202</v>
      </c>
      <c r="Q1072" s="238">
        <f t="shared" si="103"/>
        <v>434519.78732054797</v>
      </c>
      <c r="R1072" s="89">
        <v>0.05</v>
      </c>
      <c r="S1072" s="238">
        <f t="shared" si="100"/>
        <v>412793.79795452056</v>
      </c>
    </row>
    <row r="1073" spans="2:19" ht="15" customHeight="1" x14ac:dyDescent="0.25">
      <c r="B1073" s="11">
        <v>1069</v>
      </c>
      <c r="C1073" s="161" t="s">
        <v>854</v>
      </c>
      <c r="D1073" s="237"/>
      <c r="E1073" s="152">
        <v>42217</v>
      </c>
      <c r="F1073" s="58">
        <v>44482</v>
      </c>
      <c r="G1073" s="5">
        <f t="shared" si="98"/>
        <v>6.2054794520547949</v>
      </c>
      <c r="H1073" s="11">
        <v>15</v>
      </c>
      <c r="I1073" s="11"/>
      <c r="J1073" s="87">
        <v>0.05</v>
      </c>
      <c r="K1073" s="88">
        <f t="shared" si="99"/>
        <v>6.3333333333333325E-2</v>
      </c>
      <c r="L1073" s="238">
        <v>669032</v>
      </c>
      <c r="M1073" s="238">
        <v>546969.35</v>
      </c>
      <c r="N1073" s="89">
        <v>7.0000000000000007E-2</v>
      </c>
      <c r="O1073" s="239">
        <f t="shared" si="101"/>
        <v>715864.24</v>
      </c>
      <c r="P1073" s="238">
        <f t="shared" si="102"/>
        <v>281344.45267945202</v>
      </c>
      <c r="Q1073" s="238">
        <f t="shared" si="103"/>
        <v>434519.78732054797</v>
      </c>
      <c r="R1073" s="89">
        <v>0.05</v>
      </c>
      <c r="S1073" s="238">
        <f t="shared" si="100"/>
        <v>412793.79795452056</v>
      </c>
    </row>
    <row r="1074" spans="2:19" ht="15" customHeight="1" x14ac:dyDescent="0.25">
      <c r="B1074" s="11">
        <v>1070</v>
      </c>
      <c r="C1074" s="161" t="s">
        <v>854</v>
      </c>
      <c r="D1074" s="237"/>
      <c r="E1074" s="152">
        <v>42217</v>
      </c>
      <c r="F1074" s="58">
        <v>44482</v>
      </c>
      <c r="G1074" s="5">
        <f t="shared" si="98"/>
        <v>6.2054794520547949</v>
      </c>
      <c r="H1074" s="11">
        <v>15</v>
      </c>
      <c r="I1074" s="11"/>
      <c r="J1074" s="87">
        <v>0.05</v>
      </c>
      <c r="K1074" s="88">
        <f t="shared" si="99"/>
        <v>6.3333333333333325E-2</v>
      </c>
      <c r="L1074" s="238">
        <v>669032</v>
      </c>
      <c r="M1074" s="238">
        <v>546969.35</v>
      </c>
      <c r="N1074" s="89">
        <v>7.0000000000000007E-2</v>
      </c>
      <c r="O1074" s="239">
        <f t="shared" si="101"/>
        <v>715864.24</v>
      </c>
      <c r="P1074" s="238">
        <f t="shared" si="102"/>
        <v>281344.45267945202</v>
      </c>
      <c r="Q1074" s="238">
        <f t="shared" si="103"/>
        <v>434519.78732054797</v>
      </c>
      <c r="R1074" s="89">
        <v>0.05</v>
      </c>
      <c r="S1074" s="238">
        <f t="shared" si="100"/>
        <v>412793.79795452056</v>
      </c>
    </row>
    <row r="1075" spans="2:19" ht="15" customHeight="1" x14ac:dyDescent="0.25">
      <c r="B1075" s="11">
        <v>1071</v>
      </c>
      <c r="C1075" s="161" t="s">
        <v>854</v>
      </c>
      <c r="D1075" s="237"/>
      <c r="E1075" s="152">
        <v>42217</v>
      </c>
      <c r="F1075" s="58">
        <v>44482</v>
      </c>
      <c r="G1075" s="5">
        <f t="shared" si="98"/>
        <v>6.2054794520547949</v>
      </c>
      <c r="H1075" s="11">
        <v>15</v>
      </c>
      <c r="I1075" s="11"/>
      <c r="J1075" s="87">
        <v>0.05</v>
      </c>
      <c r="K1075" s="88">
        <f t="shared" si="99"/>
        <v>6.3333333333333325E-2</v>
      </c>
      <c r="L1075" s="238">
        <v>669032</v>
      </c>
      <c r="M1075" s="238">
        <v>546969.35</v>
      </c>
      <c r="N1075" s="89">
        <v>7.0000000000000007E-2</v>
      </c>
      <c r="O1075" s="239">
        <f t="shared" si="101"/>
        <v>715864.24</v>
      </c>
      <c r="P1075" s="238">
        <f t="shared" si="102"/>
        <v>281344.45267945202</v>
      </c>
      <c r="Q1075" s="238">
        <f t="shared" si="103"/>
        <v>434519.78732054797</v>
      </c>
      <c r="R1075" s="89">
        <v>0.05</v>
      </c>
      <c r="S1075" s="238">
        <f t="shared" si="100"/>
        <v>412793.79795452056</v>
      </c>
    </row>
    <row r="1076" spans="2:19" ht="15" customHeight="1" x14ac:dyDescent="0.25">
      <c r="B1076" s="11">
        <v>1072</v>
      </c>
      <c r="C1076" s="161" t="s">
        <v>854</v>
      </c>
      <c r="D1076" s="237"/>
      <c r="E1076" s="152">
        <v>42217</v>
      </c>
      <c r="F1076" s="58">
        <v>44482</v>
      </c>
      <c r="G1076" s="5">
        <f t="shared" si="98"/>
        <v>6.2054794520547949</v>
      </c>
      <c r="H1076" s="11">
        <v>15</v>
      </c>
      <c r="I1076" s="11"/>
      <c r="J1076" s="87">
        <v>0.05</v>
      </c>
      <c r="K1076" s="88">
        <f t="shared" si="99"/>
        <v>6.3333333333333325E-2</v>
      </c>
      <c r="L1076" s="238">
        <v>669032</v>
      </c>
      <c r="M1076" s="238">
        <v>546969.35</v>
      </c>
      <c r="N1076" s="89">
        <v>7.0000000000000007E-2</v>
      </c>
      <c r="O1076" s="239">
        <f t="shared" si="101"/>
        <v>715864.24</v>
      </c>
      <c r="P1076" s="238">
        <f t="shared" si="102"/>
        <v>281344.45267945202</v>
      </c>
      <c r="Q1076" s="238">
        <f t="shared" si="103"/>
        <v>434519.78732054797</v>
      </c>
      <c r="R1076" s="89">
        <v>0.05</v>
      </c>
      <c r="S1076" s="238">
        <f t="shared" si="100"/>
        <v>412793.79795452056</v>
      </c>
    </row>
    <row r="1077" spans="2:19" ht="15" customHeight="1" x14ac:dyDescent="0.25">
      <c r="B1077" s="11">
        <v>1073</v>
      </c>
      <c r="C1077" s="161" t="s">
        <v>854</v>
      </c>
      <c r="D1077" s="237"/>
      <c r="E1077" s="152">
        <v>42217</v>
      </c>
      <c r="F1077" s="58">
        <v>44482</v>
      </c>
      <c r="G1077" s="5">
        <f t="shared" si="98"/>
        <v>6.2054794520547949</v>
      </c>
      <c r="H1077" s="11">
        <v>15</v>
      </c>
      <c r="I1077" s="11"/>
      <c r="J1077" s="87">
        <v>0.05</v>
      </c>
      <c r="K1077" s="88">
        <f t="shared" si="99"/>
        <v>6.3333333333333325E-2</v>
      </c>
      <c r="L1077" s="238">
        <v>669032</v>
      </c>
      <c r="M1077" s="238">
        <v>546969.35</v>
      </c>
      <c r="N1077" s="89">
        <v>7.0000000000000007E-2</v>
      </c>
      <c r="O1077" s="239">
        <f t="shared" si="101"/>
        <v>715864.24</v>
      </c>
      <c r="P1077" s="238">
        <f t="shared" si="102"/>
        <v>281344.45267945202</v>
      </c>
      <c r="Q1077" s="238">
        <f t="shared" si="103"/>
        <v>434519.78732054797</v>
      </c>
      <c r="R1077" s="89">
        <v>0.05</v>
      </c>
      <c r="S1077" s="238">
        <f t="shared" si="100"/>
        <v>412793.79795452056</v>
      </c>
    </row>
    <row r="1078" spans="2:19" ht="15" customHeight="1" x14ac:dyDescent="0.25">
      <c r="B1078" s="11">
        <v>1074</v>
      </c>
      <c r="C1078" s="161" t="s">
        <v>855</v>
      </c>
      <c r="D1078" s="237"/>
      <c r="E1078" s="152">
        <v>42217</v>
      </c>
      <c r="F1078" s="58">
        <v>44482</v>
      </c>
      <c r="G1078" s="5">
        <f t="shared" si="98"/>
        <v>6.2054794520547949</v>
      </c>
      <c r="H1078" s="11">
        <v>8</v>
      </c>
      <c r="I1078" s="11"/>
      <c r="J1078" s="87">
        <v>0.05</v>
      </c>
      <c r="K1078" s="88">
        <f t="shared" si="99"/>
        <v>0.11874999999999999</v>
      </c>
      <c r="L1078" s="238">
        <v>405930</v>
      </c>
      <c r="M1078" s="238">
        <v>331869.44</v>
      </c>
      <c r="N1078" s="89">
        <v>7.0000000000000007E-2</v>
      </c>
      <c r="O1078" s="239">
        <f t="shared" si="101"/>
        <v>434345.10000000003</v>
      </c>
      <c r="P1078" s="238">
        <f t="shared" si="102"/>
        <v>320069.20168664388</v>
      </c>
      <c r="Q1078" s="238">
        <f t="shared" si="103"/>
        <v>114275.89831335616</v>
      </c>
      <c r="R1078" s="89">
        <v>0.05</v>
      </c>
      <c r="S1078" s="238">
        <f t="shared" si="100"/>
        <v>108562.10339768835</v>
      </c>
    </row>
    <row r="1079" spans="2:19" ht="15" customHeight="1" x14ac:dyDescent="0.25">
      <c r="B1079" s="11">
        <v>1075</v>
      </c>
      <c r="C1079" s="161" t="s">
        <v>856</v>
      </c>
      <c r="D1079" s="237"/>
      <c r="E1079" s="152">
        <v>42217</v>
      </c>
      <c r="F1079" s="58">
        <v>44482</v>
      </c>
      <c r="G1079" s="5">
        <f t="shared" si="98"/>
        <v>6.2054794520547949</v>
      </c>
      <c r="H1079" s="11">
        <v>8</v>
      </c>
      <c r="I1079" s="11"/>
      <c r="J1079" s="87">
        <v>0.05</v>
      </c>
      <c r="K1079" s="88">
        <f t="shared" si="99"/>
        <v>0.11874999999999999</v>
      </c>
      <c r="L1079" s="238">
        <v>168238</v>
      </c>
      <c r="M1079" s="238">
        <v>137543.54</v>
      </c>
      <c r="N1079" s="89">
        <v>7.0000000000000007E-2</v>
      </c>
      <c r="O1079" s="239">
        <f t="shared" si="101"/>
        <v>180014.66</v>
      </c>
      <c r="P1079" s="238">
        <f t="shared" si="102"/>
        <v>132652.92625171234</v>
      </c>
      <c r="Q1079" s="238">
        <f t="shared" si="103"/>
        <v>47361.733748287661</v>
      </c>
      <c r="R1079" s="89">
        <v>0.05</v>
      </c>
      <c r="S1079" s="238">
        <f t="shared" si="100"/>
        <v>44993.647060873278</v>
      </c>
    </row>
    <row r="1080" spans="2:19" ht="15" customHeight="1" x14ac:dyDescent="0.25">
      <c r="B1080" s="11">
        <v>1076</v>
      </c>
      <c r="C1080" s="161" t="s">
        <v>857</v>
      </c>
      <c r="D1080" s="237"/>
      <c r="E1080" s="152">
        <v>42217</v>
      </c>
      <c r="F1080" s="58">
        <v>44482</v>
      </c>
      <c r="G1080" s="5">
        <f t="shared" si="98"/>
        <v>6.2054794520547949</v>
      </c>
      <c r="H1080" s="11">
        <v>8</v>
      </c>
      <c r="I1080" s="11"/>
      <c r="J1080" s="87">
        <v>0.05</v>
      </c>
      <c r="K1080" s="88">
        <f t="shared" si="99"/>
        <v>0.11874999999999999</v>
      </c>
      <c r="L1080" s="238">
        <v>66457</v>
      </c>
      <c r="M1080" s="238">
        <v>54332.14</v>
      </c>
      <c r="N1080" s="89">
        <v>7.0000000000000007E-2</v>
      </c>
      <c r="O1080" s="239">
        <f t="shared" si="101"/>
        <v>71108.990000000005</v>
      </c>
      <c r="P1080" s="238">
        <f t="shared" si="102"/>
        <v>52400.263435787674</v>
      </c>
      <c r="Q1080" s="238">
        <f t="shared" si="103"/>
        <v>18708.726564212331</v>
      </c>
      <c r="R1080" s="89">
        <v>0.05</v>
      </c>
      <c r="S1080" s="238">
        <f t="shared" si="100"/>
        <v>17773.290236001714</v>
      </c>
    </row>
    <row r="1081" spans="2:19" ht="15" customHeight="1" x14ac:dyDescent="0.25">
      <c r="B1081" s="11">
        <v>1077</v>
      </c>
      <c r="C1081" s="161" t="s">
        <v>857</v>
      </c>
      <c r="D1081" s="237"/>
      <c r="E1081" s="152">
        <v>42217</v>
      </c>
      <c r="F1081" s="58">
        <v>44482</v>
      </c>
      <c r="G1081" s="5">
        <f t="shared" si="98"/>
        <v>6.2054794520547949</v>
      </c>
      <c r="H1081" s="11">
        <v>8</v>
      </c>
      <c r="I1081" s="11"/>
      <c r="J1081" s="87">
        <v>0.05</v>
      </c>
      <c r="K1081" s="88">
        <f t="shared" si="99"/>
        <v>0.11874999999999999</v>
      </c>
      <c r="L1081" s="238">
        <v>66457</v>
      </c>
      <c r="M1081" s="238">
        <v>54332.14</v>
      </c>
      <c r="N1081" s="89">
        <v>7.0000000000000007E-2</v>
      </c>
      <c r="O1081" s="239">
        <f t="shared" si="101"/>
        <v>71108.990000000005</v>
      </c>
      <c r="P1081" s="238">
        <f t="shared" si="102"/>
        <v>52400.263435787674</v>
      </c>
      <c r="Q1081" s="238">
        <f t="shared" si="103"/>
        <v>18708.726564212331</v>
      </c>
      <c r="R1081" s="89">
        <v>0.05</v>
      </c>
      <c r="S1081" s="238">
        <f t="shared" si="100"/>
        <v>17773.290236001714</v>
      </c>
    </row>
    <row r="1082" spans="2:19" ht="15" customHeight="1" x14ac:dyDescent="0.25">
      <c r="B1082" s="11">
        <v>1078</v>
      </c>
      <c r="C1082" s="161" t="s">
        <v>858</v>
      </c>
      <c r="D1082" s="237"/>
      <c r="E1082" s="152">
        <v>42217</v>
      </c>
      <c r="F1082" s="58">
        <v>44482</v>
      </c>
      <c r="G1082" s="5">
        <f t="shared" si="98"/>
        <v>6.2054794520547949</v>
      </c>
      <c r="H1082" s="11">
        <v>8</v>
      </c>
      <c r="I1082" s="11"/>
      <c r="J1082" s="87">
        <v>0.05</v>
      </c>
      <c r="K1082" s="88">
        <f t="shared" si="99"/>
        <v>0.11874999999999999</v>
      </c>
      <c r="L1082" s="238">
        <v>535111</v>
      </c>
      <c r="M1082" s="238">
        <v>437481.77</v>
      </c>
      <c r="N1082" s="89">
        <v>7.0000000000000007E-2</v>
      </c>
      <c r="O1082" s="239">
        <f t="shared" si="101"/>
        <v>572568.77</v>
      </c>
      <c r="P1082" s="238">
        <f t="shared" si="102"/>
        <v>421926.31878339039</v>
      </c>
      <c r="Q1082" s="238">
        <f t="shared" si="103"/>
        <v>150642.45121660962</v>
      </c>
      <c r="R1082" s="89">
        <v>0.05</v>
      </c>
      <c r="S1082" s="238">
        <f t="shared" si="100"/>
        <v>143110.32865577913</v>
      </c>
    </row>
    <row r="1083" spans="2:19" ht="15" customHeight="1" x14ac:dyDescent="0.25">
      <c r="B1083" s="11">
        <v>1079</v>
      </c>
      <c r="C1083" s="161" t="s">
        <v>858</v>
      </c>
      <c r="D1083" s="237"/>
      <c r="E1083" s="152">
        <v>42217</v>
      </c>
      <c r="F1083" s="58">
        <v>44482</v>
      </c>
      <c r="G1083" s="5">
        <f t="shared" si="98"/>
        <v>6.2054794520547949</v>
      </c>
      <c r="H1083" s="11">
        <v>8</v>
      </c>
      <c r="I1083" s="11"/>
      <c r="J1083" s="87">
        <v>0.05</v>
      </c>
      <c r="K1083" s="88">
        <f t="shared" si="99"/>
        <v>0.11874999999999999</v>
      </c>
      <c r="L1083" s="238">
        <v>535111</v>
      </c>
      <c r="M1083" s="238">
        <v>437481.77</v>
      </c>
      <c r="N1083" s="89">
        <v>7.0000000000000007E-2</v>
      </c>
      <c r="O1083" s="239">
        <f t="shared" si="101"/>
        <v>572568.77</v>
      </c>
      <c r="P1083" s="238">
        <f t="shared" si="102"/>
        <v>421926.31878339039</v>
      </c>
      <c r="Q1083" s="238">
        <f t="shared" si="103"/>
        <v>150642.45121660962</v>
      </c>
      <c r="R1083" s="89">
        <v>0.05</v>
      </c>
      <c r="S1083" s="238">
        <f t="shared" si="100"/>
        <v>143110.32865577913</v>
      </c>
    </row>
    <row r="1084" spans="2:19" ht="15" customHeight="1" x14ac:dyDescent="0.25">
      <c r="B1084" s="11">
        <v>1080</v>
      </c>
      <c r="C1084" s="161" t="s">
        <v>859</v>
      </c>
      <c r="D1084" s="237"/>
      <c r="E1084" s="152">
        <v>42217</v>
      </c>
      <c r="F1084" s="58">
        <v>44482</v>
      </c>
      <c r="G1084" s="5">
        <f t="shared" si="98"/>
        <v>6.2054794520547949</v>
      </c>
      <c r="H1084" s="11">
        <v>8</v>
      </c>
      <c r="I1084" s="11"/>
      <c r="J1084" s="87">
        <v>0.05</v>
      </c>
      <c r="K1084" s="88">
        <f t="shared" si="99"/>
        <v>0.11874999999999999</v>
      </c>
      <c r="L1084" s="238">
        <v>23866</v>
      </c>
      <c r="M1084" s="238">
        <v>19511.740000000002</v>
      </c>
      <c r="N1084" s="89">
        <v>7.0000000000000007E-2</v>
      </c>
      <c r="O1084" s="239">
        <f t="shared" si="101"/>
        <v>25536.620000000003</v>
      </c>
      <c r="P1084" s="238">
        <f t="shared" si="102"/>
        <v>18817.952768835617</v>
      </c>
      <c r="Q1084" s="238">
        <f t="shared" si="103"/>
        <v>6718.6672311643852</v>
      </c>
      <c r="R1084" s="89">
        <v>0.05</v>
      </c>
      <c r="S1084" s="238">
        <f t="shared" si="100"/>
        <v>6382.7338696061652</v>
      </c>
    </row>
    <row r="1085" spans="2:19" ht="15" customHeight="1" x14ac:dyDescent="0.25">
      <c r="B1085" s="11">
        <v>1081</v>
      </c>
      <c r="C1085" s="161" t="s">
        <v>859</v>
      </c>
      <c r="D1085" s="237"/>
      <c r="E1085" s="152">
        <v>42217</v>
      </c>
      <c r="F1085" s="58">
        <v>44482</v>
      </c>
      <c r="G1085" s="5">
        <f t="shared" si="98"/>
        <v>6.2054794520547949</v>
      </c>
      <c r="H1085" s="11">
        <v>8</v>
      </c>
      <c r="I1085" s="11"/>
      <c r="J1085" s="87">
        <v>0.05</v>
      </c>
      <c r="K1085" s="88">
        <f t="shared" si="99"/>
        <v>0.11874999999999999</v>
      </c>
      <c r="L1085" s="238">
        <v>23866</v>
      </c>
      <c r="M1085" s="238">
        <v>19511.740000000002</v>
      </c>
      <c r="N1085" s="89">
        <v>7.0000000000000007E-2</v>
      </c>
      <c r="O1085" s="239">
        <f t="shared" si="101"/>
        <v>25536.620000000003</v>
      </c>
      <c r="P1085" s="238">
        <f t="shared" si="102"/>
        <v>18817.952768835617</v>
      </c>
      <c r="Q1085" s="238">
        <f t="shared" si="103"/>
        <v>6718.6672311643852</v>
      </c>
      <c r="R1085" s="89">
        <v>0.05</v>
      </c>
      <c r="S1085" s="238">
        <f t="shared" si="100"/>
        <v>6382.7338696061652</v>
      </c>
    </row>
    <row r="1086" spans="2:19" ht="15" customHeight="1" x14ac:dyDescent="0.25">
      <c r="B1086" s="11">
        <v>1082</v>
      </c>
      <c r="C1086" s="161" t="s">
        <v>859</v>
      </c>
      <c r="D1086" s="237"/>
      <c r="E1086" s="152">
        <v>42217</v>
      </c>
      <c r="F1086" s="58">
        <v>44482</v>
      </c>
      <c r="G1086" s="5">
        <f t="shared" si="98"/>
        <v>6.2054794520547949</v>
      </c>
      <c r="H1086" s="11">
        <v>8</v>
      </c>
      <c r="I1086" s="11"/>
      <c r="J1086" s="87">
        <v>0.05</v>
      </c>
      <c r="K1086" s="88">
        <f t="shared" si="99"/>
        <v>0.11874999999999999</v>
      </c>
      <c r="L1086" s="238">
        <v>23866</v>
      </c>
      <c r="M1086" s="238">
        <v>19511.740000000002</v>
      </c>
      <c r="N1086" s="89">
        <v>7.0000000000000007E-2</v>
      </c>
      <c r="O1086" s="239">
        <f t="shared" si="101"/>
        <v>25536.620000000003</v>
      </c>
      <c r="P1086" s="238">
        <f t="shared" si="102"/>
        <v>18817.952768835617</v>
      </c>
      <c r="Q1086" s="238">
        <f t="shared" si="103"/>
        <v>6718.6672311643852</v>
      </c>
      <c r="R1086" s="89">
        <v>0.05</v>
      </c>
      <c r="S1086" s="238">
        <f t="shared" si="100"/>
        <v>6382.7338696061652</v>
      </c>
    </row>
    <row r="1087" spans="2:19" ht="15" customHeight="1" x14ac:dyDescent="0.25">
      <c r="B1087" s="11">
        <v>1083</v>
      </c>
      <c r="C1087" s="161" t="s">
        <v>859</v>
      </c>
      <c r="D1087" s="237"/>
      <c r="E1087" s="152">
        <v>42217</v>
      </c>
      <c r="F1087" s="58">
        <v>44482</v>
      </c>
      <c r="G1087" s="5">
        <f t="shared" si="98"/>
        <v>6.2054794520547949</v>
      </c>
      <c r="H1087" s="11">
        <v>8</v>
      </c>
      <c r="I1087" s="11"/>
      <c r="J1087" s="87">
        <v>0.05</v>
      </c>
      <c r="K1087" s="88">
        <f t="shared" si="99"/>
        <v>0.11874999999999999</v>
      </c>
      <c r="L1087" s="238">
        <v>23866</v>
      </c>
      <c r="M1087" s="238">
        <v>19511.740000000002</v>
      </c>
      <c r="N1087" s="89">
        <v>7.0000000000000007E-2</v>
      </c>
      <c r="O1087" s="239">
        <f t="shared" si="101"/>
        <v>25536.620000000003</v>
      </c>
      <c r="P1087" s="238">
        <f t="shared" si="102"/>
        <v>18817.952768835617</v>
      </c>
      <c r="Q1087" s="238">
        <f t="shared" si="103"/>
        <v>6718.6672311643852</v>
      </c>
      <c r="R1087" s="89">
        <v>0.05</v>
      </c>
      <c r="S1087" s="238">
        <f t="shared" si="100"/>
        <v>6382.7338696061652</v>
      </c>
    </row>
    <row r="1088" spans="2:19" ht="15" customHeight="1" x14ac:dyDescent="0.25">
      <c r="B1088" s="11">
        <v>1084</v>
      </c>
      <c r="C1088" s="161" t="s">
        <v>859</v>
      </c>
      <c r="D1088" s="237"/>
      <c r="E1088" s="152">
        <v>42217</v>
      </c>
      <c r="F1088" s="58">
        <v>44482</v>
      </c>
      <c r="G1088" s="5">
        <f t="shared" si="98"/>
        <v>6.2054794520547949</v>
      </c>
      <c r="H1088" s="11">
        <v>8</v>
      </c>
      <c r="I1088" s="11"/>
      <c r="J1088" s="87">
        <v>0.05</v>
      </c>
      <c r="K1088" s="88">
        <f t="shared" si="99"/>
        <v>0.11874999999999999</v>
      </c>
      <c r="L1088" s="238">
        <v>23866</v>
      </c>
      <c r="M1088" s="238">
        <v>19511.740000000002</v>
      </c>
      <c r="N1088" s="89">
        <v>7.0000000000000007E-2</v>
      </c>
      <c r="O1088" s="239">
        <f t="shared" si="101"/>
        <v>25536.620000000003</v>
      </c>
      <c r="P1088" s="238">
        <f t="shared" si="102"/>
        <v>18817.952768835617</v>
      </c>
      <c r="Q1088" s="238">
        <f t="shared" si="103"/>
        <v>6718.6672311643852</v>
      </c>
      <c r="R1088" s="89">
        <v>0.05</v>
      </c>
      <c r="S1088" s="238">
        <f t="shared" si="100"/>
        <v>6382.7338696061652</v>
      </c>
    </row>
    <row r="1089" spans="2:19" ht="15" customHeight="1" x14ac:dyDescent="0.25">
      <c r="B1089" s="11">
        <v>1085</v>
      </c>
      <c r="C1089" s="161" t="s">
        <v>859</v>
      </c>
      <c r="D1089" s="237"/>
      <c r="E1089" s="152">
        <v>42217</v>
      </c>
      <c r="F1089" s="58">
        <v>44482</v>
      </c>
      <c r="G1089" s="5">
        <f t="shared" si="98"/>
        <v>6.2054794520547949</v>
      </c>
      <c r="H1089" s="11">
        <v>8</v>
      </c>
      <c r="I1089" s="11"/>
      <c r="J1089" s="87">
        <v>0.05</v>
      </c>
      <c r="K1089" s="88">
        <f t="shared" si="99"/>
        <v>0.11874999999999999</v>
      </c>
      <c r="L1089" s="238">
        <v>23866</v>
      </c>
      <c r="M1089" s="238">
        <v>19511.740000000002</v>
      </c>
      <c r="N1089" s="89">
        <v>7.0000000000000007E-2</v>
      </c>
      <c r="O1089" s="239">
        <f t="shared" si="101"/>
        <v>25536.620000000003</v>
      </c>
      <c r="P1089" s="238">
        <f t="shared" si="102"/>
        <v>18817.952768835617</v>
      </c>
      <c r="Q1089" s="238">
        <f t="shared" si="103"/>
        <v>6718.6672311643852</v>
      </c>
      <c r="R1089" s="89">
        <v>0.05</v>
      </c>
      <c r="S1089" s="238">
        <f t="shared" si="100"/>
        <v>6382.7338696061652</v>
      </c>
    </row>
    <row r="1090" spans="2:19" ht="15" customHeight="1" x14ac:dyDescent="0.25">
      <c r="B1090" s="11">
        <v>1086</v>
      </c>
      <c r="C1090" s="161" t="s">
        <v>860</v>
      </c>
      <c r="D1090" s="237"/>
      <c r="E1090" s="152">
        <v>42217</v>
      </c>
      <c r="F1090" s="58">
        <v>44482</v>
      </c>
      <c r="G1090" s="5">
        <f t="shared" si="98"/>
        <v>6.2054794520547949</v>
      </c>
      <c r="H1090" s="11">
        <v>15</v>
      </c>
      <c r="I1090" s="11"/>
      <c r="J1090" s="87">
        <v>0.05</v>
      </c>
      <c r="K1090" s="88">
        <f t="shared" si="99"/>
        <v>6.3333333333333325E-2</v>
      </c>
      <c r="L1090" s="238">
        <v>1987499</v>
      </c>
      <c r="M1090" s="238">
        <v>1624886.44</v>
      </c>
      <c r="N1090" s="89">
        <v>7.0000000000000007E-2</v>
      </c>
      <c r="O1090" s="239">
        <f t="shared" si="101"/>
        <v>2126623.9300000002</v>
      </c>
      <c r="P1090" s="238">
        <f t="shared" si="102"/>
        <v>835792.33632465755</v>
      </c>
      <c r="Q1090" s="238">
        <f t="shared" si="103"/>
        <v>1290831.5936753426</v>
      </c>
      <c r="R1090" s="89">
        <v>0.05</v>
      </c>
      <c r="S1090" s="238">
        <f t="shared" si="100"/>
        <v>1226290.0139915755</v>
      </c>
    </row>
    <row r="1091" spans="2:19" ht="15" customHeight="1" x14ac:dyDescent="0.25">
      <c r="B1091" s="11">
        <v>1087</v>
      </c>
      <c r="C1091" s="161" t="s">
        <v>861</v>
      </c>
      <c r="D1091" s="237"/>
      <c r="E1091" s="152">
        <v>42217</v>
      </c>
      <c r="F1091" s="58">
        <v>44482</v>
      </c>
      <c r="G1091" s="5">
        <f t="shared" si="98"/>
        <v>6.2054794520547949</v>
      </c>
      <c r="H1091" s="11">
        <v>15</v>
      </c>
      <c r="I1091" s="11"/>
      <c r="J1091" s="87">
        <v>0.05</v>
      </c>
      <c r="K1091" s="88">
        <f t="shared" si="99"/>
        <v>6.3333333333333325E-2</v>
      </c>
      <c r="L1091" s="238">
        <v>1992435</v>
      </c>
      <c r="M1091" s="238">
        <v>1628921.87</v>
      </c>
      <c r="N1091" s="89">
        <v>7.0000000000000007E-2</v>
      </c>
      <c r="O1091" s="239">
        <f t="shared" si="101"/>
        <v>2131905.4500000002</v>
      </c>
      <c r="P1091" s="238">
        <f t="shared" si="102"/>
        <v>837868.04603424645</v>
      </c>
      <c r="Q1091" s="238">
        <f t="shared" si="103"/>
        <v>1294037.4039657537</v>
      </c>
      <c r="R1091" s="89">
        <v>0.05</v>
      </c>
      <c r="S1091" s="238">
        <f t="shared" si="100"/>
        <v>1229335.533767466</v>
      </c>
    </row>
    <row r="1092" spans="2:19" ht="15" customHeight="1" x14ac:dyDescent="0.25">
      <c r="B1092" s="11">
        <v>1088</v>
      </c>
      <c r="C1092" s="161" t="s">
        <v>862</v>
      </c>
      <c r="D1092" s="237"/>
      <c r="E1092" s="152">
        <v>42217</v>
      </c>
      <c r="F1092" s="58">
        <v>44482</v>
      </c>
      <c r="G1092" s="5">
        <f t="shared" si="98"/>
        <v>6.2054794520547949</v>
      </c>
      <c r="H1092" s="11">
        <v>5</v>
      </c>
      <c r="I1092" s="11"/>
      <c r="J1092" s="87">
        <v>0.05</v>
      </c>
      <c r="K1092" s="88">
        <f t="shared" si="99"/>
        <v>0.19</v>
      </c>
      <c r="L1092" s="238">
        <v>1903294</v>
      </c>
      <c r="M1092" s="238">
        <v>1556044.35</v>
      </c>
      <c r="N1092" s="89">
        <v>7.0000000000000007E-2</v>
      </c>
      <c r="O1092" s="239">
        <f t="shared" si="101"/>
        <v>2036524.58</v>
      </c>
      <c r="P1092" s="238">
        <f t="shared" si="102"/>
        <v>2401146.172610959</v>
      </c>
      <c r="Q1092" s="238">
        <f t="shared" si="103"/>
        <v>0</v>
      </c>
      <c r="R1092" s="89">
        <v>0.05</v>
      </c>
      <c r="S1092" s="238">
        <f t="shared" si="100"/>
        <v>101826.22900000001</v>
      </c>
    </row>
    <row r="1093" spans="2:19" ht="15" customHeight="1" x14ac:dyDescent="0.25">
      <c r="B1093" s="11">
        <v>1089</v>
      </c>
      <c r="C1093" s="161" t="s">
        <v>862</v>
      </c>
      <c r="D1093" s="237"/>
      <c r="E1093" s="152">
        <v>42217</v>
      </c>
      <c r="F1093" s="58">
        <v>44482</v>
      </c>
      <c r="G1093" s="5">
        <f t="shared" ref="G1093:G1156" si="104">(F1093-E1093)/(EDATE(F1093,12)-F1093)</f>
        <v>6.2054794520547949</v>
      </c>
      <c r="H1093" s="11">
        <v>5</v>
      </c>
      <c r="I1093" s="11" t="s">
        <v>2585</v>
      </c>
      <c r="J1093" s="87">
        <v>0.05</v>
      </c>
      <c r="K1093" s="88">
        <f t="shared" ref="K1093:K1156" si="105">(1-J1093)/H1093</f>
        <v>0.19</v>
      </c>
      <c r="L1093" s="238">
        <v>1903294</v>
      </c>
      <c r="M1093" s="238">
        <v>1556044.35</v>
      </c>
      <c r="N1093" s="89">
        <v>7.0000000000000007E-2</v>
      </c>
      <c r="O1093" s="239">
        <f t="shared" si="101"/>
        <v>2036524.58</v>
      </c>
      <c r="P1093" s="238">
        <f t="shared" si="102"/>
        <v>2401146.172610959</v>
      </c>
      <c r="Q1093" s="238">
        <f t="shared" si="103"/>
        <v>0</v>
      </c>
      <c r="R1093" s="89">
        <v>0.05</v>
      </c>
      <c r="S1093" s="238">
        <f t="shared" ref="S1093:S1156" si="106">IF(M1093&lt;=0,0,IF(Q1093&lt;=J1093*O1093,J1093*O1093,Q1093*(1-R1093)))</f>
        <v>101826.22900000001</v>
      </c>
    </row>
    <row r="1094" spans="2:19" ht="15" customHeight="1" x14ac:dyDescent="0.25">
      <c r="B1094" s="11">
        <v>1090</v>
      </c>
      <c r="C1094" s="161" t="s">
        <v>862</v>
      </c>
      <c r="D1094" s="237"/>
      <c r="E1094" s="152">
        <v>42217</v>
      </c>
      <c r="F1094" s="58">
        <v>44482</v>
      </c>
      <c r="G1094" s="5">
        <f t="shared" si="104"/>
        <v>6.2054794520547949</v>
      </c>
      <c r="H1094" s="11">
        <v>5</v>
      </c>
      <c r="I1094" s="11" t="s">
        <v>2585</v>
      </c>
      <c r="J1094" s="87">
        <v>0.05</v>
      </c>
      <c r="K1094" s="88">
        <f t="shared" si="105"/>
        <v>0.19</v>
      </c>
      <c r="L1094" s="238">
        <v>1903294</v>
      </c>
      <c r="M1094" s="238">
        <v>1556044.35</v>
      </c>
      <c r="N1094" s="89">
        <v>7.0000000000000007E-2</v>
      </c>
      <c r="O1094" s="239">
        <f t="shared" ref="O1094:O1157" si="107">L1094*(1+N1094)</f>
        <v>2036524.58</v>
      </c>
      <c r="P1094" s="238">
        <f t="shared" ref="P1094:P1157" si="108">O1094*K1094*G1094</f>
        <v>2401146.172610959</v>
      </c>
      <c r="Q1094" s="238">
        <f t="shared" ref="Q1094:Q1157" si="109">MAX(O1094-P1094,0)</f>
        <v>0</v>
      </c>
      <c r="R1094" s="89">
        <v>0.05</v>
      </c>
      <c r="S1094" s="238">
        <f t="shared" si="106"/>
        <v>101826.22900000001</v>
      </c>
    </row>
    <row r="1095" spans="2:19" ht="15" customHeight="1" x14ac:dyDescent="0.25">
      <c r="B1095" s="11">
        <v>1091</v>
      </c>
      <c r="C1095" s="161" t="s">
        <v>862</v>
      </c>
      <c r="D1095" s="237"/>
      <c r="E1095" s="152">
        <v>42217</v>
      </c>
      <c r="F1095" s="58">
        <v>44482</v>
      </c>
      <c r="G1095" s="5">
        <f t="shared" si="104"/>
        <v>6.2054794520547949</v>
      </c>
      <c r="H1095" s="11">
        <v>5</v>
      </c>
      <c r="I1095" s="11" t="s">
        <v>2585</v>
      </c>
      <c r="J1095" s="87">
        <v>0.05</v>
      </c>
      <c r="K1095" s="88">
        <f t="shared" si="105"/>
        <v>0.19</v>
      </c>
      <c r="L1095" s="238">
        <v>1903294</v>
      </c>
      <c r="M1095" s="238">
        <v>1556044.35</v>
      </c>
      <c r="N1095" s="89">
        <v>7.0000000000000007E-2</v>
      </c>
      <c r="O1095" s="239">
        <f t="shared" si="107"/>
        <v>2036524.58</v>
      </c>
      <c r="P1095" s="238">
        <f t="shared" si="108"/>
        <v>2401146.172610959</v>
      </c>
      <c r="Q1095" s="238">
        <f t="shared" si="109"/>
        <v>0</v>
      </c>
      <c r="R1095" s="89">
        <v>0.05</v>
      </c>
      <c r="S1095" s="238">
        <f t="shared" si="106"/>
        <v>101826.22900000001</v>
      </c>
    </row>
    <row r="1096" spans="2:19" ht="15" customHeight="1" x14ac:dyDescent="0.25">
      <c r="B1096" s="11">
        <v>1092</v>
      </c>
      <c r="C1096" s="161" t="s">
        <v>862</v>
      </c>
      <c r="D1096" s="237"/>
      <c r="E1096" s="152">
        <v>42217</v>
      </c>
      <c r="F1096" s="58">
        <v>44482</v>
      </c>
      <c r="G1096" s="5">
        <f t="shared" si="104"/>
        <v>6.2054794520547949</v>
      </c>
      <c r="H1096" s="11">
        <v>5</v>
      </c>
      <c r="I1096" s="11"/>
      <c r="J1096" s="87">
        <v>0.05</v>
      </c>
      <c r="K1096" s="88">
        <f t="shared" si="105"/>
        <v>0.19</v>
      </c>
      <c r="L1096" s="238">
        <v>1903294</v>
      </c>
      <c r="M1096" s="238">
        <v>1556044.35</v>
      </c>
      <c r="N1096" s="89">
        <v>7.0000000000000007E-2</v>
      </c>
      <c r="O1096" s="239">
        <f t="shared" si="107"/>
        <v>2036524.58</v>
      </c>
      <c r="P1096" s="238">
        <f t="shared" si="108"/>
        <v>2401146.172610959</v>
      </c>
      <c r="Q1096" s="238">
        <f t="shared" si="109"/>
        <v>0</v>
      </c>
      <c r="R1096" s="89">
        <v>0.05</v>
      </c>
      <c r="S1096" s="238">
        <f t="shared" si="106"/>
        <v>101826.22900000001</v>
      </c>
    </row>
    <row r="1097" spans="2:19" ht="15" customHeight="1" x14ac:dyDescent="0.25">
      <c r="B1097" s="11">
        <v>1093</v>
      </c>
      <c r="C1097" s="161" t="s">
        <v>862</v>
      </c>
      <c r="D1097" s="237"/>
      <c r="E1097" s="152">
        <v>42217</v>
      </c>
      <c r="F1097" s="58">
        <v>44482</v>
      </c>
      <c r="G1097" s="5">
        <f t="shared" si="104"/>
        <v>6.2054794520547949</v>
      </c>
      <c r="H1097" s="11">
        <v>15</v>
      </c>
      <c r="I1097" s="11"/>
      <c r="J1097" s="87">
        <v>0.05</v>
      </c>
      <c r="K1097" s="88">
        <f t="shared" si="105"/>
        <v>6.3333333333333325E-2</v>
      </c>
      <c r="L1097" s="238">
        <v>1903294</v>
      </c>
      <c r="M1097" s="238">
        <v>1556044.35</v>
      </c>
      <c r="N1097" s="89">
        <v>7.0000000000000007E-2</v>
      </c>
      <c r="O1097" s="239">
        <f t="shared" si="107"/>
        <v>2036524.58</v>
      </c>
      <c r="P1097" s="238">
        <f t="shared" si="108"/>
        <v>800382.05753698631</v>
      </c>
      <c r="Q1097" s="238">
        <f t="shared" si="109"/>
        <v>1236142.5224630139</v>
      </c>
      <c r="R1097" s="89">
        <v>0.05</v>
      </c>
      <c r="S1097" s="238">
        <f t="shared" si="106"/>
        <v>1174335.3963398631</v>
      </c>
    </row>
    <row r="1098" spans="2:19" ht="15" customHeight="1" x14ac:dyDescent="0.25">
      <c r="B1098" s="11">
        <v>1094</v>
      </c>
      <c r="C1098" s="161" t="s">
        <v>863</v>
      </c>
      <c r="D1098" s="237">
        <v>0</v>
      </c>
      <c r="E1098" s="152">
        <v>42217</v>
      </c>
      <c r="F1098" s="58">
        <v>44482</v>
      </c>
      <c r="G1098" s="5">
        <f t="shared" si="104"/>
        <v>6.2054794520547949</v>
      </c>
      <c r="H1098" s="11">
        <v>15</v>
      </c>
      <c r="I1098" s="11"/>
      <c r="J1098" s="87">
        <v>0.05</v>
      </c>
      <c r="K1098" s="88">
        <f t="shared" si="105"/>
        <v>6.3333333333333325E-2</v>
      </c>
      <c r="L1098" s="238">
        <v>67372179</v>
      </c>
      <c r="M1098" s="238">
        <v>55080349.359999999</v>
      </c>
      <c r="N1098" s="89">
        <v>7.0000000000000007E-2</v>
      </c>
      <c r="O1098" s="239">
        <f t="shared" si="107"/>
        <v>72088231.530000001</v>
      </c>
      <c r="P1098" s="238">
        <f t="shared" si="108"/>
        <v>28331662.501310959</v>
      </c>
      <c r="Q1098" s="238">
        <f t="shared" si="109"/>
        <v>43756569.028689042</v>
      </c>
      <c r="R1098" s="89">
        <v>0.05</v>
      </c>
      <c r="S1098" s="238">
        <f t="shared" si="106"/>
        <v>41568740.577254586</v>
      </c>
    </row>
    <row r="1099" spans="2:19" ht="15" customHeight="1" x14ac:dyDescent="0.25">
      <c r="B1099" s="11">
        <v>1095</v>
      </c>
      <c r="C1099" s="161" t="s">
        <v>864</v>
      </c>
      <c r="D1099" s="237"/>
      <c r="E1099" s="152">
        <v>42217</v>
      </c>
      <c r="F1099" s="58">
        <v>44482</v>
      </c>
      <c r="G1099" s="5">
        <f t="shared" si="104"/>
        <v>6.2054794520547949</v>
      </c>
      <c r="H1099" s="11">
        <v>15</v>
      </c>
      <c r="I1099" s="11"/>
      <c r="J1099" s="87">
        <v>0.05</v>
      </c>
      <c r="K1099" s="88">
        <f t="shared" si="105"/>
        <v>6.3333333333333325E-2</v>
      </c>
      <c r="L1099" s="238">
        <v>181854</v>
      </c>
      <c r="M1099" s="238">
        <v>148675.35</v>
      </c>
      <c r="N1099" s="89">
        <v>7.0000000000000007E-2</v>
      </c>
      <c r="O1099" s="239">
        <f t="shared" si="107"/>
        <v>194583.78</v>
      </c>
      <c r="P1099" s="238">
        <f t="shared" si="108"/>
        <v>76474.091071232877</v>
      </c>
      <c r="Q1099" s="238">
        <f t="shared" si="109"/>
        <v>118109.68892876712</v>
      </c>
      <c r="R1099" s="89">
        <v>0.05</v>
      </c>
      <c r="S1099" s="238">
        <f t="shared" si="106"/>
        <v>112204.20448232876</v>
      </c>
    </row>
    <row r="1100" spans="2:19" ht="15" customHeight="1" x14ac:dyDescent="0.25">
      <c r="B1100" s="11">
        <v>1096</v>
      </c>
      <c r="C1100" s="161" t="s">
        <v>865</v>
      </c>
      <c r="D1100" s="237"/>
      <c r="E1100" s="152">
        <v>42217</v>
      </c>
      <c r="F1100" s="58">
        <v>44482</v>
      </c>
      <c r="G1100" s="5">
        <f t="shared" si="104"/>
        <v>6.2054794520547949</v>
      </c>
      <c r="H1100" s="11">
        <v>5</v>
      </c>
      <c r="I1100" s="11"/>
      <c r="J1100" s="87">
        <v>0.05</v>
      </c>
      <c r="K1100" s="88">
        <f t="shared" si="105"/>
        <v>0.19</v>
      </c>
      <c r="L1100" s="238">
        <v>1302396</v>
      </c>
      <c r="M1100" s="238">
        <v>1064778.2</v>
      </c>
      <c r="N1100" s="89">
        <v>7.0000000000000007E-2</v>
      </c>
      <c r="O1100" s="239">
        <f t="shared" si="107"/>
        <v>1393563.72</v>
      </c>
      <c r="P1100" s="238">
        <f t="shared" si="108"/>
        <v>1643068.8956219179</v>
      </c>
      <c r="Q1100" s="238">
        <f t="shared" si="109"/>
        <v>0</v>
      </c>
      <c r="R1100" s="89">
        <v>0.05</v>
      </c>
      <c r="S1100" s="238">
        <f t="shared" si="106"/>
        <v>69678.186000000002</v>
      </c>
    </row>
    <row r="1101" spans="2:19" ht="15" customHeight="1" x14ac:dyDescent="0.25">
      <c r="B1101" s="11">
        <v>1097</v>
      </c>
      <c r="C1101" s="161" t="s">
        <v>865</v>
      </c>
      <c r="D1101" s="237"/>
      <c r="E1101" s="152">
        <v>42217</v>
      </c>
      <c r="F1101" s="58">
        <v>44482</v>
      </c>
      <c r="G1101" s="5">
        <f t="shared" si="104"/>
        <v>6.2054794520547949</v>
      </c>
      <c r="H1101" s="11">
        <v>5</v>
      </c>
      <c r="I1101" s="11"/>
      <c r="J1101" s="87">
        <v>0.05</v>
      </c>
      <c r="K1101" s="88">
        <f t="shared" si="105"/>
        <v>0.19</v>
      </c>
      <c r="L1101" s="238">
        <v>1302396</v>
      </c>
      <c r="M1101" s="238">
        <v>1064778.2</v>
      </c>
      <c r="N1101" s="89">
        <v>7.0000000000000007E-2</v>
      </c>
      <c r="O1101" s="239">
        <f t="shared" si="107"/>
        <v>1393563.72</v>
      </c>
      <c r="P1101" s="238">
        <f t="shared" si="108"/>
        <v>1643068.8956219179</v>
      </c>
      <c r="Q1101" s="238">
        <f t="shared" si="109"/>
        <v>0</v>
      </c>
      <c r="R1101" s="89">
        <v>0.05</v>
      </c>
      <c r="S1101" s="238">
        <f t="shared" si="106"/>
        <v>69678.186000000002</v>
      </c>
    </row>
    <row r="1102" spans="2:19" ht="15" customHeight="1" x14ac:dyDescent="0.25">
      <c r="B1102" s="11">
        <v>1098</v>
      </c>
      <c r="C1102" s="161" t="s">
        <v>866</v>
      </c>
      <c r="D1102" s="237"/>
      <c r="E1102" s="152">
        <v>42217</v>
      </c>
      <c r="F1102" s="58">
        <v>44482</v>
      </c>
      <c r="G1102" s="5">
        <f t="shared" si="104"/>
        <v>6.2054794520547949</v>
      </c>
      <c r="H1102" s="11">
        <v>15</v>
      </c>
      <c r="I1102" s="11"/>
      <c r="J1102" s="87">
        <v>0.05</v>
      </c>
      <c r="K1102" s="88">
        <f t="shared" si="105"/>
        <v>6.3333333333333325E-2</v>
      </c>
      <c r="L1102" s="238">
        <v>4415761</v>
      </c>
      <c r="M1102" s="238">
        <v>3610120.12</v>
      </c>
      <c r="N1102" s="89">
        <v>7.0000000000000007E-2</v>
      </c>
      <c r="O1102" s="239">
        <f t="shared" si="107"/>
        <v>4724864.2700000005</v>
      </c>
      <c r="P1102" s="238">
        <f t="shared" si="108"/>
        <v>1856936.3822780822</v>
      </c>
      <c r="Q1102" s="238">
        <f t="shared" si="109"/>
        <v>2867927.8877219185</v>
      </c>
      <c r="R1102" s="89">
        <v>0.05</v>
      </c>
      <c r="S1102" s="238">
        <f t="shared" si="106"/>
        <v>2724531.4933358226</v>
      </c>
    </row>
    <row r="1103" spans="2:19" ht="15" customHeight="1" x14ac:dyDescent="0.25">
      <c r="B1103" s="11">
        <v>1099</v>
      </c>
      <c r="C1103" s="161" t="s">
        <v>866</v>
      </c>
      <c r="D1103" s="237"/>
      <c r="E1103" s="152">
        <v>42217</v>
      </c>
      <c r="F1103" s="58">
        <v>44482</v>
      </c>
      <c r="G1103" s="5">
        <f t="shared" si="104"/>
        <v>6.2054794520547949</v>
      </c>
      <c r="H1103" s="11">
        <v>15</v>
      </c>
      <c r="I1103" s="11"/>
      <c r="J1103" s="87">
        <v>0.05</v>
      </c>
      <c r="K1103" s="88">
        <f t="shared" si="105"/>
        <v>6.3333333333333325E-2</v>
      </c>
      <c r="L1103" s="238">
        <v>4415761</v>
      </c>
      <c r="M1103" s="238">
        <v>3610120.12</v>
      </c>
      <c r="N1103" s="89">
        <v>7.0000000000000007E-2</v>
      </c>
      <c r="O1103" s="239">
        <f t="shared" si="107"/>
        <v>4724864.2700000005</v>
      </c>
      <c r="P1103" s="238">
        <f t="shared" si="108"/>
        <v>1856936.3822780822</v>
      </c>
      <c r="Q1103" s="238">
        <f t="shared" si="109"/>
        <v>2867927.8877219185</v>
      </c>
      <c r="R1103" s="89">
        <v>0.05</v>
      </c>
      <c r="S1103" s="238">
        <f t="shared" si="106"/>
        <v>2724531.4933358226</v>
      </c>
    </row>
    <row r="1104" spans="2:19" ht="15" customHeight="1" x14ac:dyDescent="0.25">
      <c r="B1104" s="11">
        <v>1100</v>
      </c>
      <c r="C1104" s="161" t="s">
        <v>867</v>
      </c>
      <c r="D1104" s="237"/>
      <c r="E1104" s="152">
        <v>42217</v>
      </c>
      <c r="F1104" s="58">
        <v>44482</v>
      </c>
      <c r="G1104" s="5">
        <f t="shared" si="104"/>
        <v>6.2054794520547949</v>
      </c>
      <c r="H1104" s="11">
        <v>5</v>
      </c>
      <c r="I1104" s="11"/>
      <c r="J1104" s="87">
        <v>0.05</v>
      </c>
      <c r="K1104" s="88">
        <f t="shared" si="105"/>
        <v>0.19</v>
      </c>
      <c r="L1104" s="238">
        <v>118508</v>
      </c>
      <c r="M1104" s="238">
        <v>96886.62</v>
      </c>
      <c r="N1104" s="89">
        <v>7.0000000000000007E-2</v>
      </c>
      <c r="O1104" s="239">
        <f t="shared" si="107"/>
        <v>126803.56000000001</v>
      </c>
      <c r="P1104" s="238">
        <f t="shared" si="108"/>
        <v>149506.60834520552</v>
      </c>
      <c r="Q1104" s="238">
        <f t="shared" si="109"/>
        <v>0</v>
      </c>
      <c r="R1104" s="89">
        <v>0.05</v>
      </c>
      <c r="S1104" s="238">
        <f t="shared" si="106"/>
        <v>6340.1780000000008</v>
      </c>
    </row>
    <row r="1105" spans="2:19" ht="15" customHeight="1" x14ac:dyDescent="0.25">
      <c r="B1105" s="11">
        <v>1101</v>
      </c>
      <c r="C1105" s="161" t="s">
        <v>867</v>
      </c>
      <c r="D1105" s="237"/>
      <c r="E1105" s="152">
        <v>42217</v>
      </c>
      <c r="F1105" s="58">
        <v>44482</v>
      </c>
      <c r="G1105" s="5">
        <f t="shared" si="104"/>
        <v>6.2054794520547949</v>
      </c>
      <c r="H1105" s="11">
        <v>5</v>
      </c>
      <c r="I1105" s="11"/>
      <c r="J1105" s="87">
        <v>0.05</v>
      </c>
      <c r="K1105" s="88">
        <f t="shared" si="105"/>
        <v>0.19</v>
      </c>
      <c r="L1105" s="238">
        <v>118508</v>
      </c>
      <c r="M1105" s="238">
        <v>96886.62</v>
      </c>
      <c r="N1105" s="89">
        <v>7.0000000000000007E-2</v>
      </c>
      <c r="O1105" s="239">
        <f t="shared" si="107"/>
        <v>126803.56000000001</v>
      </c>
      <c r="P1105" s="238">
        <f t="shared" si="108"/>
        <v>149506.60834520552</v>
      </c>
      <c r="Q1105" s="238">
        <f t="shared" si="109"/>
        <v>0</v>
      </c>
      <c r="R1105" s="89">
        <v>0.05</v>
      </c>
      <c r="S1105" s="238">
        <f t="shared" si="106"/>
        <v>6340.1780000000008</v>
      </c>
    </row>
    <row r="1106" spans="2:19" ht="15" customHeight="1" x14ac:dyDescent="0.25">
      <c r="B1106" s="11">
        <v>1102</v>
      </c>
      <c r="C1106" s="161" t="s">
        <v>867</v>
      </c>
      <c r="D1106" s="237"/>
      <c r="E1106" s="152">
        <v>42217</v>
      </c>
      <c r="F1106" s="58">
        <v>44482</v>
      </c>
      <c r="G1106" s="5">
        <f t="shared" si="104"/>
        <v>6.2054794520547949</v>
      </c>
      <c r="H1106" s="11">
        <v>5</v>
      </c>
      <c r="I1106" s="11"/>
      <c r="J1106" s="87">
        <v>0.05</v>
      </c>
      <c r="K1106" s="88">
        <f t="shared" si="105"/>
        <v>0.19</v>
      </c>
      <c r="L1106" s="238">
        <v>118508</v>
      </c>
      <c r="M1106" s="238">
        <v>96886.62</v>
      </c>
      <c r="N1106" s="89">
        <v>7.0000000000000007E-2</v>
      </c>
      <c r="O1106" s="239">
        <f t="shared" si="107"/>
        <v>126803.56000000001</v>
      </c>
      <c r="P1106" s="238">
        <f t="shared" si="108"/>
        <v>149506.60834520552</v>
      </c>
      <c r="Q1106" s="238">
        <f t="shared" si="109"/>
        <v>0</v>
      </c>
      <c r="R1106" s="89">
        <v>0.05</v>
      </c>
      <c r="S1106" s="238">
        <f t="shared" si="106"/>
        <v>6340.1780000000008</v>
      </c>
    </row>
    <row r="1107" spans="2:19" ht="15" customHeight="1" x14ac:dyDescent="0.25">
      <c r="B1107" s="11">
        <v>1103</v>
      </c>
      <c r="C1107" s="161" t="s">
        <v>867</v>
      </c>
      <c r="D1107" s="237"/>
      <c r="E1107" s="152">
        <v>42217</v>
      </c>
      <c r="F1107" s="58">
        <v>44482</v>
      </c>
      <c r="G1107" s="5">
        <f t="shared" si="104"/>
        <v>6.2054794520547949</v>
      </c>
      <c r="H1107" s="11">
        <v>5</v>
      </c>
      <c r="I1107" s="11"/>
      <c r="J1107" s="87">
        <v>0.05</v>
      </c>
      <c r="K1107" s="88">
        <f t="shared" si="105"/>
        <v>0.19</v>
      </c>
      <c r="L1107" s="238">
        <v>118508</v>
      </c>
      <c r="M1107" s="238">
        <v>96886.62</v>
      </c>
      <c r="N1107" s="89">
        <v>7.0000000000000007E-2</v>
      </c>
      <c r="O1107" s="239">
        <f t="shared" si="107"/>
        <v>126803.56000000001</v>
      </c>
      <c r="P1107" s="238">
        <f t="shared" si="108"/>
        <v>149506.60834520552</v>
      </c>
      <c r="Q1107" s="238">
        <f t="shared" si="109"/>
        <v>0</v>
      </c>
      <c r="R1107" s="89">
        <v>0.05</v>
      </c>
      <c r="S1107" s="238">
        <f t="shared" si="106"/>
        <v>6340.1780000000008</v>
      </c>
    </row>
    <row r="1108" spans="2:19" ht="15" customHeight="1" x14ac:dyDescent="0.25">
      <c r="B1108" s="11">
        <v>1104</v>
      </c>
      <c r="C1108" s="161" t="s">
        <v>867</v>
      </c>
      <c r="D1108" s="237"/>
      <c r="E1108" s="152">
        <v>42217</v>
      </c>
      <c r="F1108" s="58">
        <v>44482</v>
      </c>
      <c r="G1108" s="5">
        <f t="shared" si="104"/>
        <v>6.2054794520547949</v>
      </c>
      <c r="H1108" s="11">
        <v>5</v>
      </c>
      <c r="I1108" s="11"/>
      <c r="J1108" s="87">
        <v>0.05</v>
      </c>
      <c r="K1108" s="88">
        <f t="shared" si="105"/>
        <v>0.19</v>
      </c>
      <c r="L1108" s="238">
        <v>118508</v>
      </c>
      <c r="M1108" s="238">
        <v>96886.62</v>
      </c>
      <c r="N1108" s="89">
        <v>7.0000000000000007E-2</v>
      </c>
      <c r="O1108" s="239">
        <f t="shared" si="107"/>
        <v>126803.56000000001</v>
      </c>
      <c r="P1108" s="238">
        <f t="shared" si="108"/>
        <v>149506.60834520552</v>
      </c>
      <c r="Q1108" s="238">
        <f t="shared" si="109"/>
        <v>0</v>
      </c>
      <c r="R1108" s="89">
        <v>0.05</v>
      </c>
      <c r="S1108" s="238">
        <f t="shared" si="106"/>
        <v>6340.1780000000008</v>
      </c>
    </row>
    <row r="1109" spans="2:19" ht="15" customHeight="1" x14ac:dyDescent="0.25">
      <c r="B1109" s="11">
        <v>1105</v>
      </c>
      <c r="C1109" s="161" t="s">
        <v>867</v>
      </c>
      <c r="D1109" s="237"/>
      <c r="E1109" s="152">
        <v>42217</v>
      </c>
      <c r="F1109" s="58">
        <v>44482</v>
      </c>
      <c r="G1109" s="5">
        <f t="shared" si="104"/>
        <v>6.2054794520547949</v>
      </c>
      <c r="H1109" s="11">
        <v>5</v>
      </c>
      <c r="I1109" s="11"/>
      <c r="J1109" s="87">
        <v>0.05</v>
      </c>
      <c r="K1109" s="88">
        <f t="shared" si="105"/>
        <v>0.19</v>
      </c>
      <c r="L1109" s="238">
        <v>118508</v>
      </c>
      <c r="M1109" s="238">
        <v>96886.62</v>
      </c>
      <c r="N1109" s="89">
        <v>7.0000000000000007E-2</v>
      </c>
      <c r="O1109" s="239">
        <f t="shared" si="107"/>
        <v>126803.56000000001</v>
      </c>
      <c r="P1109" s="238">
        <f t="shared" si="108"/>
        <v>149506.60834520552</v>
      </c>
      <c r="Q1109" s="238">
        <f t="shared" si="109"/>
        <v>0</v>
      </c>
      <c r="R1109" s="89">
        <v>0.05</v>
      </c>
      <c r="S1109" s="238">
        <f t="shared" si="106"/>
        <v>6340.1780000000008</v>
      </c>
    </row>
    <row r="1110" spans="2:19" ht="15" customHeight="1" x14ac:dyDescent="0.25">
      <c r="B1110" s="11">
        <v>1106</v>
      </c>
      <c r="C1110" s="161" t="s">
        <v>868</v>
      </c>
      <c r="D1110" s="237"/>
      <c r="E1110" s="152">
        <v>42217</v>
      </c>
      <c r="F1110" s="58">
        <v>44482</v>
      </c>
      <c r="G1110" s="5">
        <f t="shared" si="104"/>
        <v>6.2054794520547949</v>
      </c>
      <c r="H1110" s="11">
        <v>8</v>
      </c>
      <c r="I1110" s="11"/>
      <c r="J1110" s="87">
        <v>0.05</v>
      </c>
      <c r="K1110" s="88">
        <f t="shared" si="105"/>
        <v>0.11874999999999999</v>
      </c>
      <c r="L1110" s="238">
        <v>305897</v>
      </c>
      <c r="M1110" s="238">
        <v>250087.11</v>
      </c>
      <c r="N1110" s="89">
        <v>7.0000000000000007E-2</v>
      </c>
      <c r="O1110" s="239">
        <f t="shared" si="107"/>
        <v>327309.79000000004</v>
      </c>
      <c r="P1110" s="238">
        <f t="shared" si="108"/>
        <v>241194.80843578771</v>
      </c>
      <c r="Q1110" s="238">
        <f t="shared" si="109"/>
        <v>86114.981564212329</v>
      </c>
      <c r="R1110" s="89">
        <v>0.05</v>
      </c>
      <c r="S1110" s="238">
        <f t="shared" si="106"/>
        <v>81809.232486001711</v>
      </c>
    </row>
    <row r="1111" spans="2:19" ht="15" customHeight="1" x14ac:dyDescent="0.25">
      <c r="B1111" s="11">
        <v>1107</v>
      </c>
      <c r="C1111" s="161" t="s">
        <v>868</v>
      </c>
      <c r="D1111" s="237"/>
      <c r="E1111" s="152">
        <v>42217</v>
      </c>
      <c r="F1111" s="58">
        <v>44482</v>
      </c>
      <c r="G1111" s="5">
        <f t="shared" si="104"/>
        <v>6.2054794520547949</v>
      </c>
      <c r="H1111" s="11">
        <v>8</v>
      </c>
      <c r="I1111" s="11"/>
      <c r="J1111" s="87">
        <v>0.05</v>
      </c>
      <c r="K1111" s="88">
        <f t="shared" si="105"/>
        <v>0.11874999999999999</v>
      </c>
      <c r="L1111" s="238">
        <v>305897</v>
      </c>
      <c r="M1111" s="238">
        <v>250087.11</v>
      </c>
      <c r="N1111" s="89">
        <v>7.0000000000000007E-2</v>
      </c>
      <c r="O1111" s="239">
        <f t="shared" si="107"/>
        <v>327309.79000000004</v>
      </c>
      <c r="P1111" s="238">
        <f t="shared" si="108"/>
        <v>241194.80843578771</v>
      </c>
      <c r="Q1111" s="238">
        <f t="shared" si="109"/>
        <v>86114.981564212329</v>
      </c>
      <c r="R1111" s="89">
        <v>0.05</v>
      </c>
      <c r="S1111" s="238">
        <f t="shared" si="106"/>
        <v>81809.232486001711</v>
      </c>
    </row>
    <row r="1112" spans="2:19" ht="15" customHeight="1" x14ac:dyDescent="0.25">
      <c r="B1112" s="11">
        <v>1108</v>
      </c>
      <c r="C1112" s="161" t="s">
        <v>869</v>
      </c>
      <c r="D1112" s="237"/>
      <c r="E1112" s="152">
        <v>42217</v>
      </c>
      <c r="F1112" s="58">
        <v>44482</v>
      </c>
      <c r="G1112" s="5">
        <f t="shared" si="104"/>
        <v>6.2054794520547949</v>
      </c>
      <c r="H1112" s="11">
        <v>15</v>
      </c>
      <c r="I1112" s="11"/>
      <c r="J1112" s="87">
        <v>0.05</v>
      </c>
      <c r="K1112" s="88">
        <f t="shared" si="105"/>
        <v>6.3333333333333325E-2</v>
      </c>
      <c r="L1112" s="238">
        <v>5365529</v>
      </c>
      <c r="M1112" s="238">
        <v>4386606.0999999996</v>
      </c>
      <c r="N1112" s="89">
        <v>7.0000000000000007E-2</v>
      </c>
      <c r="O1112" s="239">
        <f t="shared" si="107"/>
        <v>5741116.0300000003</v>
      </c>
      <c r="P1112" s="238">
        <f t="shared" si="108"/>
        <v>2256337.2452150681</v>
      </c>
      <c r="Q1112" s="238">
        <f t="shared" si="109"/>
        <v>3484778.7847849322</v>
      </c>
      <c r="R1112" s="89">
        <v>0.05</v>
      </c>
      <c r="S1112" s="238">
        <f t="shared" si="106"/>
        <v>3310539.8455456854</v>
      </c>
    </row>
    <row r="1113" spans="2:19" ht="15" customHeight="1" x14ac:dyDescent="0.25">
      <c r="B1113" s="11">
        <v>1109</v>
      </c>
      <c r="C1113" s="161" t="s">
        <v>870</v>
      </c>
      <c r="D1113" s="237"/>
      <c r="E1113" s="152">
        <v>42217</v>
      </c>
      <c r="F1113" s="58">
        <v>44482</v>
      </c>
      <c r="G1113" s="5">
        <f t="shared" si="104"/>
        <v>6.2054794520547949</v>
      </c>
      <c r="H1113" s="11">
        <v>15</v>
      </c>
      <c r="I1113" s="11"/>
      <c r="J1113" s="87">
        <v>0.05</v>
      </c>
      <c r="K1113" s="88">
        <f t="shared" si="105"/>
        <v>6.3333333333333325E-2</v>
      </c>
      <c r="L1113" s="238">
        <v>3379492</v>
      </c>
      <c r="M1113" s="238">
        <v>2762914.95</v>
      </c>
      <c r="N1113" s="89">
        <v>7.0000000000000007E-2</v>
      </c>
      <c r="O1113" s="239">
        <f t="shared" si="107"/>
        <v>3616056.4400000004</v>
      </c>
      <c r="P1113" s="238">
        <f t="shared" si="108"/>
        <v>1421159.7159397262</v>
      </c>
      <c r="Q1113" s="238">
        <f t="shared" si="109"/>
        <v>2194896.7240602742</v>
      </c>
      <c r="R1113" s="89">
        <v>0.05</v>
      </c>
      <c r="S1113" s="238">
        <f t="shared" si="106"/>
        <v>2085151.8878572604</v>
      </c>
    </row>
    <row r="1114" spans="2:19" ht="15" customHeight="1" x14ac:dyDescent="0.25">
      <c r="B1114" s="11">
        <v>1110</v>
      </c>
      <c r="C1114" s="161" t="s">
        <v>871</v>
      </c>
      <c r="D1114" s="237"/>
      <c r="E1114" s="152">
        <v>42217</v>
      </c>
      <c r="F1114" s="58">
        <v>44482</v>
      </c>
      <c r="G1114" s="5">
        <f t="shared" si="104"/>
        <v>6.2054794520547949</v>
      </c>
      <c r="H1114" s="11">
        <v>8</v>
      </c>
      <c r="I1114" s="11"/>
      <c r="J1114" s="87">
        <v>0.05</v>
      </c>
      <c r="K1114" s="88">
        <f t="shared" si="105"/>
        <v>0.11874999999999999</v>
      </c>
      <c r="L1114" s="238">
        <v>975942</v>
      </c>
      <c r="M1114" s="238">
        <v>797884.62</v>
      </c>
      <c r="N1114" s="89">
        <v>7.0000000000000007E-2</v>
      </c>
      <c r="O1114" s="239">
        <f t="shared" si="107"/>
        <v>1044257.9400000001</v>
      </c>
      <c r="P1114" s="238">
        <f t="shared" si="108"/>
        <v>769514.39123116445</v>
      </c>
      <c r="Q1114" s="238">
        <f t="shared" si="109"/>
        <v>274743.54876883561</v>
      </c>
      <c r="R1114" s="89">
        <v>0.05</v>
      </c>
      <c r="S1114" s="238">
        <f t="shared" si="106"/>
        <v>261006.37133039383</v>
      </c>
    </row>
    <row r="1115" spans="2:19" ht="15" customHeight="1" x14ac:dyDescent="0.25">
      <c r="B1115" s="11">
        <v>1111</v>
      </c>
      <c r="C1115" s="161" t="s">
        <v>871</v>
      </c>
      <c r="D1115" s="237"/>
      <c r="E1115" s="152">
        <v>42217</v>
      </c>
      <c r="F1115" s="58">
        <v>44482</v>
      </c>
      <c r="G1115" s="5">
        <f t="shared" si="104"/>
        <v>6.2054794520547949</v>
      </c>
      <c r="H1115" s="11">
        <v>8</v>
      </c>
      <c r="I1115" s="11"/>
      <c r="J1115" s="87">
        <v>0.05</v>
      </c>
      <c r="K1115" s="88">
        <f t="shared" si="105"/>
        <v>0.11874999999999999</v>
      </c>
      <c r="L1115" s="238">
        <v>975942</v>
      </c>
      <c r="M1115" s="238">
        <v>797884.62</v>
      </c>
      <c r="N1115" s="89">
        <v>7.0000000000000007E-2</v>
      </c>
      <c r="O1115" s="239">
        <f t="shared" si="107"/>
        <v>1044257.9400000001</v>
      </c>
      <c r="P1115" s="238">
        <f t="shared" si="108"/>
        <v>769514.39123116445</v>
      </c>
      <c r="Q1115" s="238">
        <f t="shared" si="109"/>
        <v>274743.54876883561</v>
      </c>
      <c r="R1115" s="89">
        <v>0.05</v>
      </c>
      <c r="S1115" s="238">
        <f t="shared" si="106"/>
        <v>261006.37133039383</v>
      </c>
    </row>
    <row r="1116" spans="2:19" ht="15" customHeight="1" x14ac:dyDescent="0.25">
      <c r="B1116" s="11">
        <v>1112</v>
      </c>
      <c r="C1116" s="161" t="s">
        <v>872</v>
      </c>
      <c r="D1116" s="237">
        <v>0</v>
      </c>
      <c r="E1116" s="152">
        <v>42217</v>
      </c>
      <c r="F1116" s="58">
        <v>44482</v>
      </c>
      <c r="G1116" s="5">
        <f t="shared" si="104"/>
        <v>6.2054794520547949</v>
      </c>
      <c r="H1116" s="11">
        <v>25</v>
      </c>
      <c r="I1116" s="11"/>
      <c r="J1116" s="87">
        <v>0.05</v>
      </c>
      <c r="K1116" s="88">
        <f t="shared" si="105"/>
        <v>3.7999999999999999E-2</v>
      </c>
      <c r="L1116" s="238">
        <v>61713747</v>
      </c>
      <c r="M1116" s="238">
        <v>50454279.43</v>
      </c>
      <c r="N1116" s="89">
        <v>0.05</v>
      </c>
      <c r="O1116" s="239">
        <f t="shared" si="107"/>
        <v>64799434.350000001</v>
      </c>
      <c r="P1116" s="238">
        <f t="shared" si="108"/>
        <v>15280239.217820548</v>
      </c>
      <c r="Q1116" s="238">
        <f t="shared" si="109"/>
        <v>49519195.132179454</v>
      </c>
      <c r="R1116" s="89">
        <v>0.05</v>
      </c>
      <c r="S1116" s="238">
        <f t="shared" si="106"/>
        <v>47043235.375570476</v>
      </c>
    </row>
    <row r="1117" spans="2:19" ht="15" customHeight="1" x14ac:dyDescent="0.25">
      <c r="B1117" s="11">
        <v>1113</v>
      </c>
      <c r="C1117" s="161" t="s">
        <v>873</v>
      </c>
      <c r="D1117" s="237"/>
      <c r="E1117" s="152">
        <v>42217</v>
      </c>
      <c r="F1117" s="58">
        <v>44482</v>
      </c>
      <c r="G1117" s="5">
        <f t="shared" si="104"/>
        <v>6.2054794520547949</v>
      </c>
      <c r="H1117" s="11">
        <v>15</v>
      </c>
      <c r="I1117" s="11"/>
      <c r="J1117" s="87">
        <v>0.05</v>
      </c>
      <c r="K1117" s="88">
        <f t="shared" si="105"/>
        <v>6.3333333333333325E-2</v>
      </c>
      <c r="L1117" s="238">
        <v>1314675</v>
      </c>
      <c r="M1117" s="238">
        <v>1074816.92</v>
      </c>
      <c r="N1117" s="89">
        <v>7.0000000000000007E-2</v>
      </c>
      <c r="O1117" s="239">
        <f t="shared" si="107"/>
        <v>1406702.25</v>
      </c>
      <c r="P1117" s="238">
        <f t="shared" si="108"/>
        <v>552853.25414383563</v>
      </c>
      <c r="Q1117" s="238">
        <f t="shared" si="109"/>
        <v>853848.99585616437</v>
      </c>
      <c r="R1117" s="89">
        <v>0.05</v>
      </c>
      <c r="S1117" s="238">
        <f t="shared" si="106"/>
        <v>811156.5460633561</v>
      </c>
    </row>
    <row r="1118" spans="2:19" ht="15" customHeight="1" x14ac:dyDescent="0.25">
      <c r="B1118" s="11">
        <v>1114</v>
      </c>
      <c r="C1118" s="161" t="s">
        <v>874</v>
      </c>
      <c r="D1118" s="237"/>
      <c r="E1118" s="152">
        <v>42217</v>
      </c>
      <c r="F1118" s="58">
        <v>44482</v>
      </c>
      <c r="G1118" s="5">
        <f t="shared" si="104"/>
        <v>6.2054794520547949</v>
      </c>
      <c r="H1118" s="11">
        <v>15</v>
      </c>
      <c r="I1118" s="11"/>
      <c r="J1118" s="87">
        <v>0.05</v>
      </c>
      <c r="K1118" s="88">
        <f t="shared" si="105"/>
        <v>6.3333333333333325E-2</v>
      </c>
      <c r="L1118" s="238">
        <v>3116240</v>
      </c>
      <c r="M1118" s="238">
        <v>2547692.38</v>
      </c>
      <c r="N1118" s="89">
        <v>7.0000000000000007E-2</v>
      </c>
      <c r="O1118" s="239">
        <f t="shared" si="107"/>
        <v>3334376.8000000003</v>
      </c>
      <c r="P1118" s="238">
        <f t="shared" si="108"/>
        <v>1310455.7587945205</v>
      </c>
      <c r="Q1118" s="238">
        <f t="shared" si="109"/>
        <v>2023921.0412054798</v>
      </c>
      <c r="R1118" s="89">
        <v>0.05</v>
      </c>
      <c r="S1118" s="238">
        <f t="shared" si="106"/>
        <v>1922724.9891452056</v>
      </c>
    </row>
    <row r="1119" spans="2:19" ht="15" customHeight="1" x14ac:dyDescent="0.25">
      <c r="B1119" s="11">
        <v>1115</v>
      </c>
      <c r="C1119" s="161" t="s">
        <v>875</v>
      </c>
      <c r="D1119" s="237"/>
      <c r="E1119" s="152">
        <v>42217</v>
      </c>
      <c r="F1119" s="58">
        <v>44482</v>
      </c>
      <c r="G1119" s="5">
        <f t="shared" si="104"/>
        <v>6.2054794520547949</v>
      </c>
      <c r="H1119" s="11">
        <v>10</v>
      </c>
      <c r="I1119" s="11"/>
      <c r="J1119" s="87">
        <v>0.05</v>
      </c>
      <c r="K1119" s="88">
        <f t="shared" si="105"/>
        <v>9.5000000000000001E-2</v>
      </c>
      <c r="L1119" s="238">
        <v>520292</v>
      </c>
      <c r="M1119" s="238">
        <v>425366.46</v>
      </c>
      <c r="N1119" s="89">
        <v>7.0000000000000007E-2</v>
      </c>
      <c r="O1119" s="239">
        <f t="shared" si="107"/>
        <v>556712.44000000006</v>
      </c>
      <c r="P1119" s="238">
        <f t="shared" si="108"/>
        <v>328193.42267671239</v>
      </c>
      <c r="Q1119" s="238">
        <f t="shared" si="109"/>
        <v>228519.01732328767</v>
      </c>
      <c r="R1119" s="89">
        <v>0.05</v>
      </c>
      <c r="S1119" s="238">
        <f t="shared" si="106"/>
        <v>217093.06645712326</v>
      </c>
    </row>
    <row r="1120" spans="2:19" ht="15" customHeight="1" x14ac:dyDescent="0.25">
      <c r="B1120" s="11">
        <v>1116</v>
      </c>
      <c r="C1120" s="161" t="s">
        <v>876</v>
      </c>
      <c r="D1120" s="237"/>
      <c r="E1120" s="152">
        <v>42217</v>
      </c>
      <c r="F1120" s="58">
        <v>44482</v>
      </c>
      <c r="G1120" s="5">
        <f t="shared" si="104"/>
        <v>6.2054794520547949</v>
      </c>
      <c r="H1120" s="11">
        <v>15</v>
      </c>
      <c r="I1120" s="11"/>
      <c r="J1120" s="87">
        <v>0.05</v>
      </c>
      <c r="K1120" s="88">
        <f t="shared" si="105"/>
        <v>6.3333333333333325E-2</v>
      </c>
      <c r="L1120" s="238">
        <v>1045388</v>
      </c>
      <c r="M1120" s="238">
        <v>854660.44</v>
      </c>
      <c r="N1120" s="89">
        <v>7.0000000000000007E-2</v>
      </c>
      <c r="O1120" s="239">
        <f t="shared" si="107"/>
        <v>1118565.1600000001</v>
      </c>
      <c r="P1120" s="238">
        <f t="shared" si="108"/>
        <v>439611.43069041095</v>
      </c>
      <c r="Q1120" s="238">
        <f t="shared" si="109"/>
        <v>678953.72930958914</v>
      </c>
      <c r="R1120" s="89">
        <v>0.05</v>
      </c>
      <c r="S1120" s="238">
        <f t="shared" si="106"/>
        <v>645006.0428441097</v>
      </c>
    </row>
    <row r="1121" spans="2:19" ht="15" customHeight="1" x14ac:dyDescent="0.25">
      <c r="B1121" s="11">
        <v>1117</v>
      </c>
      <c r="C1121" s="161" t="s">
        <v>876</v>
      </c>
      <c r="D1121" s="237"/>
      <c r="E1121" s="152">
        <v>42217</v>
      </c>
      <c r="F1121" s="58">
        <v>44482</v>
      </c>
      <c r="G1121" s="5">
        <f t="shared" si="104"/>
        <v>6.2054794520547949</v>
      </c>
      <c r="H1121" s="11">
        <v>15</v>
      </c>
      <c r="I1121" s="11"/>
      <c r="J1121" s="87">
        <v>0.05</v>
      </c>
      <c r="K1121" s="88">
        <f t="shared" si="105"/>
        <v>6.3333333333333325E-2</v>
      </c>
      <c r="L1121" s="238">
        <v>1045388</v>
      </c>
      <c r="M1121" s="238">
        <v>854660.44</v>
      </c>
      <c r="N1121" s="89">
        <v>7.0000000000000007E-2</v>
      </c>
      <c r="O1121" s="239">
        <f t="shared" si="107"/>
        <v>1118565.1600000001</v>
      </c>
      <c r="P1121" s="238">
        <f t="shared" si="108"/>
        <v>439611.43069041095</v>
      </c>
      <c r="Q1121" s="238">
        <f t="shared" si="109"/>
        <v>678953.72930958914</v>
      </c>
      <c r="R1121" s="89">
        <v>0.05</v>
      </c>
      <c r="S1121" s="238">
        <f t="shared" si="106"/>
        <v>645006.0428441097</v>
      </c>
    </row>
    <row r="1122" spans="2:19" ht="15" customHeight="1" x14ac:dyDescent="0.25">
      <c r="B1122" s="11">
        <v>1118</v>
      </c>
      <c r="C1122" s="161" t="s">
        <v>876</v>
      </c>
      <c r="D1122" s="237"/>
      <c r="E1122" s="152">
        <v>42217</v>
      </c>
      <c r="F1122" s="58">
        <v>44482</v>
      </c>
      <c r="G1122" s="5">
        <f t="shared" si="104"/>
        <v>6.2054794520547949</v>
      </c>
      <c r="H1122" s="11">
        <v>15</v>
      </c>
      <c r="I1122" s="11"/>
      <c r="J1122" s="87">
        <v>0.05</v>
      </c>
      <c r="K1122" s="88">
        <f t="shared" si="105"/>
        <v>6.3333333333333325E-2</v>
      </c>
      <c r="L1122" s="238">
        <v>1045388</v>
      </c>
      <c r="M1122" s="238">
        <v>854660.44</v>
      </c>
      <c r="N1122" s="89">
        <v>7.0000000000000007E-2</v>
      </c>
      <c r="O1122" s="239">
        <f t="shared" si="107"/>
        <v>1118565.1600000001</v>
      </c>
      <c r="P1122" s="238">
        <f t="shared" si="108"/>
        <v>439611.43069041095</v>
      </c>
      <c r="Q1122" s="238">
        <f t="shared" si="109"/>
        <v>678953.72930958914</v>
      </c>
      <c r="R1122" s="89">
        <v>0.05</v>
      </c>
      <c r="S1122" s="238">
        <f t="shared" si="106"/>
        <v>645006.0428441097</v>
      </c>
    </row>
    <row r="1123" spans="2:19" ht="15" customHeight="1" x14ac:dyDescent="0.25">
      <c r="B1123" s="11">
        <v>1119</v>
      </c>
      <c r="C1123" s="161" t="s">
        <v>877</v>
      </c>
      <c r="D1123" s="237"/>
      <c r="E1123" s="152">
        <v>42217</v>
      </c>
      <c r="F1123" s="58">
        <v>44482</v>
      </c>
      <c r="G1123" s="5">
        <f t="shared" si="104"/>
        <v>6.2054794520547949</v>
      </c>
      <c r="H1123" s="11">
        <v>3</v>
      </c>
      <c r="I1123" s="11"/>
      <c r="J1123" s="87">
        <v>0.05</v>
      </c>
      <c r="K1123" s="88">
        <f t="shared" si="105"/>
        <v>0.31666666666666665</v>
      </c>
      <c r="L1123" s="238">
        <v>37795</v>
      </c>
      <c r="M1123" s="238">
        <v>30899.439999999999</v>
      </c>
      <c r="N1123" s="89">
        <v>7.0000000000000007E-2</v>
      </c>
      <c r="O1123" s="239">
        <f t="shared" si="107"/>
        <v>40440.65</v>
      </c>
      <c r="P1123" s="238">
        <f t="shared" si="108"/>
        <v>79468.647157534258</v>
      </c>
      <c r="Q1123" s="238">
        <f t="shared" si="109"/>
        <v>0</v>
      </c>
      <c r="R1123" s="89">
        <v>0.05</v>
      </c>
      <c r="S1123" s="238">
        <f t="shared" si="106"/>
        <v>2022.0325000000003</v>
      </c>
    </row>
    <row r="1124" spans="2:19" ht="15" customHeight="1" x14ac:dyDescent="0.25">
      <c r="B1124" s="11">
        <v>1120</v>
      </c>
      <c r="C1124" s="161" t="s">
        <v>877</v>
      </c>
      <c r="D1124" s="237"/>
      <c r="E1124" s="152">
        <v>42217</v>
      </c>
      <c r="F1124" s="58">
        <v>44482</v>
      </c>
      <c r="G1124" s="5">
        <f t="shared" si="104"/>
        <v>6.2054794520547949</v>
      </c>
      <c r="H1124" s="11">
        <v>3</v>
      </c>
      <c r="I1124" s="11"/>
      <c r="J1124" s="87">
        <v>0.05</v>
      </c>
      <c r="K1124" s="88">
        <f t="shared" si="105"/>
        <v>0.31666666666666665</v>
      </c>
      <c r="L1124" s="238">
        <v>37795</v>
      </c>
      <c r="M1124" s="238">
        <v>30899.439999999999</v>
      </c>
      <c r="N1124" s="89">
        <v>7.0000000000000007E-2</v>
      </c>
      <c r="O1124" s="239">
        <f t="shared" si="107"/>
        <v>40440.65</v>
      </c>
      <c r="P1124" s="238">
        <f t="shared" si="108"/>
        <v>79468.647157534258</v>
      </c>
      <c r="Q1124" s="238">
        <f t="shared" si="109"/>
        <v>0</v>
      </c>
      <c r="R1124" s="89">
        <v>0.05</v>
      </c>
      <c r="S1124" s="238">
        <f t="shared" si="106"/>
        <v>2022.0325000000003</v>
      </c>
    </row>
    <row r="1125" spans="2:19" ht="15" customHeight="1" x14ac:dyDescent="0.25">
      <c r="B1125" s="11">
        <v>1121</v>
      </c>
      <c r="C1125" s="161" t="s">
        <v>877</v>
      </c>
      <c r="D1125" s="237"/>
      <c r="E1125" s="152">
        <v>42217</v>
      </c>
      <c r="F1125" s="58">
        <v>44482</v>
      </c>
      <c r="G1125" s="5">
        <f t="shared" si="104"/>
        <v>6.2054794520547949</v>
      </c>
      <c r="H1125" s="11">
        <v>3</v>
      </c>
      <c r="I1125" s="11"/>
      <c r="J1125" s="87">
        <v>0.05</v>
      </c>
      <c r="K1125" s="88">
        <f t="shared" si="105"/>
        <v>0.31666666666666665</v>
      </c>
      <c r="L1125" s="238">
        <v>37795</v>
      </c>
      <c r="M1125" s="238">
        <v>30899.439999999999</v>
      </c>
      <c r="N1125" s="89">
        <v>7.0000000000000007E-2</v>
      </c>
      <c r="O1125" s="239">
        <f t="shared" si="107"/>
        <v>40440.65</v>
      </c>
      <c r="P1125" s="238">
        <f t="shared" si="108"/>
        <v>79468.647157534258</v>
      </c>
      <c r="Q1125" s="238">
        <f t="shared" si="109"/>
        <v>0</v>
      </c>
      <c r="R1125" s="89">
        <v>0.05</v>
      </c>
      <c r="S1125" s="238">
        <f t="shared" si="106"/>
        <v>2022.0325000000003</v>
      </c>
    </row>
    <row r="1126" spans="2:19" ht="15" customHeight="1" x14ac:dyDescent="0.25">
      <c r="B1126" s="11">
        <v>1122</v>
      </c>
      <c r="C1126" s="161" t="s">
        <v>877</v>
      </c>
      <c r="D1126" s="237"/>
      <c r="E1126" s="152">
        <v>42217</v>
      </c>
      <c r="F1126" s="58">
        <v>44482</v>
      </c>
      <c r="G1126" s="5">
        <f t="shared" si="104"/>
        <v>6.2054794520547949</v>
      </c>
      <c r="H1126" s="11">
        <v>3</v>
      </c>
      <c r="I1126" s="11"/>
      <c r="J1126" s="87">
        <v>0.05</v>
      </c>
      <c r="K1126" s="88">
        <f t="shared" si="105"/>
        <v>0.31666666666666665</v>
      </c>
      <c r="L1126" s="238">
        <v>37795</v>
      </c>
      <c r="M1126" s="238">
        <v>30899.439999999999</v>
      </c>
      <c r="N1126" s="89">
        <v>7.0000000000000007E-2</v>
      </c>
      <c r="O1126" s="239">
        <f t="shared" si="107"/>
        <v>40440.65</v>
      </c>
      <c r="P1126" s="238">
        <f t="shared" si="108"/>
        <v>79468.647157534258</v>
      </c>
      <c r="Q1126" s="238">
        <f t="shared" si="109"/>
        <v>0</v>
      </c>
      <c r="R1126" s="89">
        <v>0.05</v>
      </c>
      <c r="S1126" s="238">
        <f t="shared" si="106"/>
        <v>2022.0325000000003</v>
      </c>
    </row>
    <row r="1127" spans="2:19" ht="15" customHeight="1" x14ac:dyDescent="0.25">
      <c r="B1127" s="11">
        <v>1123</v>
      </c>
      <c r="C1127" s="161" t="s">
        <v>877</v>
      </c>
      <c r="D1127" s="237"/>
      <c r="E1127" s="152">
        <v>42217</v>
      </c>
      <c r="F1127" s="58">
        <v>44482</v>
      </c>
      <c r="G1127" s="5">
        <f t="shared" si="104"/>
        <v>6.2054794520547949</v>
      </c>
      <c r="H1127" s="11">
        <v>3</v>
      </c>
      <c r="I1127" s="11"/>
      <c r="J1127" s="87">
        <v>0.05</v>
      </c>
      <c r="K1127" s="88">
        <f t="shared" si="105"/>
        <v>0.31666666666666665</v>
      </c>
      <c r="L1127" s="238">
        <v>37795</v>
      </c>
      <c r="M1127" s="238">
        <v>30899.439999999999</v>
      </c>
      <c r="N1127" s="89">
        <v>7.0000000000000007E-2</v>
      </c>
      <c r="O1127" s="239">
        <f t="shared" si="107"/>
        <v>40440.65</v>
      </c>
      <c r="P1127" s="238">
        <f t="shared" si="108"/>
        <v>79468.647157534258</v>
      </c>
      <c r="Q1127" s="238">
        <f t="shared" si="109"/>
        <v>0</v>
      </c>
      <c r="R1127" s="89">
        <v>0.05</v>
      </c>
      <c r="S1127" s="238">
        <f t="shared" si="106"/>
        <v>2022.0325000000003</v>
      </c>
    </row>
    <row r="1128" spans="2:19" ht="15" customHeight="1" x14ac:dyDescent="0.25">
      <c r="B1128" s="11">
        <v>1124</v>
      </c>
      <c r="C1128" s="161" t="s">
        <v>877</v>
      </c>
      <c r="D1128" s="237"/>
      <c r="E1128" s="152">
        <v>42217</v>
      </c>
      <c r="F1128" s="58">
        <v>44482</v>
      </c>
      <c r="G1128" s="5">
        <f t="shared" si="104"/>
        <v>6.2054794520547949</v>
      </c>
      <c r="H1128" s="11">
        <v>3</v>
      </c>
      <c r="I1128" s="11"/>
      <c r="J1128" s="87">
        <v>0.05</v>
      </c>
      <c r="K1128" s="88">
        <f t="shared" si="105"/>
        <v>0.31666666666666665</v>
      </c>
      <c r="L1128" s="238">
        <v>37795</v>
      </c>
      <c r="M1128" s="238">
        <v>30899.439999999999</v>
      </c>
      <c r="N1128" s="89">
        <v>7.0000000000000007E-2</v>
      </c>
      <c r="O1128" s="239">
        <f t="shared" si="107"/>
        <v>40440.65</v>
      </c>
      <c r="P1128" s="238">
        <f t="shared" si="108"/>
        <v>79468.647157534258</v>
      </c>
      <c r="Q1128" s="238">
        <f t="shared" si="109"/>
        <v>0</v>
      </c>
      <c r="R1128" s="89">
        <v>0.05</v>
      </c>
      <c r="S1128" s="238">
        <f t="shared" si="106"/>
        <v>2022.0325000000003</v>
      </c>
    </row>
    <row r="1129" spans="2:19" ht="15" customHeight="1" x14ac:dyDescent="0.25">
      <c r="B1129" s="11">
        <v>1125</v>
      </c>
      <c r="C1129" s="161" t="s">
        <v>877</v>
      </c>
      <c r="D1129" s="237"/>
      <c r="E1129" s="152">
        <v>42217</v>
      </c>
      <c r="F1129" s="58">
        <v>44482</v>
      </c>
      <c r="G1129" s="5">
        <f t="shared" si="104"/>
        <v>6.2054794520547949</v>
      </c>
      <c r="H1129" s="11">
        <v>3</v>
      </c>
      <c r="I1129" s="11"/>
      <c r="J1129" s="87">
        <v>0.05</v>
      </c>
      <c r="K1129" s="88">
        <f t="shared" si="105"/>
        <v>0.31666666666666665</v>
      </c>
      <c r="L1129" s="238">
        <v>37795</v>
      </c>
      <c r="M1129" s="238">
        <v>30899.439999999999</v>
      </c>
      <c r="N1129" s="89">
        <v>7.0000000000000007E-2</v>
      </c>
      <c r="O1129" s="239">
        <f t="shared" si="107"/>
        <v>40440.65</v>
      </c>
      <c r="P1129" s="238">
        <f t="shared" si="108"/>
        <v>79468.647157534258</v>
      </c>
      <c r="Q1129" s="238">
        <f t="shared" si="109"/>
        <v>0</v>
      </c>
      <c r="R1129" s="89">
        <v>0.05</v>
      </c>
      <c r="S1129" s="238">
        <f t="shared" si="106"/>
        <v>2022.0325000000003</v>
      </c>
    </row>
    <row r="1130" spans="2:19" ht="15" customHeight="1" x14ac:dyDescent="0.25">
      <c r="B1130" s="11">
        <v>1126</v>
      </c>
      <c r="C1130" s="161" t="s">
        <v>877</v>
      </c>
      <c r="D1130" s="237"/>
      <c r="E1130" s="152">
        <v>42217</v>
      </c>
      <c r="F1130" s="58">
        <v>44482</v>
      </c>
      <c r="G1130" s="5">
        <f t="shared" si="104"/>
        <v>6.2054794520547949</v>
      </c>
      <c r="H1130" s="11">
        <v>3</v>
      </c>
      <c r="I1130" s="11"/>
      <c r="J1130" s="87">
        <v>0.05</v>
      </c>
      <c r="K1130" s="88">
        <f t="shared" si="105"/>
        <v>0.31666666666666665</v>
      </c>
      <c r="L1130" s="238">
        <v>37795</v>
      </c>
      <c r="M1130" s="238">
        <v>30899.439999999999</v>
      </c>
      <c r="N1130" s="89">
        <v>7.0000000000000007E-2</v>
      </c>
      <c r="O1130" s="239">
        <f t="shared" si="107"/>
        <v>40440.65</v>
      </c>
      <c r="P1130" s="238">
        <f t="shared" si="108"/>
        <v>79468.647157534258</v>
      </c>
      <c r="Q1130" s="238">
        <f t="shared" si="109"/>
        <v>0</v>
      </c>
      <c r="R1130" s="89">
        <v>0.05</v>
      </c>
      <c r="S1130" s="238">
        <f t="shared" si="106"/>
        <v>2022.0325000000003</v>
      </c>
    </row>
    <row r="1131" spans="2:19" ht="15" customHeight="1" x14ac:dyDescent="0.25">
      <c r="B1131" s="11">
        <v>1127</v>
      </c>
      <c r="C1131" s="161" t="s">
        <v>877</v>
      </c>
      <c r="D1131" s="237"/>
      <c r="E1131" s="152">
        <v>42217</v>
      </c>
      <c r="F1131" s="58">
        <v>44482</v>
      </c>
      <c r="G1131" s="5">
        <f t="shared" si="104"/>
        <v>6.2054794520547949</v>
      </c>
      <c r="H1131" s="11">
        <v>3</v>
      </c>
      <c r="I1131" s="11"/>
      <c r="J1131" s="87">
        <v>0.05</v>
      </c>
      <c r="K1131" s="88">
        <f t="shared" si="105"/>
        <v>0.31666666666666665</v>
      </c>
      <c r="L1131" s="238">
        <v>37795</v>
      </c>
      <c r="M1131" s="238">
        <v>30899.439999999999</v>
      </c>
      <c r="N1131" s="89">
        <v>7.0000000000000007E-2</v>
      </c>
      <c r="O1131" s="239">
        <f t="shared" si="107"/>
        <v>40440.65</v>
      </c>
      <c r="P1131" s="238">
        <f t="shared" si="108"/>
        <v>79468.647157534258</v>
      </c>
      <c r="Q1131" s="238">
        <f t="shared" si="109"/>
        <v>0</v>
      </c>
      <c r="R1131" s="89">
        <v>0.05</v>
      </c>
      <c r="S1131" s="238">
        <f t="shared" si="106"/>
        <v>2022.0325000000003</v>
      </c>
    </row>
    <row r="1132" spans="2:19" ht="15" customHeight="1" x14ac:dyDescent="0.25">
      <c r="B1132" s="11">
        <v>1128</v>
      </c>
      <c r="C1132" s="161" t="s">
        <v>877</v>
      </c>
      <c r="D1132" s="237"/>
      <c r="E1132" s="152">
        <v>42217</v>
      </c>
      <c r="F1132" s="58">
        <v>44482</v>
      </c>
      <c r="G1132" s="5">
        <f t="shared" si="104"/>
        <v>6.2054794520547949</v>
      </c>
      <c r="H1132" s="11">
        <v>3</v>
      </c>
      <c r="I1132" s="11"/>
      <c r="J1132" s="87">
        <v>0.05</v>
      </c>
      <c r="K1132" s="88">
        <f t="shared" si="105"/>
        <v>0.31666666666666665</v>
      </c>
      <c r="L1132" s="238">
        <v>37795</v>
      </c>
      <c r="M1132" s="238">
        <v>30899.439999999999</v>
      </c>
      <c r="N1132" s="89">
        <v>7.0000000000000007E-2</v>
      </c>
      <c r="O1132" s="239">
        <f t="shared" si="107"/>
        <v>40440.65</v>
      </c>
      <c r="P1132" s="238">
        <f t="shared" si="108"/>
        <v>79468.647157534258</v>
      </c>
      <c r="Q1132" s="238">
        <f t="shared" si="109"/>
        <v>0</v>
      </c>
      <c r="R1132" s="89">
        <v>0.05</v>
      </c>
      <c r="S1132" s="238">
        <f t="shared" si="106"/>
        <v>2022.0325000000003</v>
      </c>
    </row>
    <row r="1133" spans="2:19" ht="15" customHeight="1" x14ac:dyDescent="0.25">
      <c r="B1133" s="11">
        <v>1129</v>
      </c>
      <c r="C1133" s="161" t="s">
        <v>877</v>
      </c>
      <c r="D1133" s="237"/>
      <c r="E1133" s="152">
        <v>42217</v>
      </c>
      <c r="F1133" s="58">
        <v>44482</v>
      </c>
      <c r="G1133" s="5">
        <f t="shared" si="104"/>
        <v>6.2054794520547949</v>
      </c>
      <c r="H1133" s="11">
        <v>3</v>
      </c>
      <c r="I1133" s="11"/>
      <c r="J1133" s="87">
        <v>0.05</v>
      </c>
      <c r="K1133" s="88">
        <f t="shared" si="105"/>
        <v>0.31666666666666665</v>
      </c>
      <c r="L1133" s="238">
        <v>37795</v>
      </c>
      <c r="M1133" s="238">
        <v>30899.439999999999</v>
      </c>
      <c r="N1133" s="89">
        <v>7.0000000000000007E-2</v>
      </c>
      <c r="O1133" s="239">
        <f t="shared" si="107"/>
        <v>40440.65</v>
      </c>
      <c r="P1133" s="238">
        <f t="shared" si="108"/>
        <v>79468.647157534258</v>
      </c>
      <c r="Q1133" s="238">
        <f t="shared" si="109"/>
        <v>0</v>
      </c>
      <c r="R1133" s="89">
        <v>0.05</v>
      </c>
      <c r="S1133" s="238">
        <f t="shared" si="106"/>
        <v>2022.0325000000003</v>
      </c>
    </row>
    <row r="1134" spans="2:19" ht="15" customHeight="1" x14ac:dyDescent="0.25">
      <c r="B1134" s="11">
        <v>1130</v>
      </c>
      <c r="C1134" s="161" t="s">
        <v>877</v>
      </c>
      <c r="D1134" s="237"/>
      <c r="E1134" s="152">
        <v>42217</v>
      </c>
      <c r="F1134" s="58">
        <v>44482</v>
      </c>
      <c r="G1134" s="5">
        <f t="shared" si="104"/>
        <v>6.2054794520547949</v>
      </c>
      <c r="H1134" s="11">
        <v>3</v>
      </c>
      <c r="I1134" s="11"/>
      <c r="J1134" s="87">
        <v>0.05</v>
      </c>
      <c r="K1134" s="88">
        <f t="shared" si="105"/>
        <v>0.31666666666666665</v>
      </c>
      <c r="L1134" s="238">
        <v>37795</v>
      </c>
      <c r="M1134" s="238">
        <v>30899.439999999999</v>
      </c>
      <c r="N1134" s="89">
        <v>7.0000000000000007E-2</v>
      </c>
      <c r="O1134" s="239">
        <f t="shared" si="107"/>
        <v>40440.65</v>
      </c>
      <c r="P1134" s="238">
        <f t="shared" si="108"/>
        <v>79468.647157534258</v>
      </c>
      <c r="Q1134" s="238">
        <f t="shared" si="109"/>
        <v>0</v>
      </c>
      <c r="R1134" s="89">
        <v>0.05</v>
      </c>
      <c r="S1134" s="238">
        <f t="shared" si="106"/>
        <v>2022.0325000000003</v>
      </c>
    </row>
    <row r="1135" spans="2:19" ht="15" customHeight="1" x14ac:dyDescent="0.25">
      <c r="B1135" s="11">
        <v>1131</v>
      </c>
      <c r="C1135" s="161" t="s">
        <v>878</v>
      </c>
      <c r="D1135" s="237"/>
      <c r="E1135" s="152">
        <v>42217</v>
      </c>
      <c r="F1135" s="58">
        <v>44482</v>
      </c>
      <c r="G1135" s="5">
        <f t="shared" si="104"/>
        <v>6.2054794520547949</v>
      </c>
      <c r="H1135" s="11">
        <v>15</v>
      </c>
      <c r="I1135" s="11"/>
      <c r="J1135" s="87">
        <v>0.05</v>
      </c>
      <c r="K1135" s="88">
        <f t="shared" si="105"/>
        <v>6.3333333333333325E-2</v>
      </c>
      <c r="L1135" s="238">
        <v>1859676</v>
      </c>
      <c r="M1135" s="238">
        <v>1520384.3</v>
      </c>
      <c r="N1135" s="89">
        <v>7.0000000000000007E-2</v>
      </c>
      <c r="O1135" s="239">
        <f t="shared" si="107"/>
        <v>1989853.32</v>
      </c>
      <c r="P1135" s="238">
        <f t="shared" si="108"/>
        <v>782039.61302465748</v>
      </c>
      <c r="Q1135" s="238">
        <f t="shared" si="109"/>
        <v>1207813.7069753427</v>
      </c>
      <c r="R1135" s="89">
        <v>0.05</v>
      </c>
      <c r="S1135" s="238">
        <f t="shared" si="106"/>
        <v>1147423.0216265756</v>
      </c>
    </row>
    <row r="1136" spans="2:19" ht="15" customHeight="1" x14ac:dyDescent="0.25">
      <c r="B1136" s="11">
        <v>1132</v>
      </c>
      <c r="C1136" s="161" t="s">
        <v>878</v>
      </c>
      <c r="D1136" s="237"/>
      <c r="E1136" s="152">
        <v>42217</v>
      </c>
      <c r="F1136" s="58">
        <v>44482</v>
      </c>
      <c r="G1136" s="5">
        <f t="shared" si="104"/>
        <v>6.2054794520547949</v>
      </c>
      <c r="H1136" s="11">
        <v>15</v>
      </c>
      <c r="I1136" s="11"/>
      <c r="J1136" s="87">
        <v>0.05</v>
      </c>
      <c r="K1136" s="88">
        <f t="shared" si="105"/>
        <v>6.3333333333333325E-2</v>
      </c>
      <c r="L1136" s="238">
        <v>1859676</v>
      </c>
      <c r="M1136" s="238">
        <v>1520384.3</v>
      </c>
      <c r="N1136" s="89">
        <v>7.0000000000000007E-2</v>
      </c>
      <c r="O1136" s="239">
        <f t="shared" si="107"/>
        <v>1989853.32</v>
      </c>
      <c r="P1136" s="238">
        <f t="shared" si="108"/>
        <v>782039.61302465748</v>
      </c>
      <c r="Q1136" s="238">
        <f t="shared" si="109"/>
        <v>1207813.7069753427</v>
      </c>
      <c r="R1136" s="89">
        <v>0.05</v>
      </c>
      <c r="S1136" s="238">
        <f t="shared" si="106"/>
        <v>1147423.0216265756</v>
      </c>
    </row>
    <row r="1137" spans="2:19" ht="15" customHeight="1" x14ac:dyDescent="0.25">
      <c r="B1137" s="11">
        <v>1133</v>
      </c>
      <c r="C1137" s="161" t="s">
        <v>878</v>
      </c>
      <c r="D1137" s="237"/>
      <c r="E1137" s="152">
        <v>42217</v>
      </c>
      <c r="F1137" s="58">
        <v>44482</v>
      </c>
      <c r="G1137" s="5">
        <f t="shared" si="104"/>
        <v>6.2054794520547949</v>
      </c>
      <c r="H1137" s="11">
        <v>15</v>
      </c>
      <c r="I1137" s="11"/>
      <c r="J1137" s="87">
        <v>0.05</v>
      </c>
      <c r="K1137" s="88">
        <f t="shared" si="105"/>
        <v>6.3333333333333325E-2</v>
      </c>
      <c r="L1137" s="238">
        <v>1859676</v>
      </c>
      <c r="M1137" s="238">
        <v>1520384.3</v>
      </c>
      <c r="N1137" s="89">
        <v>7.0000000000000007E-2</v>
      </c>
      <c r="O1137" s="239">
        <f t="shared" si="107"/>
        <v>1989853.32</v>
      </c>
      <c r="P1137" s="238">
        <f t="shared" si="108"/>
        <v>782039.61302465748</v>
      </c>
      <c r="Q1137" s="238">
        <f t="shared" si="109"/>
        <v>1207813.7069753427</v>
      </c>
      <c r="R1137" s="89">
        <v>0.05</v>
      </c>
      <c r="S1137" s="238">
        <f t="shared" si="106"/>
        <v>1147423.0216265756</v>
      </c>
    </row>
    <row r="1138" spans="2:19" ht="15" customHeight="1" x14ac:dyDescent="0.25">
      <c r="B1138" s="11">
        <v>1134</v>
      </c>
      <c r="C1138" s="161" t="s">
        <v>878</v>
      </c>
      <c r="D1138" s="237"/>
      <c r="E1138" s="152">
        <v>42217</v>
      </c>
      <c r="F1138" s="58">
        <v>44482</v>
      </c>
      <c r="G1138" s="5">
        <f t="shared" si="104"/>
        <v>6.2054794520547949</v>
      </c>
      <c r="H1138" s="11">
        <v>15</v>
      </c>
      <c r="I1138" s="11"/>
      <c r="J1138" s="87">
        <v>0.05</v>
      </c>
      <c r="K1138" s="88">
        <f t="shared" si="105"/>
        <v>6.3333333333333325E-2</v>
      </c>
      <c r="L1138" s="238">
        <v>1859676</v>
      </c>
      <c r="M1138" s="238">
        <v>1520384.3</v>
      </c>
      <c r="N1138" s="89">
        <v>7.0000000000000007E-2</v>
      </c>
      <c r="O1138" s="239">
        <f t="shared" si="107"/>
        <v>1989853.32</v>
      </c>
      <c r="P1138" s="238">
        <f t="shared" si="108"/>
        <v>782039.61302465748</v>
      </c>
      <c r="Q1138" s="238">
        <f t="shared" si="109"/>
        <v>1207813.7069753427</v>
      </c>
      <c r="R1138" s="89">
        <v>0.05</v>
      </c>
      <c r="S1138" s="238">
        <f t="shared" si="106"/>
        <v>1147423.0216265756</v>
      </c>
    </row>
    <row r="1139" spans="2:19" ht="15" customHeight="1" x14ac:dyDescent="0.25">
      <c r="B1139" s="11">
        <v>1135</v>
      </c>
      <c r="C1139" s="161" t="s">
        <v>878</v>
      </c>
      <c r="D1139" s="237"/>
      <c r="E1139" s="152">
        <v>42217</v>
      </c>
      <c r="F1139" s="58">
        <v>44482</v>
      </c>
      <c r="G1139" s="5">
        <f t="shared" si="104"/>
        <v>6.2054794520547949</v>
      </c>
      <c r="H1139" s="11">
        <v>15</v>
      </c>
      <c r="I1139" s="11"/>
      <c r="J1139" s="87">
        <v>0.05</v>
      </c>
      <c r="K1139" s="88">
        <f t="shared" si="105"/>
        <v>6.3333333333333325E-2</v>
      </c>
      <c r="L1139" s="238">
        <v>1859676</v>
      </c>
      <c r="M1139" s="238">
        <v>1520384.3</v>
      </c>
      <c r="N1139" s="89">
        <v>7.0000000000000007E-2</v>
      </c>
      <c r="O1139" s="239">
        <f t="shared" si="107"/>
        <v>1989853.32</v>
      </c>
      <c r="P1139" s="238">
        <f t="shared" si="108"/>
        <v>782039.61302465748</v>
      </c>
      <c r="Q1139" s="238">
        <f t="shared" si="109"/>
        <v>1207813.7069753427</v>
      </c>
      <c r="R1139" s="89">
        <v>0.05</v>
      </c>
      <c r="S1139" s="238">
        <f t="shared" si="106"/>
        <v>1147423.0216265756</v>
      </c>
    </row>
    <row r="1140" spans="2:19" ht="15" customHeight="1" x14ac:dyDescent="0.25">
      <c r="B1140" s="11">
        <v>1136</v>
      </c>
      <c r="C1140" s="161" t="s">
        <v>878</v>
      </c>
      <c r="D1140" s="237"/>
      <c r="E1140" s="152">
        <v>42217</v>
      </c>
      <c r="F1140" s="58">
        <v>44482</v>
      </c>
      <c r="G1140" s="5">
        <f t="shared" si="104"/>
        <v>6.2054794520547949</v>
      </c>
      <c r="H1140" s="11">
        <v>15</v>
      </c>
      <c r="I1140" s="11"/>
      <c r="J1140" s="87">
        <v>0.05</v>
      </c>
      <c r="K1140" s="88">
        <f t="shared" si="105"/>
        <v>6.3333333333333325E-2</v>
      </c>
      <c r="L1140" s="238">
        <v>1859676</v>
      </c>
      <c r="M1140" s="238">
        <v>1520384.3</v>
      </c>
      <c r="N1140" s="89">
        <v>7.0000000000000007E-2</v>
      </c>
      <c r="O1140" s="239">
        <f t="shared" si="107"/>
        <v>1989853.32</v>
      </c>
      <c r="P1140" s="238">
        <f t="shared" si="108"/>
        <v>782039.61302465748</v>
      </c>
      <c r="Q1140" s="238">
        <f t="shared" si="109"/>
        <v>1207813.7069753427</v>
      </c>
      <c r="R1140" s="89">
        <v>0.05</v>
      </c>
      <c r="S1140" s="238">
        <f t="shared" si="106"/>
        <v>1147423.0216265756</v>
      </c>
    </row>
    <row r="1141" spans="2:19" ht="15" customHeight="1" x14ac:dyDescent="0.25">
      <c r="B1141" s="11">
        <v>1137</v>
      </c>
      <c r="C1141" s="161" t="s">
        <v>878</v>
      </c>
      <c r="D1141" s="237"/>
      <c r="E1141" s="152">
        <v>42217</v>
      </c>
      <c r="F1141" s="58">
        <v>44482</v>
      </c>
      <c r="G1141" s="5">
        <f t="shared" si="104"/>
        <v>6.2054794520547949</v>
      </c>
      <c r="H1141" s="11">
        <v>15</v>
      </c>
      <c r="I1141" s="11"/>
      <c r="J1141" s="87">
        <v>0.05</v>
      </c>
      <c r="K1141" s="88">
        <f t="shared" si="105"/>
        <v>6.3333333333333325E-2</v>
      </c>
      <c r="L1141" s="238">
        <v>1859676</v>
      </c>
      <c r="M1141" s="238">
        <v>1520384.3</v>
      </c>
      <c r="N1141" s="89">
        <v>7.0000000000000007E-2</v>
      </c>
      <c r="O1141" s="239">
        <f t="shared" si="107"/>
        <v>1989853.32</v>
      </c>
      <c r="P1141" s="238">
        <f t="shared" si="108"/>
        <v>782039.61302465748</v>
      </c>
      <c r="Q1141" s="238">
        <f t="shared" si="109"/>
        <v>1207813.7069753427</v>
      </c>
      <c r="R1141" s="89">
        <v>0.05</v>
      </c>
      <c r="S1141" s="238">
        <f t="shared" si="106"/>
        <v>1147423.0216265756</v>
      </c>
    </row>
    <row r="1142" spans="2:19" ht="15" customHeight="1" x14ac:dyDescent="0.25">
      <c r="B1142" s="11">
        <v>1138</v>
      </c>
      <c r="C1142" s="161" t="s">
        <v>878</v>
      </c>
      <c r="D1142" s="237"/>
      <c r="E1142" s="152">
        <v>42217</v>
      </c>
      <c r="F1142" s="58">
        <v>44482</v>
      </c>
      <c r="G1142" s="5">
        <f t="shared" si="104"/>
        <v>6.2054794520547949</v>
      </c>
      <c r="H1142" s="11">
        <v>15</v>
      </c>
      <c r="I1142" s="11"/>
      <c r="J1142" s="87">
        <v>0.05</v>
      </c>
      <c r="K1142" s="88">
        <f t="shared" si="105"/>
        <v>6.3333333333333325E-2</v>
      </c>
      <c r="L1142" s="238">
        <v>1859676</v>
      </c>
      <c r="M1142" s="238">
        <v>1520384.3</v>
      </c>
      <c r="N1142" s="89">
        <v>7.0000000000000007E-2</v>
      </c>
      <c r="O1142" s="239">
        <f t="shared" si="107"/>
        <v>1989853.32</v>
      </c>
      <c r="P1142" s="238">
        <f t="shared" si="108"/>
        <v>782039.61302465748</v>
      </c>
      <c r="Q1142" s="238">
        <f t="shared" si="109"/>
        <v>1207813.7069753427</v>
      </c>
      <c r="R1142" s="89">
        <v>0.05</v>
      </c>
      <c r="S1142" s="238">
        <f t="shared" si="106"/>
        <v>1147423.0216265756</v>
      </c>
    </row>
    <row r="1143" spans="2:19" ht="15" customHeight="1" x14ac:dyDescent="0.25">
      <c r="B1143" s="11">
        <v>1139</v>
      </c>
      <c r="C1143" s="161" t="s">
        <v>878</v>
      </c>
      <c r="D1143" s="237"/>
      <c r="E1143" s="152">
        <v>42217</v>
      </c>
      <c r="F1143" s="58">
        <v>44482</v>
      </c>
      <c r="G1143" s="5">
        <f t="shared" si="104"/>
        <v>6.2054794520547949</v>
      </c>
      <c r="H1143" s="11">
        <v>15</v>
      </c>
      <c r="I1143" s="11"/>
      <c r="J1143" s="87">
        <v>0.05</v>
      </c>
      <c r="K1143" s="88">
        <f t="shared" si="105"/>
        <v>6.3333333333333325E-2</v>
      </c>
      <c r="L1143" s="238">
        <v>1859676</v>
      </c>
      <c r="M1143" s="238">
        <v>1520384.3</v>
      </c>
      <c r="N1143" s="89">
        <v>7.0000000000000007E-2</v>
      </c>
      <c r="O1143" s="239">
        <f t="shared" si="107"/>
        <v>1989853.32</v>
      </c>
      <c r="P1143" s="238">
        <f t="shared" si="108"/>
        <v>782039.61302465748</v>
      </c>
      <c r="Q1143" s="238">
        <f t="shared" si="109"/>
        <v>1207813.7069753427</v>
      </c>
      <c r="R1143" s="89">
        <v>0.05</v>
      </c>
      <c r="S1143" s="238">
        <f t="shared" si="106"/>
        <v>1147423.0216265756</v>
      </c>
    </row>
    <row r="1144" spans="2:19" ht="15" customHeight="1" x14ac:dyDescent="0.25">
      <c r="B1144" s="11">
        <v>1140</v>
      </c>
      <c r="C1144" s="161" t="s">
        <v>878</v>
      </c>
      <c r="D1144" s="237"/>
      <c r="E1144" s="152">
        <v>42217</v>
      </c>
      <c r="F1144" s="58">
        <v>44482</v>
      </c>
      <c r="G1144" s="5">
        <f t="shared" si="104"/>
        <v>6.2054794520547949</v>
      </c>
      <c r="H1144" s="11">
        <v>15</v>
      </c>
      <c r="I1144" s="11"/>
      <c r="J1144" s="87">
        <v>0.05</v>
      </c>
      <c r="K1144" s="88">
        <f t="shared" si="105"/>
        <v>6.3333333333333325E-2</v>
      </c>
      <c r="L1144" s="238">
        <v>1859676</v>
      </c>
      <c r="M1144" s="238">
        <v>1520384.3</v>
      </c>
      <c r="N1144" s="89">
        <v>7.0000000000000007E-2</v>
      </c>
      <c r="O1144" s="239">
        <f t="shared" si="107"/>
        <v>1989853.32</v>
      </c>
      <c r="P1144" s="238">
        <f t="shared" si="108"/>
        <v>782039.61302465748</v>
      </c>
      <c r="Q1144" s="238">
        <f t="shared" si="109"/>
        <v>1207813.7069753427</v>
      </c>
      <c r="R1144" s="89">
        <v>0.05</v>
      </c>
      <c r="S1144" s="238">
        <f t="shared" si="106"/>
        <v>1147423.0216265756</v>
      </c>
    </row>
    <row r="1145" spans="2:19" ht="15" customHeight="1" x14ac:dyDescent="0.25">
      <c r="B1145" s="11">
        <v>1141</v>
      </c>
      <c r="C1145" s="161" t="s">
        <v>878</v>
      </c>
      <c r="D1145" s="237"/>
      <c r="E1145" s="152">
        <v>42217</v>
      </c>
      <c r="F1145" s="58">
        <v>44482</v>
      </c>
      <c r="G1145" s="5">
        <f t="shared" si="104"/>
        <v>6.2054794520547949</v>
      </c>
      <c r="H1145" s="11">
        <v>15</v>
      </c>
      <c r="I1145" s="11"/>
      <c r="J1145" s="87">
        <v>0.05</v>
      </c>
      <c r="K1145" s="88">
        <f t="shared" si="105"/>
        <v>6.3333333333333325E-2</v>
      </c>
      <c r="L1145" s="238">
        <v>1859676</v>
      </c>
      <c r="M1145" s="238">
        <v>1520384.3</v>
      </c>
      <c r="N1145" s="89">
        <v>7.0000000000000007E-2</v>
      </c>
      <c r="O1145" s="239">
        <f t="shared" si="107"/>
        <v>1989853.32</v>
      </c>
      <c r="P1145" s="238">
        <f t="shared" si="108"/>
        <v>782039.61302465748</v>
      </c>
      <c r="Q1145" s="238">
        <f t="shared" si="109"/>
        <v>1207813.7069753427</v>
      </c>
      <c r="R1145" s="89">
        <v>0.05</v>
      </c>
      <c r="S1145" s="238">
        <f t="shared" si="106"/>
        <v>1147423.0216265756</v>
      </c>
    </row>
    <row r="1146" spans="2:19" ht="15" customHeight="1" x14ac:dyDescent="0.25">
      <c r="B1146" s="11">
        <v>1142</v>
      </c>
      <c r="C1146" s="161" t="s">
        <v>878</v>
      </c>
      <c r="D1146" s="237"/>
      <c r="E1146" s="152">
        <v>42217</v>
      </c>
      <c r="F1146" s="58">
        <v>44482</v>
      </c>
      <c r="G1146" s="5">
        <f t="shared" si="104"/>
        <v>6.2054794520547949</v>
      </c>
      <c r="H1146" s="11">
        <v>15</v>
      </c>
      <c r="I1146" s="11"/>
      <c r="J1146" s="87">
        <v>0.05</v>
      </c>
      <c r="K1146" s="88">
        <f t="shared" si="105"/>
        <v>6.3333333333333325E-2</v>
      </c>
      <c r="L1146" s="238">
        <v>1859676</v>
      </c>
      <c r="M1146" s="238">
        <v>1520384.3</v>
      </c>
      <c r="N1146" s="89">
        <v>7.0000000000000007E-2</v>
      </c>
      <c r="O1146" s="239">
        <f t="shared" si="107"/>
        <v>1989853.32</v>
      </c>
      <c r="P1146" s="238">
        <f t="shared" si="108"/>
        <v>782039.61302465748</v>
      </c>
      <c r="Q1146" s="238">
        <f t="shared" si="109"/>
        <v>1207813.7069753427</v>
      </c>
      <c r="R1146" s="89">
        <v>0.05</v>
      </c>
      <c r="S1146" s="238">
        <f t="shared" si="106"/>
        <v>1147423.0216265756</v>
      </c>
    </row>
    <row r="1147" spans="2:19" ht="15" customHeight="1" x14ac:dyDescent="0.25">
      <c r="B1147" s="11">
        <v>1143</v>
      </c>
      <c r="C1147" s="161" t="s">
        <v>879</v>
      </c>
      <c r="D1147" s="237"/>
      <c r="E1147" s="152">
        <v>42217</v>
      </c>
      <c r="F1147" s="58">
        <v>44482</v>
      </c>
      <c r="G1147" s="5">
        <f t="shared" si="104"/>
        <v>6.2054794520547949</v>
      </c>
      <c r="H1147" s="11">
        <v>5</v>
      </c>
      <c r="I1147" s="11"/>
      <c r="J1147" s="87">
        <v>0.05</v>
      </c>
      <c r="K1147" s="88">
        <f t="shared" si="105"/>
        <v>0.19</v>
      </c>
      <c r="L1147" s="238">
        <v>231980</v>
      </c>
      <c r="M1147" s="238">
        <v>189656</v>
      </c>
      <c r="N1147" s="89">
        <v>7.0000000000000007E-2</v>
      </c>
      <c r="O1147" s="239">
        <f t="shared" si="107"/>
        <v>248218.6</v>
      </c>
      <c r="P1147" s="238">
        <f t="shared" si="108"/>
        <v>292659.93016438355</v>
      </c>
      <c r="Q1147" s="238">
        <f t="shared" si="109"/>
        <v>0</v>
      </c>
      <c r="R1147" s="89">
        <v>0.05</v>
      </c>
      <c r="S1147" s="238">
        <f t="shared" si="106"/>
        <v>12410.93</v>
      </c>
    </row>
    <row r="1148" spans="2:19" ht="15" customHeight="1" x14ac:dyDescent="0.25">
      <c r="B1148" s="11">
        <v>1144</v>
      </c>
      <c r="C1148" s="161" t="s">
        <v>879</v>
      </c>
      <c r="D1148" s="237"/>
      <c r="E1148" s="152">
        <v>42217</v>
      </c>
      <c r="F1148" s="58">
        <v>44482</v>
      </c>
      <c r="G1148" s="5">
        <f t="shared" si="104"/>
        <v>6.2054794520547949</v>
      </c>
      <c r="H1148" s="11">
        <v>5</v>
      </c>
      <c r="I1148" s="11"/>
      <c r="J1148" s="87">
        <v>0.05</v>
      </c>
      <c r="K1148" s="88">
        <f t="shared" si="105"/>
        <v>0.19</v>
      </c>
      <c r="L1148" s="238">
        <v>231980</v>
      </c>
      <c r="M1148" s="238">
        <v>189656</v>
      </c>
      <c r="N1148" s="89">
        <v>7.0000000000000007E-2</v>
      </c>
      <c r="O1148" s="239">
        <f t="shared" si="107"/>
        <v>248218.6</v>
      </c>
      <c r="P1148" s="238">
        <f t="shared" si="108"/>
        <v>292659.93016438355</v>
      </c>
      <c r="Q1148" s="238">
        <f t="shared" si="109"/>
        <v>0</v>
      </c>
      <c r="R1148" s="89">
        <v>0.05</v>
      </c>
      <c r="S1148" s="238">
        <f t="shared" si="106"/>
        <v>12410.93</v>
      </c>
    </row>
    <row r="1149" spans="2:19" ht="15" customHeight="1" x14ac:dyDescent="0.25">
      <c r="B1149" s="11">
        <v>1145</v>
      </c>
      <c r="C1149" s="161" t="s">
        <v>879</v>
      </c>
      <c r="D1149" s="237"/>
      <c r="E1149" s="152">
        <v>42217</v>
      </c>
      <c r="F1149" s="58">
        <v>44482</v>
      </c>
      <c r="G1149" s="5">
        <f t="shared" si="104"/>
        <v>6.2054794520547949</v>
      </c>
      <c r="H1149" s="11">
        <v>5</v>
      </c>
      <c r="I1149" s="11"/>
      <c r="J1149" s="87">
        <v>0.05</v>
      </c>
      <c r="K1149" s="88">
        <f t="shared" si="105"/>
        <v>0.19</v>
      </c>
      <c r="L1149" s="238">
        <v>231980</v>
      </c>
      <c r="M1149" s="238">
        <v>189656</v>
      </c>
      <c r="N1149" s="89">
        <v>7.0000000000000007E-2</v>
      </c>
      <c r="O1149" s="239">
        <f t="shared" si="107"/>
        <v>248218.6</v>
      </c>
      <c r="P1149" s="238">
        <f t="shared" si="108"/>
        <v>292659.93016438355</v>
      </c>
      <c r="Q1149" s="238">
        <f t="shared" si="109"/>
        <v>0</v>
      </c>
      <c r="R1149" s="89">
        <v>0.05</v>
      </c>
      <c r="S1149" s="238">
        <f t="shared" si="106"/>
        <v>12410.93</v>
      </c>
    </row>
    <row r="1150" spans="2:19" ht="15" customHeight="1" x14ac:dyDescent="0.25">
      <c r="B1150" s="11">
        <v>1146</v>
      </c>
      <c r="C1150" s="161" t="s">
        <v>879</v>
      </c>
      <c r="D1150" s="237"/>
      <c r="E1150" s="152">
        <v>42217</v>
      </c>
      <c r="F1150" s="58">
        <v>44482</v>
      </c>
      <c r="G1150" s="5">
        <f t="shared" si="104"/>
        <v>6.2054794520547949</v>
      </c>
      <c r="H1150" s="11">
        <v>5</v>
      </c>
      <c r="I1150" s="11"/>
      <c r="J1150" s="87">
        <v>0.05</v>
      </c>
      <c r="K1150" s="88">
        <f t="shared" si="105"/>
        <v>0.19</v>
      </c>
      <c r="L1150" s="238">
        <v>231980</v>
      </c>
      <c r="M1150" s="238">
        <v>189656</v>
      </c>
      <c r="N1150" s="89">
        <v>7.0000000000000007E-2</v>
      </c>
      <c r="O1150" s="239">
        <f t="shared" si="107"/>
        <v>248218.6</v>
      </c>
      <c r="P1150" s="238">
        <f t="shared" si="108"/>
        <v>292659.93016438355</v>
      </c>
      <c r="Q1150" s="238">
        <f t="shared" si="109"/>
        <v>0</v>
      </c>
      <c r="R1150" s="89">
        <v>0.05</v>
      </c>
      <c r="S1150" s="238">
        <f t="shared" si="106"/>
        <v>12410.93</v>
      </c>
    </row>
    <row r="1151" spans="2:19" x14ac:dyDescent="0.25">
      <c r="B1151" s="11">
        <v>1147</v>
      </c>
      <c r="C1151" s="161" t="s">
        <v>880</v>
      </c>
      <c r="D1151" s="237"/>
      <c r="E1151" s="152">
        <v>42217</v>
      </c>
      <c r="F1151" s="58">
        <v>44482</v>
      </c>
      <c r="G1151" s="5">
        <f t="shared" si="104"/>
        <v>6.2054794520547949</v>
      </c>
      <c r="H1151" s="11">
        <v>25</v>
      </c>
      <c r="I1151" s="11"/>
      <c r="J1151" s="87">
        <v>0.05</v>
      </c>
      <c r="K1151" s="88">
        <f t="shared" si="105"/>
        <v>3.7999999999999999E-2</v>
      </c>
      <c r="L1151" s="238">
        <v>105589305</v>
      </c>
      <c r="M1151" s="238">
        <v>86324888.030000001</v>
      </c>
      <c r="N1151" s="89">
        <v>0.05</v>
      </c>
      <c r="O1151" s="239">
        <f t="shared" si="107"/>
        <v>110868770.25</v>
      </c>
      <c r="P1151" s="238">
        <f t="shared" si="108"/>
        <v>26143767.275116436</v>
      </c>
      <c r="Q1151" s="238">
        <f t="shared" si="109"/>
        <v>84725002.974883556</v>
      </c>
      <c r="R1151" s="89">
        <v>0.05</v>
      </c>
      <c r="S1151" s="238">
        <f t="shared" si="106"/>
        <v>80488752.826139376</v>
      </c>
    </row>
    <row r="1152" spans="2:19" ht="15" customHeight="1" x14ac:dyDescent="0.25">
      <c r="B1152" s="11">
        <v>1148</v>
      </c>
      <c r="C1152" s="161" t="s">
        <v>881</v>
      </c>
      <c r="D1152" s="237">
        <v>0</v>
      </c>
      <c r="E1152" s="152">
        <v>42217</v>
      </c>
      <c r="F1152" s="58">
        <v>44482</v>
      </c>
      <c r="G1152" s="5">
        <f t="shared" si="104"/>
        <v>6.2054794520547949</v>
      </c>
      <c r="H1152" s="11">
        <v>25</v>
      </c>
      <c r="I1152" s="11"/>
      <c r="J1152" s="87">
        <v>0.05</v>
      </c>
      <c r="K1152" s="88">
        <f t="shared" si="105"/>
        <v>3.7999999999999999E-2</v>
      </c>
      <c r="L1152" s="238">
        <v>95083932</v>
      </c>
      <c r="M1152" s="238">
        <v>77736185.340000004</v>
      </c>
      <c r="N1152" s="89">
        <v>0.05</v>
      </c>
      <c r="O1152" s="239">
        <f t="shared" si="107"/>
        <v>99838128.600000009</v>
      </c>
      <c r="P1152" s="238">
        <f t="shared" si="108"/>
        <v>23542651.31123836</v>
      </c>
      <c r="Q1152" s="238">
        <f t="shared" si="109"/>
        <v>76295477.288761646</v>
      </c>
      <c r="R1152" s="89">
        <v>0.05</v>
      </c>
      <c r="S1152" s="238">
        <f t="shared" si="106"/>
        <v>72480703.424323559</v>
      </c>
    </row>
    <row r="1153" spans="2:19" x14ac:dyDescent="0.25">
      <c r="B1153" s="11">
        <v>1149</v>
      </c>
      <c r="C1153" s="161" t="s">
        <v>882</v>
      </c>
      <c r="D1153" s="237">
        <v>0</v>
      </c>
      <c r="E1153" s="152">
        <v>42217</v>
      </c>
      <c r="F1153" s="58">
        <v>44482</v>
      </c>
      <c r="G1153" s="5">
        <f t="shared" si="104"/>
        <v>6.2054794520547949</v>
      </c>
      <c r="H1153" s="11">
        <v>25</v>
      </c>
      <c r="I1153" s="11"/>
      <c r="J1153" s="87">
        <v>0.05</v>
      </c>
      <c r="K1153" s="88">
        <f t="shared" si="105"/>
        <v>3.7999999999999999E-2</v>
      </c>
      <c r="L1153" s="238">
        <v>39793577</v>
      </c>
      <c r="M1153" s="238">
        <v>32533371.43</v>
      </c>
      <c r="N1153" s="89">
        <v>0.05</v>
      </c>
      <c r="O1153" s="239">
        <f t="shared" si="107"/>
        <v>41783255.850000001</v>
      </c>
      <c r="P1153" s="238">
        <f t="shared" si="108"/>
        <v>9852835.1534506865</v>
      </c>
      <c r="Q1153" s="238">
        <f t="shared" si="109"/>
        <v>31930420.696549315</v>
      </c>
      <c r="R1153" s="89">
        <v>0.05</v>
      </c>
      <c r="S1153" s="238">
        <f t="shared" si="106"/>
        <v>30333899.661721848</v>
      </c>
    </row>
    <row r="1154" spans="2:19" x14ac:dyDescent="0.25">
      <c r="B1154" s="11">
        <v>1150</v>
      </c>
      <c r="C1154" s="161" t="s">
        <v>882</v>
      </c>
      <c r="D1154" s="237">
        <v>0</v>
      </c>
      <c r="E1154" s="152">
        <v>42217</v>
      </c>
      <c r="F1154" s="58">
        <v>44482</v>
      </c>
      <c r="G1154" s="5">
        <f t="shared" si="104"/>
        <v>6.2054794520547949</v>
      </c>
      <c r="H1154" s="11">
        <v>25</v>
      </c>
      <c r="I1154" s="11"/>
      <c r="J1154" s="87">
        <v>0.05</v>
      </c>
      <c r="K1154" s="88">
        <f t="shared" si="105"/>
        <v>3.7999999999999999E-2</v>
      </c>
      <c r="L1154" s="238">
        <v>39793577</v>
      </c>
      <c r="M1154" s="238">
        <v>32533371.43</v>
      </c>
      <c r="N1154" s="89">
        <v>0.05</v>
      </c>
      <c r="O1154" s="239">
        <f t="shared" si="107"/>
        <v>41783255.850000001</v>
      </c>
      <c r="P1154" s="238">
        <f t="shared" si="108"/>
        <v>9852835.1534506865</v>
      </c>
      <c r="Q1154" s="238">
        <f t="shared" si="109"/>
        <v>31930420.696549315</v>
      </c>
      <c r="R1154" s="89">
        <v>0.05</v>
      </c>
      <c r="S1154" s="238">
        <f t="shared" si="106"/>
        <v>30333899.661721848</v>
      </c>
    </row>
    <row r="1155" spans="2:19" ht="15" customHeight="1" x14ac:dyDescent="0.25">
      <c r="B1155" s="11">
        <v>1151</v>
      </c>
      <c r="C1155" s="161" t="s">
        <v>883</v>
      </c>
      <c r="D1155" s="237"/>
      <c r="E1155" s="152">
        <v>42217</v>
      </c>
      <c r="F1155" s="58">
        <v>44482</v>
      </c>
      <c r="G1155" s="5">
        <f t="shared" si="104"/>
        <v>6.2054794520547949</v>
      </c>
      <c r="H1155" s="11">
        <v>5</v>
      </c>
      <c r="I1155" s="11"/>
      <c r="J1155" s="87">
        <v>0.05</v>
      </c>
      <c r="K1155" s="88">
        <f t="shared" si="105"/>
        <v>0.19</v>
      </c>
      <c r="L1155" s="238">
        <v>660177</v>
      </c>
      <c r="M1155" s="238">
        <v>539729.9</v>
      </c>
      <c r="N1155" s="89">
        <v>7.0000000000000007E-2</v>
      </c>
      <c r="O1155" s="239">
        <f t="shared" si="107"/>
        <v>706389.39</v>
      </c>
      <c r="P1155" s="238">
        <f t="shared" si="108"/>
        <v>832862.12051095895</v>
      </c>
      <c r="Q1155" s="238">
        <f t="shared" si="109"/>
        <v>0</v>
      </c>
      <c r="R1155" s="89">
        <v>0.05</v>
      </c>
      <c r="S1155" s="238">
        <f t="shared" si="106"/>
        <v>35319.469499999999</v>
      </c>
    </row>
    <row r="1156" spans="2:19" ht="15" customHeight="1" x14ac:dyDescent="0.25">
      <c r="B1156" s="11">
        <v>1152</v>
      </c>
      <c r="C1156" s="161" t="s">
        <v>883</v>
      </c>
      <c r="D1156" s="237"/>
      <c r="E1156" s="152">
        <v>42217</v>
      </c>
      <c r="F1156" s="58">
        <v>44482</v>
      </c>
      <c r="G1156" s="5">
        <f t="shared" si="104"/>
        <v>6.2054794520547949</v>
      </c>
      <c r="H1156" s="11">
        <v>5</v>
      </c>
      <c r="I1156" s="11"/>
      <c r="J1156" s="87">
        <v>0.05</v>
      </c>
      <c r="K1156" s="88">
        <f t="shared" si="105"/>
        <v>0.19</v>
      </c>
      <c r="L1156" s="238">
        <v>660177</v>
      </c>
      <c r="M1156" s="238">
        <v>539729.9</v>
      </c>
      <c r="N1156" s="89">
        <v>7.0000000000000007E-2</v>
      </c>
      <c r="O1156" s="239">
        <f t="shared" si="107"/>
        <v>706389.39</v>
      </c>
      <c r="P1156" s="238">
        <f t="shared" si="108"/>
        <v>832862.12051095895</v>
      </c>
      <c r="Q1156" s="238">
        <f t="shared" si="109"/>
        <v>0</v>
      </c>
      <c r="R1156" s="89">
        <v>0.05</v>
      </c>
      <c r="S1156" s="238">
        <f t="shared" si="106"/>
        <v>35319.469499999999</v>
      </c>
    </row>
    <row r="1157" spans="2:19" ht="15" customHeight="1" x14ac:dyDescent="0.25">
      <c r="B1157" s="11">
        <v>1153</v>
      </c>
      <c r="C1157" s="161" t="s">
        <v>884</v>
      </c>
      <c r="D1157" s="237"/>
      <c r="E1157" s="152">
        <v>42217</v>
      </c>
      <c r="F1157" s="58">
        <v>44482</v>
      </c>
      <c r="G1157" s="5">
        <f t="shared" ref="G1157:G1220" si="110">(F1157-E1157)/(EDATE(F1157,12)-F1157)</f>
        <v>6.2054794520547949</v>
      </c>
      <c r="H1157" s="11">
        <v>15</v>
      </c>
      <c r="I1157" s="11"/>
      <c r="J1157" s="87">
        <v>0.05</v>
      </c>
      <c r="K1157" s="88">
        <f t="shared" ref="K1157:K1220" si="111">(1-J1157)/H1157</f>
        <v>6.3333333333333325E-2</v>
      </c>
      <c r="L1157" s="238">
        <v>4143446</v>
      </c>
      <c r="M1157" s="238">
        <v>3387488.09</v>
      </c>
      <c r="N1157" s="89">
        <v>7.0000000000000007E-2</v>
      </c>
      <c r="O1157" s="239">
        <f t="shared" si="107"/>
        <v>4433487.2200000007</v>
      </c>
      <c r="P1157" s="238">
        <f t="shared" si="108"/>
        <v>1742421.210161644</v>
      </c>
      <c r="Q1157" s="238">
        <f t="shared" si="109"/>
        <v>2691066.0098383566</v>
      </c>
      <c r="R1157" s="89">
        <v>0.05</v>
      </c>
      <c r="S1157" s="238">
        <f t="shared" ref="S1157:S1220" si="112">IF(M1157&lt;=0,0,IF(Q1157&lt;=J1157*O1157,J1157*O1157,Q1157*(1-R1157)))</f>
        <v>2556512.7093464388</v>
      </c>
    </row>
    <row r="1158" spans="2:19" x14ac:dyDescent="0.25">
      <c r="B1158" s="11">
        <v>1154</v>
      </c>
      <c r="C1158" s="161" t="s">
        <v>885</v>
      </c>
      <c r="D1158" s="237"/>
      <c r="E1158" s="152">
        <v>42217</v>
      </c>
      <c r="F1158" s="58">
        <v>44482</v>
      </c>
      <c r="G1158" s="5">
        <f t="shared" si="110"/>
        <v>6.2054794520547949</v>
      </c>
      <c r="H1158" s="11">
        <v>25</v>
      </c>
      <c r="I1158" s="11"/>
      <c r="J1158" s="87">
        <v>0.05</v>
      </c>
      <c r="K1158" s="88">
        <f t="shared" si="111"/>
        <v>3.7999999999999999E-2</v>
      </c>
      <c r="L1158" s="238">
        <v>10048991</v>
      </c>
      <c r="M1158" s="238">
        <v>8215586.0700000003</v>
      </c>
      <c r="N1158" s="89">
        <v>0.05</v>
      </c>
      <c r="O1158" s="239">
        <f t="shared" ref="O1158:O1221" si="113">L1158*(1+N1158)</f>
        <v>10551440.550000001</v>
      </c>
      <c r="P1158" s="238">
        <f t="shared" ref="P1158:P1221" si="114">O1158*K1158*G1158</f>
        <v>2488116.4058589046</v>
      </c>
      <c r="Q1158" s="238">
        <f t="shared" ref="Q1158:Q1221" si="115">MAX(O1158-P1158,0)</f>
        <v>8063324.1441410966</v>
      </c>
      <c r="R1158" s="89">
        <v>0.05</v>
      </c>
      <c r="S1158" s="238">
        <f t="shared" si="112"/>
        <v>7660157.9369340418</v>
      </c>
    </row>
    <row r="1159" spans="2:19" x14ac:dyDescent="0.25">
      <c r="B1159" s="11">
        <v>1155</v>
      </c>
      <c r="C1159" s="161" t="s">
        <v>886</v>
      </c>
      <c r="D1159" s="237"/>
      <c r="E1159" s="152">
        <v>42217</v>
      </c>
      <c r="F1159" s="58">
        <v>44482</v>
      </c>
      <c r="G1159" s="5">
        <f t="shared" si="110"/>
        <v>6.2054794520547949</v>
      </c>
      <c r="H1159" s="11">
        <v>40</v>
      </c>
      <c r="I1159" s="11"/>
      <c r="J1159" s="87">
        <v>0.05</v>
      </c>
      <c r="K1159" s="88">
        <f t="shared" si="111"/>
        <v>2.375E-2</v>
      </c>
      <c r="L1159" s="238">
        <v>21201635</v>
      </c>
      <c r="M1159" s="238">
        <v>17333467.34</v>
      </c>
      <c r="N1159" s="89">
        <v>0.05</v>
      </c>
      <c r="O1159" s="239">
        <f t="shared" si="113"/>
        <v>22261716.75</v>
      </c>
      <c r="P1159" s="238">
        <f t="shared" si="114"/>
        <v>3280934.86416524</v>
      </c>
      <c r="Q1159" s="238">
        <f t="shared" si="115"/>
        <v>18980781.885834761</v>
      </c>
      <c r="R1159" s="89">
        <v>0.05</v>
      </c>
      <c r="S1159" s="238">
        <f t="shared" si="112"/>
        <v>18031742.791543022</v>
      </c>
    </row>
    <row r="1160" spans="2:19" ht="15" customHeight="1" x14ac:dyDescent="0.25">
      <c r="B1160" s="11">
        <v>1156</v>
      </c>
      <c r="C1160" s="161" t="s">
        <v>887</v>
      </c>
      <c r="D1160" s="237"/>
      <c r="E1160" s="152">
        <v>42217</v>
      </c>
      <c r="F1160" s="58">
        <v>44482</v>
      </c>
      <c r="G1160" s="5">
        <f t="shared" si="110"/>
        <v>6.2054794520547949</v>
      </c>
      <c r="H1160" s="11">
        <v>5</v>
      </c>
      <c r="I1160" s="11"/>
      <c r="J1160" s="87">
        <v>0.05</v>
      </c>
      <c r="K1160" s="88">
        <f t="shared" si="111"/>
        <v>0.19</v>
      </c>
      <c r="L1160" s="238">
        <v>1026771</v>
      </c>
      <c r="M1160" s="238">
        <v>839440.06</v>
      </c>
      <c r="N1160" s="89">
        <v>7.0000000000000007E-2</v>
      </c>
      <c r="O1160" s="239">
        <f t="shared" si="113"/>
        <v>1098644.97</v>
      </c>
      <c r="P1160" s="238">
        <f t="shared" si="114"/>
        <v>1295347.5694232879</v>
      </c>
      <c r="Q1160" s="238">
        <f t="shared" si="115"/>
        <v>0</v>
      </c>
      <c r="R1160" s="89">
        <v>0.05</v>
      </c>
      <c r="S1160" s="238">
        <f t="shared" si="112"/>
        <v>54932.248500000002</v>
      </c>
    </row>
    <row r="1161" spans="2:19" ht="15" customHeight="1" x14ac:dyDescent="0.25">
      <c r="B1161" s="11">
        <v>1157</v>
      </c>
      <c r="C1161" s="161" t="s">
        <v>888</v>
      </c>
      <c r="D1161" s="237"/>
      <c r="E1161" s="152">
        <v>42217</v>
      </c>
      <c r="F1161" s="58">
        <v>44482</v>
      </c>
      <c r="G1161" s="5">
        <f t="shared" si="110"/>
        <v>6.2054794520547949</v>
      </c>
      <c r="H1161" s="11">
        <v>5</v>
      </c>
      <c r="I1161" s="11"/>
      <c r="J1161" s="87">
        <v>0.05</v>
      </c>
      <c r="K1161" s="88">
        <f t="shared" si="111"/>
        <v>0.19</v>
      </c>
      <c r="L1161" s="238">
        <v>466142</v>
      </c>
      <c r="M1161" s="238">
        <v>381095.95</v>
      </c>
      <c r="N1161" s="89">
        <v>7.0000000000000007E-2</v>
      </c>
      <c r="O1161" s="239">
        <f t="shared" si="113"/>
        <v>498771.94</v>
      </c>
      <c r="P1161" s="238">
        <f t="shared" si="114"/>
        <v>588072.61473698635</v>
      </c>
      <c r="Q1161" s="238">
        <f t="shared" si="115"/>
        <v>0</v>
      </c>
      <c r="R1161" s="89">
        <v>0.05</v>
      </c>
      <c r="S1161" s="238">
        <f t="shared" si="112"/>
        <v>24938.597000000002</v>
      </c>
    </row>
    <row r="1162" spans="2:19" ht="15" customHeight="1" x14ac:dyDescent="0.25">
      <c r="B1162" s="11">
        <v>1158</v>
      </c>
      <c r="C1162" s="161" t="s">
        <v>889</v>
      </c>
      <c r="D1162" s="237"/>
      <c r="E1162" s="152">
        <v>42217</v>
      </c>
      <c r="F1162" s="58">
        <v>44482</v>
      </c>
      <c r="G1162" s="5">
        <f t="shared" si="110"/>
        <v>6.2054794520547949</v>
      </c>
      <c r="H1162" s="11">
        <v>15</v>
      </c>
      <c r="I1162" s="11"/>
      <c r="J1162" s="87">
        <v>0.05</v>
      </c>
      <c r="K1162" s="88">
        <f t="shared" si="111"/>
        <v>6.3333333333333325E-2</v>
      </c>
      <c r="L1162" s="238">
        <v>1848541</v>
      </c>
      <c r="M1162" s="238">
        <v>1511280.85</v>
      </c>
      <c r="N1162" s="89">
        <v>7.0000000000000007E-2</v>
      </c>
      <c r="O1162" s="239">
        <f t="shared" si="113"/>
        <v>1977938.87</v>
      </c>
      <c r="P1162" s="238">
        <f t="shared" si="114"/>
        <v>777357.07096301368</v>
      </c>
      <c r="Q1162" s="238">
        <f t="shared" si="115"/>
        <v>1200581.7990369864</v>
      </c>
      <c r="R1162" s="89">
        <v>0.05</v>
      </c>
      <c r="S1162" s="238">
        <f t="shared" si="112"/>
        <v>1140552.7090851371</v>
      </c>
    </row>
    <row r="1163" spans="2:19" x14ac:dyDescent="0.25">
      <c r="B1163" s="11">
        <v>1159</v>
      </c>
      <c r="C1163" s="161" t="s">
        <v>890</v>
      </c>
      <c r="D1163" s="237"/>
      <c r="E1163" s="152">
        <v>42217</v>
      </c>
      <c r="F1163" s="58">
        <v>44482</v>
      </c>
      <c r="G1163" s="5">
        <f t="shared" si="110"/>
        <v>6.2054794520547949</v>
      </c>
      <c r="H1163" s="11">
        <v>25</v>
      </c>
      <c r="I1163" s="11"/>
      <c r="J1163" s="87">
        <v>0.05</v>
      </c>
      <c r="K1163" s="88">
        <f t="shared" si="111"/>
        <v>3.7999999999999999E-2</v>
      </c>
      <c r="L1163" s="238">
        <v>23933754</v>
      </c>
      <c r="M1163" s="238">
        <v>19567120.300000001</v>
      </c>
      <c r="N1163" s="89">
        <v>0.05</v>
      </c>
      <c r="O1163" s="239">
        <f t="shared" si="113"/>
        <v>25130441.699999999</v>
      </c>
      <c r="P1163" s="238">
        <f t="shared" si="114"/>
        <v>5925964.7044356158</v>
      </c>
      <c r="Q1163" s="238">
        <f t="shared" si="115"/>
        <v>19204476.995564383</v>
      </c>
      <c r="R1163" s="89">
        <v>0.05</v>
      </c>
      <c r="S1163" s="238">
        <f t="shared" si="112"/>
        <v>18244253.145786162</v>
      </c>
    </row>
    <row r="1164" spans="2:19" ht="15" customHeight="1" x14ac:dyDescent="0.25">
      <c r="B1164" s="11">
        <v>1160</v>
      </c>
      <c r="C1164" s="161" t="s">
        <v>891</v>
      </c>
      <c r="D1164" s="237"/>
      <c r="E1164" s="152">
        <v>42217</v>
      </c>
      <c r="F1164" s="58">
        <v>44482</v>
      </c>
      <c r="G1164" s="5">
        <f t="shared" si="110"/>
        <v>6.2054794520547949</v>
      </c>
      <c r="H1164" s="11">
        <v>15</v>
      </c>
      <c r="I1164" s="11"/>
      <c r="J1164" s="87">
        <v>0.05</v>
      </c>
      <c r="K1164" s="88">
        <f t="shared" si="111"/>
        <v>6.3333333333333325E-2</v>
      </c>
      <c r="L1164" s="238">
        <v>3040786</v>
      </c>
      <c r="M1164" s="238">
        <v>2486004.7200000002</v>
      </c>
      <c r="N1164" s="89">
        <v>7.0000000000000007E-2</v>
      </c>
      <c r="O1164" s="239">
        <f t="shared" si="113"/>
        <v>3253641.02</v>
      </c>
      <c r="P1164" s="238">
        <f t="shared" si="114"/>
        <v>1278725.4912849315</v>
      </c>
      <c r="Q1164" s="238">
        <f t="shared" si="115"/>
        <v>1974915.5287150685</v>
      </c>
      <c r="R1164" s="89">
        <v>0.05</v>
      </c>
      <c r="S1164" s="238">
        <f t="shared" si="112"/>
        <v>1876169.7522793149</v>
      </c>
    </row>
    <row r="1165" spans="2:19" ht="15" customHeight="1" x14ac:dyDescent="0.25">
      <c r="B1165" s="11">
        <v>1161</v>
      </c>
      <c r="C1165" s="161" t="s">
        <v>892</v>
      </c>
      <c r="D1165" s="237"/>
      <c r="E1165" s="152">
        <v>42217</v>
      </c>
      <c r="F1165" s="58">
        <v>44482</v>
      </c>
      <c r="G1165" s="5">
        <f t="shared" si="110"/>
        <v>6.2054794520547949</v>
      </c>
      <c r="H1165" s="11">
        <v>15</v>
      </c>
      <c r="I1165" s="11"/>
      <c r="J1165" s="87">
        <v>0.05</v>
      </c>
      <c r="K1165" s="88">
        <f t="shared" si="111"/>
        <v>6.3333333333333325E-2</v>
      </c>
      <c r="L1165" s="238">
        <v>1026663</v>
      </c>
      <c r="M1165" s="238">
        <v>839351.76</v>
      </c>
      <c r="N1165" s="89">
        <v>7.0000000000000007E-2</v>
      </c>
      <c r="O1165" s="239">
        <f t="shared" si="113"/>
        <v>1098529.4100000001</v>
      </c>
      <c r="P1165" s="238">
        <f t="shared" si="114"/>
        <v>431737.10647808219</v>
      </c>
      <c r="Q1165" s="238">
        <f t="shared" si="115"/>
        <v>666792.3035219179</v>
      </c>
      <c r="R1165" s="89">
        <v>0.05</v>
      </c>
      <c r="S1165" s="238">
        <f t="shared" si="112"/>
        <v>633452.68834582192</v>
      </c>
    </row>
    <row r="1166" spans="2:19" ht="15" customHeight="1" x14ac:dyDescent="0.25">
      <c r="B1166" s="11">
        <v>1162</v>
      </c>
      <c r="C1166" s="161" t="s">
        <v>893</v>
      </c>
      <c r="D1166" s="237"/>
      <c r="E1166" s="152">
        <v>42217</v>
      </c>
      <c r="F1166" s="58">
        <v>44482</v>
      </c>
      <c r="G1166" s="5">
        <f t="shared" si="110"/>
        <v>6.2054794520547949</v>
      </c>
      <c r="H1166" s="11">
        <v>15</v>
      </c>
      <c r="I1166" s="11"/>
      <c r="J1166" s="87">
        <v>0.05</v>
      </c>
      <c r="K1166" s="88">
        <f t="shared" si="111"/>
        <v>6.3333333333333325E-2</v>
      </c>
      <c r="L1166" s="238">
        <v>1589488</v>
      </c>
      <c r="M1166" s="238">
        <v>1299491.22</v>
      </c>
      <c r="N1166" s="89">
        <v>7.0000000000000007E-2</v>
      </c>
      <c r="O1166" s="239">
        <f t="shared" si="113"/>
        <v>1700752.1600000001</v>
      </c>
      <c r="P1166" s="238">
        <f t="shared" si="114"/>
        <v>668418.89685479458</v>
      </c>
      <c r="Q1166" s="238">
        <f t="shared" si="115"/>
        <v>1032333.2631452056</v>
      </c>
      <c r="R1166" s="89">
        <v>0.05</v>
      </c>
      <c r="S1166" s="238">
        <f t="shared" si="112"/>
        <v>980716.59998794529</v>
      </c>
    </row>
    <row r="1167" spans="2:19" ht="15" customHeight="1" x14ac:dyDescent="0.25">
      <c r="B1167" s="11">
        <v>1163</v>
      </c>
      <c r="C1167" s="161" t="s">
        <v>894</v>
      </c>
      <c r="D1167" s="237"/>
      <c r="E1167" s="152">
        <v>42217</v>
      </c>
      <c r="F1167" s="58">
        <v>44482</v>
      </c>
      <c r="G1167" s="5">
        <f t="shared" si="110"/>
        <v>6.2054794520547949</v>
      </c>
      <c r="H1167" s="11">
        <v>3</v>
      </c>
      <c r="I1167" s="11"/>
      <c r="J1167" s="87">
        <v>0.05</v>
      </c>
      <c r="K1167" s="88">
        <f t="shared" si="111"/>
        <v>0.31666666666666665</v>
      </c>
      <c r="L1167" s="238">
        <v>123245</v>
      </c>
      <c r="M1167" s="238">
        <v>100759.35</v>
      </c>
      <c r="N1167" s="89">
        <v>7.0000000000000007E-2</v>
      </c>
      <c r="O1167" s="239">
        <f t="shared" si="113"/>
        <v>131872.15</v>
      </c>
      <c r="P1167" s="238">
        <f t="shared" si="114"/>
        <v>259137.80708904107</v>
      </c>
      <c r="Q1167" s="238">
        <f t="shared" si="115"/>
        <v>0</v>
      </c>
      <c r="R1167" s="89">
        <v>0.05</v>
      </c>
      <c r="S1167" s="238">
        <f t="shared" si="112"/>
        <v>6593.6075000000001</v>
      </c>
    </row>
    <row r="1168" spans="2:19" ht="15" customHeight="1" x14ac:dyDescent="0.25">
      <c r="B1168" s="11">
        <v>1164</v>
      </c>
      <c r="C1168" s="161" t="s">
        <v>894</v>
      </c>
      <c r="D1168" s="237"/>
      <c r="E1168" s="152">
        <v>42217</v>
      </c>
      <c r="F1168" s="58">
        <v>44482</v>
      </c>
      <c r="G1168" s="5">
        <f t="shared" si="110"/>
        <v>6.2054794520547949</v>
      </c>
      <c r="H1168" s="11">
        <v>3</v>
      </c>
      <c r="I1168" s="11"/>
      <c r="J1168" s="87">
        <v>0.05</v>
      </c>
      <c r="K1168" s="88">
        <f t="shared" si="111"/>
        <v>0.31666666666666665</v>
      </c>
      <c r="L1168" s="238">
        <v>123245</v>
      </c>
      <c r="M1168" s="238">
        <v>100759.35</v>
      </c>
      <c r="N1168" s="89">
        <v>7.0000000000000007E-2</v>
      </c>
      <c r="O1168" s="239">
        <f t="shared" si="113"/>
        <v>131872.15</v>
      </c>
      <c r="P1168" s="238">
        <f t="shared" si="114"/>
        <v>259137.80708904107</v>
      </c>
      <c r="Q1168" s="238">
        <f t="shared" si="115"/>
        <v>0</v>
      </c>
      <c r="R1168" s="89">
        <v>0.05</v>
      </c>
      <c r="S1168" s="238">
        <f t="shared" si="112"/>
        <v>6593.6075000000001</v>
      </c>
    </row>
    <row r="1169" spans="2:19" ht="15" customHeight="1" x14ac:dyDescent="0.25">
      <c r="B1169" s="11">
        <v>1165</v>
      </c>
      <c r="C1169" s="161" t="s">
        <v>895</v>
      </c>
      <c r="D1169" s="237"/>
      <c r="E1169" s="152">
        <v>42217</v>
      </c>
      <c r="F1169" s="58">
        <v>44482</v>
      </c>
      <c r="G1169" s="5">
        <f t="shared" si="110"/>
        <v>6.2054794520547949</v>
      </c>
      <c r="H1169" s="11">
        <v>15</v>
      </c>
      <c r="I1169" s="11"/>
      <c r="J1169" s="87">
        <v>0.05</v>
      </c>
      <c r="K1169" s="88">
        <f t="shared" si="111"/>
        <v>6.3333333333333325E-2</v>
      </c>
      <c r="L1169" s="238">
        <v>1432013</v>
      </c>
      <c r="M1169" s="238">
        <v>1170747</v>
      </c>
      <c r="N1169" s="89">
        <v>7.0000000000000007E-2</v>
      </c>
      <c r="O1169" s="239">
        <f t="shared" si="113"/>
        <v>1532253.9100000001</v>
      </c>
      <c r="P1169" s="238">
        <f t="shared" si="114"/>
        <v>602196.7764095891</v>
      </c>
      <c r="Q1169" s="238">
        <f t="shared" si="115"/>
        <v>930057.13359041105</v>
      </c>
      <c r="R1169" s="89">
        <v>0.05</v>
      </c>
      <c r="S1169" s="238">
        <f t="shared" si="112"/>
        <v>883554.27691089048</v>
      </c>
    </row>
    <row r="1170" spans="2:19" ht="15" customHeight="1" x14ac:dyDescent="0.25">
      <c r="B1170" s="11">
        <v>1166</v>
      </c>
      <c r="C1170" s="161" t="s">
        <v>896</v>
      </c>
      <c r="D1170" s="237"/>
      <c r="E1170" s="152">
        <v>42217</v>
      </c>
      <c r="F1170" s="58">
        <v>44482</v>
      </c>
      <c r="G1170" s="5">
        <f t="shared" si="110"/>
        <v>6.2054794520547949</v>
      </c>
      <c r="H1170" s="11">
        <v>15</v>
      </c>
      <c r="I1170" s="11"/>
      <c r="J1170" s="87">
        <v>0.05</v>
      </c>
      <c r="K1170" s="88">
        <f t="shared" si="111"/>
        <v>6.3333333333333325E-2</v>
      </c>
      <c r="L1170" s="238">
        <v>6695650</v>
      </c>
      <c r="M1170" s="238">
        <v>5474050.9500000002</v>
      </c>
      <c r="N1170" s="89">
        <v>7.0000000000000007E-2</v>
      </c>
      <c r="O1170" s="239">
        <f t="shared" si="113"/>
        <v>7164345.5</v>
      </c>
      <c r="P1170" s="238">
        <f t="shared" si="114"/>
        <v>2815685.9232191779</v>
      </c>
      <c r="Q1170" s="238">
        <f t="shared" si="115"/>
        <v>4348659.5767808221</v>
      </c>
      <c r="R1170" s="89">
        <v>0.05</v>
      </c>
      <c r="S1170" s="238">
        <f t="shared" si="112"/>
        <v>4131226.5979417809</v>
      </c>
    </row>
    <row r="1171" spans="2:19" x14ac:dyDescent="0.25">
      <c r="B1171" s="11">
        <v>1167</v>
      </c>
      <c r="C1171" s="161" t="s">
        <v>897</v>
      </c>
      <c r="D1171" s="237"/>
      <c r="E1171" s="152">
        <v>42217</v>
      </c>
      <c r="F1171" s="58">
        <v>44482</v>
      </c>
      <c r="G1171" s="5">
        <f t="shared" si="110"/>
        <v>6.2054794520547949</v>
      </c>
      <c r="H1171" s="11">
        <v>25</v>
      </c>
      <c r="I1171" s="11"/>
      <c r="J1171" s="87">
        <v>0.05</v>
      </c>
      <c r="K1171" s="88">
        <f t="shared" si="111"/>
        <v>3.7999999999999999E-2</v>
      </c>
      <c r="L1171" s="238">
        <v>15822546</v>
      </c>
      <c r="M1171" s="238">
        <v>12935775.189999999</v>
      </c>
      <c r="N1171" s="89">
        <v>0.05</v>
      </c>
      <c r="O1171" s="239">
        <f t="shared" si="113"/>
        <v>16613673.300000001</v>
      </c>
      <c r="P1171" s="238">
        <f t="shared" si="114"/>
        <v>3917640.7148794523</v>
      </c>
      <c r="Q1171" s="238">
        <f t="shared" si="115"/>
        <v>12696032.585120548</v>
      </c>
      <c r="R1171" s="89">
        <v>0.05</v>
      </c>
      <c r="S1171" s="238">
        <f t="shared" si="112"/>
        <v>12061230.955864519</v>
      </c>
    </row>
    <row r="1172" spans="2:19" x14ac:dyDescent="0.25">
      <c r="B1172" s="11">
        <v>1168</v>
      </c>
      <c r="C1172" s="161" t="s">
        <v>898</v>
      </c>
      <c r="D1172" s="237"/>
      <c r="E1172" s="152">
        <v>42217</v>
      </c>
      <c r="F1172" s="58">
        <v>44482</v>
      </c>
      <c r="G1172" s="5">
        <f t="shared" si="110"/>
        <v>6.2054794520547949</v>
      </c>
      <c r="H1172" s="11">
        <v>25</v>
      </c>
      <c r="I1172" s="11"/>
      <c r="J1172" s="87">
        <v>0.05</v>
      </c>
      <c r="K1172" s="88">
        <f t="shared" si="111"/>
        <v>3.7999999999999999E-2</v>
      </c>
      <c r="L1172" s="238">
        <v>8265802</v>
      </c>
      <c r="M1172" s="238">
        <v>6757733.9699999997</v>
      </c>
      <c r="N1172" s="89">
        <v>0.05</v>
      </c>
      <c r="O1172" s="239">
        <f t="shared" si="113"/>
        <v>8679092.0999999996</v>
      </c>
      <c r="P1172" s="238">
        <f t="shared" si="114"/>
        <v>2046601.2521835617</v>
      </c>
      <c r="Q1172" s="238">
        <f t="shared" si="115"/>
        <v>6632490.8478164375</v>
      </c>
      <c r="R1172" s="89">
        <v>0.05</v>
      </c>
      <c r="S1172" s="238">
        <f t="shared" si="112"/>
        <v>6300866.305425615</v>
      </c>
    </row>
    <row r="1173" spans="2:19" x14ac:dyDescent="0.25">
      <c r="B1173" s="11">
        <v>1169</v>
      </c>
      <c r="C1173" s="161" t="s">
        <v>899</v>
      </c>
      <c r="D1173" s="237"/>
      <c r="E1173" s="152">
        <v>42217</v>
      </c>
      <c r="F1173" s="58">
        <v>44482</v>
      </c>
      <c r="G1173" s="5">
        <f t="shared" si="110"/>
        <v>6.2054794520547949</v>
      </c>
      <c r="H1173" s="11">
        <v>25</v>
      </c>
      <c r="I1173" s="11"/>
      <c r="J1173" s="87">
        <v>0.05</v>
      </c>
      <c r="K1173" s="88">
        <f t="shared" si="111"/>
        <v>3.7999999999999999E-2</v>
      </c>
      <c r="L1173" s="238">
        <v>19841133</v>
      </c>
      <c r="M1173" s="238">
        <v>16221184.380000001</v>
      </c>
      <c r="N1173" s="89">
        <v>0.05</v>
      </c>
      <c r="O1173" s="239">
        <f t="shared" si="113"/>
        <v>20833189.650000002</v>
      </c>
      <c r="P1173" s="238">
        <f t="shared" si="114"/>
        <v>4912637.3511657547</v>
      </c>
      <c r="Q1173" s="238">
        <f t="shared" si="115"/>
        <v>15920552.298834248</v>
      </c>
      <c r="R1173" s="89">
        <v>0.05</v>
      </c>
      <c r="S1173" s="238">
        <f t="shared" si="112"/>
        <v>15124524.683892535</v>
      </c>
    </row>
    <row r="1174" spans="2:19" ht="15" customHeight="1" x14ac:dyDescent="0.25">
      <c r="B1174" s="11">
        <v>1170</v>
      </c>
      <c r="C1174" s="161" t="s">
        <v>900</v>
      </c>
      <c r="D1174" s="237"/>
      <c r="E1174" s="152">
        <v>42217</v>
      </c>
      <c r="F1174" s="58">
        <v>44482</v>
      </c>
      <c r="G1174" s="5">
        <f t="shared" si="110"/>
        <v>6.2054794520547949</v>
      </c>
      <c r="H1174" s="11">
        <v>25</v>
      </c>
      <c r="I1174" s="11"/>
      <c r="J1174" s="87">
        <v>0.05</v>
      </c>
      <c r="K1174" s="88">
        <f t="shared" si="111"/>
        <v>3.7999999999999999E-2</v>
      </c>
      <c r="L1174" s="238">
        <v>7429245</v>
      </c>
      <c r="M1174" s="238">
        <v>6073804</v>
      </c>
      <c r="N1174" s="89">
        <v>0.05</v>
      </c>
      <c r="O1174" s="239">
        <f t="shared" si="113"/>
        <v>7800707.25</v>
      </c>
      <c r="P1174" s="238">
        <f t="shared" si="114"/>
        <v>1839470.8849520546</v>
      </c>
      <c r="Q1174" s="238">
        <f t="shared" si="115"/>
        <v>5961236.3650479456</v>
      </c>
      <c r="R1174" s="89">
        <v>0.05</v>
      </c>
      <c r="S1174" s="238">
        <f t="shared" si="112"/>
        <v>5663174.5467955479</v>
      </c>
    </row>
    <row r="1175" spans="2:19" ht="15" customHeight="1" x14ac:dyDescent="0.25">
      <c r="B1175" s="11">
        <v>1171</v>
      </c>
      <c r="C1175" s="161" t="s">
        <v>901</v>
      </c>
      <c r="D1175" s="237"/>
      <c r="E1175" s="152">
        <v>42217</v>
      </c>
      <c r="F1175" s="58">
        <v>44482</v>
      </c>
      <c r="G1175" s="5">
        <f t="shared" si="110"/>
        <v>6.2054794520547949</v>
      </c>
      <c r="H1175" s="11">
        <v>15</v>
      </c>
      <c r="I1175" s="11"/>
      <c r="J1175" s="87">
        <v>0.05</v>
      </c>
      <c r="K1175" s="88">
        <f t="shared" si="111"/>
        <v>6.3333333333333325E-2</v>
      </c>
      <c r="L1175" s="238">
        <v>1274280</v>
      </c>
      <c r="M1175" s="238">
        <v>1041791.86</v>
      </c>
      <c r="N1175" s="89">
        <v>0.05</v>
      </c>
      <c r="O1175" s="239">
        <f t="shared" si="113"/>
        <v>1337994</v>
      </c>
      <c r="P1175" s="238">
        <f t="shared" si="114"/>
        <v>525849.9706849315</v>
      </c>
      <c r="Q1175" s="238">
        <f t="shared" si="115"/>
        <v>812144.0293150685</v>
      </c>
      <c r="R1175" s="89">
        <v>0.05</v>
      </c>
      <c r="S1175" s="238">
        <f t="shared" si="112"/>
        <v>771536.82784931501</v>
      </c>
    </row>
    <row r="1176" spans="2:19" ht="15" customHeight="1" x14ac:dyDescent="0.25">
      <c r="B1176" s="11">
        <v>1172</v>
      </c>
      <c r="C1176" s="161" t="s">
        <v>901</v>
      </c>
      <c r="D1176" s="237"/>
      <c r="E1176" s="152">
        <v>42217</v>
      </c>
      <c r="F1176" s="58">
        <v>44482</v>
      </c>
      <c r="G1176" s="5">
        <f t="shared" si="110"/>
        <v>6.2054794520547949</v>
      </c>
      <c r="H1176" s="11">
        <v>15</v>
      </c>
      <c r="I1176" s="11"/>
      <c r="J1176" s="87">
        <v>0.05</v>
      </c>
      <c r="K1176" s="88">
        <f t="shared" si="111"/>
        <v>6.3333333333333325E-2</v>
      </c>
      <c r="L1176" s="238">
        <v>1274280</v>
      </c>
      <c r="M1176" s="238">
        <v>1041791.86</v>
      </c>
      <c r="N1176" s="89">
        <v>0.05</v>
      </c>
      <c r="O1176" s="239">
        <f t="shared" si="113"/>
        <v>1337994</v>
      </c>
      <c r="P1176" s="238">
        <f t="shared" si="114"/>
        <v>525849.9706849315</v>
      </c>
      <c r="Q1176" s="238">
        <f t="shared" si="115"/>
        <v>812144.0293150685</v>
      </c>
      <c r="R1176" s="89">
        <v>0.05</v>
      </c>
      <c r="S1176" s="238">
        <f t="shared" si="112"/>
        <v>771536.82784931501</v>
      </c>
    </row>
    <row r="1177" spans="2:19" ht="15" customHeight="1" x14ac:dyDescent="0.25">
      <c r="B1177" s="11">
        <v>1173</v>
      </c>
      <c r="C1177" s="161" t="s">
        <v>901</v>
      </c>
      <c r="D1177" s="237"/>
      <c r="E1177" s="152">
        <v>42217</v>
      </c>
      <c r="F1177" s="58">
        <v>44482</v>
      </c>
      <c r="G1177" s="5">
        <f t="shared" si="110"/>
        <v>6.2054794520547949</v>
      </c>
      <c r="H1177" s="11">
        <v>15</v>
      </c>
      <c r="I1177" s="11"/>
      <c r="J1177" s="87">
        <v>0.05</v>
      </c>
      <c r="K1177" s="88">
        <f t="shared" si="111"/>
        <v>6.3333333333333325E-2</v>
      </c>
      <c r="L1177" s="238">
        <v>1274280</v>
      </c>
      <c r="M1177" s="238">
        <v>1041791.86</v>
      </c>
      <c r="N1177" s="89">
        <v>0.05</v>
      </c>
      <c r="O1177" s="239">
        <f t="shared" si="113"/>
        <v>1337994</v>
      </c>
      <c r="P1177" s="238">
        <f t="shared" si="114"/>
        <v>525849.9706849315</v>
      </c>
      <c r="Q1177" s="238">
        <f t="shared" si="115"/>
        <v>812144.0293150685</v>
      </c>
      <c r="R1177" s="89">
        <v>0.05</v>
      </c>
      <c r="S1177" s="238">
        <f t="shared" si="112"/>
        <v>771536.82784931501</v>
      </c>
    </row>
    <row r="1178" spans="2:19" ht="15" customHeight="1" x14ac:dyDescent="0.25">
      <c r="B1178" s="11">
        <v>1174</v>
      </c>
      <c r="C1178" s="161" t="s">
        <v>902</v>
      </c>
      <c r="D1178" s="237"/>
      <c r="E1178" s="152">
        <v>42217</v>
      </c>
      <c r="F1178" s="58">
        <v>44482</v>
      </c>
      <c r="G1178" s="5">
        <f t="shared" si="110"/>
        <v>6.2054794520547949</v>
      </c>
      <c r="H1178" s="11">
        <v>15</v>
      </c>
      <c r="I1178" s="11"/>
      <c r="J1178" s="87">
        <v>0.05</v>
      </c>
      <c r="K1178" s="88">
        <f t="shared" si="111"/>
        <v>6.3333333333333325E-2</v>
      </c>
      <c r="L1178" s="238">
        <v>5702092</v>
      </c>
      <c r="M1178" s="238">
        <v>4661764.32</v>
      </c>
      <c r="N1178" s="89">
        <v>0.05</v>
      </c>
      <c r="O1178" s="239">
        <f t="shared" si="113"/>
        <v>5987196.6000000006</v>
      </c>
      <c r="P1178" s="238">
        <f t="shared" si="114"/>
        <v>2353050.2801917805</v>
      </c>
      <c r="Q1178" s="238">
        <f t="shared" si="115"/>
        <v>3634146.31980822</v>
      </c>
      <c r="R1178" s="89">
        <v>0.05</v>
      </c>
      <c r="S1178" s="238">
        <f t="shared" si="112"/>
        <v>3452439.0038178088</v>
      </c>
    </row>
    <row r="1179" spans="2:19" ht="15" customHeight="1" x14ac:dyDescent="0.25">
      <c r="B1179" s="11">
        <v>1175</v>
      </c>
      <c r="C1179" s="161" t="s">
        <v>903</v>
      </c>
      <c r="D1179" s="237"/>
      <c r="E1179" s="152">
        <v>42217</v>
      </c>
      <c r="F1179" s="58">
        <v>44482</v>
      </c>
      <c r="G1179" s="5">
        <f t="shared" si="110"/>
        <v>6.2054794520547949</v>
      </c>
      <c r="H1179" s="11">
        <v>8</v>
      </c>
      <c r="I1179" s="11"/>
      <c r="J1179" s="87">
        <v>0.05</v>
      </c>
      <c r="K1179" s="88">
        <f t="shared" si="111"/>
        <v>0.11874999999999999</v>
      </c>
      <c r="L1179" s="238">
        <v>572107</v>
      </c>
      <c r="M1179" s="238">
        <v>467727.98</v>
      </c>
      <c r="N1179" s="89">
        <v>0.05</v>
      </c>
      <c r="O1179" s="239">
        <f t="shared" si="113"/>
        <v>600712.35</v>
      </c>
      <c r="P1179" s="238">
        <f t="shared" si="114"/>
        <v>442665.34216181503</v>
      </c>
      <c r="Q1179" s="238">
        <f t="shared" si="115"/>
        <v>158047.00783818495</v>
      </c>
      <c r="R1179" s="89">
        <v>0.05</v>
      </c>
      <c r="S1179" s="238">
        <f t="shared" si="112"/>
        <v>150144.6574462757</v>
      </c>
    </row>
    <row r="1180" spans="2:19" ht="15" customHeight="1" x14ac:dyDescent="0.25">
      <c r="B1180" s="11">
        <v>1176</v>
      </c>
      <c r="C1180" s="161" t="s">
        <v>904</v>
      </c>
      <c r="D1180" s="237"/>
      <c r="E1180" s="152">
        <v>42217</v>
      </c>
      <c r="F1180" s="58">
        <v>44482</v>
      </c>
      <c r="G1180" s="5">
        <f t="shared" si="110"/>
        <v>6.2054794520547949</v>
      </c>
      <c r="H1180" s="11">
        <v>15</v>
      </c>
      <c r="I1180" s="11"/>
      <c r="J1180" s="87">
        <v>0.05</v>
      </c>
      <c r="K1180" s="88">
        <f t="shared" si="111"/>
        <v>6.3333333333333325E-2</v>
      </c>
      <c r="L1180" s="238">
        <v>793507</v>
      </c>
      <c r="M1180" s="238">
        <v>648734.29</v>
      </c>
      <c r="N1180" s="89">
        <v>7.0000000000000007E-2</v>
      </c>
      <c r="O1180" s="239">
        <f t="shared" si="113"/>
        <v>849052.49000000011</v>
      </c>
      <c r="P1180" s="238">
        <f t="shared" si="114"/>
        <v>333689.25942602742</v>
      </c>
      <c r="Q1180" s="238">
        <f t="shared" si="115"/>
        <v>515363.23057397269</v>
      </c>
      <c r="R1180" s="89">
        <v>0.05</v>
      </c>
      <c r="S1180" s="238">
        <f t="shared" si="112"/>
        <v>489595.06904527405</v>
      </c>
    </row>
    <row r="1181" spans="2:19" ht="15" customHeight="1" x14ac:dyDescent="0.25">
      <c r="B1181" s="11">
        <v>1177</v>
      </c>
      <c r="C1181" s="161" t="s">
        <v>905</v>
      </c>
      <c r="D1181" s="237"/>
      <c r="E1181" s="152">
        <v>42217</v>
      </c>
      <c r="F1181" s="58">
        <v>44482</v>
      </c>
      <c r="G1181" s="5">
        <f t="shared" si="110"/>
        <v>6.2054794520547949</v>
      </c>
      <c r="H1181" s="11">
        <v>8</v>
      </c>
      <c r="I1181" s="11"/>
      <c r="J1181" s="87">
        <v>0.05</v>
      </c>
      <c r="K1181" s="88">
        <f t="shared" si="111"/>
        <v>0.11874999999999999</v>
      </c>
      <c r="L1181" s="238">
        <v>572107</v>
      </c>
      <c r="M1181" s="238">
        <v>467727.98</v>
      </c>
      <c r="N1181" s="89">
        <v>0.05</v>
      </c>
      <c r="O1181" s="239">
        <f t="shared" si="113"/>
        <v>600712.35</v>
      </c>
      <c r="P1181" s="238">
        <f t="shared" si="114"/>
        <v>442665.34216181503</v>
      </c>
      <c r="Q1181" s="238">
        <f t="shared" si="115"/>
        <v>158047.00783818495</v>
      </c>
      <c r="R1181" s="89">
        <v>0.05</v>
      </c>
      <c r="S1181" s="238">
        <f t="shared" si="112"/>
        <v>150144.6574462757</v>
      </c>
    </row>
    <row r="1182" spans="2:19" ht="15" customHeight="1" x14ac:dyDescent="0.25">
      <c r="B1182" s="11">
        <v>1178</v>
      </c>
      <c r="C1182" s="161" t="s">
        <v>906</v>
      </c>
      <c r="D1182" s="237"/>
      <c r="E1182" s="152">
        <v>42217</v>
      </c>
      <c r="F1182" s="58">
        <v>44482</v>
      </c>
      <c r="G1182" s="5">
        <f t="shared" si="110"/>
        <v>6.2054794520547949</v>
      </c>
      <c r="H1182" s="11">
        <v>15</v>
      </c>
      <c r="I1182" s="11"/>
      <c r="J1182" s="87">
        <v>0.05</v>
      </c>
      <c r="K1182" s="88">
        <f t="shared" si="111"/>
        <v>6.3333333333333325E-2</v>
      </c>
      <c r="L1182" s="238">
        <v>906715</v>
      </c>
      <c r="M1182" s="238">
        <v>741287.88</v>
      </c>
      <c r="N1182" s="89">
        <v>0.05</v>
      </c>
      <c r="O1182" s="239">
        <f t="shared" si="113"/>
        <v>952050.75</v>
      </c>
      <c r="P1182" s="238">
        <f t="shared" si="114"/>
        <v>374168.98654109589</v>
      </c>
      <c r="Q1182" s="238">
        <f t="shared" si="115"/>
        <v>577881.76345890411</v>
      </c>
      <c r="R1182" s="89">
        <v>0.05</v>
      </c>
      <c r="S1182" s="238">
        <f t="shared" si="112"/>
        <v>548987.67528595892</v>
      </c>
    </row>
    <row r="1183" spans="2:19" ht="15" customHeight="1" x14ac:dyDescent="0.25">
      <c r="B1183" s="11">
        <v>1179</v>
      </c>
      <c r="C1183" s="161" t="s">
        <v>907</v>
      </c>
      <c r="D1183" s="237"/>
      <c r="E1183" s="152">
        <v>42217</v>
      </c>
      <c r="F1183" s="58">
        <v>44482</v>
      </c>
      <c r="G1183" s="5">
        <f t="shared" si="110"/>
        <v>6.2054794520547949</v>
      </c>
      <c r="H1183" s="11">
        <v>15</v>
      </c>
      <c r="I1183" s="11"/>
      <c r="J1183" s="87">
        <v>0.05</v>
      </c>
      <c r="K1183" s="88">
        <f t="shared" si="111"/>
        <v>6.3333333333333325E-2</v>
      </c>
      <c r="L1183" s="238">
        <v>3476215</v>
      </c>
      <c r="M1183" s="238">
        <v>2841991.16</v>
      </c>
      <c r="N1183" s="89">
        <v>0.05</v>
      </c>
      <c r="O1183" s="239">
        <f t="shared" si="113"/>
        <v>3650025.75</v>
      </c>
      <c r="P1183" s="238">
        <f t="shared" si="114"/>
        <v>1434510.1201027397</v>
      </c>
      <c r="Q1183" s="238">
        <f t="shared" si="115"/>
        <v>2215515.6298972601</v>
      </c>
      <c r="R1183" s="89">
        <v>0.05</v>
      </c>
      <c r="S1183" s="238">
        <f t="shared" si="112"/>
        <v>2104739.8484023968</v>
      </c>
    </row>
    <row r="1184" spans="2:19" ht="15" customHeight="1" x14ac:dyDescent="0.25">
      <c r="B1184" s="11">
        <v>1180</v>
      </c>
      <c r="C1184" s="161" t="s">
        <v>908</v>
      </c>
      <c r="D1184" s="237"/>
      <c r="E1184" s="152">
        <v>42217</v>
      </c>
      <c r="F1184" s="58">
        <v>44482</v>
      </c>
      <c r="G1184" s="5">
        <f t="shared" si="110"/>
        <v>6.2054794520547949</v>
      </c>
      <c r="H1184" s="11">
        <v>15</v>
      </c>
      <c r="I1184" s="11"/>
      <c r="J1184" s="87">
        <v>0.05</v>
      </c>
      <c r="K1184" s="88">
        <f t="shared" si="111"/>
        <v>6.3333333333333325E-2</v>
      </c>
      <c r="L1184" s="238">
        <v>1853920</v>
      </c>
      <c r="M1184" s="238">
        <v>1515678.48</v>
      </c>
      <c r="N1184" s="89">
        <v>7.0000000000000007E-2</v>
      </c>
      <c r="O1184" s="239">
        <f t="shared" si="113"/>
        <v>1983694.4000000001</v>
      </c>
      <c r="P1184" s="238">
        <f t="shared" si="114"/>
        <v>779619.07309589046</v>
      </c>
      <c r="Q1184" s="238">
        <f t="shared" si="115"/>
        <v>1204075.3269041097</v>
      </c>
      <c r="R1184" s="89">
        <v>0.05</v>
      </c>
      <c r="S1184" s="238">
        <f t="shared" si="112"/>
        <v>1143871.5605589042</v>
      </c>
    </row>
    <row r="1185" spans="2:19" ht="15" customHeight="1" x14ac:dyDescent="0.25">
      <c r="B1185" s="11">
        <v>1181</v>
      </c>
      <c r="C1185" s="161" t="s">
        <v>909</v>
      </c>
      <c r="D1185" s="237"/>
      <c r="E1185" s="152">
        <v>42217</v>
      </c>
      <c r="F1185" s="58">
        <v>44482</v>
      </c>
      <c r="G1185" s="5">
        <f t="shared" si="110"/>
        <v>6.2054794520547949</v>
      </c>
      <c r="H1185" s="11">
        <v>15</v>
      </c>
      <c r="I1185" s="11"/>
      <c r="J1185" s="87">
        <v>0.05</v>
      </c>
      <c r="K1185" s="88">
        <f t="shared" si="111"/>
        <v>6.3333333333333325E-2</v>
      </c>
      <c r="L1185" s="238">
        <v>2746025</v>
      </c>
      <c r="M1185" s="238">
        <v>2245021.9</v>
      </c>
      <c r="N1185" s="89">
        <v>0.05</v>
      </c>
      <c r="O1185" s="239">
        <f t="shared" si="113"/>
        <v>2883326.25</v>
      </c>
      <c r="P1185" s="238">
        <f t="shared" si="114"/>
        <v>1133186.713869863</v>
      </c>
      <c r="Q1185" s="238">
        <f t="shared" si="115"/>
        <v>1750139.536130137</v>
      </c>
      <c r="R1185" s="89">
        <v>0.05</v>
      </c>
      <c r="S1185" s="238">
        <f t="shared" si="112"/>
        <v>1662632.5593236301</v>
      </c>
    </row>
    <row r="1186" spans="2:19" ht="15" customHeight="1" x14ac:dyDescent="0.25">
      <c r="B1186" s="11">
        <v>1182</v>
      </c>
      <c r="C1186" s="161" t="s">
        <v>910</v>
      </c>
      <c r="D1186" s="237"/>
      <c r="E1186" s="152">
        <v>42217</v>
      </c>
      <c r="F1186" s="58">
        <v>44482</v>
      </c>
      <c r="G1186" s="5">
        <f t="shared" si="110"/>
        <v>6.2054794520547949</v>
      </c>
      <c r="H1186" s="11">
        <v>8</v>
      </c>
      <c r="I1186" s="11"/>
      <c r="J1186" s="87">
        <v>0.05</v>
      </c>
      <c r="K1186" s="88">
        <f t="shared" si="111"/>
        <v>0.11874999999999999</v>
      </c>
      <c r="L1186" s="238">
        <v>915342</v>
      </c>
      <c r="M1186" s="238">
        <v>748340.9</v>
      </c>
      <c r="N1186" s="89">
        <v>0.05</v>
      </c>
      <c r="O1186" s="239">
        <f t="shared" si="113"/>
        <v>961109.10000000009</v>
      </c>
      <c r="P1186" s="238">
        <f t="shared" si="114"/>
        <v>708241.95408390416</v>
      </c>
      <c r="Q1186" s="238">
        <f t="shared" si="115"/>
        <v>252867.14591609593</v>
      </c>
      <c r="R1186" s="89">
        <v>0.05</v>
      </c>
      <c r="S1186" s="238">
        <f t="shared" si="112"/>
        <v>240223.78862029113</v>
      </c>
    </row>
    <row r="1187" spans="2:19" ht="15" customHeight="1" x14ac:dyDescent="0.25">
      <c r="B1187" s="11">
        <v>1183</v>
      </c>
      <c r="C1187" s="161" t="s">
        <v>911</v>
      </c>
      <c r="D1187" s="237"/>
      <c r="E1187" s="152">
        <v>42217</v>
      </c>
      <c r="F1187" s="58">
        <v>44482</v>
      </c>
      <c r="G1187" s="5">
        <f t="shared" si="110"/>
        <v>6.2054794520547949</v>
      </c>
      <c r="H1187" s="11">
        <v>15</v>
      </c>
      <c r="I1187" s="11"/>
      <c r="J1187" s="87">
        <v>0.05</v>
      </c>
      <c r="K1187" s="88">
        <f t="shared" si="111"/>
        <v>6.3333333333333325E-2</v>
      </c>
      <c r="L1187" s="238">
        <v>2780880</v>
      </c>
      <c r="M1187" s="238">
        <v>2273517.71</v>
      </c>
      <c r="N1187" s="89">
        <v>0.05</v>
      </c>
      <c r="O1187" s="239">
        <f t="shared" si="113"/>
        <v>2919924</v>
      </c>
      <c r="P1187" s="238">
        <f t="shared" si="114"/>
        <v>1147570.130958904</v>
      </c>
      <c r="Q1187" s="238">
        <f t="shared" si="115"/>
        <v>1772353.869041096</v>
      </c>
      <c r="R1187" s="89">
        <v>0.05</v>
      </c>
      <c r="S1187" s="238">
        <f t="shared" si="112"/>
        <v>1683736.1755890411</v>
      </c>
    </row>
    <row r="1188" spans="2:19" ht="15" customHeight="1" x14ac:dyDescent="0.25">
      <c r="B1188" s="11">
        <v>1184</v>
      </c>
      <c r="C1188" s="161" t="s">
        <v>912</v>
      </c>
      <c r="D1188" s="237"/>
      <c r="E1188" s="152">
        <v>42217</v>
      </c>
      <c r="F1188" s="58">
        <v>44482</v>
      </c>
      <c r="G1188" s="5">
        <f t="shared" si="110"/>
        <v>6.2054794520547949</v>
      </c>
      <c r="H1188" s="11">
        <v>15</v>
      </c>
      <c r="I1188" s="11"/>
      <c r="J1188" s="87">
        <v>0.05</v>
      </c>
      <c r="K1188" s="88">
        <f t="shared" si="111"/>
        <v>6.3333333333333325E-2</v>
      </c>
      <c r="L1188" s="238">
        <v>3476215</v>
      </c>
      <c r="M1188" s="238">
        <v>2841991.16</v>
      </c>
      <c r="N1188" s="89">
        <v>0.05</v>
      </c>
      <c r="O1188" s="239">
        <f t="shared" si="113"/>
        <v>3650025.75</v>
      </c>
      <c r="P1188" s="238">
        <f t="shared" si="114"/>
        <v>1434510.1201027397</v>
      </c>
      <c r="Q1188" s="238">
        <f t="shared" si="115"/>
        <v>2215515.6298972601</v>
      </c>
      <c r="R1188" s="89">
        <v>0.05</v>
      </c>
      <c r="S1188" s="238">
        <f t="shared" si="112"/>
        <v>2104739.8484023968</v>
      </c>
    </row>
    <row r="1189" spans="2:19" ht="15" customHeight="1" x14ac:dyDescent="0.25">
      <c r="B1189" s="11">
        <v>1185</v>
      </c>
      <c r="C1189" s="161" t="s">
        <v>913</v>
      </c>
      <c r="D1189" s="237"/>
      <c r="E1189" s="152">
        <v>42217</v>
      </c>
      <c r="F1189" s="58">
        <v>44482</v>
      </c>
      <c r="G1189" s="5">
        <f t="shared" si="110"/>
        <v>6.2054794520547949</v>
      </c>
      <c r="H1189" s="11">
        <v>8</v>
      </c>
      <c r="I1189" s="11"/>
      <c r="J1189" s="87">
        <v>0.05</v>
      </c>
      <c r="K1189" s="88">
        <f t="shared" si="111"/>
        <v>0.11874999999999999</v>
      </c>
      <c r="L1189" s="238">
        <v>872082</v>
      </c>
      <c r="M1189" s="238">
        <v>712973.53</v>
      </c>
      <c r="N1189" s="89">
        <v>0.05</v>
      </c>
      <c r="O1189" s="239">
        <f t="shared" si="113"/>
        <v>915686.10000000009</v>
      </c>
      <c r="P1189" s="238">
        <f t="shared" si="114"/>
        <v>674769.71427226032</v>
      </c>
      <c r="Q1189" s="238">
        <f t="shared" si="115"/>
        <v>240916.38572773978</v>
      </c>
      <c r="R1189" s="89">
        <v>0.05</v>
      </c>
      <c r="S1189" s="238">
        <f t="shared" si="112"/>
        <v>228870.56644135277</v>
      </c>
    </row>
    <row r="1190" spans="2:19" ht="15" customHeight="1" x14ac:dyDescent="0.25">
      <c r="B1190" s="11">
        <v>1186</v>
      </c>
      <c r="C1190" s="161" t="s">
        <v>914</v>
      </c>
      <c r="D1190" s="237"/>
      <c r="E1190" s="152">
        <v>42217</v>
      </c>
      <c r="F1190" s="58">
        <v>44482</v>
      </c>
      <c r="G1190" s="5">
        <f t="shared" si="110"/>
        <v>6.2054794520547949</v>
      </c>
      <c r="H1190" s="11">
        <v>15</v>
      </c>
      <c r="I1190" s="11"/>
      <c r="J1190" s="87">
        <v>0.05</v>
      </c>
      <c r="K1190" s="88">
        <f t="shared" si="111"/>
        <v>6.3333333333333325E-2</v>
      </c>
      <c r="L1190" s="238">
        <v>2191258</v>
      </c>
      <c r="M1190" s="238">
        <v>1791470.27</v>
      </c>
      <c r="N1190" s="89">
        <v>0.05</v>
      </c>
      <c r="O1190" s="239">
        <f t="shared" si="113"/>
        <v>2300820.9</v>
      </c>
      <c r="P1190" s="238">
        <f t="shared" si="114"/>
        <v>904254.13179452042</v>
      </c>
      <c r="Q1190" s="238">
        <f t="shared" si="115"/>
        <v>1396566.7682054795</v>
      </c>
      <c r="R1190" s="89">
        <v>0.05</v>
      </c>
      <c r="S1190" s="238">
        <f t="shared" si="112"/>
        <v>1326738.4297952054</v>
      </c>
    </row>
    <row r="1191" spans="2:19" ht="15" customHeight="1" x14ac:dyDescent="0.25">
      <c r="B1191" s="11">
        <v>1187</v>
      </c>
      <c r="C1191" s="161" t="s">
        <v>915</v>
      </c>
      <c r="D1191" s="237"/>
      <c r="E1191" s="152">
        <v>42217</v>
      </c>
      <c r="F1191" s="58">
        <v>44482</v>
      </c>
      <c r="G1191" s="5">
        <f t="shared" si="110"/>
        <v>6.2054794520547949</v>
      </c>
      <c r="H1191" s="11">
        <v>15</v>
      </c>
      <c r="I1191" s="11"/>
      <c r="J1191" s="87">
        <v>0.05</v>
      </c>
      <c r="K1191" s="88">
        <f t="shared" si="111"/>
        <v>6.3333333333333325E-2</v>
      </c>
      <c r="L1191" s="238">
        <v>347668</v>
      </c>
      <c r="M1191" s="238">
        <v>284237.14</v>
      </c>
      <c r="N1191" s="89">
        <v>0.05</v>
      </c>
      <c r="O1191" s="239">
        <f t="shared" si="113"/>
        <v>365051.4</v>
      </c>
      <c r="P1191" s="238">
        <f t="shared" si="114"/>
        <v>143470.2009041096</v>
      </c>
      <c r="Q1191" s="238">
        <f t="shared" si="115"/>
        <v>221581.19909589042</v>
      </c>
      <c r="R1191" s="89">
        <v>0.05</v>
      </c>
      <c r="S1191" s="238">
        <f t="shared" si="112"/>
        <v>210502.13914109589</v>
      </c>
    </row>
    <row r="1192" spans="2:19" ht="15" customHeight="1" x14ac:dyDescent="0.25">
      <c r="B1192" s="11">
        <v>1188</v>
      </c>
      <c r="C1192" s="161" t="s">
        <v>916</v>
      </c>
      <c r="D1192" s="237"/>
      <c r="E1192" s="152">
        <v>42217</v>
      </c>
      <c r="F1192" s="58">
        <v>44482</v>
      </c>
      <c r="G1192" s="5">
        <f t="shared" si="110"/>
        <v>6.2054794520547949</v>
      </c>
      <c r="H1192" s="11">
        <v>25</v>
      </c>
      <c r="I1192" s="11"/>
      <c r="J1192" s="87">
        <v>0.05</v>
      </c>
      <c r="K1192" s="88">
        <f t="shared" si="111"/>
        <v>3.7999999999999999E-2</v>
      </c>
      <c r="L1192" s="238">
        <v>5038201</v>
      </c>
      <c r="M1192" s="238">
        <v>4118998.01</v>
      </c>
      <c r="N1192" s="89">
        <v>0.05</v>
      </c>
      <c r="O1192" s="239">
        <f t="shared" si="113"/>
        <v>5290111.05</v>
      </c>
      <c r="P1192" s="238">
        <f t="shared" si="114"/>
        <v>1247451.6659547945</v>
      </c>
      <c r="Q1192" s="238">
        <f t="shared" si="115"/>
        <v>4042659.3840452051</v>
      </c>
      <c r="R1192" s="89">
        <v>0.05</v>
      </c>
      <c r="S1192" s="238">
        <f t="shared" si="112"/>
        <v>3840526.4148429446</v>
      </c>
    </row>
    <row r="1193" spans="2:19" ht="15" customHeight="1" x14ac:dyDescent="0.25">
      <c r="B1193" s="11">
        <v>1189</v>
      </c>
      <c r="C1193" s="161" t="s">
        <v>917</v>
      </c>
      <c r="D1193" s="237"/>
      <c r="E1193" s="152">
        <v>42217</v>
      </c>
      <c r="F1193" s="58">
        <v>44482</v>
      </c>
      <c r="G1193" s="5">
        <f t="shared" si="110"/>
        <v>6.2054794520547949</v>
      </c>
      <c r="H1193" s="11">
        <v>8</v>
      </c>
      <c r="I1193" s="11"/>
      <c r="J1193" s="87">
        <v>0.05</v>
      </c>
      <c r="K1193" s="88">
        <f t="shared" si="111"/>
        <v>0.11874999999999999</v>
      </c>
      <c r="L1193" s="238">
        <v>1090102</v>
      </c>
      <c r="M1193" s="238">
        <v>891216.52</v>
      </c>
      <c r="N1193" s="89">
        <v>0.05</v>
      </c>
      <c r="O1193" s="239">
        <f t="shared" si="113"/>
        <v>1144607.1000000001</v>
      </c>
      <c r="P1193" s="238">
        <f t="shared" si="114"/>
        <v>843461.75596746593</v>
      </c>
      <c r="Q1193" s="238">
        <f t="shared" si="115"/>
        <v>301145.34403253417</v>
      </c>
      <c r="R1193" s="89">
        <v>0.05</v>
      </c>
      <c r="S1193" s="238">
        <f t="shared" si="112"/>
        <v>286088.07683090743</v>
      </c>
    </row>
    <row r="1194" spans="2:19" ht="15" customHeight="1" x14ac:dyDescent="0.25">
      <c r="B1194" s="11">
        <v>1190</v>
      </c>
      <c r="C1194" s="161" t="s">
        <v>917</v>
      </c>
      <c r="D1194" s="237"/>
      <c r="E1194" s="152">
        <v>42217</v>
      </c>
      <c r="F1194" s="58">
        <v>44482</v>
      </c>
      <c r="G1194" s="5">
        <f t="shared" si="110"/>
        <v>6.2054794520547949</v>
      </c>
      <c r="H1194" s="11">
        <v>8</v>
      </c>
      <c r="I1194" s="11"/>
      <c r="J1194" s="87">
        <v>0.05</v>
      </c>
      <c r="K1194" s="88">
        <f t="shared" si="111"/>
        <v>0.11874999999999999</v>
      </c>
      <c r="L1194" s="238">
        <v>1090102</v>
      </c>
      <c r="M1194" s="238">
        <v>891216.52</v>
      </c>
      <c r="N1194" s="89">
        <v>0.05</v>
      </c>
      <c r="O1194" s="239">
        <f t="shared" si="113"/>
        <v>1144607.1000000001</v>
      </c>
      <c r="P1194" s="238">
        <f t="shared" si="114"/>
        <v>843461.75596746593</v>
      </c>
      <c r="Q1194" s="238">
        <f t="shared" si="115"/>
        <v>301145.34403253417</v>
      </c>
      <c r="R1194" s="89">
        <v>0.05</v>
      </c>
      <c r="S1194" s="238">
        <f t="shared" si="112"/>
        <v>286088.07683090743</v>
      </c>
    </row>
    <row r="1195" spans="2:19" ht="15" customHeight="1" x14ac:dyDescent="0.25">
      <c r="B1195" s="11">
        <v>1191</v>
      </c>
      <c r="C1195" s="161" t="s">
        <v>918</v>
      </c>
      <c r="D1195" s="237"/>
      <c r="E1195" s="152">
        <v>42217</v>
      </c>
      <c r="F1195" s="58">
        <v>44482</v>
      </c>
      <c r="G1195" s="5">
        <f t="shared" si="110"/>
        <v>6.2054794520547949</v>
      </c>
      <c r="H1195" s="11">
        <v>15</v>
      </c>
      <c r="I1195" s="11"/>
      <c r="J1195" s="87">
        <v>0.05</v>
      </c>
      <c r="K1195" s="88">
        <f t="shared" si="111"/>
        <v>6.3333333333333325E-2</v>
      </c>
      <c r="L1195" s="238">
        <v>2740946</v>
      </c>
      <c r="M1195" s="238">
        <v>2240869.54</v>
      </c>
      <c r="N1195" s="89">
        <v>0.05</v>
      </c>
      <c r="O1195" s="239">
        <f t="shared" si="113"/>
        <v>2877993.3000000003</v>
      </c>
      <c r="P1195" s="238">
        <f t="shared" si="114"/>
        <v>1131090.7914657535</v>
      </c>
      <c r="Q1195" s="238">
        <f t="shared" si="115"/>
        <v>1746902.5085342468</v>
      </c>
      <c r="R1195" s="89">
        <v>0.05</v>
      </c>
      <c r="S1195" s="238">
        <f t="shared" si="112"/>
        <v>1659557.3831075344</v>
      </c>
    </row>
    <row r="1196" spans="2:19" ht="15" customHeight="1" x14ac:dyDescent="0.25">
      <c r="B1196" s="11">
        <v>1192</v>
      </c>
      <c r="C1196" s="161" t="s">
        <v>919</v>
      </c>
      <c r="D1196" s="237"/>
      <c r="E1196" s="152">
        <v>42217</v>
      </c>
      <c r="F1196" s="58">
        <v>44482</v>
      </c>
      <c r="G1196" s="5">
        <f t="shared" si="110"/>
        <v>6.2054794520547949</v>
      </c>
      <c r="H1196" s="11">
        <v>15</v>
      </c>
      <c r="I1196" s="11"/>
      <c r="J1196" s="87">
        <v>0.05</v>
      </c>
      <c r="K1196" s="88">
        <f t="shared" si="111"/>
        <v>6.3333333333333325E-2</v>
      </c>
      <c r="L1196" s="238">
        <v>2656253</v>
      </c>
      <c r="M1196" s="238">
        <v>2171628.48</v>
      </c>
      <c r="N1196" s="89">
        <v>0.05</v>
      </c>
      <c r="O1196" s="239">
        <f t="shared" si="113"/>
        <v>2789065.65</v>
      </c>
      <c r="P1196" s="238">
        <f t="shared" si="114"/>
        <v>1096141.006828767</v>
      </c>
      <c r="Q1196" s="238">
        <f t="shared" si="115"/>
        <v>1692924.6431712329</v>
      </c>
      <c r="R1196" s="89">
        <v>0.05</v>
      </c>
      <c r="S1196" s="238">
        <f t="shared" si="112"/>
        <v>1608278.4110126712</v>
      </c>
    </row>
    <row r="1197" spans="2:19" ht="15" customHeight="1" x14ac:dyDescent="0.25">
      <c r="B1197" s="11">
        <v>1193</v>
      </c>
      <c r="C1197" s="161" t="s">
        <v>920</v>
      </c>
      <c r="D1197" s="237"/>
      <c r="E1197" s="152">
        <v>42217</v>
      </c>
      <c r="F1197" s="58">
        <v>44482</v>
      </c>
      <c r="G1197" s="5">
        <f t="shared" si="110"/>
        <v>6.2054794520547949</v>
      </c>
      <c r="H1197" s="11">
        <v>25</v>
      </c>
      <c r="I1197" s="11"/>
      <c r="J1197" s="87">
        <v>0.05</v>
      </c>
      <c r="K1197" s="88">
        <f t="shared" si="111"/>
        <v>3.7999999999999999E-2</v>
      </c>
      <c r="L1197" s="238">
        <v>19516870</v>
      </c>
      <c r="M1197" s="238">
        <v>15956082.08</v>
      </c>
      <c r="N1197" s="89">
        <v>0.05</v>
      </c>
      <c r="O1197" s="239">
        <f t="shared" si="113"/>
        <v>20492713.5</v>
      </c>
      <c r="P1197" s="238">
        <f t="shared" si="114"/>
        <v>4832350.2765616439</v>
      </c>
      <c r="Q1197" s="238">
        <f t="shared" si="115"/>
        <v>15660363.223438356</v>
      </c>
      <c r="R1197" s="89">
        <v>0.05</v>
      </c>
      <c r="S1197" s="238">
        <f t="shared" si="112"/>
        <v>14877345.062266437</v>
      </c>
    </row>
    <row r="1198" spans="2:19" ht="15" customHeight="1" x14ac:dyDescent="0.25">
      <c r="B1198" s="11">
        <v>1194</v>
      </c>
      <c r="C1198" s="161" t="s">
        <v>921</v>
      </c>
      <c r="D1198" s="237">
        <v>0</v>
      </c>
      <c r="E1198" s="152">
        <v>42217</v>
      </c>
      <c r="F1198" s="58">
        <v>44482</v>
      </c>
      <c r="G1198" s="5">
        <f t="shared" si="110"/>
        <v>6.2054794520547949</v>
      </c>
      <c r="H1198" s="11">
        <v>25</v>
      </c>
      <c r="I1198" s="11"/>
      <c r="J1198" s="87">
        <v>0.05</v>
      </c>
      <c r="K1198" s="88">
        <f t="shared" si="111"/>
        <v>3.7999999999999999E-2</v>
      </c>
      <c r="L1198" s="238">
        <v>58550609</v>
      </c>
      <c r="M1198" s="238">
        <v>47868245.420000002</v>
      </c>
      <c r="N1198" s="89">
        <v>0.05</v>
      </c>
      <c r="O1198" s="239">
        <f t="shared" si="113"/>
        <v>61478139.450000003</v>
      </c>
      <c r="P1198" s="238">
        <f t="shared" si="114"/>
        <v>14497050.582086302</v>
      </c>
      <c r="Q1198" s="238">
        <f t="shared" si="115"/>
        <v>46981088.867913701</v>
      </c>
      <c r="R1198" s="89">
        <v>0.05</v>
      </c>
      <c r="S1198" s="238">
        <f t="shared" si="112"/>
        <v>44632034.424518012</v>
      </c>
    </row>
    <row r="1199" spans="2:19" ht="15" customHeight="1" x14ac:dyDescent="0.25">
      <c r="B1199" s="11">
        <v>1195</v>
      </c>
      <c r="C1199" s="161" t="s">
        <v>922</v>
      </c>
      <c r="D1199" s="237"/>
      <c r="E1199" s="152">
        <v>42217</v>
      </c>
      <c r="F1199" s="58">
        <v>44482</v>
      </c>
      <c r="G1199" s="5">
        <f t="shared" si="110"/>
        <v>6.2054794520547949</v>
      </c>
      <c r="H1199" s="11">
        <v>15</v>
      </c>
      <c r="I1199" s="11"/>
      <c r="J1199" s="87">
        <v>0.05</v>
      </c>
      <c r="K1199" s="88">
        <f t="shared" si="111"/>
        <v>6.3333333333333325E-2</v>
      </c>
      <c r="L1199" s="238">
        <v>1373088</v>
      </c>
      <c r="M1199" s="238">
        <v>1122572.68</v>
      </c>
      <c r="N1199" s="89">
        <v>7.0000000000000007E-2</v>
      </c>
      <c r="O1199" s="239">
        <f t="shared" si="113"/>
        <v>1469204.1600000001</v>
      </c>
      <c r="P1199" s="238">
        <f t="shared" si="114"/>
        <v>577417.36096438358</v>
      </c>
      <c r="Q1199" s="238">
        <f t="shared" si="115"/>
        <v>891786.79903561657</v>
      </c>
      <c r="R1199" s="89">
        <v>0.05</v>
      </c>
      <c r="S1199" s="238">
        <f t="shared" si="112"/>
        <v>847197.45908383571</v>
      </c>
    </row>
    <row r="1200" spans="2:19" ht="15" customHeight="1" x14ac:dyDescent="0.25">
      <c r="B1200" s="11">
        <v>1196</v>
      </c>
      <c r="C1200" s="161" t="s">
        <v>923</v>
      </c>
      <c r="D1200" s="237"/>
      <c r="E1200" s="152">
        <v>42217</v>
      </c>
      <c r="F1200" s="58">
        <v>44482</v>
      </c>
      <c r="G1200" s="5">
        <f t="shared" si="110"/>
        <v>6.2054794520547949</v>
      </c>
      <c r="H1200" s="11">
        <v>15</v>
      </c>
      <c r="I1200" s="11"/>
      <c r="J1200" s="87">
        <v>0.05</v>
      </c>
      <c r="K1200" s="88">
        <f t="shared" si="111"/>
        <v>6.3333333333333325E-2</v>
      </c>
      <c r="L1200" s="238">
        <v>453432</v>
      </c>
      <c r="M1200" s="238">
        <v>370704.84</v>
      </c>
      <c r="N1200" s="89">
        <v>7.0000000000000007E-2</v>
      </c>
      <c r="O1200" s="239">
        <f t="shared" si="113"/>
        <v>485172.24000000005</v>
      </c>
      <c r="P1200" s="238">
        <f t="shared" si="114"/>
        <v>190679.33651506851</v>
      </c>
      <c r="Q1200" s="238">
        <f t="shared" si="115"/>
        <v>294492.90348493156</v>
      </c>
      <c r="R1200" s="89">
        <v>0.05</v>
      </c>
      <c r="S1200" s="238">
        <f t="shared" si="112"/>
        <v>279768.25831068499</v>
      </c>
    </row>
    <row r="1201" spans="2:19" ht="15" customHeight="1" x14ac:dyDescent="0.25">
      <c r="B1201" s="11">
        <v>1197</v>
      </c>
      <c r="C1201" s="161" t="s">
        <v>924</v>
      </c>
      <c r="D1201" s="237"/>
      <c r="E1201" s="152">
        <v>42217</v>
      </c>
      <c r="F1201" s="58">
        <v>44482</v>
      </c>
      <c r="G1201" s="5">
        <f t="shared" si="110"/>
        <v>6.2054794520547949</v>
      </c>
      <c r="H1201" s="11">
        <v>15</v>
      </c>
      <c r="I1201" s="11"/>
      <c r="J1201" s="87">
        <v>0.05</v>
      </c>
      <c r="K1201" s="88">
        <f t="shared" si="111"/>
        <v>6.3333333333333325E-2</v>
      </c>
      <c r="L1201" s="238">
        <v>1661706</v>
      </c>
      <c r="M1201" s="238">
        <v>1358533.27</v>
      </c>
      <c r="N1201" s="89">
        <v>0.05</v>
      </c>
      <c r="O1201" s="239">
        <f t="shared" si="113"/>
        <v>1744791.3</v>
      </c>
      <c r="P1201" s="238">
        <f t="shared" si="114"/>
        <v>685726.88215068495</v>
      </c>
      <c r="Q1201" s="238">
        <f t="shared" si="115"/>
        <v>1059064.4178493151</v>
      </c>
      <c r="R1201" s="89">
        <v>0.05</v>
      </c>
      <c r="S1201" s="238">
        <f t="shared" si="112"/>
        <v>1006111.1969568493</v>
      </c>
    </row>
    <row r="1202" spans="2:19" ht="15" customHeight="1" x14ac:dyDescent="0.25">
      <c r="B1202" s="11">
        <v>1198</v>
      </c>
      <c r="C1202" s="161" t="s">
        <v>925</v>
      </c>
      <c r="D1202" s="237"/>
      <c r="E1202" s="152">
        <v>42217</v>
      </c>
      <c r="F1202" s="58">
        <v>44482</v>
      </c>
      <c r="G1202" s="5">
        <f t="shared" si="110"/>
        <v>6.2054794520547949</v>
      </c>
      <c r="H1202" s="11">
        <v>8</v>
      </c>
      <c r="I1202" s="11"/>
      <c r="J1202" s="87">
        <v>0.05</v>
      </c>
      <c r="K1202" s="88">
        <f t="shared" si="111"/>
        <v>0.11874999999999999</v>
      </c>
      <c r="L1202" s="238">
        <v>59021</v>
      </c>
      <c r="M1202" s="238">
        <v>48252.81</v>
      </c>
      <c r="N1202" s="89">
        <v>0.05</v>
      </c>
      <c r="O1202" s="239">
        <f t="shared" si="113"/>
        <v>61972.05</v>
      </c>
      <c r="P1202" s="238">
        <f t="shared" si="114"/>
        <v>45667.246091609595</v>
      </c>
      <c r="Q1202" s="238">
        <f t="shared" si="115"/>
        <v>16304.803908390408</v>
      </c>
      <c r="R1202" s="89">
        <v>0.05</v>
      </c>
      <c r="S1202" s="238">
        <f t="shared" si="112"/>
        <v>15489.563712970887</v>
      </c>
    </row>
    <row r="1203" spans="2:19" ht="15" customHeight="1" x14ac:dyDescent="0.25">
      <c r="B1203" s="11">
        <v>1199</v>
      </c>
      <c r="C1203" s="161" t="s">
        <v>926</v>
      </c>
      <c r="D1203" s="237"/>
      <c r="E1203" s="152">
        <v>42217</v>
      </c>
      <c r="F1203" s="58">
        <v>44482</v>
      </c>
      <c r="G1203" s="5">
        <f t="shared" si="110"/>
        <v>6.2054794520547949</v>
      </c>
      <c r="H1203" s="11">
        <v>8</v>
      </c>
      <c r="I1203" s="11"/>
      <c r="J1203" s="87">
        <v>0.05</v>
      </c>
      <c r="K1203" s="88">
        <f t="shared" si="111"/>
        <v>0.11874999999999999</v>
      </c>
      <c r="L1203" s="238">
        <v>47210</v>
      </c>
      <c r="M1203" s="238">
        <v>38596.699999999997</v>
      </c>
      <c r="N1203" s="89">
        <v>0.05</v>
      </c>
      <c r="O1203" s="239">
        <f t="shared" si="113"/>
        <v>49570.5</v>
      </c>
      <c r="P1203" s="238">
        <f t="shared" si="114"/>
        <v>36528.535402397261</v>
      </c>
      <c r="Q1203" s="238">
        <f t="shared" si="115"/>
        <v>13041.964597602739</v>
      </c>
      <c r="R1203" s="89">
        <v>0.05</v>
      </c>
      <c r="S1203" s="238">
        <f t="shared" si="112"/>
        <v>12389.866367722601</v>
      </c>
    </row>
    <row r="1204" spans="2:19" ht="15" customHeight="1" x14ac:dyDescent="0.25">
      <c r="B1204" s="11">
        <v>1200</v>
      </c>
      <c r="C1204" s="161" t="s">
        <v>926</v>
      </c>
      <c r="D1204" s="237"/>
      <c r="E1204" s="152">
        <v>42217</v>
      </c>
      <c r="F1204" s="58">
        <v>44482</v>
      </c>
      <c r="G1204" s="5">
        <f t="shared" si="110"/>
        <v>6.2054794520547949</v>
      </c>
      <c r="H1204" s="11">
        <v>8</v>
      </c>
      <c r="I1204" s="11"/>
      <c r="J1204" s="87">
        <v>0.05</v>
      </c>
      <c r="K1204" s="88">
        <f t="shared" si="111"/>
        <v>0.11874999999999999</v>
      </c>
      <c r="L1204" s="238">
        <v>47210</v>
      </c>
      <c r="M1204" s="238">
        <v>38596.699999999997</v>
      </c>
      <c r="N1204" s="89">
        <v>0.05</v>
      </c>
      <c r="O1204" s="239">
        <f t="shared" si="113"/>
        <v>49570.5</v>
      </c>
      <c r="P1204" s="238">
        <f t="shared" si="114"/>
        <v>36528.535402397261</v>
      </c>
      <c r="Q1204" s="238">
        <f t="shared" si="115"/>
        <v>13041.964597602739</v>
      </c>
      <c r="R1204" s="89">
        <v>0.05</v>
      </c>
      <c r="S1204" s="238">
        <f t="shared" si="112"/>
        <v>12389.866367722601</v>
      </c>
    </row>
    <row r="1205" spans="2:19" ht="15" customHeight="1" x14ac:dyDescent="0.25">
      <c r="B1205" s="11">
        <v>1201</v>
      </c>
      <c r="C1205" s="161" t="s">
        <v>927</v>
      </c>
      <c r="D1205" s="237"/>
      <c r="E1205" s="152">
        <v>42217</v>
      </c>
      <c r="F1205" s="58">
        <v>44482</v>
      </c>
      <c r="G1205" s="5">
        <f t="shared" si="110"/>
        <v>6.2054794520547949</v>
      </c>
      <c r="H1205" s="11">
        <v>8</v>
      </c>
      <c r="I1205" s="11"/>
      <c r="J1205" s="87">
        <v>0.05</v>
      </c>
      <c r="K1205" s="88">
        <f t="shared" si="111"/>
        <v>0.11874999999999999</v>
      </c>
      <c r="L1205" s="238">
        <v>940977</v>
      </c>
      <c r="M1205" s="238">
        <v>769298.89</v>
      </c>
      <c r="N1205" s="89">
        <v>0.05</v>
      </c>
      <c r="O1205" s="239">
        <f t="shared" si="113"/>
        <v>988025.85000000009</v>
      </c>
      <c r="P1205" s="238">
        <f t="shared" si="114"/>
        <v>728076.92559503426</v>
      </c>
      <c r="Q1205" s="238">
        <f t="shared" si="115"/>
        <v>259948.92440496583</v>
      </c>
      <c r="R1205" s="89">
        <v>0.05</v>
      </c>
      <c r="S1205" s="238">
        <f t="shared" si="112"/>
        <v>246951.47818471753</v>
      </c>
    </row>
    <row r="1206" spans="2:19" ht="15" customHeight="1" x14ac:dyDescent="0.25">
      <c r="B1206" s="11">
        <v>1202</v>
      </c>
      <c r="C1206" s="161" t="s">
        <v>928</v>
      </c>
      <c r="D1206" s="237"/>
      <c r="E1206" s="152">
        <v>42217</v>
      </c>
      <c r="F1206" s="58">
        <v>44482</v>
      </c>
      <c r="G1206" s="5">
        <f t="shared" si="110"/>
        <v>6.2054794520547949</v>
      </c>
      <c r="H1206" s="11">
        <v>8</v>
      </c>
      <c r="I1206" s="11"/>
      <c r="J1206" s="87">
        <v>0.05</v>
      </c>
      <c r="K1206" s="88">
        <f t="shared" si="111"/>
        <v>0.11874999999999999</v>
      </c>
      <c r="L1206" s="238">
        <v>915342</v>
      </c>
      <c r="M1206" s="238">
        <v>748340.9</v>
      </c>
      <c r="N1206" s="89">
        <v>0.05</v>
      </c>
      <c r="O1206" s="239">
        <f t="shared" si="113"/>
        <v>961109.10000000009</v>
      </c>
      <c r="P1206" s="238">
        <f t="shared" si="114"/>
        <v>708241.95408390416</v>
      </c>
      <c r="Q1206" s="238">
        <f t="shared" si="115"/>
        <v>252867.14591609593</v>
      </c>
      <c r="R1206" s="89">
        <v>0.05</v>
      </c>
      <c r="S1206" s="238">
        <f t="shared" si="112"/>
        <v>240223.78862029113</v>
      </c>
    </row>
    <row r="1207" spans="2:19" ht="15" customHeight="1" x14ac:dyDescent="0.25">
      <c r="B1207" s="11">
        <v>1203</v>
      </c>
      <c r="C1207" s="161" t="s">
        <v>929</v>
      </c>
      <c r="D1207" s="237"/>
      <c r="E1207" s="152">
        <v>42217</v>
      </c>
      <c r="F1207" s="58">
        <v>44482</v>
      </c>
      <c r="G1207" s="5">
        <f t="shared" si="110"/>
        <v>6.2054794520547949</v>
      </c>
      <c r="H1207" s="11">
        <v>25</v>
      </c>
      <c r="I1207" s="11"/>
      <c r="J1207" s="87">
        <v>0.05</v>
      </c>
      <c r="K1207" s="88">
        <f t="shared" si="111"/>
        <v>3.7999999999999999E-2</v>
      </c>
      <c r="L1207" s="238">
        <v>12309399</v>
      </c>
      <c r="M1207" s="238">
        <v>10063590.15</v>
      </c>
      <c r="N1207" s="89">
        <v>0.05</v>
      </c>
      <c r="O1207" s="239">
        <f t="shared" si="113"/>
        <v>12924868.950000001</v>
      </c>
      <c r="P1207" s="238">
        <f t="shared" si="114"/>
        <v>3047790.3302095896</v>
      </c>
      <c r="Q1207" s="238">
        <f t="shared" si="115"/>
        <v>9877078.6197904125</v>
      </c>
      <c r="R1207" s="89">
        <v>0.05</v>
      </c>
      <c r="S1207" s="238">
        <f t="shared" si="112"/>
        <v>9383224.6888008919</v>
      </c>
    </row>
    <row r="1208" spans="2:19" ht="15" customHeight="1" x14ac:dyDescent="0.25">
      <c r="B1208" s="11">
        <v>1204</v>
      </c>
      <c r="C1208" s="161" t="s">
        <v>930</v>
      </c>
      <c r="D1208" s="237"/>
      <c r="E1208" s="152">
        <v>42217</v>
      </c>
      <c r="F1208" s="58">
        <v>44482</v>
      </c>
      <c r="G1208" s="5">
        <f t="shared" si="110"/>
        <v>6.2054794520547949</v>
      </c>
      <c r="H1208" s="11">
        <v>3</v>
      </c>
      <c r="I1208" s="11"/>
      <c r="J1208" s="87">
        <v>0.05</v>
      </c>
      <c r="K1208" s="88">
        <f t="shared" si="111"/>
        <v>0.31666666666666665</v>
      </c>
      <c r="L1208" s="238">
        <v>174417</v>
      </c>
      <c r="M1208" s="238">
        <v>142595.19</v>
      </c>
      <c r="N1208" s="89">
        <v>7.0000000000000007E-2</v>
      </c>
      <c r="O1208" s="239">
        <f t="shared" si="113"/>
        <v>186626.19</v>
      </c>
      <c r="P1208" s="238">
        <f t="shared" si="114"/>
        <v>366733.24596575345</v>
      </c>
      <c r="Q1208" s="238">
        <f t="shared" si="115"/>
        <v>0</v>
      </c>
      <c r="R1208" s="89">
        <v>0.05</v>
      </c>
      <c r="S1208" s="238">
        <f t="shared" si="112"/>
        <v>9331.3095000000012</v>
      </c>
    </row>
    <row r="1209" spans="2:19" ht="15" customHeight="1" x14ac:dyDescent="0.25">
      <c r="B1209" s="11">
        <v>1205</v>
      </c>
      <c r="C1209" s="161" t="s">
        <v>931</v>
      </c>
      <c r="D1209" s="237"/>
      <c r="E1209" s="152">
        <v>42217</v>
      </c>
      <c r="F1209" s="58">
        <v>44482</v>
      </c>
      <c r="G1209" s="5">
        <f t="shared" si="110"/>
        <v>6.2054794520547949</v>
      </c>
      <c r="H1209" s="11">
        <v>25</v>
      </c>
      <c r="I1209" s="11"/>
      <c r="J1209" s="87">
        <v>0.05</v>
      </c>
      <c r="K1209" s="88">
        <f t="shared" si="111"/>
        <v>3.7999999999999999E-2</v>
      </c>
      <c r="L1209" s="238">
        <v>12620982</v>
      </c>
      <c r="M1209" s="238">
        <v>10318325.869999999</v>
      </c>
      <c r="N1209" s="89">
        <v>0.05</v>
      </c>
      <c r="O1209" s="239">
        <f t="shared" si="113"/>
        <v>13252031.100000001</v>
      </c>
      <c r="P1209" s="238">
        <f t="shared" si="114"/>
        <v>3124937.8541835621</v>
      </c>
      <c r="Q1209" s="238">
        <f t="shared" si="115"/>
        <v>10127093.245816439</v>
      </c>
      <c r="R1209" s="89">
        <v>0.05</v>
      </c>
      <c r="S1209" s="238">
        <f t="shared" si="112"/>
        <v>9620738.5835256167</v>
      </c>
    </row>
    <row r="1210" spans="2:19" ht="15" customHeight="1" x14ac:dyDescent="0.25">
      <c r="B1210" s="11">
        <v>1206</v>
      </c>
      <c r="C1210" s="161" t="s">
        <v>932</v>
      </c>
      <c r="D1210" s="237"/>
      <c r="E1210" s="152">
        <v>42217</v>
      </c>
      <c r="F1210" s="58">
        <v>44482</v>
      </c>
      <c r="G1210" s="5">
        <f t="shared" si="110"/>
        <v>6.2054794520547949</v>
      </c>
      <c r="H1210" s="11">
        <v>5</v>
      </c>
      <c r="I1210" s="11"/>
      <c r="J1210" s="87">
        <v>0.05</v>
      </c>
      <c r="K1210" s="88">
        <f t="shared" si="111"/>
        <v>0.19</v>
      </c>
      <c r="L1210" s="238">
        <v>1774823</v>
      </c>
      <c r="M1210" s="238">
        <v>1451012.46</v>
      </c>
      <c r="N1210" s="89">
        <v>0.05</v>
      </c>
      <c r="O1210" s="239">
        <f t="shared" si="113"/>
        <v>1863564.1500000001</v>
      </c>
      <c r="P1210" s="238">
        <f t="shared" si="114"/>
        <v>2197218.7176780826</v>
      </c>
      <c r="Q1210" s="238">
        <f t="shared" si="115"/>
        <v>0</v>
      </c>
      <c r="R1210" s="89">
        <v>0.05</v>
      </c>
      <c r="S1210" s="238">
        <f t="shared" si="112"/>
        <v>93178.207500000019</v>
      </c>
    </row>
    <row r="1211" spans="2:19" ht="15" customHeight="1" x14ac:dyDescent="0.25">
      <c r="B1211" s="11">
        <v>1207</v>
      </c>
      <c r="C1211" s="161" t="s">
        <v>933</v>
      </c>
      <c r="D1211" s="237">
        <v>0</v>
      </c>
      <c r="E1211" s="152">
        <v>42217</v>
      </c>
      <c r="F1211" s="58">
        <v>44482</v>
      </c>
      <c r="G1211" s="5">
        <f t="shared" si="110"/>
        <v>6.2054794520547949</v>
      </c>
      <c r="H1211" s="11">
        <v>25</v>
      </c>
      <c r="I1211" s="11"/>
      <c r="J1211" s="87">
        <v>0.05</v>
      </c>
      <c r="K1211" s="88">
        <f t="shared" si="111"/>
        <v>3.7999999999999999E-2</v>
      </c>
      <c r="L1211" s="238">
        <v>46347792</v>
      </c>
      <c r="M1211" s="238">
        <v>37891791.729999997</v>
      </c>
      <c r="N1211" s="89">
        <v>0.05</v>
      </c>
      <c r="O1211" s="239">
        <f t="shared" si="113"/>
        <v>48665181.600000001</v>
      </c>
      <c r="P1211" s="238">
        <f t="shared" si="114"/>
        <v>11475649.809073973</v>
      </c>
      <c r="Q1211" s="238">
        <f t="shared" si="115"/>
        <v>37189531.790926024</v>
      </c>
      <c r="R1211" s="89">
        <v>0.05</v>
      </c>
      <c r="S1211" s="238">
        <f t="shared" si="112"/>
        <v>35330055.201379724</v>
      </c>
    </row>
    <row r="1212" spans="2:19" ht="15" customHeight="1" x14ac:dyDescent="0.25">
      <c r="B1212" s="11">
        <v>1208</v>
      </c>
      <c r="C1212" s="161" t="s">
        <v>934</v>
      </c>
      <c r="D1212" s="237"/>
      <c r="E1212" s="152">
        <v>42217</v>
      </c>
      <c r="F1212" s="58">
        <v>44482</v>
      </c>
      <c r="G1212" s="5">
        <f t="shared" si="110"/>
        <v>6.2054794520547949</v>
      </c>
      <c r="H1212" s="11">
        <v>15</v>
      </c>
      <c r="I1212" s="11"/>
      <c r="J1212" s="87">
        <v>0.05</v>
      </c>
      <c r="K1212" s="88">
        <f t="shared" si="111"/>
        <v>6.3333333333333325E-2</v>
      </c>
      <c r="L1212" s="238">
        <v>3942422</v>
      </c>
      <c r="M1212" s="238">
        <v>3223140.24</v>
      </c>
      <c r="N1212" s="89">
        <v>0.05</v>
      </c>
      <c r="O1212" s="239">
        <f t="shared" si="113"/>
        <v>4139543.1</v>
      </c>
      <c r="P1212" s="238">
        <f t="shared" si="114"/>
        <v>1626897.144369863</v>
      </c>
      <c r="Q1212" s="238">
        <f t="shared" si="115"/>
        <v>2512645.9556301371</v>
      </c>
      <c r="R1212" s="89">
        <v>0.05</v>
      </c>
      <c r="S1212" s="238">
        <f t="shared" si="112"/>
        <v>2387013.6578486301</v>
      </c>
    </row>
    <row r="1213" spans="2:19" ht="15" customHeight="1" x14ac:dyDescent="0.25">
      <c r="B1213" s="11">
        <v>1209</v>
      </c>
      <c r="C1213" s="161" t="s">
        <v>935</v>
      </c>
      <c r="D1213" s="237"/>
      <c r="E1213" s="152">
        <v>42217</v>
      </c>
      <c r="F1213" s="58">
        <v>44482</v>
      </c>
      <c r="G1213" s="5">
        <f t="shared" si="110"/>
        <v>6.2054794520547949</v>
      </c>
      <c r="H1213" s="11">
        <v>15</v>
      </c>
      <c r="I1213" s="11"/>
      <c r="J1213" s="87">
        <v>0.05</v>
      </c>
      <c r="K1213" s="88">
        <f t="shared" si="111"/>
        <v>6.3333333333333325E-2</v>
      </c>
      <c r="L1213" s="238">
        <v>3168724</v>
      </c>
      <c r="M1213" s="238">
        <v>2590600.86</v>
      </c>
      <c r="N1213" s="89">
        <v>0.05</v>
      </c>
      <c r="O1213" s="239">
        <f t="shared" si="113"/>
        <v>3327160.2</v>
      </c>
      <c r="P1213" s="238">
        <f t="shared" si="114"/>
        <v>1307619.5361369862</v>
      </c>
      <c r="Q1213" s="238">
        <f t="shared" si="115"/>
        <v>2019540.663863014</v>
      </c>
      <c r="R1213" s="89">
        <v>0.05</v>
      </c>
      <c r="S1213" s="238">
        <f t="shared" si="112"/>
        <v>1918563.6306698632</v>
      </c>
    </row>
    <row r="1214" spans="2:19" ht="15" customHeight="1" x14ac:dyDescent="0.25">
      <c r="B1214" s="11">
        <v>1210</v>
      </c>
      <c r="C1214" s="161" t="s">
        <v>936</v>
      </c>
      <c r="D1214" s="237"/>
      <c r="E1214" s="152">
        <v>42217</v>
      </c>
      <c r="F1214" s="58">
        <v>44482</v>
      </c>
      <c r="G1214" s="5">
        <f t="shared" si="110"/>
        <v>6.2054794520547949</v>
      </c>
      <c r="H1214" s="11">
        <v>8</v>
      </c>
      <c r="I1214" s="11"/>
      <c r="J1214" s="87">
        <v>0.05</v>
      </c>
      <c r="K1214" s="88">
        <f t="shared" si="111"/>
        <v>0.11874999999999999</v>
      </c>
      <c r="L1214" s="238">
        <v>221667</v>
      </c>
      <c r="M1214" s="238">
        <v>181224.59</v>
      </c>
      <c r="N1214" s="89">
        <v>0.05</v>
      </c>
      <c r="O1214" s="239">
        <f t="shared" si="113"/>
        <v>232750.35</v>
      </c>
      <c r="P1214" s="238">
        <f t="shared" si="114"/>
        <v>171513.89233304796</v>
      </c>
      <c r="Q1214" s="238">
        <f t="shared" si="115"/>
        <v>61236.457666952047</v>
      </c>
      <c r="R1214" s="89">
        <v>0.05</v>
      </c>
      <c r="S1214" s="238">
        <f t="shared" si="112"/>
        <v>58174.634783604444</v>
      </c>
    </row>
    <row r="1215" spans="2:19" ht="15" customHeight="1" x14ac:dyDescent="0.25">
      <c r="B1215" s="11">
        <v>1211</v>
      </c>
      <c r="C1215" s="161" t="s">
        <v>936</v>
      </c>
      <c r="D1215" s="237"/>
      <c r="E1215" s="152">
        <v>42217</v>
      </c>
      <c r="F1215" s="58">
        <v>44482</v>
      </c>
      <c r="G1215" s="5">
        <f t="shared" si="110"/>
        <v>6.2054794520547949</v>
      </c>
      <c r="H1215" s="11">
        <v>8</v>
      </c>
      <c r="I1215" s="11"/>
      <c r="J1215" s="87">
        <v>0.05</v>
      </c>
      <c r="K1215" s="88">
        <f t="shared" si="111"/>
        <v>0.11874999999999999</v>
      </c>
      <c r="L1215" s="238">
        <v>221667</v>
      </c>
      <c r="M1215" s="238">
        <v>181224.59</v>
      </c>
      <c r="N1215" s="89">
        <v>0.05</v>
      </c>
      <c r="O1215" s="239">
        <f t="shared" si="113"/>
        <v>232750.35</v>
      </c>
      <c r="P1215" s="238">
        <f t="shared" si="114"/>
        <v>171513.89233304796</v>
      </c>
      <c r="Q1215" s="238">
        <f t="shared" si="115"/>
        <v>61236.457666952047</v>
      </c>
      <c r="R1215" s="89">
        <v>0.05</v>
      </c>
      <c r="S1215" s="238">
        <f t="shared" si="112"/>
        <v>58174.634783604444</v>
      </c>
    </row>
    <row r="1216" spans="2:19" ht="15" customHeight="1" x14ac:dyDescent="0.25">
      <c r="B1216" s="11">
        <v>1212</v>
      </c>
      <c r="C1216" s="161" t="s">
        <v>937</v>
      </c>
      <c r="D1216" s="237"/>
      <c r="E1216" s="152">
        <v>42217</v>
      </c>
      <c r="F1216" s="58">
        <v>44482</v>
      </c>
      <c r="G1216" s="5">
        <f t="shared" si="110"/>
        <v>6.2054794520547949</v>
      </c>
      <c r="H1216" s="11">
        <v>15</v>
      </c>
      <c r="I1216" s="11"/>
      <c r="J1216" s="87">
        <v>0.05</v>
      </c>
      <c r="K1216" s="88">
        <f t="shared" si="111"/>
        <v>6.3333333333333325E-2</v>
      </c>
      <c r="L1216" s="238">
        <v>1323294</v>
      </c>
      <c r="M1216" s="238">
        <v>1081863.43</v>
      </c>
      <c r="N1216" s="89">
        <v>0.05</v>
      </c>
      <c r="O1216" s="239">
        <f t="shared" si="113"/>
        <v>1389458.7</v>
      </c>
      <c r="P1216" s="238">
        <f t="shared" si="114"/>
        <v>546076.30278082192</v>
      </c>
      <c r="Q1216" s="238">
        <f t="shared" si="115"/>
        <v>843382.39721917803</v>
      </c>
      <c r="R1216" s="89">
        <v>0.05</v>
      </c>
      <c r="S1216" s="238">
        <f t="shared" si="112"/>
        <v>801213.27735821914</v>
      </c>
    </row>
    <row r="1217" spans="2:19" ht="15" customHeight="1" x14ac:dyDescent="0.25">
      <c r="B1217" s="11">
        <v>1213</v>
      </c>
      <c r="C1217" s="161" t="s">
        <v>937</v>
      </c>
      <c r="D1217" s="237"/>
      <c r="E1217" s="152">
        <v>42217</v>
      </c>
      <c r="F1217" s="58">
        <v>44482</v>
      </c>
      <c r="G1217" s="5">
        <f t="shared" si="110"/>
        <v>6.2054794520547949</v>
      </c>
      <c r="H1217" s="11">
        <v>15</v>
      </c>
      <c r="I1217" s="11"/>
      <c r="J1217" s="87">
        <v>0.05</v>
      </c>
      <c r="K1217" s="88">
        <f t="shared" si="111"/>
        <v>6.3333333333333325E-2</v>
      </c>
      <c r="L1217" s="238">
        <v>1323294</v>
      </c>
      <c r="M1217" s="238">
        <v>1081863.43</v>
      </c>
      <c r="N1217" s="89">
        <v>0.05</v>
      </c>
      <c r="O1217" s="239">
        <f t="shared" si="113"/>
        <v>1389458.7</v>
      </c>
      <c r="P1217" s="238">
        <f t="shared" si="114"/>
        <v>546076.30278082192</v>
      </c>
      <c r="Q1217" s="238">
        <f t="shared" si="115"/>
        <v>843382.39721917803</v>
      </c>
      <c r="R1217" s="89">
        <v>0.05</v>
      </c>
      <c r="S1217" s="238">
        <f t="shared" si="112"/>
        <v>801213.27735821914</v>
      </c>
    </row>
    <row r="1218" spans="2:19" ht="15" customHeight="1" x14ac:dyDescent="0.25">
      <c r="B1218" s="11">
        <v>1214</v>
      </c>
      <c r="C1218" s="161" t="s">
        <v>938</v>
      </c>
      <c r="D1218" s="237"/>
      <c r="E1218" s="152">
        <v>42217</v>
      </c>
      <c r="F1218" s="58">
        <v>44482</v>
      </c>
      <c r="G1218" s="5">
        <f t="shared" si="110"/>
        <v>6.2054794520547949</v>
      </c>
      <c r="H1218" s="11">
        <v>15</v>
      </c>
      <c r="I1218" s="11"/>
      <c r="J1218" s="87">
        <v>0.05</v>
      </c>
      <c r="K1218" s="88">
        <f t="shared" si="111"/>
        <v>6.3333333333333325E-2</v>
      </c>
      <c r="L1218" s="238">
        <v>1943959</v>
      </c>
      <c r="M1218" s="238">
        <v>1589290.16</v>
      </c>
      <c r="N1218" s="89">
        <v>0.05</v>
      </c>
      <c r="O1218" s="239">
        <f t="shared" si="113"/>
        <v>2041156.9500000002</v>
      </c>
      <c r="P1218" s="238">
        <f t="shared" si="114"/>
        <v>802202.64240410959</v>
      </c>
      <c r="Q1218" s="238">
        <f t="shared" si="115"/>
        <v>1238954.3075958905</v>
      </c>
      <c r="R1218" s="89">
        <v>0.05</v>
      </c>
      <c r="S1218" s="238">
        <f t="shared" si="112"/>
        <v>1177006.5922160959</v>
      </c>
    </row>
    <row r="1219" spans="2:19" ht="15" customHeight="1" x14ac:dyDescent="0.25">
      <c r="B1219" s="11">
        <v>1215</v>
      </c>
      <c r="C1219" s="161" t="s">
        <v>939</v>
      </c>
      <c r="D1219" s="237"/>
      <c r="E1219" s="152">
        <v>42217</v>
      </c>
      <c r="F1219" s="58">
        <v>44482</v>
      </c>
      <c r="G1219" s="5">
        <f t="shared" si="110"/>
        <v>6.2054794520547949</v>
      </c>
      <c r="H1219" s="11">
        <v>15</v>
      </c>
      <c r="I1219" s="11"/>
      <c r="J1219" s="87">
        <v>0.05</v>
      </c>
      <c r="K1219" s="88">
        <f t="shared" si="111"/>
        <v>6.3333333333333325E-2</v>
      </c>
      <c r="L1219" s="238">
        <v>2074311</v>
      </c>
      <c r="M1219" s="238">
        <v>1695859.87</v>
      </c>
      <c r="N1219" s="89">
        <v>0.05</v>
      </c>
      <c r="O1219" s="239">
        <f t="shared" si="113"/>
        <v>2178026.5500000003</v>
      </c>
      <c r="P1219" s="238">
        <f t="shared" si="114"/>
        <v>855994.2701301371</v>
      </c>
      <c r="Q1219" s="238">
        <f t="shared" si="115"/>
        <v>1322032.2798698633</v>
      </c>
      <c r="R1219" s="89">
        <v>0.05</v>
      </c>
      <c r="S1219" s="238">
        <f t="shared" si="112"/>
        <v>1255930.6658763702</v>
      </c>
    </row>
    <row r="1220" spans="2:19" ht="15" customHeight="1" x14ac:dyDescent="0.25">
      <c r="B1220" s="11">
        <v>1216</v>
      </c>
      <c r="C1220" s="161" t="s">
        <v>940</v>
      </c>
      <c r="D1220" s="237"/>
      <c r="E1220" s="152">
        <v>42217</v>
      </c>
      <c r="F1220" s="58">
        <v>44482</v>
      </c>
      <c r="G1220" s="5">
        <f t="shared" si="110"/>
        <v>6.2054794520547949</v>
      </c>
      <c r="H1220" s="11">
        <v>15</v>
      </c>
      <c r="I1220" s="11"/>
      <c r="J1220" s="87">
        <v>0.05</v>
      </c>
      <c r="K1220" s="88">
        <f t="shared" si="111"/>
        <v>6.3333333333333325E-2</v>
      </c>
      <c r="L1220" s="238">
        <v>1839062</v>
      </c>
      <c r="M1220" s="238">
        <v>1503531.27</v>
      </c>
      <c r="N1220" s="89">
        <v>0.09</v>
      </c>
      <c r="O1220" s="239">
        <f t="shared" si="113"/>
        <v>2004577.58</v>
      </c>
      <c r="P1220" s="238">
        <f t="shared" si="114"/>
        <v>787826.44890684925</v>
      </c>
      <c r="Q1220" s="238">
        <f t="shared" si="115"/>
        <v>1216751.1310931509</v>
      </c>
      <c r="R1220" s="89">
        <v>0.05</v>
      </c>
      <c r="S1220" s="238">
        <f t="shared" si="112"/>
        <v>1155913.5745384933</v>
      </c>
    </row>
    <row r="1221" spans="2:19" ht="15" customHeight="1" x14ac:dyDescent="0.25">
      <c r="B1221" s="11">
        <v>1217</v>
      </c>
      <c r="C1221" s="161" t="s">
        <v>940</v>
      </c>
      <c r="D1221" s="237"/>
      <c r="E1221" s="152">
        <v>42217</v>
      </c>
      <c r="F1221" s="58">
        <v>44482</v>
      </c>
      <c r="G1221" s="5">
        <f t="shared" ref="G1221:G1284" si="116">(F1221-E1221)/(EDATE(F1221,12)-F1221)</f>
        <v>6.2054794520547949</v>
      </c>
      <c r="H1221" s="11">
        <v>15</v>
      </c>
      <c r="I1221" s="11"/>
      <c r="J1221" s="87">
        <v>0.05</v>
      </c>
      <c r="K1221" s="88">
        <f t="shared" ref="K1221:K1284" si="117">(1-J1221)/H1221</f>
        <v>6.3333333333333325E-2</v>
      </c>
      <c r="L1221" s="238">
        <v>1839062</v>
      </c>
      <c r="M1221" s="238">
        <v>1503531.27</v>
      </c>
      <c r="N1221" s="89">
        <v>0.09</v>
      </c>
      <c r="O1221" s="239">
        <f t="shared" si="113"/>
        <v>2004577.58</v>
      </c>
      <c r="P1221" s="238">
        <f t="shared" si="114"/>
        <v>787826.44890684925</v>
      </c>
      <c r="Q1221" s="238">
        <f t="shared" si="115"/>
        <v>1216751.1310931509</v>
      </c>
      <c r="R1221" s="89">
        <v>0.05</v>
      </c>
      <c r="S1221" s="238">
        <f t="shared" ref="S1221:S1284" si="118">IF(M1221&lt;=0,0,IF(Q1221&lt;=J1221*O1221,J1221*O1221,Q1221*(1-R1221)))</f>
        <v>1155913.5745384933</v>
      </c>
    </row>
    <row r="1222" spans="2:19" ht="15" customHeight="1" x14ac:dyDescent="0.25">
      <c r="B1222" s="11">
        <v>1218</v>
      </c>
      <c r="C1222" s="161" t="s">
        <v>941</v>
      </c>
      <c r="D1222" s="237"/>
      <c r="E1222" s="152">
        <v>42217</v>
      </c>
      <c r="F1222" s="58">
        <v>44482</v>
      </c>
      <c r="G1222" s="5">
        <f t="shared" si="116"/>
        <v>6.2054794520547949</v>
      </c>
      <c r="H1222" s="11">
        <v>15</v>
      </c>
      <c r="I1222" s="11"/>
      <c r="J1222" s="87">
        <v>0.05</v>
      </c>
      <c r="K1222" s="88">
        <f t="shared" si="117"/>
        <v>6.3333333333333325E-2</v>
      </c>
      <c r="L1222" s="238">
        <v>810136</v>
      </c>
      <c r="M1222" s="238">
        <v>662329.38</v>
      </c>
      <c r="N1222" s="89">
        <v>0.05</v>
      </c>
      <c r="O1222" s="239">
        <f t="shared" ref="O1222:O1285" si="119">L1222*(1+N1222)</f>
        <v>850642.8</v>
      </c>
      <c r="P1222" s="238">
        <f t="shared" ref="P1222:P1285" si="120">O1222*K1222*G1222</f>
        <v>334314.27304109588</v>
      </c>
      <c r="Q1222" s="238">
        <f t="shared" ref="Q1222:Q1285" si="121">MAX(O1222-P1222,0)</f>
        <v>516328.52695890417</v>
      </c>
      <c r="R1222" s="89">
        <v>0.05</v>
      </c>
      <c r="S1222" s="238">
        <f t="shared" si="118"/>
        <v>490512.10061095894</v>
      </c>
    </row>
    <row r="1223" spans="2:19" ht="15" customHeight="1" x14ac:dyDescent="0.25">
      <c r="B1223" s="11">
        <v>1219</v>
      </c>
      <c r="C1223" s="161" t="s">
        <v>941</v>
      </c>
      <c r="D1223" s="237"/>
      <c r="E1223" s="152">
        <v>42217</v>
      </c>
      <c r="F1223" s="58">
        <v>44482</v>
      </c>
      <c r="G1223" s="5">
        <f t="shared" si="116"/>
        <v>6.2054794520547949</v>
      </c>
      <c r="H1223" s="11">
        <v>15</v>
      </c>
      <c r="I1223" s="11"/>
      <c r="J1223" s="87">
        <v>0.05</v>
      </c>
      <c r="K1223" s="88">
        <f t="shared" si="117"/>
        <v>6.3333333333333325E-2</v>
      </c>
      <c r="L1223" s="238">
        <v>810136</v>
      </c>
      <c r="M1223" s="238">
        <v>662329.38</v>
      </c>
      <c r="N1223" s="89">
        <v>0.05</v>
      </c>
      <c r="O1223" s="239">
        <f t="shared" si="119"/>
        <v>850642.8</v>
      </c>
      <c r="P1223" s="238">
        <f t="shared" si="120"/>
        <v>334314.27304109588</v>
      </c>
      <c r="Q1223" s="238">
        <f t="shared" si="121"/>
        <v>516328.52695890417</v>
      </c>
      <c r="R1223" s="89">
        <v>0.05</v>
      </c>
      <c r="S1223" s="238">
        <f t="shared" si="118"/>
        <v>490512.10061095894</v>
      </c>
    </row>
    <row r="1224" spans="2:19" ht="15" customHeight="1" x14ac:dyDescent="0.25">
      <c r="B1224" s="11">
        <v>1220</v>
      </c>
      <c r="C1224" s="161" t="s">
        <v>942</v>
      </c>
      <c r="D1224" s="237"/>
      <c r="E1224" s="152">
        <v>42217</v>
      </c>
      <c r="F1224" s="58">
        <v>44482</v>
      </c>
      <c r="G1224" s="5">
        <f t="shared" si="116"/>
        <v>6.2054794520547949</v>
      </c>
      <c r="H1224" s="11">
        <v>8</v>
      </c>
      <c r="I1224" s="11"/>
      <c r="J1224" s="87">
        <v>0.05</v>
      </c>
      <c r="K1224" s="88">
        <f t="shared" si="117"/>
        <v>0.11874999999999999</v>
      </c>
      <c r="L1224" s="238">
        <v>947647</v>
      </c>
      <c r="M1224" s="238">
        <v>774751.97</v>
      </c>
      <c r="N1224" s="89">
        <v>0.05</v>
      </c>
      <c r="O1224" s="239">
        <f t="shared" si="119"/>
        <v>995029.35000000009</v>
      </c>
      <c r="P1224" s="238">
        <f t="shared" si="120"/>
        <v>733237.8095419521</v>
      </c>
      <c r="Q1224" s="238">
        <f t="shared" si="121"/>
        <v>261791.540458048</v>
      </c>
      <c r="R1224" s="89">
        <v>0.05</v>
      </c>
      <c r="S1224" s="238">
        <f t="shared" si="118"/>
        <v>248701.96343514559</v>
      </c>
    </row>
    <row r="1225" spans="2:19" ht="15" customHeight="1" x14ac:dyDescent="0.25">
      <c r="B1225" s="11">
        <v>1221</v>
      </c>
      <c r="C1225" s="161" t="s">
        <v>943</v>
      </c>
      <c r="D1225" s="237"/>
      <c r="E1225" s="152">
        <v>42217</v>
      </c>
      <c r="F1225" s="58">
        <v>44482</v>
      </c>
      <c r="G1225" s="5">
        <f t="shared" si="116"/>
        <v>6.2054794520547949</v>
      </c>
      <c r="H1225" s="11">
        <v>15</v>
      </c>
      <c r="I1225" s="11"/>
      <c r="J1225" s="87">
        <v>0.05</v>
      </c>
      <c r="K1225" s="88">
        <f t="shared" si="117"/>
        <v>6.3333333333333325E-2</v>
      </c>
      <c r="L1225" s="238">
        <v>1226962</v>
      </c>
      <c r="M1225" s="238">
        <v>1003106.88</v>
      </c>
      <c r="N1225" s="89">
        <v>0.05</v>
      </c>
      <c r="O1225" s="239">
        <f t="shared" si="119"/>
        <v>1288310.1000000001</v>
      </c>
      <c r="P1225" s="238">
        <f t="shared" si="120"/>
        <v>506323.51738356164</v>
      </c>
      <c r="Q1225" s="238">
        <f t="shared" si="121"/>
        <v>781986.58261643839</v>
      </c>
      <c r="R1225" s="89">
        <v>0.05</v>
      </c>
      <c r="S1225" s="238">
        <f t="shared" si="118"/>
        <v>742887.25348561641</v>
      </c>
    </row>
    <row r="1226" spans="2:19" ht="15" customHeight="1" x14ac:dyDescent="0.25">
      <c r="B1226" s="11">
        <v>1222</v>
      </c>
      <c r="C1226" s="161" t="s">
        <v>944</v>
      </c>
      <c r="D1226" s="237"/>
      <c r="E1226" s="152">
        <v>42217</v>
      </c>
      <c r="F1226" s="58">
        <v>44482</v>
      </c>
      <c r="G1226" s="5">
        <f t="shared" si="116"/>
        <v>6.2054794520547949</v>
      </c>
      <c r="H1226" s="11">
        <v>15</v>
      </c>
      <c r="I1226" s="11"/>
      <c r="J1226" s="87">
        <v>0.05</v>
      </c>
      <c r="K1226" s="88">
        <f t="shared" si="117"/>
        <v>6.3333333333333325E-2</v>
      </c>
      <c r="L1226" s="238">
        <v>6715103</v>
      </c>
      <c r="M1226" s="238">
        <v>5489954.8399999999</v>
      </c>
      <c r="N1226" s="89">
        <v>0.05</v>
      </c>
      <c r="O1226" s="239">
        <f t="shared" si="119"/>
        <v>7050858.1500000004</v>
      </c>
      <c r="P1226" s="238">
        <f t="shared" si="120"/>
        <v>2771083.8400479453</v>
      </c>
      <c r="Q1226" s="238">
        <f t="shared" si="121"/>
        <v>4279774.3099520551</v>
      </c>
      <c r="R1226" s="89">
        <v>0.05</v>
      </c>
      <c r="S1226" s="238">
        <f t="shared" si="118"/>
        <v>4065785.5944544519</v>
      </c>
    </row>
    <row r="1227" spans="2:19" ht="15" customHeight="1" x14ac:dyDescent="0.25">
      <c r="B1227" s="11">
        <v>1223</v>
      </c>
      <c r="C1227" s="161" t="s">
        <v>945</v>
      </c>
      <c r="D1227" s="237"/>
      <c r="E1227" s="152">
        <v>42217</v>
      </c>
      <c r="F1227" s="58">
        <v>44482</v>
      </c>
      <c r="G1227" s="5">
        <f t="shared" si="116"/>
        <v>6.2054794520547949</v>
      </c>
      <c r="H1227" s="11">
        <v>15</v>
      </c>
      <c r="I1227" s="11"/>
      <c r="J1227" s="87">
        <v>0.05</v>
      </c>
      <c r="K1227" s="88">
        <f t="shared" si="117"/>
        <v>6.3333333333333325E-2</v>
      </c>
      <c r="L1227" s="238">
        <v>7345171</v>
      </c>
      <c r="M1227" s="238">
        <v>6005069.0199999996</v>
      </c>
      <c r="N1227" s="89">
        <v>0.05</v>
      </c>
      <c r="O1227" s="239">
        <f t="shared" si="119"/>
        <v>7712429.5500000007</v>
      </c>
      <c r="P1227" s="238">
        <f t="shared" si="120"/>
        <v>3031090.462869863</v>
      </c>
      <c r="Q1227" s="238">
        <f t="shared" si="121"/>
        <v>4681339.0871301377</v>
      </c>
      <c r="R1227" s="89">
        <v>0.05</v>
      </c>
      <c r="S1227" s="238">
        <f t="shared" si="118"/>
        <v>4447272.1327736303</v>
      </c>
    </row>
    <row r="1228" spans="2:19" ht="15" customHeight="1" x14ac:dyDescent="0.25">
      <c r="B1228" s="11">
        <v>1224</v>
      </c>
      <c r="C1228" s="161" t="s">
        <v>946</v>
      </c>
      <c r="D1228" s="237"/>
      <c r="E1228" s="152">
        <v>42217</v>
      </c>
      <c r="F1228" s="58">
        <v>44482</v>
      </c>
      <c r="G1228" s="5">
        <f t="shared" si="116"/>
        <v>6.2054794520547949</v>
      </c>
      <c r="H1228" s="11">
        <v>15</v>
      </c>
      <c r="I1228" s="11"/>
      <c r="J1228" s="87">
        <v>0.05</v>
      </c>
      <c r="K1228" s="88">
        <f t="shared" si="117"/>
        <v>6.3333333333333325E-2</v>
      </c>
      <c r="L1228" s="238">
        <v>1270382</v>
      </c>
      <c r="M1228" s="238">
        <v>1038605.04</v>
      </c>
      <c r="N1228" s="89">
        <v>0.05</v>
      </c>
      <c r="O1228" s="239">
        <f t="shared" si="119"/>
        <v>1333901.1000000001</v>
      </c>
      <c r="P1228" s="238">
        <f t="shared" si="120"/>
        <v>524241.40491780819</v>
      </c>
      <c r="Q1228" s="238">
        <f t="shared" si="121"/>
        <v>809659.69508219184</v>
      </c>
      <c r="R1228" s="89">
        <v>0.05</v>
      </c>
      <c r="S1228" s="238">
        <f t="shared" si="118"/>
        <v>769176.7103280822</v>
      </c>
    </row>
    <row r="1229" spans="2:19" ht="15" customHeight="1" x14ac:dyDescent="0.25">
      <c r="B1229" s="11">
        <v>1225</v>
      </c>
      <c r="C1229" s="161" t="s">
        <v>946</v>
      </c>
      <c r="D1229" s="237"/>
      <c r="E1229" s="152">
        <v>42217</v>
      </c>
      <c r="F1229" s="58">
        <v>44482</v>
      </c>
      <c r="G1229" s="5">
        <f t="shared" si="116"/>
        <v>6.2054794520547949</v>
      </c>
      <c r="H1229" s="11">
        <v>15</v>
      </c>
      <c r="I1229" s="11"/>
      <c r="J1229" s="87">
        <v>0.05</v>
      </c>
      <c r="K1229" s="88">
        <f t="shared" si="117"/>
        <v>6.3333333333333325E-2</v>
      </c>
      <c r="L1229" s="238">
        <v>1270382</v>
      </c>
      <c r="M1229" s="238">
        <v>1038605.04</v>
      </c>
      <c r="N1229" s="89">
        <v>0.05</v>
      </c>
      <c r="O1229" s="239">
        <f t="shared" si="119"/>
        <v>1333901.1000000001</v>
      </c>
      <c r="P1229" s="238">
        <f t="shared" si="120"/>
        <v>524241.40491780819</v>
      </c>
      <c r="Q1229" s="238">
        <f t="shared" si="121"/>
        <v>809659.69508219184</v>
      </c>
      <c r="R1229" s="89">
        <v>0.05</v>
      </c>
      <c r="S1229" s="238">
        <f t="shared" si="118"/>
        <v>769176.7103280822</v>
      </c>
    </row>
    <row r="1230" spans="2:19" ht="15" customHeight="1" x14ac:dyDescent="0.25">
      <c r="B1230" s="11">
        <v>1226</v>
      </c>
      <c r="C1230" s="161" t="s">
        <v>947</v>
      </c>
      <c r="D1230" s="237"/>
      <c r="E1230" s="152">
        <v>42217</v>
      </c>
      <c r="F1230" s="58">
        <v>44482</v>
      </c>
      <c r="G1230" s="5">
        <f t="shared" si="116"/>
        <v>6.2054794520547949</v>
      </c>
      <c r="H1230" s="11">
        <v>15</v>
      </c>
      <c r="I1230" s="11"/>
      <c r="J1230" s="87">
        <v>0.05</v>
      </c>
      <c r="K1230" s="88">
        <f t="shared" si="117"/>
        <v>6.3333333333333325E-2</v>
      </c>
      <c r="L1230" s="238">
        <v>1019399</v>
      </c>
      <c r="M1230" s="238">
        <v>833413.05</v>
      </c>
      <c r="N1230" s="89">
        <v>0.05</v>
      </c>
      <c r="O1230" s="239">
        <f t="shared" si="119"/>
        <v>1070368.95</v>
      </c>
      <c r="P1230" s="238">
        <f t="shared" si="120"/>
        <v>420669.65993835614</v>
      </c>
      <c r="Q1230" s="238">
        <f t="shared" si="121"/>
        <v>649699.29006164381</v>
      </c>
      <c r="R1230" s="89">
        <v>0.05</v>
      </c>
      <c r="S1230" s="238">
        <f t="shared" si="118"/>
        <v>617214.3255585616</v>
      </c>
    </row>
    <row r="1231" spans="2:19" ht="15" customHeight="1" x14ac:dyDescent="0.25">
      <c r="B1231" s="11">
        <v>1227</v>
      </c>
      <c r="C1231" s="161" t="s">
        <v>948</v>
      </c>
      <c r="D1231" s="237"/>
      <c r="E1231" s="152">
        <v>42217</v>
      </c>
      <c r="F1231" s="58">
        <v>44482</v>
      </c>
      <c r="G1231" s="5">
        <f t="shared" si="116"/>
        <v>6.2054794520547949</v>
      </c>
      <c r="H1231" s="11">
        <v>15</v>
      </c>
      <c r="I1231" s="11"/>
      <c r="J1231" s="87">
        <v>0.05</v>
      </c>
      <c r="K1231" s="88">
        <f t="shared" si="117"/>
        <v>6.3333333333333325E-2</v>
      </c>
      <c r="L1231" s="238">
        <v>1855994</v>
      </c>
      <c r="M1231" s="238">
        <v>1517374.1</v>
      </c>
      <c r="N1231" s="89">
        <v>0.05</v>
      </c>
      <c r="O1231" s="239">
        <f t="shared" si="119"/>
        <v>1948793.7000000002</v>
      </c>
      <c r="P1231" s="238">
        <f t="shared" si="120"/>
        <v>765902.61990410963</v>
      </c>
      <c r="Q1231" s="238">
        <f t="shared" si="121"/>
        <v>1182891.0800958904</v>
      </c>
      <c r="R1231" s="89">
        <v>0.05</v>
      </c>
      <c r="S1231" s="238">
        <f t="shared" si="118"/>
        <v>1123746.5260910958</v>
      </c>
    </row>
    <row r="1232" spans="2:19" ht="15" customHeight="1" x14ac:dyDescent="0.25">
      <c r="B1232" s="11">
        <v>1228</v>
      </c>
      <c r="C1232" s="161" t="s">
        <v>949</v>
      </c>
      <c r="D1232" s="237"/>
      <c r="E1232" s="152">
        <v>42217</v>
      </c>
      <c r="F1232" s="58">
        <v>44482</v>
      </c>
      <c r="G1232" s="5">
        <f t="shared" si="116"/>
        <v>6.2054794520547949</v>
      </c>
      <c r="H1232" s="11">
        <v>8</v>
      </c>
      <c r="I1232" s="11"/>
      <c r="J1232" s="87">
        <v>0.05</v>
      </c>
      <c r="K1232" s="88">
        <f t="shared" si="117"/>
        <v>0.11874999999999999</v>
      </c>
      <c r="L1232" s="238">
        <v>311119</v>
      </c>
      <c r="M1232" s="238">
        <v>254356.39</v>
      </c>
      <c r="N1232" s="89">
        <v>0.05</v>
      </c>
      <c r="O1232" s="239">
        <f t="shared" si="119"/>
        <v>326674.95</v>
      </c>
      <c r="P1232" s="238">
        <f t="shared" si="120"/>
        <v>240726.99440496578</v>
      </c>
      <c r="Q1232" s="238">
        <f t="shared" si="121"/>
        <v>85947.955595034233</v>
      </c>
      <c r="R1232" s="89">
        <v>0.05</v>
      </c>
      <c r="S1232" s="238">
        <f t="shared" si="118"/>
        <v>81650.557815282518</v>
      </c>
    </row>
    <row r="1233" spans="2:19" ht="15" customHeight="1" x14ac:dyDescent="0.25">
      <c r="B1233" s="11">
        <v>1229</v>
      </c>
      <c r="C1233" s="161" t="s">
        <v>950</v>
      </c>
      <c r="D1233" s="237"/>
      <c r="E1233" s="152">
        <v>42217</v>
      </c>
      <c r="F1233" s="58">
        <v>44482</v>
      </c>
      <c r="G1233" s="5">
        <f t="shared" si="116"/>
        <v>6.2054794520547949</v>
      </c>
      <c r="H1233" s="11">
        <v>15</v>
      </c>
      <c r="I1233" s="11"/>
      <c r="J1233" s="87">
        <v>0.05</v>
      </c>
      <c r="K1233" s="88">
        <f t="shared" si="117"/>
        <v>6.3333333333333325E-2</v>
      </c>
      <c r="L1233" s="238">
        <v>8079648</v>
      </c>
      <c r="M1233" s="238">
        <v>6605543.1399999997</v>
      </c>
      <c r="N1233" s="89">
        <v>0.05</v>
      </c>
      <c r="O1233" s="239">
        <f t="shared" si="119"/>
        <v>8483630.4000000004</v>
      </c>
      <c r="P1233" s="238">
        <f t="shared" si="120"/>
        <v>3334182.9613150684</v>
      </c>
      <c r="Q1233" s="238">
        <f t="shared" si="121"/>
        <v>5149447.438684932</v>
      </c>
      <c r="R1233" s="89">
        <v>0.05</v>
      </c>
      <c r="S1233" s="238">
        <f t="shared" si="118"/>
        <v>4891975.0667506848</v>
      </c>
    </row>
    <row r="1234" spans="2:19" ht="15" customHeight="1" x14ac:dyDescent="0.25">
      <c r="B1234" s="11">
        <v>1230</v>
      </c>
      <c r="C1234" s="161" t="s">
        <v>951</v>
      </c>
      <c r="D1234" s="237"/>
      <c r="E1234" s="152">
        <v>42217</v>
      </c>
      <c r="F1234" s="58">
        <v>44482</v>
      </c>
      <c r="G1234" s="5">
        <f t="shared" si="116"/>
        <v>6.2054794520547949</v>
      </c>
      <c r="H1234" s="11">
        <v>15</v>
      </c>
      <c r="I1234" s="11"/>
      <c r="J1234" s="87">
        <v>0.05</v>
      </c>
      <c r="K1234" s="88">
        <f t="shared" si="117"/>
        <v>6.3333333333333325E-2</v>
      </c>
      <c r="L1234" s="238">
        <v>1549927</v>
      </c>
      <c r="M1234" s="238">
        <v>1267147.97</v>
      </c>
      <c r="N1234" s="89">
        <v>0.05</v>
      </c>
      <c r="O1234" s="239">
        <f t="shared" si="119"/>
        <v>1627423.35</v>
      </c>
      <c r="P1234" s="238">
        <f t="shared" si="120"/>
        <v>639599.67002054793</v>
      </c>
      <c r="Q1234" s="238">
        <f t="shared" si="121"/>
        <v>987823.67997945216</v>
      </c>
      <c r="R1234" s="89">
        <v>0.05</v>
      </c>
      <c r="S1234" s="238">
        <f t="shared" si="118"/>
        <v>938432.49598047952</v>
      </c>
    </row>
    <row r="1235" spans="2:19" ht="15" customHeight="1" x14ac:dyDescent="0.25">
      <c r="B1235" s="11">
        <v>1231</v>
      </c>
      <c r="C1235" s="161" t="s">
        <v>952</v>
      </c>
      <c r="D1235" s="237"/>
      <c r="E1235" s="152">
        <v>42217</v>
      </c>
      <c r="F1235" s="58">
        <v>44482</v>
      </c>
      <c r="G1235" s="5">
        <f t="shared" si="116"/>
        <v>6.2054794520547949</v>
      </c>
      <c r="H1235" s="11">
        <v>5</v>
      </c>
      <c r="I1235" s="11"/>
      <c r="J1235" s="87">
        <v>0.05</v>
      </c>
      <c r="K1235" s="88">
        <f t="shared" si="117"/>
        <v>0.19</v>
      </c>
      <c r="L1235" s="238">
        <v>917447</v>
      </c>
      <c r="M1235" s="238">
        <v>750061.84</v>
      </c>
      <c r="N1235" s="89">
        <v>0.05</v>
      </c>
      <c r="O1235" s="239">
        <f t="shared" si="119"/>
        <v>963319.35000000009</v>
      </c>
      <c r="P1235" s="238">
        <f t="shared" si="120"/>
        <v>1135793.1021164386</v>
      </c>
      <c r="Q1235" s="238">
        <f t="shared" si="121"/>
        <v>0</v>
      </c>
      <c r="R1235" s="89">
        <v>0.05</v>
      </c>
      <c r="S1235" s="238">
        <f t="shared" si="118"/>
        <v>48165.967500000006</v>
      </c>
    </row>
    <row r="1236" spans="2:19" x14ac:dyDescent="0.25">
      <c r="B1236" s="11">
        <v>1232</v>
      </c>
      <c r="C1236" s="161" t="s">
        <v>953</v>
      </c>
      <c r="D1236" s="237">
        <v>0</v>
      </c>
      <c r="E1236" s="152">
        <v>42217</v>
      </c>
      <c r="F1236" s="58">
        <v>44482</v>
      </c>
      <c r="G1236" s="5">
        <f t="shared" si="116"/>
        <v>6.2054794520547949</v>
      </c>
      <c r="H1236" s="11">
        <v>25</v>
      </c>
      <c r="I1236" s="11"/>
      <c r="J1236" s="87">
        <v>0.05</v>
      </c>
      <c r="K1236" s="88">
        <f t="shared" si="117"/>
        <v>3.7999999999999999E-2</v>
      </c>
      <c r="L1236" s="238">
        <v>39674815</v>
      </c>
      <c r="M1236" s="238">
        <v>32436277.170000002</v>
      </c>
      <c r="N1236" s="89">
        <v>0.05</v>
      </c>
      <c r="O1236" s="239">
        <f t="shared" si="119"/>
        <v>41658555.75</v>
      </c>
      <c r="P1236" s="238">
        <f t="shared" si="120"/>
        <v>9823429.8449383564</v>
      </c>
      <c r="Q1236" s="238">
        <f t="shared" si="121"/>
        <v>31835125.905061644</v>
      </c>
      <c r="R1236" s="89">
        <v>0.05</v>
      </c>
      <c r="S1236" s="238">
        <f t="shared" si="118"/>
        <v>30243369.60980856</v>
      </c>
    </row>
    <row r="1237" spans="2:19" ht="15" customHeight="1" x14ac:dyDescent="0.25">
      <c r="B1237" s="11">
        <v>1233</v>
      </c>
      <c r="C1237" s="161" t="s">
        <v>954</v>
      </c>
      <c r="D1237" s="237"/>
      <c r="E1237" s="152">
        <v>42217</v>
      </c>
      <c r="F1237" s="58">
        <v>44482</v>
      </c>
      <c r="G1237" s="5">
        <f t="shared" si="116"/>
        <v>6.2054794520547949</v>
      </c>
      <c r="H1237" s="11">
        <v>15</v>
      </c>
      <c r="I1237" s="11"/>
      <c r="J1237" s="87">
        <v>0.05</v>
      </c>
      <c r="K1237" s="88">
        <f t="shared" si="117"/>
        <v>6.3333333333333325E-2</v>
      </c>
      <c r="L1237" s="238">
        <v>6501782</v>
      </c>
      <c r="M1237" s="238">
        <v>5315553.54</v>
      </c>
      <c r="N1237" s="89">
        <v>0.05</v>
      </c>
      <c r="O1237" s="239">
        <f t="shared" si="119"/>
        <v>6826871.1000000006</v>
      </c>
      <c r="P1237" s="238">
        <f t="shared" si="120"/>
        <v>2683053.8610821916</v>
      </c>
      <c r="Q1237" s="238">
        <f t="shared" si="121"/>
        <v>4143817.238917809</v>
      </c>
      <c r="R1237" s="89">
        <v>0.05</v>
      </c>
      <c r="S1237" s="238">
        <f t="shared" si="118"/>
        <v>3936626.3769719182</v>
      </c>
    </row>
    <row r="1238" spans="2:19" ht="15" customHeight="1" x14ac:dyDescent="0.25">
      <c r="B1238" s="11">
        <v>1234</v>
      </c>
      <c r="C1238" s="161" t="s">
        <v>955</v>
      </c>
      <c r="D1238" s="237"/>
      <c r="E1238" s="152">
        <v>42217</v>
      </c>
      <c r="F1238" s="58">
        <v>44482</v>
      </c>
      <c r="G1238" s="5">
        <f t="shared" si="116"/>
        <v>6.2054794520547949</v>
      </c>
      <c r="H1238" s="11">
        <v>25</v>
      </c>
      <c r="I1238" s="11"/>
      <c r="J1238" s="87">
        <v>0.05</v>
      </c>
      <c r="K1238" s="88">
        <f t="shared" si="117"/>
        <v>3.7999999999999999E-2</v>
      </c>
      <c r="L1238" s="238">
        <v>20871032</v>
      </c>
      <c r="M1238" s="238">
        <v>17063181.719999999</v>
      </c>
      <c r="N1238" s="89">
        <v>0.05</v>
      </c>
      <c r="O1238" s="239">
        <f t="shared" si="119"/>
        <v>21914583.600000001</v>
      </c>
      <c r="P1238" s="238">
        <f t="shared" si="120"/>
        <v>5167638.9327452062</v>
      </c>
      <c r="Q1238" s="238">
        <f t="shared" si="121"/>
        <v>16746944.667254794</v>
      </c>
      <c r="R1238" s="89">
        <v>0.05</v>
      </c>
      <c r="S1238" s="238">
        <f t="shared" si="118"/>
        <v>15909597.433892054</v>
      </c>
    </row>
    <row r="1239" spans="2:19" ht="15" customHeight="1" x14ac:dyDescent="0.25">
      <c r="B1239" s="11">
        <v>1235</v>
      </c>
      <c r="C1239" s="161" t="s">
        <v>956</v>
      </c>
      <c r="D1239" s="237"/>
      <c r="E1239" s="152">
        <v>42217</v>
      </c>
      <c r="F1239" s="58">
        <v>44482</v>
      </c>
      <c r="G1239" s="5">
        <f t="shared" si="116"/>
        <v>6.2054794520547949</v>
      </c>
      <c r="H1239" s="11">
        <v>15</v>
      </c>
      <c r="I1239" s="11"/>
      <c r="J1239" s="87">
        <v>0.05</v>
      </c>
      <c r="K1239" s="88">
        <f t="shared" si="117"/>
        <v>6.3333333333333325E-2</v>
      </c>
      <c r="L1239" s="238">
        <v>4625563</v>
      </c>
      <c r="M1239" s="238">
        <v>3781644.44</v>
      </c>
      <c r="N1239" s="89">
        <v>7.0000000000000007E-2</v>
      </c>
      <c r="O1239" s="239">
        <f t="shared" si="119"/>
        <v>4949352.41</v>
      </c>
      <c r="P1239" s="238">
        <f t="shared" si="120"/>
        <v>1945163.2964780822</v>
      </c>
      <c r="Q1239" s="238">
        <f t="shared" si="121"/>
        <v>3004189.1135219177</v>
      </c>
      <c r="R1239" s="89">
        <v>0.05</v>
      </c>
      <c r="S1239" s="238">
        <f t="shared" si="118"/>
        <v>2853979.6578458217</v>
      </c>
    </row>
    <row r="1240" spans="2:19" ht="15" customHeight="1" x14ac:dyDescent="0.25">
      <c r="B1240" s="11">
        <v>1236</v>
      </c>
      <c r="C1240" s="161" t="s">
        <v>957</v>
      </c>
      <c r="D1240" s="237"/>
      <c r="E1240" s="152">
        <v>42217</v>
      </c>
      <c r="F1240" s="58">
        <v>44482</v>
      </c>
      <c r="G1240" s="5">
        <f t="shared" si="116"/>
        <v>6.2054794520547949</v>
      </c>
      <c r="H1240" s="11">
        <v>15</v>
      </c>
      <c r="I1240" s="11"/>
      <c r="J1240" s="87">
        <v>0.05</v>
      </c>
      <c r="K1240" s="88">
        <f t="shared" si="117"/>
        <v>6.3333333333333325E-2</v>
      </c>
      <c r="L1240" s="238">
        <v>7993738</v>
      </c>
      <c r="M1240" s="238">
        <v>6535307.1399999997</v>
      </c>
      <c r="N1240" s="89">
        <v>7.0000000000000007E-2</v>
      </c>
      <c r="O1240" s="239">
        <f t="shared" si="119"/>
        <v>8553299.6600000001</v>
      </c>
      <c r="P1240" s="238">
        <f t="shared" si="120"/>
        <v>3361563.9348684931</v>
      </c>
      <c r="Q1240" s="238">
        <f t="shared" si="121"/>
        <v>5191735.725131507</v>
      </c>
      <c r="R1240" s="89">
        <v>0.05</v>
      </c>
      <c r="S1240" s="238">
        <f t="shared" si="118"/>
        <v>4932148.9388749311</v>
      </c>
    </row>
    <row r="1241" spans="2:19" ht="15" customHeight="1" x14ac:dyDescent="0.25">
      <c r="B1241" s="11">
        <v>1237</v>
      </c>
      <c r="C1241" s="161" t="s">
        <v>958</v>
      </c>
      <c r="D1241" s="237"/>
      <c r="E1241" s="152">
        <v>42217</v>
      </c>
      <c r="F1241" s="58">
        <v>44482</v>
      </c>
      <c r="G1241" s="5">
        <f t="shared" si="116"/>
        <v>6.2054794520547949</v>
      </c>
      <c r="H1241" s="11">
        <v>8</v>
      </c>
      <c r="I1241" s="11"/>
      <c r="J1241" s="87">
        <v>0.05</v>
      </c>
      <c r="K1241" s="88">
        <f t="shared" si="117"/>
        <v>0.11874999999999999</v>
      </c>
      <c r="L1241" s="238">
        <v>69668</v>
      </c>
      <c r="M1241" s="238">
        <v>56957.31</v>
      </c>
      <c r="N1241" s="89">
        <v>0.05</v>
      </c>
      <c r="O1241" s="239">
        <f t="shared" si="119"/>
        <v>73151.400000000009</v>
      </c>
      <c r="P1241" s="238">
        <f t="shared" si="120"/>
        <v>53905.316763698633</v>
      </c>
      <c r="Q1241" s="238">
        <f t="shared" si="121"/>
        <v>19246.083236301376</v>
      </c>
      <c r="R1241" s="89">
        <v>0.05</v>
      </c>
      <c r="S1241" s="238">
        <f t="shared" si="118"/>
        <v>18283.779074486305</v>
      </c>
    </row>
    <row r="1242" spans="2:19" ht="15" customHeight="1" x14ac:dyDescent="0.25">
      <c r="B1242" s="11">
        <v>1238</v>
      </c>
      <c r="C1242" s="161" t="s">
        <v>958</v>
      </c>
      <c r="D1242" s="237"/>
      <c r="E1242" s="152">
        <v>42217</v>
      </c>
      <c r="F1242" s="58">
        <v>44482</v>
      </c>
      <c r="G1242" s="5">
        <f t="shared" si="116"/>
        <v>6.2054794520547949</v>
      </c>
      <c r="H1242" s="11">
        <v>8</v>
      </c>
      <c r="I1242" s="11"/>
      <c r="J1242" s="87">
        <v>0.05</v>
      </c>
      <c r="K1242" s="88">
        <f t="shared" si="117"/>
        <v>0.11874999999999999</v>
      </c>
      <c r="L1242" s="238">
        <v>69668</v>
      </c>
      <c r="M1242" s="238">
        <v>56957.31</v>
      </c>
      <c r="N1242" s="89">
        <v>0.05</v>
      </c>
      <c r="O1242" s="239">
        <f t="shared" si="119"/>
        <v>73151.400000000009</v>
      </c>
      <c r="P1242" s="238">
        <f t="shared" si="120"/>
        <v>53905.316763698633</v>
      </c>
      <c r="Q1242" s="238">
        <f t="shared" si="121"/>
        <v>19246.083236301376</v>
      </c>
      <c r="R1242" s="89">
        <v>0.05</v>
      </c>
      <c r="S1242" s="238">
        <f t="shared" si="118"/>
        <v>18283.779074486305</v>
      </c>
    </row>
    <row r="1243" spans="2:19" ht="15" customHeight="1" x14ac:dyDescent="0.25">
      <c r="B1243" s="11">
        <v>1239</v>
      </c>
      <c r="C1243" s="161" t="s">
        <v>959</v>
      </c>
      <c r="D1243" s="237"/>
      <c r="E1243" s="152">
        <v>42217</v>
      </c>
      <c r="F1243" s="58">
        <v>44482</v>
      </c>
      <c r="G1243" s="5">
        <f t="shared" si="116"/>
        <v>6.2054794520547949</v>
      </c>
      <c r="H1243" s="11">
        <v>5</v>
      </c>
      <c r="I1243" s="11"/>
      <c r="J1243" s="87">
        <v>0.05</v>
      </c>
      <c r="K1243" s="88">
        <f t="shared" si="117"/>
        <v>0.19</v>
      </c>
      <c r="L1243" s="238">
        <v>705574</v>
      </c>
      <c r="M1243" s="238">
        <v>576844.38</v>
      </c>
      <c r="N1243" s="89">
        <v>7.0000000000000007E-2</v>
      </c>
      <c r="O1243" s="239">
        <f t="shared" si="119"/>
        <v>754964.18</v>
      </c>
      <c r="P1243" s="238">
        <f t="shared" si="120"/>
        <v>890133.79414520552</v>
      </c>
      <c r="Q1243" s="238">
        <f t="shared" si="121"/>
        <v>0</v>
      </c>
      <c r="R1243" s="89">
        <v>0.05</v>
      </c>
      <c r="S1243" s="238">
        <f t="shared" si="118"/>
        <v>37748.209000000003</v>
      </c>
    </row>
    <row r="1244" spans="2:19" ht="15" customHeight="1" x14ac:dyDescent="0.25">
      <c r="B1244" s="11">
        <v>1240</v>
      </c>
      <c r="C1244" s="161" t="s">
        <v>959</v>
      </c>
      <c r="D1244" s="237"/>
      <c r="E1244" s="152">
        <v>42217</v>
      </c>
      <c r="F1244" s="58">
        <v>44482</v>
      </c>
      <c r="G1244" s="5">
        <f t="shared" si="116"/>
        <v>6.2054794520547949</v>
      </c>
      <c r="H1244" s="11">
        <v>5</v>
      </c>
      <c r="I1244" s="11"/>
      <c r="J1244" s="87">
        <v>0.05</v>
      </c>
      <c r="K1244" s="88">
        <f t="shared" si="117"/>
        <v>0.19</v>
      </c>
      <c r="L1244" s="238">
        <v>705574</v>
      </c>
      <c r="M1244" s="238">
        <v>576844.38</v>
      </c>
      <c r="N1244" s="89">
        <v>7.0000000000000007E-2</v>
      </c>
      <c r="O1244" s="239">
        <f t="shared" si="119"/>
        <v>754964.18</v>
      </c>
      <c r="P1244" s="238">
        <f t="shared" si="120"/>
        <v>890133.79414520552</v>
      </c>
      <c r="Q1244" s="238">
        <f t="shared" si="121"/>
        <v>0</v>
      </c>
      <c r="R1244" s="89">
        <v>0.05</v>
      </c>
      <c r="S1244" s="238">
        <f t="shared" si="118"/>
        <v>37748.209000000003</v>
      </c>
    </row>
    <row r="1245" spans="2:19" ht="15" customHeight="1" x14ac:dyDescent="0.25">
      <c r="B1245" s="11">
        <v>1241</v>
      </c>
      <c r="C1245" s="161" t="s">
        <v>959</v>
      </c>
      <c r="D1245" s="237"/>
      <c r="E1245" s="152">
        <v>42217</v>
      </c>
      <c r="F1245" s="58">
        <v>44482</v>
      </c>
      <c r="G1245" s="5">
        <f t="shared" si="116"/>
        <v>6.2054794520547949</v>
      </c>
      <c r="H1245" s="11">
        <v>5</v>
      </c>
      <c r="I1245" s="11"/>
      <c r="J1245" s="87">
        <v>0.05</v>
      </c>
      <c r="K1245" s="88">
        <f t="shared" si="117"/>
        <v>0.19</v>
      </c>
      <c r="L1245" s="238">
        <v>705574</v>
      </c>
      <c r="M1245" s="238">
        <v>576844.38</v>
      </c>
      <c r="N1245" s="89">
        <v>7.0000000000000007E-2</v>
      </c>
      <c r="O1245" s="239">
        <f t="shared" si="119"/>
        <v>754964.18</v>
      </c>
      <c r="P1245" s="238">
        <f t="shared" si="120"/>
        <v>890133.79414520552</v>
      </c>
      <c r="Q1245" s="238">
        <f t="shared" si="121"/>
        <v>0</v>
      </c>
      <c r="R1245" s="89">
        <v>0.05</v>
      </c>
      <c r="S1245" s="238">
        <f t="shared" si="118"/>
        <v>37748.209000000003</v>
      </c>
    </row>
    <row r="1246" spans="2:19" ht="15" customHeight="1" x14ac:dyDescent="0.25">
      <c r="B1246" s="11">
        <v>1242</v>
      </c>
      <c r="C1246" s="161" t="s">
        <v>960</v>
      </c>
      <c r="D1246" s="237"/>
      <c r="E1246" s="152">
        <v>42217</v>
      </c>
      <c r="F1246" s="58">
        <v>44482</v>
      </c>
      <c r="G1246" s="5">
        <f t="shared" si="116"/>
        <v>6.2054794520547949</v>
      </c>
      <c r="H1246" s="11">
        <v>5</v>
      </c>
      <c r="I1246" s="11"/>
      <c r="J1246" s="87">
        <v>0.05</v>
      </c>
      <c r="K1246" s="88">
        <f t="shared" si="117"/>
        <v>0.19</v>
      </c>
      <c r="L1246" s="238">
        <v>679475</v>
      </c>
      <c r="M1246" s="238">
        <v>555507.05000000005</v>
      </c>
      <c r="N1246" s="89">
        <v>7.0000000000000007E-2</v>
      </c>
      <c r="O1246" s="239">
        <f t="shared" si="119"/>
        <v>727038.25</v>
      </c>
      <c r="P1246" s="238">
        <f t="shared" si="120"/>
        <v>857207.97503424657</v>
      </c>
      <c r="Q1246" s="238">
        <f t="shared" si="121"/>
        <v>0</v>
      </c>
      <c r="R1246" s="89">
        <v>0.05</v>
      </c>
      <c r="S1246" s="238">
        <f t="shared" si="118"/>
        <v>36351.912499999999</v>
      </c>
    </row>
    <row r="1247" spans="2:19" ht="15" customHeight="1" x14ac:dyDescent="0.25">
      <c r="B1247" s="11">
        <v>1243</v>
      </c>
      <c r="C1247" s="161" t="s">
        <v>960</v>
      </c>
      <c r="D1247" s="237"/>
      <c r="E1247" s="152">
        <v>42217</v>
      </c>
      <c r="F1247" s="58">
        <v>44482</v>
      </c>
      <c r="G1247" s="5">
        <f t="shared" si="116"/>
        <v>6.2054794520547949</v>
      </c>
      <c r="H1247" s="11">
        <v>8</v>
      </c>
      <c r="I1247" s="11"/>
      <c r="J1247" s="87">
        <v>0.05</v>
      </c>
      <c r="K1247" s="88">
        <f t="shared" si="117"/>
        <v>0.11874999999999999</v>
      </c>
      <c r="L1247" s="238">
        <v>679475</v>
      </c>
      <c r="M1247" s="238">
        <v>555507.05000000005</v>
      </c>
      <c r="N1247" s="89">
        <v>7.0000000000000007E-2</v>
      </c>
      <c r="O1247" s="239">
        <f t="shared" si="119"/>
        <v>727038.25</v>
      </c>
      <c r="P1247" s="238">
        <f t="shared" si="120"/>
        <v>535754.98439640412</v>
      </c>
      <c r="Q1247" s="238">
        <f t="shared" si="121"/>
        <v>191283.26560359588</v>
      </c>
      <c r="R1247" s="89">
        <v>0.05</v>
      </c>
      <c r="S1247" s="238">
        <f t="shared" si="118"/>
        <v>181719.10232341607</v>
      </c>
    </row>
    <row r="1248" spans="2:19" ht="15" customHeight="1" x14ac:dyDescent="0.25">
      <c r="B1248" s="11">
        <v>1244</v>
      </c>
      <c r="C1248" s="161" t="s">
        <v>960</v>
      </c>
      <c r="D1248" s="237"/>
      <c r="E1248" s="152">
        <v>42217</v>
      </c>
      <c r="F1248" s="58">
        <v>44482</v>
      </c>
      <c r="G1248" s="5">
        <f t="shared" si="116"/>
        <v>6.2054794520547949</v>
      </c>
      <c r="H1248" s="11">
        <v>15</v>
      </c>
      <c r="I1248" s="11"/>
      <c r="J1248" s="87">
        <v>0.05</v>
      </c>
      <c r="K1248" s="88">
        <f t="shared" si="117"/>
        <v>6.3333333333333325E-2</v>
      </c>
      <c r="L1248" s="238">
        <v>679475</v>
      </c>
      <c r="M1248" s="238">
        <v>555507.05000000005</v>
      </c>
      <c r="N1248" s="89">
        <v>7.0000000000000007E-2</v>
      </c>
      <c r="O1248" s="239">
        <f t="shared" si="119"/>
        <v>727038.25</v>
      </c>
      <c r="P1248" s="238">
        <f t="shared" si="120"/>
        <v>285735.99167808221</v>
      </c>
      <c r="Q1248" s="238">
        <f t="shared" si="121"/>
        <v>441302.25832191779</v>
      </c>
      <c r="R1248" s="89">
        <v>0.05</v>
      </c>
      <c r="S1248" s="238">
        <f t="shared" si="118"/>
        <v>419237.14540582191</v>
      </c>
    </row>
    <row r="1249" spans="2:19" ht="15" customHeight="1" x14ac:dyDescent="0.25">
      <c r="B1249" s="11">
        <v>1245</v>
      </c>
      <c r="C1249" s="161" t="s">
        <v>960</v>
      </c>
      <c r="D1249" s="237"/>
      <c r="E1249" s="152">
        <v>42217</v>
      </c>
      <c r="F1249" s="58">
        <v>44482</v>
      </c>
      <c r="G1249" s="5">
        <f t="shared" si="116"/>
        <v>6.2054794520547949</v>
      </c>
      <c r="H1249" s="11">
        <v>8</v>
      </c>
      <c r="I1249" s="11"/>
      <c r="J1249" s="87">
        <v>0.05</v>
      </c>
      <c r="K1249" s="88">
        <f t="shared" si="117"/>
        <v>0.11874999999999999</v>
      </c>
      <c r="L1249" s="238">
        <v>679475</v>
      </c>
      <c r="M1249" s="238">
        <v>555507.05000000005</v>
      </c>
      <c r="N1249" s="89">
        <v>7.0000000000000007E-2</v>
      </c>
      <c r="O1249" s="239">
        <f t="shared" si="119"/>
        <v>727038.25</v>
      </c>
      <c r="P1249" s="238">
        <f t="shared" si="120"/>
        <v>535754.98439640412</v>
      </c>
      <c r="Q1249" s="238">
        <f t="shared" si="121"/>
        <v>191283.26560359588</v>
      </c>
      <c r="R1249" s="89">
        <v>0.05</v>
      </c>
      <c r="S1249" s="238">
        <f t="shared" si="118"/>
        <v>181719.10232341607</v>
      </c>
    </row>
    <row r="1250" spans="2:19" ht="15" customHeight="1" x14ac:dyDescent="0.25">
      <c r="B1250" s="11">
        <v>1246</v>
      </c>
      <c r="C1250" s="161" t="s">
        <v>960</v>
      </c>
      <c r="D1250" s="237"/>
      <c r="E1250" s="152">
        <v>42217</v>
      </c>
      <c r="F1250" s="58">
        <v>44482</v>
      </c>
      <c r="G1250" s="5">
        <f t="shared" si="116"/>
        <v>6.2054794520547949</v>
      </c>
      <c r="H1250" s="11">
        <v>8</v>
      </c>
      <c r="I1250" s="11"/>
      <c r="J1250" s="87">
        <v>0.05</v>
      </c>
      <c r="K1250" s="88">
        <f t="shared" si="117"/>
        <v>0.11874999999999999</v>
      </c>
      <c r="L1250" s="238">
        <v>679475</v>
      </c>
      <c r="M1250" s="238">
        <v>555507.05000000005</v>
      </c>
      <c r="N1250" s="89">
        <v>7.0000000000000007E-2</v>
      </c>
      <c r="O1250" s="239">
        <f t="shared" si="119"/>
        <v>727038.25</v>
      </c>
      <c r="P1250" s="238">
        <f t="shared" si="120"/>
        <v>535754.98439640412</v>
      </c>
      <c r="Q1250" s="238">
        <f t="shared" si="121"/>
        <v>191283.26560359588</v>
      </c>
      <c r="R1250" s="89">
        <v>0.05</v>
      </c>
      <c r="S1250" s="238">
        <f t="shared" si="118"/>
        <v>181719.10232341607</v>
      </c>
    </row>
    <row r="1251" spans="2:19" ht="15" customHeight="1" x14ac:dyDescent="0.25">
      <c r="B1251" s="11">
        <v>1247</v>
      </c>
      <c r="C1251" s="161" t="s">
        <v>960</v>
      </c>
      <c r="D1251" s="237"/>
      <c r="E1251" s="152">
        <v>42217</v>
      </c>
      <c r="F1251" s="58">
        <v>44482</v>
      </c>
      <c r="G1251" s="5">
        <f t="shared" si="116"/>
        <v>6.2054794520547949</v>
      </c>
      <c r="H1251" s="11">
        <v>5</v>
      </c>
      <c r="I1251" s="11"/>
      <c r="J1251" s="87">
        <v>0.05</v>
      </c>
      <c r="K1251" s="88">
        <f t="shared" si="117"/>
        <v>0.19</v>
      </c>
      <c r="L1251" s="238">
        <v>679475</v>
      </c>
      <c r="M1251" s="238">
        <v>555507.05000000005</v>
      </c>
      <c r="N1251" s="89">
        <v>7.0000000000000007E-2</v>
      </c>
      <c r="O1251" s="239">
        <f t="shared" si="119"/>
        <v>727038.25</v>
      </c>
      <c r="P1251" s="238">
        <f t="shared" si="120"/>
        <v>857207.97503424657</v>
      </c>
      <c r="Q1251" s="238">
        <f t="shared" si="121"/>
        <v>0</v>
      </c>
      <c r="R1251" s="89">
        <v>0.05</v>
      </c>
      <c r="S1251" s="238">
        <f t="shared" si="118"/>
        <v>36351.912499999999</v>
      </c>
    </row>
    <row r="1252" spans="2:19" ht="15" customHeight="1" x14ac:dyDescent="0.25">
      <c r="B1252" s="11">
        <v>1248</v>
      </c>
      <c r="C1252" s="161" t="s">
        <v>961</v>
      </c>
      <c r="D1252" s="237"/>
      <c r="E1252" s="152">
        <v>42217</v>
      </c>
      <c r="F1252" s="58">
        <v>44482</v>
      </c>
      <c r="G1252" s="5">
        <f t="shared" si="116"/>
        <v>6.2054794520547949</v>
      </c>
      <c r="H1252" s="11">
        <v>3</v>
      </c>
      <c r="I1252" s="11"/>
      <c r="J1252" s="87">
        <v>0.05</v>
      </c>
      <c r="K1252" s="88">
        <f t="shared" si="117"/>
        <v>0.31666666666666665</v>
      </c>
      <c r="L1252" s="238">
        <v>78289</v>
      </c>
      <c r="M1252" s="238">
        <v>64005.42</v>
      </c>
      <c r="N1252" s="89">
        <v>7.0000000000000007E-2</v>
      </c>
      <c r="O1252" s="239">
        <f t="shared" si="119"/>
        <v>83769.23000000001</v>
      </c>
      <c r="P1252" s="238">
        <f t="shared" si="120"/>
        <v>164612.27456849316</v>
      </c>
      <c r="Q1252" s="238">
        <f t="shared" si="121"/>
        <v>0</v>
      </c>
      <c r="R1252" s="89">
        <v>0.05</v>
      </c>
      <c r="S1252" s="238">
        <f t="shared" si="118"/>
        <v>4188.4615000000003</v>
      </c>
    </row>
    <row r="1253" spans="2:19" ht="15" customHeight="1" x14ac:dyDescent="0.25">
      <c r="B1253" s="11">
        <v>1249</v>
      </c>
      <c r="C1253" s="161" t="s">
        <v>961</v>
      </c>
      <c r="D1253" s="237"/>
      <c r="E1253" s="152">
        <v>42217</v>
      </c>
      <c r="F1253" s="58">
        <v>44482</v>
      </c>
      <c r="G1253" s="5">
        <f t="shared" si="116"/>
        <v>6.2054794520547949</v>
      </c>
      <c r="H1253" s="11">
        <v>3</v>
      </c>
      <c r="I1253" s="11"/>
      <c r="J1253" s="87">
        <v>0.05</v>
      </c>
      <c r="K1253" s="88">
        <f t="shared" si="117"/>
        <v>0.31666666666666665</v>
      </c>
      <c r="L1253" s="238">
        <v>78289</v>
      </c>
      <c r="M1253" s="238">
        <v>64005.42</v>
      </c>
      <c r="N1253" s="89">
        <v>7.0000000000000007E-2</v>
      </c>
      <c r="O1253" s="239">
        <f t="shared" si="119"/>
        <v>83769.23000000001</v>
      </c>
      <c r="P1253" s="238">
        <f t="shared" si="120"/>
        <v>164612.27456849316</v>
      </c>
      <c r="Q1253" s="238">
        <f t="shared" si="121"/>
        <v>0</v>
      </c>
      <c r="R1253" s="89">
        <v>0.05</v>
      </c>
      <c r="S1253" s="238">
        <f t="shared" si="118"/>
        <v>4188.4615000000003</v>
      </c>
    </row>
    <row r="1254" spans="2:19" ht="15" customHeight="1" x14ac:dyDescent="0.25">
      <c r="B1254" s="11">
        <v>1250</v>
      </c>
      <c r="C1254" s="161" t="s">
        <v>962</v>
      </c>
      <c r="D1254" s="237"/>
      <c r="E1254" s="152">
        <v>42217</v>
      </c>
      <c r="F1254" s="58">
        <v>44482</v>
      </c>
      <c r="G1254" s="5">
        <f t="shared" si="116"/>
        <v>6.2054794520547949</v>
      </c>
      <c r="H1254" s="11">
        <v>15</v>
      </c>
      <c r="I1254" s="11"/>
      <c r="J1254" s="87">
        <v>0.05</v>
      </c>
      <c r="K1254" s="88">
        <f t="shared" si="117"/>
        <v>6.3333333333333325E-2</v>
      </c>
      <c r="L1254" s="238">
        <v>2568732</v>
      </c>
      <c r="M1254" s="238">
        <v>2100075.41</v>
      </c>
      <c r="N1254" s="89">
        <v>7.0000000000000007E-2</v>
      </c>
      <c r="O1254" s="239">
        <f t="shared" si="119"/>
        <v>2748543.24</v>
      </c>
      <c r="P1254" s="238">
        <f t="shared" si="120"/>
        <v>1080215.1445972603</v>
      </c>
      <c r="Q1254" s="238">
        <f t="shared" si="121"/>
        <v>1668328.0954027399</v>
      </c>
      <c r="R1254" s="89">
        <v>0.05</v>
      </c>
      <c r="S1254" s="238">
        <f t="shared" si="118"/>
        <v>1584911.6906326029</v>
      </c>
    </row>
    <row r="1255" spans="2:19" ht="15" customHeight="1" x14ac:dyDescent="0.25">
      <c r="B1255" s="11">
        <v>1251</v>
      </c>
      <c r="C1255" s="161" t="s">
        <v>962</v>
      </c>
      <c r="D1255" s="237"/>
      <c r="E1255" s="152">
        <v>42217</v>
      </c>
      <c r="F1255" s="58">
        <v>44482</v>
      </c>
      <c r="G1255" s="5">
        <f t="shared" si="116"/>
        <v>6.2054794520547949</v>
      </c>
      <c r="H1255" s="11">
        <v>15</v>
      </c>
      <c r="I1255" s="11"/>
      <c r="J1255" s="87">
        <v>0.05</v>
      </c>
      <c r="K1255" s="88">
        <f t="shared" si="117"/>
        <v>6.3333333333333325E-2</v>
      </c>
      <c r="L1255" s="238">
        <v>2568732</v>
      </c>
      <c r="M1255" s="238">
        <v>2100075.41</v>
      </c>
      <c r="N1255" s="89">
        <v>7.0000000000000007E-2</v>
      </c>
      <c r="O1255" s="239">
        <f t="shared" si="119"/>
        <v>2748543.24</v>
      </c>
      <c r="P1255" s="238">
        <f t="shared" si="120"/>
        <v>1080215.1445972603</v>
      </c>
      <c r="Q1255" s="238">
        <f t="shared" si="121"/>
        <v>1668328.0954027399</v>
      </c>
      <c r="R1255" s="89">
        <v>0.05</v>
      </c>
      <c r="S1255" s="238">
        <f t="shared" si="118"/>
        <v>1584911.6906326029</v>
      </c>
    </row>
    <row r="1256" spans="2:19" ht="15" customHeight="1" x14ac:dyDescent="0.25">
      <c r="B1256" s="11">
        <v>1252</v>
      </c>
      <c r="C1256" s="161" t="s">
        <v>963</v>
      </c>
      <c r="D1256" s="237"/>
      <c r="E1256" s="152">
        <v>42217</v>
      </c>
      <c r="F1256" s="58">
        <v>44482</v>
      </c>
      <c r="G1256" s="5">
        <f t="shared" si="116"/>
        <v>6.2054794520547949</v>
      </c>
      <c r="H1256" s="11">
        <v>15</v>
      </c>
      <c r="I1256" s="11"/>
      <c r="J1256" s="87">
        <v>0.05</v>
      </c>
      <c r="K1256" s="88">
        <f t="shared" si="117"/>
        <v>6.3333333333333325E-2</v>
      </c>
      <c r="L1256" s="238">
        <v>6088703</v>
      </c>
      <c r="M1256" s="238">
        <v>4977839.42</v>
      </c>
      <c r="N1256" s="89">
        <v>7.0000000000000007E-2</v>
      </c>
      <c r="O1256" s="239">
        <f t="shared" si="119"/>
        <v>6514912.21</v>
      </c>
      <c r="P1256" s="238">
        <f t="shared" si="120"/>
        <v>2560449.7439027396</v>
      </c>
      <c r="Q1256" s="238">
        <f t="shared" si="121"/>
        <v>3954462.4660972604</v>
      </c>
      <c r="R1256" s="89">
        <v>0.05</v>
      </c>
      <c r="S1256" s="238">
        <f t="shared" si="118"/>
        <v>3756739.3427923974</v>
      </c>
    </row>
    <row r="1257" spans="2:19" ht="15" customHeight="1" x14ac:dyDescent="0.25">
      <c r="B1257" s="11">
        <v>1253</v>
      </c>
      <c r="C1257" s="161" t="s">
        <v>964</v>
      </c>
      <c r="D1257" s="237"/>
      <c r="E1257" s="152">
        <v>42217</v>
      </c>
      <c r="F1257" s="58">
        <v>44482</v>
      </c>
      <c r="G1257" s="5">
        <f t="shared" si="116"/>
        <v>6.2054794520547949</v>
      </c>
      <c r="H1257" s="11">
        <v>5</v>
      </c>
      <c r="I1257" s="11"/>
      <c r="J1257" s="87">
        <v>0.05</v>
      </c>
      <c r="K1257" s="88">
        <f t="shared" si="117"/>
        <v>0.19</v>
      </c>
      <c r="L1257" s="238">
        <v>326170</v>
      </c>
      <c r="M1257" s="238">
        <v>266661.37</v>
      </c>
      <c r="N1257" s="89">
        <v>7.0000000000000007E-2</v>
      </c>
      <c r="O1257" s="239">
        <f t="shared" si="119"/>
        <v>349001.9</v>
      </c>
      <c r="P1257" s="238">
        <f t="shared" si="120"/>
        <v>411487.58264383569</v>
      </c>
      <c r="Q1257" s="238">
        <f t="shared" si="121"/>
        <v>0</v>
      </c>
      <c r="R1257" s="89">
        <v>0.05</v>
      </c>
      <c r="S1257" s="238">
        <f t="shared" si="118"/>
        <v>17450.095000000001</v>
      </c>
    </row>
    <row r="1258" spans="2:19" ht="15" customHeight="1" x14ac:dyDescent="0.25">
      <c r="B1258" s="11">
        <v>1254</v>
      </c>
      <c r="C1258" s="161" t="s">
        <v>964</v>
      </c>
      <c r="D1258" s="237"/>
      <c r="E1258" s="152">
        <v>42217</v>
      </c>
      <c r="F1258" s="58">
        <v>44482</v>
      </c>
      <c r="G1258" s="5">
        <f t="shared" si="116"/>
        <v>6.2054794520547949</v>
      </c>
      <c r="H1258" s="11">
        <v>5</v>
      </c>
      <c r="I1258" s="11"/>
      <c r="J1258" s="87">
        <v>0.05</v>
      </c>
      <c r="K1258" s="88">
        <f t="shared" si="117"/>
        <v>0.19</v>
      </c>
      <c r="L1258" s="238">
        <v>326170</v>
      </c>
      <c r="M1258" s="238">
        <v>266661.37</v>
      </c>
      <c r="N1258" s="89">
        <v>7.0000000000000007E-2</v>
      </c>
      <c r="O1258" s="239">
        <f t="shared" si="119"/>
        <v>349001.9</v>
      </c>
      <c r="P1258" s="238">
        <f t="shared" si="120"/>
        <v>411487.58264383569</v>
      </c>
      <c r="Q1258" s="238">
        <f t="shared" si="121"/>
        <v>0</v>
      </c>
      <c r="R1258" s="89">
        <v>0.05</v>
      </c>
      <c r="S1258" s="238">
        <f t="shared" si="118"/>
        <v>17450.095000000001</v>
      </c>
    </row>
    <row r="1259" spans="2:19" ht="15" customHeight="1" x14ac:dyDescent="0.25">
      <c r="B1259" s="11">
        <v>1255</v>
      </c>
      <c r="C1259" s="161" t="s">
        <v>965</v>
      </c>
      <c r="D1259" s="237"/>
      <c r="E1259" s="152">
        <v>42217</v>
      </c>
      <c r="F1259" s="58">
        <v>44482</v>
      </c>
      <c r="G1259" s="5">
        <f t="shared" si="116"/>
        <v>6.2054794520547949</v>
      </c>
      <c r="H1259" s="11">
        <v>15</v>
      </c>
      <c r="I1259" s="11"/>
      <c r="J1259" s="87">
        <v>0.05</v>
      </c>
      <c r="K1259" s="88">
        <f t="shared" si="117"/>
        <v>6.3333333333333325E-2</v>
      </c>
      <c r="L1259" s="238">
        <v>1098888</v>
      </c>
      <c r="M1259" s="238">
        <v>898399.54</v>
      </c>
      <c r="N1259" s="89">
        <v>7.0000000000000007E-2</v>
      </c>
      <c r="O1259" s="239">
        <f t="shared" si="119"/>
        <v>1175810.1600000001</v>
      </c>
      <c r="P1259" s="238">
        <f t="shared" si="120"/>
        <v>462109.49986849318</v>
      </c>
      <c r="Q1259" s="238">
        <f t="shared" si="121"/>
        <v>713700.66013150697</v>
      </c>
      <c r="R1259" s="89">
        <v>0.05</v>
      </c>
      <c r="S1259" s="238">
        <f t="shared" si="118"/>
        <v>678015.62712493155</v>
      </c>
    </row>
    <row r="1260" spans="2:19" ht="15" customHeight="1" x14ac:dyDescent="0.25">
      <c r="B1260" s="11">
        <v>1256</v>
      </c>
      <c r="C1260" s="161" t="s">
        <v>966</v>
      </c>
      <c r="D1260" s="237"/>
      <c r="E1260" s="152">
        <v>42217</v>
      </c>
      <c r="F1260" s="58">
        <v>44482</v>
      </c>
      <c r="G1260" s="5">
        <f t="shared" si="116"/>
        <v>6.2054794520547949</v>
      </c>
      <c r="H1260" s="11">
        <v>5</v>
      </c>
      <c r="I1260" s="11"/>
      <c r="J1260" s="87">
        <v>0.05</v>
      </c>
      <c r="K1260" s="88">
        <f t="shared" si="117"/>
        <v>0.19</v>
      </c>
      <c r="L1260" s="238">
        <v>977129</v>
      </c>
      <c r="M1260" s="238">
        <v>798855.07</v>
      </c>
      <c r="N1260" s="89">
        <v>7.0000000000000007E-2</v>
      </c>
      <c r="O1260" s="239">
        <f t="shared" si="119"/>
        <v>1045528.03</v>
      </c>
      <c r="P1260" s="238">
        <f t="shared" si="120"/>
        <v>1232720.5142753427</v>
      </c>
      <c r="Q1260" s="238">
        <f t="shared" si="121"/>
        <v>0</v>
      </c>
      <c r="R1260" s="89">
        <v>0.05</v>
      </c>
      <c r="S1260" s="238">
        <f t="shared" si="118"/>
        <v>52276.401500000007</v>
      </c>
    </row>
    <row r="1261" spans="2:19" ht="15" customHeight="1" x14ac:dyDescent="0.25">
      <c r="B1261" s="11">
        <v>1257</v>
      </c>
      <c r="C1261" s="161" t="s">
        <v>966</v>
      </c>
      <c r="D1261" s="237"/>
      <c r="E1261" s="152">
        <v>42217</v>
      </c>
      <c r="F1261" s="58">
        <v>44482</v>
      </c>
      <c r="G1261" s="5">
        <f t="shared" si="116"/>
        <v>6.2054794520547949</v>
      </c>
      <c r="H1261" s="11">
        <v>5</v>
      </c>
      <c r="I1261" s="11"/>
      <c r="J1261" s="87">
        <v>0.05</v>
      </c>
      <c r="K1261" s="88">
        <f t="shared" si="117"/>
        <v>0.19</v>
      </c>
      <c r="L1261" s="238">
        <v>977129</v>
      </c>
      <c r="M1261" s="238">
        <v>798855.07</v>
      </c>
      <c r="N1261" s="89">
        <v>7.0000000000000007E-2</v>
      </c>
      <c r="O1261" s="239">
        <f t="shared" si="119"/>
        <v>1045528.03</v>
      </c>
      <c r="P1261" s="238">
        <f t="shared" si="120"/>
        <v>1232720.5142753427</v>
      </c>
      <c r="Q1261" s="238">
        <f t="shared" si="121"/>
        <v>0</v>
      </c>
      <c r="R1261" s="89">
        <v>0.05</v>
      </c>
      <c r="S1261" s="238">
        <f t="shared" si="118"/>
        <v>52276.401500000007</v>
      </c>
    </row>
    <row r="1262" spans="2:19" ht="15" customHeight="1" x14ac:dyDescent="0.25">
      <c r="B1262" s="11">
        <v>1258</v>
      </c>
      <c r="C1262" s="161" t="s">
        <v>967</v>
      </c>
      <c r="D1262" s="237"/>
      <c r="E1262" s="152">
        <v>42217</v>
      </c>
      <c r="F1262" s="58">
        <v>44482</v>
      </c>
      <c r="G1262" s="5">
        <f t="shared" si="116"/>
        <v>6.2054794520547949</v>
      </c>
      <c r="H1262" s="11">
        <v>5</v>
      </c>
      <c r="I1262" s="11"/>
      <c r="J1262" s="87">
        <v>0.05</v>
      </c>
      <c r="K1262" s="88">
        <f t="shared" si="117"/>
        <v>0.19</v>
      </c>
      <c r="L1262" s="238">
        <v>326170</v>
      </c>
      <c r="M1262" s="238">
        <v>266661.37</v>
      </c>
      <c r="N1262" s="89">
        <v>7.0000000000000007E-2</v>
      </c>
      <c r="O1262" s="239">
        <f t="shared" si="119"/>
        <v>349001.9</v>
      </c>
      <c r="P1262" s="238">
        <f t="shared" si="120"/>
        <v>411487.58264383569</v>
      </c>
      <c r="Q1262" s="238">
        <f t="shared" si="121"/>
        <v>0</v>
      </c>
      <c r="R1262" s="89">
        <v>0.05</v>
      </c>
      <c r="S1262" s="238">
        <f t="shared" si="118"/>
        <v>17450.095000000001</v>
      </c>
    </row>
    <row r="1263" spans="2:19" ht="15" customHeight="1" x14ac:dyDescent="0.25">
      <c r="B1263" s="11">
        <v>1259</v>
      </c>
      <c r="C1263" s="161" t="s">
        <v>967</v>
      </c>
      <c r="D1263" s="237"/>
      <c r="E1263" s="152">
        <v>42217</v>
      </c>
      <c r="F1263" s="58">
        <v>44482</v>
      </c>
      <c r="G1263" s="5">
        <f t="shared" si="116"/>
        <v>6.2054794520547949</v>
      </c>
      <c r="H1263" s="11">
        <v>5</v>
      </c>
      <c r="I1263" s="11"/>
      <c r="J1263" s="87">
        <v>0.05</v>
      </c>
      <c r="K1263" s="88">
        <f t="shared" si="117"/>
        <v>0.19</v>
      </c>
      <c r="L1263" s="238">
        <v>326170</v>
      </c>
      <c r="M1263" s="238">
        <v>266661.37</v>
      </c>
      <c r="N1263" s="89">
        <v>7.0000000000000007E-2</v>
      </c>
      <c r="O1263" s="239">
        <f t="shared" si="119"/>
        <v>349001.9</v>
      </c>
      <c r="P1263" s="238">
        <f t="shared" si="120"/>
        <v>411487.58264383569</v>
      </c>
      <c r="Q1263" s="238">
        <f t="shared" si="121"/>
        <v>0</v>
      </c>
      <c r="R1263" s="89">
        <v>0.05</v>
      </c>
      <c r="S1263" s="238">
        <f t="shared" si="118"/>
        <v>17450.095000000001</v>
      </c>
    </row>
    <row r="1264" spans="2:19" ht="15" customHeight="1" x14ac:dyDescent="0.25">
      <c r="B1264" s="11">
        <v>1260</v>
      </c>
      <c r="C1264" s="161" t="s">
        <v>968</v>
      </c>
      <c r="D1264" s="237"/>
      <c r="E1264" s="152">
        <v>42217</v>
      </c>
      <c r="F1264" s="58">
        <v>44482</v>
      </c>
      <c r="G1264" s="5">
        <f t="shared" si="116"/>
        <v>6.2054794520547949</v>
      </c>
      <c r="H1264" s="11">
        <v>15</v>
      </c>
      <c r="I1264" s="11"/>
      <c r="J1264" s="87">
        <v>0.05</v>
      </c>
      <c r="K1264" s="88">
        <f t="shared" si="117"/>
        <v>6.3333333333333325E-2</v>
      </c>
      <c r="L1264" s="238">
        <v>5079741</v>
      </c>
      <c r="M1264" s="238">
        <v>4152959.17</v>
      </c>
      <c r="N1264" s="89">
        <v>7.0000000000000007E-2</v>
      </c>
      <c r="O1264" s="239">
        <f t="shared" si="119"/>
        <v>5435322.8700000001</v>
      </c>
      <c r="P1264" s="238">
        <f t="shared" si="120"/>
        <v>2136156.344387671</v>
      </c>
      <c r="Q1264" s="238">
        <f t="shared" si="121"/>
        <v>3299166.5256123291</v>
      </c>
      <c r="R1264" s="89">
        <v>0.05</v>
      </c>
      <c r="S1264" s="238">
        <f t="shared" si="118"/>
        <v>3134208.1993317124</v>
      </c>
    </row>
    <row r="1265" spans="2:19" ht="15" customHeight="1" x14ac:dyDescent="0.25">
      <c r="B1265" s="11">
        <v>1261</v>
      </c>
      <c r="C1265" s="161" t="s">
        <v>969</v>
      </c>
      <c r="D1265" s="237"/>
      <c r="E1265" s="152">
        <v>42217</v>
      </c>
      <c r="F1265" s="58">
        <v>44482</v>
      </c>
      <c r="G1265" s="5">
        <f t="shared" si="116"/>
        <v>6.2054794520547949</v>
      </c>
      <c r="H1265" s="11">
        <v>10</v>
      </c>
      <c r="I1265" s="11"/>
      <c r="J1265" s="87">
        <v>0.05</v>
      </c>
      <c r="K1265" s="88">
        <f t="shared" si="117"/>
        <v>9.5000000000000001E-2</v>
      </c>
      <c r="L1265" s="238">
        <v>1403009</v>
      </c>
      <c r="M1265" s="238">
        <v>1147034.68</v>
      </c>
      <c r="N1265" s="89">
        <v>7.0000000000000007E-2</v>
      </c>
      <c r="O1265" s="239">
        <f t="shared" si="119"/>
        <v>1501219.6300000001</v>
      </c>
      <c r="P1265" s="238">
        <f t="shared" si="120"/>
        <v>884999.81886369875</v>
      </c>
      <c r="Q1265" s="238">
        <f t="shared" si="121"/>
        <v>616219.81113630137</v>
      </c>
      <c r="R1265" s="89">
        <v>0.05</v>
      </c>
      <c r="S1265" s="238">
        <f t="shared" si="118"/>
        <v>585408.82057948632</v>
      </c>
    </row>
    <row r="1266" spans="2:19" ht="15" customHeight="1" x14ac:dyDescent="0.25">
      <c r="B1266" s="11">
        <v>1262</v>
      </c>
      <c r="C1266" s="161" t="s">
        <v>970</v>
      </c>
      <c r="D1266" s="237"/>
      <c r="E1266" s="152">
        <v>42217</v>
      </c>
      <c r="F1266" s="58">
        <v>44482</v>
      </c>
      <c r="G1266" s="5">
        <f t="shared" si="116"/>
        <v>6.2054794520547949</v>
      </c>
      <c r="H1266" s="11">
        <v>15</v>
      </c>
      <c r="I1266" s="11"/>
      <c r="J1266" s="87">
        <v>0.05</v>
      </c>
      <c r="K1266" s="88">
        <f t="shared" si="117"/>
        <v>6.3333333333333325E-2</v>
      </c>
      <c r="L1266" s="238">
        <v>7423841</v>
      </c>
      <c r="M1266" s="238">
        <v>6069385.9500000002</v>
      </c>
      <c r="N1266" s="89">
        <v>7.0000000000000007E-2</v>
      </c>
      <c r="O1266" s="239">
        <f t="shared" si="119"/>
        <v>7943509.8700000001</v>
      </c>
      <c r="P1266" s="238">
        <f t="shared" si="120"/>
        <v>3121908.1941136983</v>
      </c>
      <c r="Q1266" s="238">
        <f t="shared" si="121"/>
        <v>4821601.6758863013</v>
      </c>
      <c r="R1266" s="89">
        <v>0.05</v>
      </c>
      <c r="S1266" s="238">
        <f t="shared" si="118"/>
        <v>4580521.592091986</v>
      </c>
    </row>
    <row r="1267" spans="2:19" ht="15" customHeight="1" x14ac:dyDescent="0.25">
      <c r="B1267" s="11">
        <v>1263</v>
      </c>
      <c r="C1267" s="161" t="s">
        <v>971</v>
      </c>
      <c r="D1267" s="237"/>
      <c r="E1267" s="152">
        <v>42217</v>
      </c>
      <c r="F1267" s="58">
        <v>44482</v>
      </c>
      <c r="G1267" s="5">
        <f t="shared" si="116"/>
        <v>6.2054794520547949</v>
      </c>
      <c r="H1267" s="11">
        <v>5</v>
      </c>
      <c r="I1267" s="11"/>
      <c r="J1267" s="87">
        <v>0.05</v>
      </c>
      <c r="K1267" s="88">
        <f t="shared" si="117"/>
        <v>0.19</v>
      </c>
      <c r="L1267" s="238">
        <v>763040</v>
      </c>
      <c r="M1267" s="238">
        <v>623825.89</v>
      </c>
      <c r="N1267" s="89">
        <v>7.0000000000000007E-2</v>
      </c>
      <c r="O1267" s="239">
        <f t="shared" si="119"/>
        <v>816452.8</v>
      </c>
      <c r="P1267" s="238">
        <f t="shared" si="120"/>
        <v>962631.40405479458</v>
      </c>
      <c r="Q1267" s="238">
        <f t="shared" si="121"/>
        <v>0</v>
      </c>
      <c r="R1267" s="89">
        <v>0.05</v>
      </c>
      <c r="S1267" s="238">
        <f t="shared" si="118"/>
        <v>40822.640000000007</v>
      </c>
    </row>
    <row r="1268" spans="2:19" ht="15" customHeight="1" x14ac:dyDescent="0.25">
      <c r="B1268" s="11">
        <v>1264</v>
      </c>
      <c r="C1268" s="161" t="s">
        <v>972</v>
      </c>
      <c r="D1268" s="237"/>
      <c r="E1268" s="152">
        <v>42217</v>
      </c>
      <c r="F1268" s="58">
        <v>44482</v>
      </c>
      <c r="G1268" s="5">
        <f t="shared" si="116"/>
        <v>6.2054794520547949</v>
      </c>
      <c r="H1268" s="11">
        <v>5</v>
      </c>
      <c r="I1268" s="11"/>
      <c r="J1268" s="87">
        <v>0.05</v>
      </c>
      <c r="K1268" s="88">
        <f t="shared" si="117"/>
        <v>0.19</v>
      </c>
      <c r="L1268" s="238">
        <v>188259</v>
      </c>
      <c r="M1268" s="238">
        <v>153911.76999999999</v>
      </c>
      <c r="N1268" s="89">
        <v>7.0000000000000007E-2</v>
      </c>
      <c r="O1268" s="239">
        <f t="shared" si="119"/>
        <v>201437.13</v>
      </c>
      <c r="P1268" s="238">
        <f t="shared" si="120"/>
        <v>237502.65450821919</v>
      </c>
      <c r="Q1268" s="238">
        <f t="shared" si="121"/>
        <v>0</v>
      </c>
      <c r="R1268" s="89">
        <v>0.05</v>
      </c>
      <c r="S1268" s="238">
        <f t="shared" si="118"/>
        <v>10071.856500000002</v>
      </c>
    </row>
    <row r="1269" spans="2:19" ht="15" customHeight="1" x14ac:dyDescent="0.25">
      <c r="B1269" s="11">
        <v>1265</v>
      </c>
      <c r="C1269" s="161" t="s">
        <v>972</v>
      </c>
      <c r="D1269" s="237"/>
      <c r="E1269" s="152">
        <v>42217</v>
      </c>
      <c r="F1269" s="58">
        <v>44482</v>
      </c>
      <c r="G1269" s="5">
        <f t="shared" si="116"/>
        <v>6.2054794520547949</v>
      </c>
      <c r="H1269" s="11">
        <v>5</v>
      </c>
      <c r="I1269" s="11"/>
      <c r="J1269" s="87">
        <v>0.05</v>
      </c>
      <c r="K1269" s="88">
        <f t="shared" si="117"/>
        <v>0.19</v>
      </c>
      <c r="L1269" s="238">
        <v>188259</v>
      </c>
      <c r="M1269" s="238">
        <v>153911.76999999999</v>
      </c>
      <c r="N1269" s="89">
        <v>7.0000000000000007E-2</v>
      </c>
      <c r="O1269" s="239">
        <f t="shared" si="119"/>
        <v>201437.13</v>
      </c>
      <c r="P1269" s="238">
        <f t="shared" si="120"/>
        <v>237502.65450821919</v>
      </c>
      <c r="Q1269" s="238">
        <f t="shared" si="121"/>
        <v>0</v>
      </c>
      <c r="R1269" s="89">
        <v>0.05</v>
      </c>
      <c r="S1269" s="238">
        <f t="shared" si="118"/>
        <v>10071.856500000002</v>
      </c>
    </row>
    <row r="1270" spans="2:19" ht="15" customHeight="1" x14ac:dyDescent="0.25">
      <c r="B1270" s="11">
        <v>1266</v>
      </c>
      <c r="C1270" s="161" t="s">
        <v>972</v>
      </c>
      <c r="D1270" s="237"/>
      <c r="E1270" s="152">
        <v>42217</v>
      </c>
      <c r="F1270" s="58">
        <v>44482</v>
      </c>
      <c r="G1270" s="5">
        <f t="shared" si="116"/>
        <v>6.2054794520547949</v>
      </c>
      <c r="H1270" s="11">
        <v>5</v>
      </c>
      <c r="I1270" s="11"/>
      <c r="J1270" s="87">
        <v>0.05</v>
      </c>
      <c r="K1270" s="88">
        <f t="shared" si="117"/>
        <v>0.19</v>
      </c>
      <c r="L1270" s="238">
        <v>188259</v>
      </c>
      <c r="M1270" s="238">
        <v>153911.76999999999</v>
      </c>
      <c r="N1270" s="89">
        <v>7.0000000000000007E-2</v>
      </c>
      <c r="O1270" s="239">
        <f t="shared" si="119"/>
        <v>201437.13</v>
      </c>
      <c r="P1270" s="238">
        <f t="shared" si="120"/>
        <v>237502.65450821919</v>
      </c>
      <c r="Q1270" s="238">
        <f t="shared" si="121"/>
        <v>0</v>
      </c>
      <c r="R1270" s="89">
        <v>0.05</v>
      </c>
      <c r="S1270" s="238">
        <f t="shared" si="118"/>
        <v>10071.856500000002</v>
      </c>
    </row>
    <row r="1271" spans="2:19" ht="15" customHeight="1" x14ac:dyDescent="0.25">
      <c r="B1271" s="11">
        <v>1267</v>
      </c>
      <c r="C1271" s="161" t="s">
        <v>972</v>
      </c>
      <c r="D1271" s="237"/>
      <c r="E1271" s="152">
        <v>42217</v>
      </c>
      <c r="F1271" s="58">
        <v>44482</v>
      </c>
      <c r="G1271" s="5">
        <f t="shared" si="116"/>
        <v>6.2054794520547949</v>
      </c>
      <c r="H1271" s="11">
        <v>5</v>
      </c>
      <c r="I1271" s="11"/>
      <c r="J1271" s="87">
        <v>0.05</v>
      </c>
      <c r="K1271" s="88">
        <f t="shared" si="117"/>
        <v>0.19</v>
      </c>
      <c r="L1271" s="238">
        <v>188259</v>
      </c>
      <c r="M1271" s="238">
        <v>153911.76999999999</v>
      </c>
      <c r="N1271" s="89">
        <v>7.0000000000000007E-2</v>
      </c>
      <c r="O1271" s="239">
        <f t="shared" si="119"/>
        <v>201437.13</v>
      </c>
      <c r="P1271" s="238">
        <f t="shared" si="120"/>
        <v>237502.65450821919</v>
      </c>
      <c r="Q1271" s="238">
        <f t="shared" si="121"/>
        <v>0</v>
      </c>
      <c r="R1271" s="89">
        <v>0.05</v>
      </c>
      <c r="S1271" s="238">
        <f t="shared" si="118"/>
        <v>10071.856500000002</v>
      </c>
    </row>
    <row r="1272" spans="2:19" x14ac:dyDescent="0.25">
      <c r="B1272" s="11">
        <v>1268</v>
      </c>
      <c r="C1272" s="161" t="s">
        <v>973</v>
      </c>
      <c r="D1272" s="237"/>
      <c r="E1272" s="152">
        <v>42217</v>
      </c>
      <c r="F1272" s="58">
        <v>44482</v>
      </c>
      <c r="G1272" s="5">
        <f t="shared" si="116"/>
        <v>6.2054794520547949</v>
      </c>
      <c r="H1272" s="11">
        <v>25</v>
      </c>
      <c r="I1272" s="11"/>
      <c r="J1272" s="87">
        <v>0.05</v>
      </c>
      <c r="K1272" s="88">
        <f t="shared" si="117"/>
        <v>3.7999999999999999E-2</v>
      </c>
      <c r="L1272" s="238">
        <v>13180843</v>
      </c>
      <c r="M1272" s="238">
        <v>10776042.109999999</v>
      </c>
      <c r="N1272" s="89">
        <v>0.05</v>
      </c>
      <c r="O1272" s="239">
        <f t="shared" si="119"/>
        <v>13839885.15</v>
      </c>
      <c r="P1272" s="238">
        <f t="shared" si="120"/>
        <v>3263558.6708506849</v>
      </c>
      <c r="Q1272" s="238">
        <f t="shared" si="121"/>
        <v>10576326.479149316</v>
      </c>
      <c r="R1272" s="89">
        <v>0.05</v>
      </c>
      <c r="S1272" s="238">
        <f t="shared" si="118"/>
        <v>10047510.15519185</v>
      </c>
    </row>
    <row r="1273" spans="2:19" ht="15" customHeight="1" x14ac:dyDescent="0.25">
      <c r="B1273" s="11">
        <v>1269</v>
      </c>
      <c r="C1273" s="161" t="s">
        <v>974</v>
      </c>
      <c r="D1273" s="237"/>
      <c r="E1273" s="152">
        <v>42217</v>
      </c>
      <c r="F1273" s="58">
        <v>44482</v>
      </c>
      <c r="G1273" s="5">
        <f t="shared" si="116"/>
        <v>6.2054794520547949</v>
      </c>
      <c r="H1273" s="11">
        <v>25</v>
      </c>
      <c r="I1273" s="11"/>
      <c r="J1273" s="87">
        <v>0.05</v>
      </c>
      <c r="K1273" s="88">
        <f t="shared" si="117"/>
        <v>3.7999999999999999E-2</v>
      </c>
      <c r="L1273" s="238">
        <v>955655</v>
      </c>
      <c r="M1273" s="238">
        <v>781298.93</v>
      </c>
      <c r="N1273" s="89">
        <v>0.05</v>
      </c>
      <c r="O1273" s="239">
        <f t="shared" si="119"/>
        <v>1003437.75</v>
      </c>
      <c r="P1273" s="238">
        <f t="shared" si="120"/>
        <v>236618.86888356166</v>
      </c>
      <c r="Q1273" s="238">
        <f t="shared" si="121"/>
        <v>766818.88111643831</v>
      </c>
      <c r="R1273" s="89">
        <v>0.05</v>
      </c>
      <c r="S1273" s="238">
        <f t="shared" si="118"/>
        <v>728477.93706061633</v>
      </c>
    </row>
    <row r="1274" spans="2:19" ht="15" customHeight="1" x14ac:dyDescent="0.25">
      <c r="B1274" s="11">
        <v>1270</v>
      </c>
      <c r="C1274" s="161" t="s">
        <v>975</v>
      </c>
      <c r="D1274" s="237"/>
      <c r="E1274" s="152">
        <v>42217</v>
      </c>
      <c r="F1274" s="58">
        <v>44482</v>
      </c>
      <c r="G1274" s="5">
        <f t="shared" si="116"/>
        <v>6.2054794520547949</v>
      </c>
      <c r="H1274" s="11">
        <v>25</v>
      </c>
      <c r="I1274" s="11"/>
      <c r="J1274" s="87">
        <v>0.05</v>
      </c>
      <c r="K1274" s="88">
        <f t="shared" si="117"/>
        <v>3.7999999999999999E-2</v>
      </c>
      <c r="L1274" s="238">
        <v>205464697</v>
      </c>
      <c r="M1274" s="238">
        <v>167978347.47999999</v>
      </c>
      <c r="N1274" s="89">
        <v>0.05</v>
      </c>
      <c r="O1274" s="239">
        <f t="shared" si="119"/>
        <v>215737931.85000002</v>
      </c>
      <c r="P1274" s="238">
        <f t="shared" si="120"/>
        <v>50872777.518710963</v>
      </c>
      <c r="Q1274" s="238">
        <f t="shared" si="121"/>
        <v>164865154.33128905</v>
      </c>
      <c r="R1274" s="89">
        <v>0.05</v>
      </c>
      <c r="S1274" s="238">
        <f t="shared" si="118"/>
        <v>156621896.61472461</v>
      </c>
    </row>
    <row r="1275" spans="2:19" ht="15" customHeight="1" x14ac:dyDescent="0.25">
      <c r="B1275" s="11">
        <v>1271</v>
      </c>
      <c r="C1275" s="161" t="s">
        <v>976</v>
      </c>
      <c r="D1275" s="237"/>
      <c r="E1275" s="152">
        <v>42217</v>
      </c>
      <c r="F1275" s="58">
        <v>44482</v>
      </c>
      <c r="G1275" s="5">
        <f t="shared" si="116"/>
        <v>6.2054794520547949</v>
      </c>
      <c r="H1275" s="11">
        <v>15</v>
      </c>
      <c r="I1275" s="11"/>
      <c r="J1275" s="87">
        <v>0.05</v>
      </c>
      <c r="K1275" s="88">
        <f t="shared" si="117"/>
        <v>6.3333333333333325E-2</v>
      </c>
      <c r="L1275" s="238">
        <v>6455850</v>
      </c>
      <c r="M1275" s="238">
        <v>5278001.66</v>
      </c>
      <c r="N1275" s="89">
        <v>0.05</v>
      </c>
      <c r="O1275" s="239">
        <f t="shared" si="119"/>
        <v>6778642.5</v>
      </c>
      <c r="P1275" s="238">
        <f t="shared" si="120"/>
        <v>2664099.3606164381</v>
      </c>
      <c r="Q1275" s="238">
        <f t="shared" si="121"/>
        <v>4114543.1393835619</v>
      </c>
      <c r="R1275" s="89">
        <v>0.05</v>
      </c>
      <c r="S1275" s="238">
        <f t="shared" si="118"/>
        <v>3908815.9824143834</v>
      </c>
    </row>
    <row r="1276" spans="2:19" ht="15" customHeight="1" x14ac:dyDescent="0.25">
      <c r="B1276" s="11">
        <v>1272</v>
      </c>
      <c r="C1276" s="161" t="s">
        <v>976</v>
      </c>
      <c r="D1276" s="237"/>
      <c r="E1276" s="152">
        <v>42217</v>
      </c>
      <c r="F1276" s="58">
        <v>44482</v>
      </c>
      <c r="G1276" s="5">
        <f t="shared" si="116"/>
        <v>6.2054794520547949</v>
      </c>
      <c r="H1276" s="11">
        <v>15</v>
      </c>
      <c r="I1276" s="11"/>
      <c r="J1276" s="87">
        <v>0.05</v>
      </c>
      <c r="K1276" s="88">
        <f t="shared" si="117"/>
        <v>6.3333333333333325E-2</v>
      </c>
      <c r="L1276" s="238">
        <v>6455850</v>
      </c>
      <c r="M1276" s="238">
        <v>5278001.66</v>
      </c>
      <c r="N1276" s="89">
        <v>0.05</v>
      </c>
      <c r="O1276" s="239">
        <f t="shared" si="119"/>
        <v>6778642.5</v>
      </c>
      <c r="P1276" s="238">
        <f t="shared" si="120"/>
        <v>2664099.3606164381</v>
      </c>
      <c r="Q1276" s="238">
        <f t="shared" si="121"/>
        <v>4114543.1393835619</v>
      </c>
      <c r="R1276" s="89">
        <v>0.05</v>
      </c>
      <c r="S1276" s="238">
        <f t="shared" si="118"/>
        <v>3908815.9824143834</v>
      </c>
    </row>
    <row r="1277" spans="2:19" ht="15" customHeight="1" x14ac:dyDescent="0.25">
      <c r="B1277" s="11">
        <v>1273</v>
      </c>
      <c r="C1277" s="161" t="s">
        <v>977</v>
      </c>
      <c r="D1277" s="237"/>
      <c r="E1277" s="152">
        <v>42217</v>
      </c>
      <c r="F1277" s="58">
        <v>44482</v>
      </c>
      <c r="G1277" s="5">
        <f t="shared" si="116"/>
        <v>6.2054794520547949</v>
      </c>
      <c r="H1277" s="11">
        <v>15</v>
      </c>
      <c r="I1277" s="11"/>
      <c r="J1277" s="87">
        <v>0.05</v>
      </c>
      <c r="K1277" s="88">
        <f t="shared" si="117"/>
        <v>6.3333333333333325E-2</v>
      </c>
      <c r="L1277" s="238">
        <v>5118098</v>
      </c>
      <c r="M1277" s="238">
        <v>4184318.08</v>
      </c>
      <c r="N1277" s="89">
        <v>0.05</v>
      </c>
      <c r="O1277" s="239">
        <f t="shared" si="119"/>
        <v>5374002.9000000004</v>
      </c>
      <c r="P1277" s="238">
        <f t="shared" si="120"/>
        <v>2112056.7561780824</v>
      </c>
      <c r="Q1277" s="238">
        <f t="shared" si="121"/>
        <v>3261946.1438219179</v>
      </c>
      <c r="R1277" s="89">
        <v>0.05</v>
      </c>
      <c r="S1277" s="238">
        <f t="shared" si="118"/>
        <v>3098848.8366308217</v>
      </c>
    </row>
    <row r="1278" spans="2:19" ht="15" customHeight="1" x14ac:dyDescent="0.25">
      <c r="B1278" s="11">
        <v>1274</v>
      </c>
      <c r="C1278" s="161" t="s">
        <v>978</v>
      </c>
      <c r="D1278" s="237"/>
      <c r="E1278" s="152">
        <v>42217</v>
      </c>
      <c r="F1278" s="58">
        <v>44482</v>
      </c>
      <c r="G1278" s="5">
        <f t="shared" si="116"/>
        <v>6.2054794520547949</v>
      </c>
      <c r="H1278" s="11">
        <v>15</v>
      </c>
      <c r="I1278" s="11"/>
      <c r="J1278" s="87">
        <v>0.05</v>
      </c>
      <c r="K1278" s="88">
        <f t="shared" si="117"/>
        <v>6.3333333333333325E-2</v>
      </c>
      <c r="L1278" s="238">
        <v>2365542</v>
      </c>
      <c r="M1278" s="238">
        <v>1933956.73</v>
      </c>
      <c r="N1278" s="89">
        <v>0.05</v>
      </c>
      <c r="O1278" s="239">
        <f t="shared" si="119"/>
        <v>2483819.1</v>
      </c>
      <c r="P1278" s="238">
        <f t="shared" si="120"/>
        <v>976174.93121917802</v>
      </c>
      <c r="Q1278" s="238">
        <f t="shared" si="121"/>
        <v>1507644.1687808221</v>
      </c>
      <c r="R1278" s="89">
        <v>0.05</v>
      </c>
      <c r="S1278" s="238">
        <f t="shared" si="118"/>
        <v>1432261.9603417809</v>
      </c>
    </row>
    <row r="1279" spans="2:19" ht="15" customHeight="1" x14ac:dyDescent="0.25">
      <c r="B1279" s="11">
        <v>1275</v>
      </c>
      <c r="C1279" s="161" t="s">
        <v>979</v>
      </c>
      <c r="D1279" s="237"/>
      <c r="E1279" s="152">
        <v>42217</v>
      </c>
      <c r="F1279" s="58">
        <v>44482</v>
      </c>
      <c r="G1279" s="5">
        <f t="shared" si="116"/>
        <v>6.2054794520547949</v>
      </c>
      <c r="H1279" s="11">
        <v>15</v>
      </c>
      <c r="I1279" s="11"/>
      <c r="J1279" s="87">
        <v>0.05</v>
      </c>
      <c r="K1279" s="88">
        <f t="shared" si="117"/>
        <v>6.3333333333333325E-2</v>
      </c>
      <c r="L1279" s="238">
        <v>1595095</v>
      </c>
      <c r="M1279" s="238">
        <v>1304075.23</v>
      </c>
      <c r="N1279" s="89">
        <v>0.05</v>
      </c>
      <c r="O1279" s="239">
        <f t="shared" si="119"/>
        <v>1674849.75</v>
      </c>
      <c r="P1279" s="238">
        <f t="shared" si="120"/>
        <v>658238.89489726024</v>
      </c>
      <c r="Q1279" s="238">
        <f t="shared" si="121"/>
        <v>1016610.8551027398</v>
      </c>
      <c r="R1279" s="89">
        <v>0.05</v>
      </c>
      <c r="S1279" s="238">
        <f t="shared" si="118"/>
        <v>965780.31234760268</v>
      </c>
    </row>
    <row r="1280" spans="2:19" ht="15" customHeight="1" x14ac:dyDescent="0.25">
      <c r="B1280" s="11">
        <v>1276</v>
      </c>
      <c r="C1280" s="161" t="s">
        <v>980</v>
      </c>
      <c r="D1280" s="237"/>
      <c r="E1280" s="152">
        <v>42217</v>
      </c>
      <c r="F1280" s="58">
        <v>44482</v>
      </c>
      <c r="G1280" s="5">
        <f t="shared" si="116"/>
        <v>6.2054794520547949</v>
      </c>
      <c r="H1280" s="11">
        <v>15</v>
      </c>
      <c r="I1280" s="11"/>
      <c r="J1280" s="87">
        <v>0.05</v>
      </c>
      <c r="K1280" s="88">
        <f t="shared" si="117"/>
        <v>6.3333333333333325E-2</v>
      </c>
      <c r="L1280" s="238">
        <v>2627106</v>
      </c>
      <c r="M1280" s="238">
        <v>2147799.27</v>
      </c>
      <c r="N1280" s="89">
        <v>0.05</v>
      </c>
      <c r="O1280" s="239">
        <f t="shared" si="119"/>
        <v>2758461.3000000003</v>
      </c>
      <c r="P1280" s="238">
        <f t="shared" si="120"/>
        <v>1084113.078041096</v>
      </c>
      <c r="Q1280" s="238">
        <f t="shared" si="121"/>
        <v>1674348.2219589043</v>
      </c>
      <c r="R1280" s="89">
        <v>0.05</v>
      </c>
      <c r="S1280" s="238">
        <f t="shared" si="118"/>
        <v>1590630.8108609591</v>
      </c>
    </row>
    <row r="1281" spans="2:19" ht="15" customHeight="1" x14ac:dyDescent="0.25">
      <c r="B1281" s="11">
        <v>1277</v>
      </c>
      <c r="C1281" s="161" t="s">
        <v>981</v>
      </c>
      <c r="D1281" s="237"/>
      <c r="E1281" s="152">
        <v>42217</v>
      </c>
      <c r="F1281" s="58">
        <v>44482</v>
      </c>
      <c r="G1281" s="5">
        <f t="shared" si="116"/>
        <v>6.2054794520547949</v>
      </c>
      <c r="H1281" s="11">
        <v>15</v>
      </c>
      <c r="I1281" s="11"/>
      <c r="J1281" s="87">
        <v>0.05</v>
      </c>
      <c r="K1281" s="88">
        <f t="shared" si="117"/>
        <v>6.3333333333333325E-2</v>
      </c>
      <c r="L1281" s="238">
        <v>1574591</v>
      </c>
      <c r="M1281" s="238">
        <v>1287312.1200000001</v>
      </c>
      <c r="N1281" s="89">
        <v>0.05</v>
      </c>
      <c r="O1281" s="239">
        <f t="shared" si="119"/>
        <v>1653320.55</v>
      </c>
      <c r="P1281" s="238">
        <f t="shared" si="120"/>
        <v>649777.62437671225</v>
      </c>
      <c r="Q1281" s="238">
        <f t="shared" si="121"/>
        <v>1003542.9256232878</v>
      </c>
      <c r="R1281" s="89">
        <v>0.05</v>
      </c>
      <c r="S1281" s="238">
        <f t="shared" si="118"/>
        <v>953365.77934212331</v>
      </c>
    </row>
    <row r="1282" spans="2:19" ht="15" customHeight="1" x14ac:dyDescent="0.25">
      <c r="B1282" s="11">
        <v>1278</v>
      </c>
      <c r="C1282" s="161" t="s">
        <v>982</v>
      </c>
      <c r="D1282" s="237"/>
      <c r="E1282" s="152">
        <v>42217</v>
      </c>
      <c r="F1282" s="58">
        <v>44482</v>
      </c>
      <c r="G1282" s="5">
        <f t="shared" si="116"/>
        <v>6.2054794520547949</v>
      </c>
      <c r="H1282" s="11">
        <v>8</v>
      </c>
      <c r="I1282" s="11"/>
      <c r="J1282" s="87">
        <v>0.05</v>
      </c>
      <c r="K1282" s="88">
        <f t="shared" si="117"/>
        <v>0.11874999999999999</v>
      </c>
      <c r="L1282" s="238">
        <v>916614</v>
      </c>
      <c r="M1282" s="238">
        <v>749380.83</v>
      </c>
      <c r="N1282" s="89">
        <v>0.05</v>
      </c>
      <c r="O1282" s="239">
        <f t="shared" si="119"/>
        <v>962444.70000000007</v>
      </c>
      <c r="P1282" s="238">
        <f t="shared" si="120"/>
        <v>709226.15863869863</v>
      </c>
      <c r="Q1282" s="238">
        <f t="shared" si="121"/>
        <v>253218.54136130144</v>
      </c>
      <c r="R1282" s="89">
        <v>0.05</v>
      </c>
      <c r="S1282" s="238">
        <f t="shared" si="118"/>
        <v>240557.61429323634</v>
      </c>
    </row>
    <row r="1283" spans="2:19" ht="15" customHeight="1" x14ac:dyDescent="0.25">
      <c r="B1283" s="11">
        <v>1279</v>
      </c>
      <c r="C1283" s="161" t="s">
        <v>983</v>
      </c>
      <c r="D1283" s="237"/>
      <c r="E1283" s="152">
        <v>42217</v>
      </c>
      <c r="F1283" s="58">
        <v>44482</v>
      </c>
      <c r="G1283" s="5">
        <f t="shared" si="116"/>
        <v>6.2054794520547949</v>
      </c>
      <c r="H1283" s="11">
        <v>15</v>
      </c>
      <c r="I1283" s="11"/>
      <c r="J1283" s="87">
        <v>0.05</v>
      </c>
      <c r="K1283" s="88">
        <f t="shared" si="117"/>
        <v>6.3333333333333325E-2</v>
      </c>
      <c r="L1283" s="238">
        <v>1093878</v>
      </c>
      <c r="M1283" s="238">
        <v>894303.6</v>
      </c>
      <c r="N1283" s="89">
        <v>0.05</v>
      </c>
      <c r="O1283" s="239">
        <f t="shared" si="119"/>
        <v>1148571.9000000001</v>
      </c>
      <c r="P1283" s="238">
        <f t="shared" si="120"/>
        <v>451404.49056164391</v>
      </c>
      <c r="Q1283" s="238">
        <f t="shared" si="121"/>
        <v>697167.40943835629</v>
      </c>
      <c r="R1283" s="89">
        <v>0.05</v>
      </c>
      <c r="S1283" s="238">
        <f t="shared" si="118"/>
        <v>662309.0389664385</v>
      </c>
    </row>
    <row r="1284" spans="2:19" ht="15" customHeight="1" x14ac:dyDescent="0.25">
      <c r="B1284" s="11">
        <v>1280</v>
      </c>
      <c r="C1284" s="161" t="s">
        <v>984</v>
      </c>
      <c r="D1284" s="237"/>
      <c r="E1284" s="152">
        <v>42217</v>
      </c>
      <c r="F1284" s="58">
        <v>44482</v>
      </c>
      <c r="G1284" s="5">
        <f t="shared" si="116"/>
        <v>6.2054794520547949</v>
      </c>
      <c r="H1284" s="11">
        <v>15</v>
      </c>
      <c r="I1284" s="11"/>
      <c r="J1284" s="87">
        <v>0.05</v>
      </c>
      <c r="K1284" s="88">
        <f t="shared" si="117"/>
        <v>6.3333333333333325E-2</v>
      </c>
      <c r="L1284" s="238">
        <v>1453783</v>
      </c>
      <c r="M1284" s="238">
        <v>1188545.1399999999</v>
      </c>
      <c r="N1284" s="89">
        <v>0.05</v>
      </c>
      <c r="O1284" s="239">
        <f t="shared" si="119"/>
        <v>1526472.1500000001</v>
      </c>
      <c r="P1284" s="238">
        <f t="shared" si="120"/>
        <v>599924.46552739723</v>
      </c>
      <c r="Q1284" s="238">
        <f t="shared" si="121"/>
        <v>926547.68447260291</v>
      </c>
      <c r="R1284" s="89">
        <v>0.05</v>
      </c>
      <c r="S1284" s="238">
        <f t="shared" si="118"/>
        <v>880220.30024897272</v>
      </c>
    </row>
    <row r="1285" spans="2:19" ht="15" customHeight="1" x14ac:dyDescent="0.25">
      <c r="B1285" s="11">
        <v>1281</v>
      </c>
      <c r="C1285" s="161" t="s">
        <v>985</v>
      </c>
      <c r="D1285" s="237"/>
      <c r="E1285" s="152">
        <v>42217</v>
      </c>
      <c r="F1285" s="58">
        <v>44482</v>
      </c>
      <c r="G1285" s="5">
        <f t="shared" ref="G1285:G1348" si="122">(F1285-E1285)/(EDATE(F1285,12)-F1285)</f>
        <v>6.2054794520547949</v>
      </c>
      <c r="H1285" s="11">
        <v>15</v>
      </c>
      <c r="I1285" s="11"/>
      <c r="J1285" s="87">
        <v>0.05</v>
      </c>
      <c r="K1285" s="88">
        <f t="shared" ref="K1285:K1348" si="123">(1-J1285)/H1285</f>
        <v>6.3333333333333325E-2</v>
      </c>
      <c r="L1285" s="238">
        <v>709130</v>
      </c>
      <c r="M1285" s="238">
        <v>579751.6</v>
      </c>
      <c r="N1285" s="89">
        <v>0.05</v>
      </c>
      <c r="O1285" s="239">
        <f t="shared" si="119"/>
        <v>744586.5</v>
      </c>
      <c r="P1285" s="238">
        <f t="shared" si="120"/>
        <v>292632.69431506848</v>
      </c>
      <c r="Q1285" s="238">
        <f t="shared" si="121"/>
        <v>451953.80568493152</v>
      </c>
      <c r="R1285" s="89">
        <v>0.05</v>
      </c>
      <c r="S1285" s="238">
        <f t="shared" ref="S1285:S1348" si="124">IF(M1285&lt;=0,0,IF(Q1285&lt;=J1285*O1285,J1285*O1285,Q1285*(1-R1285)))</f>
        <v>429356.11540068494</v>
      </c>
    </row>
    <row r="1286" spans="2:19" ht="15" customHeight="1" x14ac:dyDescent="0.25">
      <c r="B1286" s="11">
        <v>1282</v>
      </c>
      <c r="C1286" s="161" t="s">
        <v>985</v>
      </c>
      <c r="D1286" s="237"/>
      <c r="E1286" s="152">
        <v>42217</v>
      </c>
      <c r="F1286" s="58">
        <v>44482</v>
      </c>
      <c r="G1286" s="5">
        <f t="shared" si="122"/>
        <v>6.2054794520547949</v>
      </c>
      <c r="H1286" s="11">
        <v>15</v>
      </c>
      <c r="I1286" s="11"/>
      <c r="J1286" s="87">
        <v>0.05</v>
      </c>
      <c r="K1286" s="88">
        <f t="shared" si="123"/>
        <v>6.3333333333333325E-2</v>
      </c>
      <c r="L1286" s="238">
        <v>709130</v>
      </c>
      <c r="M1286" s="238">
        <v>579751.6</v>
      </c>
      <c r="N1286" s="89">
        <v>0.05</v>
      </c>
      <c r="O1286" s="239">
        <f t="shared" ref="O1286:O1349" si="125">L1286*(1+N1286)</f>
        <v>744586.5</v>
      </c>
      <c r="P1286" s="238">
        <f t="shared" ref="P1286:P1349" si="126">O1286*K1286*G1286</f>
        <v>292632.69431506848</v>
      </c>
      <c r="Q1286" s="238">
        <f t="shared" ref="Q1286:Q1349" si="127">MAX(O1286-P1286,0)</f>
        <v>451953.80568493152</v>
      </c>
      <c r="R1286" s="89">
        <v>0.05</v>
      </c>
      <c r="S1286" s="238">
        <f t="shared" si="124"/>
        <v>429356.11540068494</v>
      </c>
    </row>
    <row r="1287" spans="2:19" ht="15" customHeight="1" x14ac:dyDescent="0.25">
      <c r="B1287" s="11">
        <v>1283</v>
      </c>
      <c r="C1287" s="161" t="s">
        <v>985</v>
      </c>
      <c r="D1287" s="237"/>
      <c r="E1287" s="152">
        <v>42217</v>
      </c>
      <c r="F1287" s="58">
        <v>44482</v>
      </c>
      <c r="G1287" s="5">
        <f t="shared" si="122"/>
        <v>6.2054794520547949</v>
      </c>
      <c r="H1287" s="11">
        <v>15</v>
      </c>
      <c r="I1287" s="11"/>
      <c r="J1287" s="87">
        <v>0.05</v>
      </c>
      <c r="K1287" s="88">
        <f t="shared" si="123"/>
        <v>6.3333333333333325E-2</v>
      </c>
      <c r="L1287" s="238">
        <v>709130</v>
      </c>
      <c r="M1287" s="238">
        <v>579751.6</v>
      </c>
      <c r="N1287" s="89">
        <v>0.05</v>
      </c>
      <c r="O1287" s="239">
        <f t="shared" si="125"/>
        <v>744586.5</v>
      </c>
      <c r="P1287" s="238">
        <f t="shared" si="126"/>
        <v>292632.69431506848</v>
      </c>
      <c r="Q1287" s="238">
        <f t="shared" si="127"/>
        <v>451953.80568493152</v>
      </c>
      <c r="R1287" s="89">
        <v>0.05</v>
      </c>
      <c r="S1287" s="238">
        <f t="shared" si="124"/>
        <v>429356.11540068494</v>
      </c>
    </row>
    <row r="1288" spans="2:19" ht="15" customHeight="1" x14ac:dyDescent="0.25">
      <c r="B1288" s="11">
        <v>1284</v>
      </c>
      <c r="C1288" s="161" t="s">
        <v>986</v>
      </c>
      <c r="D1288" s="237">
        <v>0</v>
      </c>
      <c r="E1288" s="152">
        <v>42217</v>
      </c>
      <c r="F1288" s="58">
        <v>44482</v>
      </c>
      <c r="G1288" s="5">
        <f t="shared" si="122"/>
        <v>6.2054794520547949</v>
      </c>
      <c r="H1288" s="11">
        <v>25</v>
      </c>
      <c r="I1288" s="11"/>
      <c r="J1288" s="87">
        <v>0.05</v>
      </c>
      <c r="K1288" s="88">
        <f t="shared" si="123"/>
        <v>3.7999999999999999E-2</v>
      </c>
      <c r="L1288" s="238">
        <v>29180800</v>
      </c>
      <c r="M1288" s="238">
        <v>23856860.25</v>
      </c>
      <c r="N1288" s="89">
        <v>0.05</v>
      </c>
      <c r="O1288" s="239">
        <f t="shared" si="125"/>
        <v>30639840</v>
      </c>
      <c r="P1288" s="238">
        <f t="shared" si="126"/>
        <v>7225126.1063013701</v>
      </c>
      <c r="Q1288" s="238">
        <f t="shared" si="127"/>
        <v>23414713.893698629</v>
      </c>
      <c r="R1288" s="89">
        <v>0.05</v>
      </c>
      <c r="S1288" s="238">
        <f t="shared" si="124"/>
        <v>22243978.199013695</v>
      </c>
    </row>
    <row r="1289" spans="2:19" ht="15" customHeight="1" x14ac:dyDescent="0.25">
      <c r="B1289" s="11">
        <v>1285</v>
      </c>
      <c r="C1289" s="161" t="s">
        <v>987</v>
      </c>
      <c r="D1289" s="237"/>
      <c r="E1289" s="152">
        <v>42217</v>
      </c>
      <c r="F1289" s="58">
        <v>44482</v>
      </c>
      <c r="G1289" s="5">
        <f t="shared" si="122"/>
        <v>6.2054794520547949</v>
      </c>
      <c r="H1289" s="11">
        <v>25</v>
      </c>
      <c r="I1289" s="11"/>
      <c r="J1289" s="87">
        <v>0.05</v>
      </c>
      <c r="K1289" s="88">
        <f t="shared" si="123"/>
        <v>3.7999999999999999E-2</v>
      </c>
      <c r="L1289" s="238">
        <v>11236766</v>
      </c>
      <c r="M1289" s="238">
        <v>9186655.4800000004</v>
      </c>
      <c r="N1289" s="89">
        <v>0.05</v>
      </c>
      <c r="O1289" s="239">
        <f t="shared" si="125"/>
        <v>11798604.300000001</v>
      </c>
      <c r="P1289" s="238">
        <f t="shared" si="126"/>
        <v>2782207.8687698632</v>
      </c>
      <c r="Q1289" s="238">
        <f t="shared" si="127"/>
        <v>9016396.4312301371</v>
      </c>
      <c r="R1289" s="89">
        <v>0.05</v>
      </c>
      <c r="S1289" s="238">
        <f t="shared" si="124"/>
        <v>8565576.6096686292</v>
      </c>
    </row>
    <row r="1290" spans="2:19" ht="15" customHeight="1" x14ac:dyDescent="0.25">
      <c r="B1290" s="11">
        <v>1286</v>
      </c>
      <c r="C1290" s="161" t="s">
        <v>987</v>
      </c>
      <c r="D1290" s="237"/>
      <c r="E1290" s="152">
        <v>42217</v>
      </c>
      <c r="F1290" s="58">
        <v>44482</v>
      </c>
      <c r="G1290" s="5">
        <f t="shared" si="122"/>
        <v>6.2054794520547949</v>
      </c>
      <c r="H1290" s="11">
        <v>25</v>
      </c>
      <c r="I1290" s="11"/>
      <c r="J1290" s="87">
        <v>0.05</v>
      </c>
      <c r="K1290" s="88">
        <f t="shared" si="123"/>
        <v>3.7999999999999999E-2</v>
      </c>
      <c r="L1290" s="238">
        <v>11236766</v>
      </c>
      <c r="M1290" s="238">
        <v>9186655.4800000004</v>
      </c>
      <c r="N1290" s="89">
        <v>0.05</v>
      </c>
      <c r="O1290" s="239">
        <f t="shared" si="125"/>
        <v>11798604.300000001</v>
      </c>
      <c r="P1290" s="238">
        <f t="shared" si="126"/>
        <v>2782207.8687698632</v>
      </c>
      <c r="Q1290" s="238">
        <f t="shared" si="127"/>
        <v>9016396.4312301371</v>
      </c>
      <c r="R1290" s="89">
        <v>0.05</v>
      </c>
      <c r="S1290" s="238">
        <f t="shared" si="124"/>
        <v>8565576.6096686292</v>
      </c>
    </row>
    <row r="1291" spans="2:19" ht="15" customHeight="1" x14ac:dyDescent="0.25">
      <c r="B1291" s="11">
        <v>1287</v>
      </c>
      <c r="C1291" s="161" t="s">
        <v>988</v>
      </c>
      <c r="D1291" s="237"/>
      <c r="E1291" s="152">
        <v>42217</v>
      </c>
      <c r="F1291" s="58">
        <v>44482</v>
      </c>
      <c r="G1291" s="5">
        <f t="shared" si="122"/>
        <v>6.2054794520547949</v>
      </c>
      <c r="H1291" s="11">
        <v>15</v>
      </c>
      <c r="I1291" s="11"/>
      <c r="J1291" s="87">
        <v>0.05</v>
      </c>
      <c r="K1291" s="88">
        <f t="shared" si="123"/>
        <v>6.3333333333333325E-2</v>
      </c>
      <c r="L1291" s="238">
        <v>2834718</v>
      </c>
      <c r="M1291" s="238">
        <v>2317533.14</v>
      </c>
      <c r="N1291" s="89">
        <v>7.0000000000000007E-2</v>
      </c>
      <c r="O1291" s="239">
        <f t="shared" si="125"/>
        <v>3033148.2600000002</v>
      </c>
      <c r="P1291" s="238">
        <f t="shared" si="126"/>
        <v>1192068.8161561643</v>
      </c>
      <c r="Q1291" s="238">
        <f t="shared" si="127"/>
        <v>1841079.443843836</v>
      </c>
      <c r="R1291" s="89">
        <v>0.05</v>
      </c>
      <c r="S1291" s="238">
        <f t="shared" si="124"/>
        <v>1749025.471651644</v>
      </c>
    </row>
    <row r="1292" spans="2:19" ht="15" customHeight="1" x14ac:dyDescent="0.25">
      <c r="B1292" s="11">
        <v>1288</v>
      </c>
      <c r="C1292" s="161" t="s">
        <v>989</v>
      </c>
      <c r="D1292" s="237"/>
      <c r="E1292" s="152">
        <v>42217</v>
      </c>
      <c r="F1292" s="58">
        <v>44482</v>
      </c>
      <c r="G1292" s="5">
        <f t="shared" si="122"/>
        <v>6.2054794520547949</v>
      </c>
      <c r="H1292" s="11">
        <v>15</v>
      </c>
      <c r="I1292" s="11"/>
      <c r="J1292" s="87">
        <v>0.05</v>
      </c>
      <c r="K1292" s="88">
        <f t="shared" si="123"/>
        <v>6.3333333333333325E-2</v>
      </c>
      <c r="L1292" s="238">
        <v>2299724</v>
      </c>
      <c r="M1292" s="238">
        <v>1880147.01</v>
      </c>
      <c r="N1292" s="89">
        <v>7.0000000000000007E-2</v>
      </c>
      <c r="O1292" s="239">
        <f t="shared" si="125"/>
        <v>2460704.6800000002</v>
      </c>
      <c r="P1292" s="238">
        <f t="shared" si="126"/>
        <v>967090.64752328768</v>
      </c>
      <c r="Q1292" s="238">
        <f t="shared" si="127"/>
        <v>1493614.0324767125</v>
      </c>
      <c r="R1292" s="89">
        <v>0.05</v>
      </c>
      <c r="S1292" s="238">
        <f t="shared" si="124"/>
        <v>1418933.3308528769</v>
      </c>
    </row>
    <row r="1293" spans="2:19" ht="15" customHeight="1" x14ac:dyDescent="0.25">
      <c r="B1293" s="11">
        <v>1289</v>
      </c>
      <c r="C1293" s="161" t="s">
        <v>990</v>
      </c>
      <c r="D1293" s="237"/>
      <c r="E1293" s="152">
        <v>42217</v>
      </c>
      <c r="F1293" s="58">
        <v>44482</v>
      </c>
      <c r="G1293" s="5">
        <f t="shared" si="122"/>
        <v>6.2054794520547949</v>
      </c>
      <c r="H1293" s="11">
        <v>15</v>
      </c>
      <c r="I1293" s="11"/>
      <c r="J1293" s="87">
        <v>0.05</v>
      </c>
      <c r="K1293" s="88">
        <f t="shared" si="123"/>
        <v>6.3333333333333325E-2</v>
      </c>
      <c r="L1293" s="238">
        <v>2299724</v>
      </c>
      <c r="M1293" s="238">
        <v>1880147.01</v>
      </c>
      <c r="N1293" s="89">
        <v>7.0000000000000007E-2</v>
      </c>
      <c r="O1293" s="239">
        <f t="shared" si="125"/>
        <v>2460704.6800000002</v>
      </c>
      <c r="P1293" s="238">
        <f t="shared" si="126"/>
        <v>967090.64752328768</v>
      </c>
      <c r="Q1293" s="238">
        <f t="shared" si="127"/>
        <v>1493614.0324767125</v>
      </c>
      <c r="R1293" s="89">
        <v>0.05</v>
      </c>
      <c r="S1293" s="238">
        <f t="shared" si="124"/>
        <v>1418933.3308528769</v>
      </c>
    </row>
    <row r="1294" spans="2:19" ht="15" customHeight="1" x14ac:dyDescent="0.25">
      <c r="B1294" s="11">
        <v>1290</v>
      </c>
      <c r="C1294" s="161" t="s">
        <v>991</v>
      </c>
      <c r="D1294" s="237"/>
      <c r="E1294" s="152">
        <v>42217</v>
      </c>
      <c r="F1294" s="58">
        <v>44482</v>
      </c>
      <c r="G1294" s="5">
        <f t="shared" si="122"/>
        <v>6.2054794520547949</v>
      </c>
      <c r="H1294" s="11">
        <v>15</v>
      </c>
      <c r="I1294" s="11"/>
      <c r="J1294" s="87">
        <v>0.05</v>
      </c>
      <c r="K1294" s="88">
        <f t="shared" si="123"/>
        <v>6.3333333333333325E-2</v>
      </c>
      <c r="L1294" s="238">
        <v>1658538</v>
      </c>
      <c r="M1294" s="238">
        <v>1355943.26</v>
      </c>
      <c r="N1294" s="89">
        <v>7.0000000000000007E-2</v>
      </c>
      <c r="O1294" s="239">
        <f t="shared" si="125"/>
        <v>1774635.6600000001</v>
      </c>
      <c r="P1294" s="238">
        <f t="shared" si="126"/>
        <v>697456.12445753429</v>
      </c>
      <c r="Q1294" s="238">
        <f t="shared" si="127"/>
        <v>1077179.5355424657</v>
      </c>
      <c r="R1294" s="89">
        <v>0.05</v>
      </c>
      <c r="S1294" s="238">
        <f t="shared" si="124"/>
        <v>1023320.5587653425</v>
      </c>
    </row>
    <row r="1295" spans="2:19" ht="15" customHeight="1" x14ac:dyDescent="0.25">
      <c r="B1295" s="11">
        <v>1291</v>
      </c>
      <c r="C1295" s="161" t="s">
        <v>992</v>
      </c>
      <c r="D1295" s="237"/>
      <c r="E1295" s="152">
        <v>42217</v>
      </c>
      <c r="F1295" s="58">
        <v>44482</v>
      </c>
      <c r="G1295" s="5">
        <f t="shared" si="122"/>
        <v>6.2054794520547949</v>
      </c>
      <c r="H1295" s="11">
        <v>10</v>
      </c>
      <c r="I1295" s="11"/>
      <c r="J1295" s="87">
        <v>0.05</v>
      </c>
      <c r="K1295" s="88">
        <f t="shared" si="123"/>
        <v>9.5000000000000001E-2</v>
      </c>
      <c r="L1295" s="238">
        <v>3402468</v>
      </c>
      <c r="M1295" s="238">
        <v>2781699.06</v>
      </c>
      <c r="N1295" s="89">
        <v>7.0000000000000007E-2</v>
      </c>
      <c r="O1295" s="239">
        <f t="shared" si="125"/>
        <v>3640640.7600000002</v>
      </c>
      <c r="P1295" s="238">
        <f t="shared" si="126"/>
        <v>2146232.5357068498</v>
      </c>
      <c r="Q1295" s="238">
        <f t="shared" si="127"/>
        <v>1494408.2242931505</v>
      </c>
      <c r="R1295" s="89">
        <v>0.05</v>
      </c>
      <c r="S1295" s="238">
        <f t="shared" si="124"/>
        <v>1419687.8130784929</v>
      </c>
    </row>
    <row r="1296" spans="2:19" ht="15" customHeight="1" x14ac:dyDescent="0.25">
      <c r="B1296" s="11">
        <v>1292</v>
      </c>
      <c r="C1296" s="161" t="s">
        <v>993</v>
      </c>
      <c r="D1296" s="237"/>
      <c r="E1296" s="152">
        <v>42217</v>
      </c>
      <c r="F1296" s="58">
        <v>44482</v>
      </c>
      <c r="G1296" s="5">
        <f t="shared" si="122"/>
        <v>6.2054794520547949</v>
      </c>
      <c r="H1296" s="11">
        <v>15</v>
      </c>
      <c r="I1296" s="11"/>
      <c r="J1296" s="87">
        <v>0.05</v>
      </c>
      <c r="K1296" s="88">
        <f t="shared" si="123"/>
        <v>6.3333333333333325E-2</v>
      </c>
      <c r="L1296" s="238">
        <v>5283557</v>
      </c>
      <c r="M1296" s="238">
        <v>4319589.6100000003</v>
      </c>
      <c r="N1296" s="89">
        <v>0.05</v>
      </c>
      <c r="O1296" s="239">
        <f t="shared" si="125"/>
        <v>5547734.8500000006</v>
      </c>
      <c r="P1296" s="238">
        <f t="shared" si="126"/>
        <v>2180335.7924178084</v>
      </c>
      <c r="Q1296" s="238">
        <f t="shared" si="127"/>
        <v>3367399.0575821921</v>
      </c>
      <c r="R1296" s="89">
        <v>0.05</v>
      </c>
      <c r="S1296" s="238">
        <f t="shared" si="124"/>
        <v>3199029.1047030822</v>
      </c>
    </row>
    <row r="1297" spans="2:19" ht="15" customHeight="1" x14ac:dyDescent="0.25">
      <c r="B1297" s="11">
        <v>1293</v>
      </c>
      <c r="C1297" s="161" t="s">
        <v>993</v>
      </c>
      <c r="D1297" s="237"/>
      <c r="E1297" s="152">
        <v>42217</v>
      </c>
      <c r="F1297" s="58">
        <v>44482</v>
      </c>
      <c r="G1297" s="5">
        <f t="shared" si="122"/>
        <v>6.2054794520547949</v>
      </c>
      <c r="H1297" s="11">
        <v>15</v>
      </c>
      <c r="I1297" s="11"/>
      <c r="J1297" s="87">
        <v>0.05</v>
      </c>
      <c r="K1297" s="88">
        <f t="shared" si="123"/>
        <v>6.3333333333333325E-2</v>
      </c>
      <c r="L1297" s="238">
        <v>5283557</v>
      </c>
      <c r="M1297" s="238">
        <v>4319589.6100000003</v>
      </c>
      <c r="N1297" s="89">
        <v>0.05</v>
      </c>
      <c r="O1297" s="239">
        <f t="shared" si="125"/>
        <v>5547734.8500000006</v>
      </c>
      <c r="P1297" s="238">
        <f t="shared" si="126"/>
        <v>2180335.7924178084</v>
      </c>
      <c r="Q1297" s="238">
        <f t="shared" si="127"/>
        <v>3367399.0575821921</v>
      </c>
      <c r="R1297" s="89">
        <v>0.05</v>
      </c>
      <c r="S1297" s="238">
        <f t="shared" si="124"/>
        <v>3199029.1047030822</v>
      </c>
    </row>
    <row r="1298" spans="2:19" x14ac:dyDescent="0.25">
      <c r="B1298" s="11">
        <v>1294</v>
      </c>
      <c r="C1298" s="161" t="s">
        <v>994</v>
      </c>
      <c r="D1298" s="237"/>
      <c r="E1298" s="152">
        <v>42217</v>
      </c>
      <c r="F1298" s="58">
        <v>44482</v>
      </c>
      <c r="G1298" s="5">
        <f t="shared" si="122"/>
        <v>6.2054794520547949</v>
      </c>
      <c r="H1298" s="11">
        <v>25</v>
      </c>
      <c r="I1298" s="11"/>
      <c r="J1298" s="87">
        <v>0.05</v>
      </c>
      <c r="K1298" s="88">
        <f t="shared" si="123"/>
        <v>3.7999999999999999E-2</v>
      </c>
      <c r="L1298" s="238">
        <v>11363544</v>
      </c>
      <c r="M1298" s="238">
        <v>9290303.25</v>
      </c>
      <c r="N1298" s="89">
        <v>0.05</v>
      </c>
      <c r="O1298" s="239">
        <f t="shared" si="125"/>
        <v>11931721.200000001</v>
      </c>
      <c r="P1298" s="238">
        <f t="shared" si="126"/>
        <v>2813597.9279013705</v>
      </c>
      <c r="Q1298" s="238">
        <f t="shared" si="127"/>
        <v>9118123.2720986307</v>
      </c>
      <c r="R1298" s="89">
        <v>0.05</v>
      </c>
      <c r="S1298" s="238">
        <f t="shared" si="124"/>
        <v>8662217.1084936988</v>
      </c>
    </row>
    <row r="1299" spans="2:19" ht="15" customHeight="1" x14ac:dyDescent="0.25">
      <c r="B1299" s="11">
        <v>1295</v>
      </c>
      <c r="C1299" s="161" t="s">
        <v>995</v>
      </c>
      <c r="D1299" s="237"/>
      <c r="E1299" s="152">
        <v>42217</v>
      </c>
      <c r="F1299" s="58">
        <v>44482</v>
      </c>
      <c r="G1299" s="5">
        <f t="shared" si="122"/>
        <v>6.2054794520547949</v>
      </c>
      <c r="H1299" s="11">
        <v>3</v>
      </c>
      <c r="I1299" s="11"/>
      <c r="J1299" s="87">
        <v>0.05</v>
      </c>
      <c r="K1299" s="88">
        <f t="shared" si="123"/>
        <v>0.31666666666666665</v>
      </c>
      <c r="L1299" s="238">
        <v>99252</v>
      </c>
      <c r="M1299" s="238">
        <v>81143.8</v>
      </c>
      <c r="N1299" s="89">
        <v>0.05</v>
      </c>
      <c r="O1299" s="239">
        <f t="shared" si="125"/>
        <v>104214.6</v>
      </c>
      <c r="P1299" s="238">
        <f t="shared" si="126"/>
        <v>204788.8269863014</v>
      </c>
      <c r="Q1299" s="238">
        <f t="shared" si="127"/>
        <v>0</v>
      </c>
      <c r="R1299" s="89">
        <v>0.05</v>
      </c>
      <c r="S1299" s="238">
        <f t="shared" si="124"/>
        <v>5210.7300000000005</v>
      </c>
    </row>
    <row r="1300" spans="2:19" x14ac:dyDescent="0.25">
      <c r="B1300" s="11">
        <v>1296</v>
      </c>
      <c r="C1300" s="161" t="s">
        <v>996</v>
      </c>
      <c r="D1300" s="237"/>
      <c r="E1300" s="152">
        <v>42217</v>
      </c>
      <c r="F1300" s="58">
        <v>44482</v>
      </c>
      <c r="G1300" s="5">
        <f t="shared" si="122"/>
        <v>6.2054794520547949</v>
      </c>
      <c r="H1300" s="11">
        <v>25</v>
      </c>
      <c r="I1300" s="11"/>
      <c r="J1300" s="87">
        <v>0.05</v>
      </c>
      <c r="K1300" s="88">
        <f t="shared" si="123"/>
        <v>3.7999999999999999E-2</v>
      </c>
      <c r="L1300" s="238">
        <v>3711154</v>
      </c>
      <c r="M1300" s="238">
        <v>3034066.32</v>
      </c>
      <c r="N1300" s="89">
        <v>0.05</v>
      </c>
      <c r="O1300" s="239">
        <f t="shared" si="125"/>
        <v>3896711.7</v>
      </c>
      <c r="P1300" s="238">
        <f t="shared" si="126"/>
        <v>918876.64662739728</v>
      </c>
      <c r="Q1300" s="238">
        <f t="shared" si="127"/>
        <v>2977835.0533726029</v>
      </c>
      <c r="R1300" s="89">
        <v>0.05</v>
      </c>
      <c r="S1300" s="238">
        <f t="shared" si="124"/>
        <v>2828943.3007039726</v>
      </c>
    </row>
    <row r="1301" spans="2:19" ht="15" customHeight="1" x14ac:dyDescent="0.25">
      <c r="B1301" s="11">
        <v>1297</v>
      </c>
      <c r="C1301" s="161" t="s">
        <v>997</v>
      </c>
      <c r="D1301" s="237"/>
      <c r="E1301" s="152">
        <v>42217</v>
      </c>
      <c r="F1301" s="58">
        <v>44482</v>
      </c>
      <c r="G1301" s="5">
        <f t="shared" si="122"/>
        <v>6.2054794520547949</v>
      </c>
      <c r="H1301" s="11">
        <v>10</v>
      </c>
      <c r="I1301" s="11"/>
      <c r="J1301" s="87">
        <v>0.05</v>
      </c>
      <c r="K1301" s="88">
        <f t="shared" si="123"/>
        <v>9.5000000000000001E-2</v>
      </c>
      <c r="L1301" s="238">
        <v>5805335</v>
      </c>
      <c r="M1301" s="238">
        <v>4746170.97</v>
      </c>
      <c r="N1301" s="89">
        <v>7.0000000000000007E-2</v>
      </c>
      <c r="O1301" s="239">
        <f t="shared" si="125"/>
        <v>6211708.4500000002</v>
      </c>
      <c r="P1301" s="238">
        <f t="shared" si="126"/>
        <v>3661929.7691198634</v>
      </c>
      <c r="Q1301" s="238">
        <f t="shared" si="127"/>
        <v>2549778.6808801368</v>
      </c>
      <c r="R1301" s="89">
        <v>0.05</v>
      </c>
      <c r="S1301" s="238">
        <f t="shared" si="124"/>
        <v>2422289.74683613</v>
      </c>
    </row>
    <row r="1302" spans="2:19" x14ac:dyDescent="0.25">
      <c r="B1302" s="11">
        <v>1298</v>
      </c>
      <c r="C1302" s="161" t="s">
        <v>998</v>
      </c>
      <c r="D1302" s="237"/>
      <c r="E1302" s="152">
        <v>42217</v>
      </c>
      <c r="F1302" s="58">
        <v>44482</v>
      </c>
      <c r="G1302" s="5">
        <f t="shared" si="122"/>
        <v>6.2054794520547949</v>
      </c>
      <c r="H1302" s="11">
        <v>25</v>
      </c>
      <c r="I1302" s="11"/>
      <c r="J1302" s="87">
        <v>0.05</v>
      </c>
      <c r="K1302" s="88">
        <f t="shared" si="123"/>
        <v>3.7999999999999999E-2</v>
      </c>
      <c r="L1302" s="238">
        <v>2463266</v>
      </c>
      <c r="M1302" s="238">
        <v>2013851.32</v>
      </c>
      <c r="N1302" s="89">
        <v>0.05</v>
      </c>
      <c r="O1302" s="239">
        <f t="shared" si="125"/>
        <v>2586429.3000000003</v>
      </c>
      <c r="P1302" s="238">
        <f t="shared" si="126"/>
        <v>609901.28726301377</v>
      </c>
      <c r="Q1302" s="238">
        <f t="shared" si="127"/>
        <v>1976528.0127369864</v>
      </c>
      <c r="R1302" s="89">
        <v>0.05</v>
      </c>
      <c r="S1302" s="238">
        <f t="shared" si="124"/>
        <v>1877701.6121001369</v>
      </c>
    </row>
    <row r="1303" spans="2:19" x14ac:dyDescent="0.25">
      <c r="B1303" s="11">
        <v>1299</v>
      </c>
      <c r="C1303" s="161" t="s">
        <v>999</v>
      </c>
      <c r="D1303" s="237"/>
      <c r="E1303" s="152">
        <v>42217</v>
      </c>
      <c r="F1303" s="58">
        <v>44482</v>
      </c>
      <c r="G1303" s="5">
        <f t="shared" si="122"/>
        <v>6.2054794520547949</v>
      </c>
      <c r="H1303" s="11">
        <v>25</v>
      </c>
      <c r="I1303" s="11"/>
      <c r="J1303" s="87">
        <v>0.05</v>
      </c>
      <c r="K1303" s="88">
        <f t="shared" si="123"/>
        <v>3.7999999999999999E-2</v>
      </c>
      <c r="L1303" s="238">
        <v>568473</v>
      </c>
      <c r="M1303" s="238">
        <v>464757</v>
      </c>
      <c r="N1303" s="89">
        <v>0.05</v>
      </c>
      <c r="O1303" s="239">
        <f t="shared" si="125"/>
        <v>596896.65</v>
      </c>
      <c r="P1303" s="238">
        <f t="shared" si="126"/>
        <v>140753.13606986302</v>
      </c>
      <c r="Q1303" s="238">
        <f t="shared" si="127"/>
        <v>456143.51393013704</v>
      </c>
      <c r="R1303" s="89">
        <v>0.05</v>
      </c>
      <c r="S1303" s="238">
        <f t="shared" si="124"/>
        <v>433336.33823363017</v>
      </c>
    </row>
    <row r="1304" spans="2:19" ht="15" customHeight="1" x14ac:dyDescent="0.25">
      <c r="B1304" s="11">
        <v>1300</v>
      </c>
      <c r="C1304" s="161" t="s">
        <v>1000</v>
      </c>
      <c r="D1304" s="237"/>
      <c r="E1304" s="152">
        <v>42217</v>
      </c>
      <c r="F1304" s="58">
        <v>44482</v>
      </c>
      <c r="G1304" s="5">
        <f t="shared" si="122"/>
        <v>6.2054794520547949</v>
      </c>
      <c r="H1304" s="11">
        <v>5</v>
      </c>
      <c r="I1304" s="11"/>
      <c r="J1304" s="87">
        <v>0.05</v>
      </c>
      <c r="K1304" s="88">
        <f t="shared" si="123"/>
        <v>0.19</v>
      </c>
      <c r="L1304" s="238">
        <v>805733</v>
      </c>
      <c r="M1304" s="238">
        <v>658729.68000000005</v>
      </c>
      <c r="N1304" s="89">
        <v>0.05</v>
      </c>
      <c r="O1304" s="239">
        <f t="shared" si="125"/>
        <v>846019.65</v>
      </c>
      <c r="P1304" s="238">
        <f t="shared" si="126"/>
        <v>997491.93528082198</v>
      </c>
      <c r="Q1304" s="238">
        <f t="shared" si="127"/>
        <v>0</v>
      </c>
      <c r="R1304" s="89">
        <v>0.05</v>
      </c>
      <c r="S1304" s="238">
        <f t="shared" si="124"/>
        <v>42300.982500000006</v>
      </c>
    </row>
    <row r="1305" spans="2:19" ht="15" customHeight="1" x14ac:dyDescent="0.25">
      <c r="B1305" s="11">
        <v>1301</v>
      </c>
      <c r="C1305" s="161" t="s">
        <v>1000</v>
      </c>
      <c r="D1305" s="237"/>
      <c r="E1305" s="152">
        <v>42217</v>
      </c>
      <c r="F1305" s="58">
        <v>44482</v>
      </c>
      <c r="G1305" s="5">
        <f t="shared" si="122"/>
        <v>6.2054794520547949</v>
      </c>
      <c r="H1305" s="11">
        <v>5</v>
      </c>
      <c r="I1305" s="11"/>
      <c r="J1305" s="87">
        <v>0.05</v>
      </c>
      <c r="K1305" s="88">
        <f t="shared" si="123"/>
        <v>0.19</v>
      </c>
      <c r="L1305" s="238">
        <v>805733</v>
      </c>
      <c r="M1305" s="238">
        <v>658729.68000000005</v>
      </c>
      <c r="N1305" s="89">
        <v>0.05</v>
      </c>
      <c r="O1305" s="239">
        <f t="shared" si="125"/>
        <v>846019.65</v>
      </c>
      <c r="P1305" s="238">
        <f t="shared" si="126"/>
        <v>997491.93528082198</v>
      </c>
      <c r="Q1305" s="238">
        <f t="shared" si="127"/>
        <v>0</v>
      </c>
      <c r="R1305" s="89">
        <v>0.05</v>
      </c>
      <c r="S1305" s="238">
        <f t="shared" si="124"/>
        <v>42300.982500000006</v>
      </c>
    </row>
    <row r="1306" spans="2:19" x14ac:dyDescent="0.25">
      <c r="B1306" s="11">
        <v>1302</v>
      </c>
      <c r="C1306" s="161" t="s">
        <v>1001</v>
      </c>
      <c r="D1306" s="237"/>
      <c r="E1306" s="152">
        <v>42217</v>
      </c>
      <c r="F1306" s="58">
        <v>44482</v>
      </c>
      <c r="G1306" s="5">
        <f t="shared" si="122"/>
        <v>6.2054794520547949</v>
      </c>
      <c r="H1306" s="11">
        <v>25</v>
      </c>
      <c r="I1306" s="11"/>
      <c r="J1306" s="87">
        <v>0.05</v>
      </c>
      <c r="K1306" s="88">
        <f t="shared" si="123"/>
        <v>3.7999999999999999E-2</v>
      </c>
      <c r="L1306" s="238">
        <v>13256242</v>
      </c>
      <c r="M1306" s="238">
        <v>10837684.82</v>
      </c>
      <c r="N1306" s="89">
        <v>0.05</v>
      </c>
      <c r="O1306" s="239">
        <f t="shared" si="125"/>
        <v>13919054.100000001</v>
      </c>
      <c r="P1306" s="238">
        <f t="shared" si="126"/>
        <v>3282227.3599643842</v>
      </c>
      <c r="Q1306" s="238">
        <f t="shared" si="127"/>
        <v>10636826.740035618</v>
      </c>
      <c r="R1306" s="89">
        <v>0.05</v>
      </c>
      <c r="S1306" s="238">
        <f t="shared" si="124"/>
        <v>10104985.403033836</v>
      </c>
    </row>
    <row r="1307" spans="2:19" ht="15" customHeight="1" x14ac:dyDescent="0.25">
      <c r="B1307" s="11">
        <v>1303</v>
      </c>
      <c r="C1307" s="161" t="s">
        <v>1002</v>
      </c>
      <c r="D1307" s="237"/>
      <c r="E1307" s="152">
        <v>42217</v>
      </c>
      <c r="F1307" s="58">
        <v>44482</v>
      </c>
      <c r="G1307" s="5">
        <f t="shared" si="122"/>
        <v>6.2054794520547949</v>
      </c>
      <c r="H1307" s="11">
        <v>5</v>
      </c>
      <c r="I1307" s="11"/>
      <c r="J1307" s="87">
        <v>0.05</v>
      </c>
      <c r="K1307" s="88">
        <f t="shared" si="123"/>
        <v>0.19</v>
      </c>
      <c r="L1307" s="238">
        <v>668679</v>
      </c>
      <c r="M1307" s="238">
        <v>546680.74</v>
      </c>
      <c r="N1307" s="89">
        <v>7.0000000000000007E-2</v>
      </c>
      <c r="O1307" s="239">
        <f t="shared" si="125"/>
        <v>715486.53</v>
      </c>
      <c r="P1307" s="238">
        <f t="shared" si="126"/>
        <v>843588.02242602746</v>
      </c>
      <c r="Q1307" s="238">
        <f t="shared" si="127"/>
        <v>0</v>
      </c>
      <c r="R1307" s="89">
        <v>0.05</v>
      </c>
      <c r="S1307" s="238">
        <f t="shared" si="124"/>
        <v>35774.326500000003</v>
      </c>
    </row>
    <row r="1308" spans="2:19" ht="15" customHeight="1" x14ac:dyDescent="0.25">
      <c r="B1308" s="11">
        <v>1304</v>
      </c>
      <c r="C1308" s="161" t="s">
        <v>1003</v>
      </c>
      <c r="D1308" s="237"/>
      <c r="E1308" s="152">
        <v>42217</v>
      </c>
      <c r="F1308" s="58">
        <v>44482</v>
      </c>
      <c r="G1308" s="5">
        <f t="shared" si="122"/>
        <v>6.2054794520547949</v>
      </c>
      <c r="H1308" s="11">
        <v>10</v>
      </c>
      <c r="I1308" s="11"/>
      <c r="J1308" s="87">
        <v>0.05</v>
      </c>
      <c r="K1308" s="88">
        <f t="shared" si="123"/>
        <v>9.5000000000000001E-2</v>
      </c>
      <c r="L1308" s="238">
        <v>8297660</v>
      </c>
      <c r="M1308" s="238">
        <v>6783779.5700000003</v>
      </c>
      <c r="N1308" s="89">
        <v>7.0000000000000007E-2</v>
      </c>
      <c r="O1308" s="239">
        <f t="shared" si="125"/>
        <v>8878496.2000000011</v>
      </c>
      <c r="P1308" s="238">
        <f t="shared" si="126"/>
        <v>5234055.9447534252</v>
      </c>
      <c r="Q1308" s="238">
        <f t="shared" si="127"/>
        <v>3644440.2552465759</v>
      </c>
      <c r="R1308" s="89">
        <v>0.05</v>
      </c>
      <c r="S1308" s="238">
        <f t="shared" si="124"/>
        <v>3462218.2424842468</v>
      </c>
    </row>
    <row r="1309" spans="2:19" ht="15" customHeight="1" x14ac:dyDescent="0.25">
      <c r="B1309" s="11">
        <v>1305</v>
      </c>
      <c r="C1309" s="161" t="s">
        <v>1004</v>
      </c>
      <c r="D1309" s="237"/>
      <c r="E1309" s="152">
        <v>42217</v>
      </c>
      <c r="F1309" s="58">
        <v>44482</v>
      </c>
      <c r="G1309" s="5">
        <f t="shared" si="122"/>
        <v>6.2054794520547949</v>
      </c>
      <c r="H1309" s="11">
        <v>15</v>
      </c>
      <c r="I1309" s="11"/>
      <c r="J1309" s="87">
        <v>0.05</v>
      </c>
      <c r="K1309" s="88">
        <f t="shared" si="123"/>
        <v>6.3333333333333325E-2</v>
      </c>
      <c r="L1309" s="238">
        <v>3838089</v>
      </c>
      <c r="M1309" s="238">
        <v>3137842.44</v>
      </c>
      <c r="N1309" s="89">
        <v>0.05</v>
      </c>
      <c r="O1309" s="239">
        <f t="shared" si="125"/>
        <v>4029993.45</v>
      </c>
      <c r="P1309" s="238">
        <f t="shared" si="126"/>
        <v>1583842.631239726</v>
      </c>
      <c r="Q1309" s="238">
        <f t="shared" si="127"/>
        <v>2446150.818760274</v>
      </c>
      <c r="R1309" s="89">
        <v>0.05</v>
      </c>
      <c r="S1309" s="238">
        <f t="shared" si="124"/>
        <v>2323843.2778222603</v>
      </c>
    </row>
    <row r="1310" spans="2:19" ht="15" customHeight="1" x14ac:dyDescent="0.25">
      <c r="B1310" s="11">
        <v>1306</v>
      </c>
      <c r="C1310" s="161" t="s">
        <v>1005</v>
      </c>
      <c r="D1310" s="237"/>
      <c r="E1310" s="152">
        <v>42217</v>
      </c>
      <c r="F1310" s="58">
        <v>44482</v>
      </c>
      <c r="G1310" s="5">
        <f t="shared" si="122"/>
        <v>6.2054794520547949</v>
      </c>
      <c r="H1310" s="11">
        <v>15</v>
      </c>
      <c r="I1310" s="11"/>
      <c r="J1310" s="87">
        <v>0.05</v>
      </c>
      <c r="K1310" s="88">
        <f t="shared" si="123"/>
        <v>6.3333333333333325E-2</v>
      </c>
      <c r="L1310" s="238">
        <v>6263207</v>
      </c>
      <c r="M1310" s="238">
        <v>5120505.75</v>
      </c>
      <c r="N1310" s="89">
        <v>0.05</v>
      </c>
      <c r="O1310" s="239">
        <f t="shared" si="125"/>
        <v>6576367.3500000006</v>
      </c>
      <c r="P1310" s="238">
        <f t="shared" si="126"/>
        <v>2584602.4557739724</v>
      </c>
      <c r="Q1310" s="238">
        <f t="shared" si="127"/>
        <v>3991764.8942260281</v>
      </c>
      <c r="R1310" s="89">
        <v>0.05</v>
      </c>
      <c r="S1310" s="238">
        <f t="shared" si="124"/>
        <v>3792176.6495147264</v>
      </c>
    </row>
    <row r="1311" spans="2:19" ht="15" customHeight="1" x14ac:dyDescent="0.25">
      <c r="B1311" s="11">
        <v>1307</v>
      </c>
      <c r="C1311" s="161" t="s">
        <v>1006</v>
      </c>
      <c r="D1311" s="237"/>
      <c r="E1311" s="152">
        <v>42217</v>
      </c>
      <c r="F1311" s="58">
        <v>44482</v>
      </c>
      <c r="G1311" s="5">
        <f t="shared" si="122"/>
        <v>6.2054794520547949</v>
      </c>
      <c r="H1311" s="11">
        <v>25</v>
      </c>
      <c r="I1311" s="11"/>
      <c r="J1311" s="87">
        <v>0.05</v>
      </c>
      <c r="K1311" s="88">
        <f t="shared" si="123"/>
        <v>3.7999999999999999E-2</v>
      </c>
      <c r="L1311" s="238">
        <v>10324698</v>
      </c>
      <c r="M1311" s="238">
        <v>8440991.2400000002</v>
      </c>
      <c r="N1311" s="89">
        <v>0.05</v>
      </c>
      <c r="O1311" s="239">
        <f t="shared" si="125"/>
        <v>10840932.9</v>
      </c>
      <c r="P1311" s="238">
        <f t="shared" si="126"/>
        <v>2556381.0813780823</v>
      </c>
      <c r="Q1311" s="238">
        <f t="shared" si="127"/>
        <v>8284551.8186219186</v>
      </c>
      <c r="R1311" s="89">
        <v>0.05</v>
      </c>
      <c r="S1311" s="238">
        <f t="shared" si="124"/>
        <v>7870324.2276908224</v>
      </c>
    </row>
    <row r="1312" spans="2:19" ht="15" customHeight="1" x14ac:dyDescent="0.25">
      <c r="B1312" s="11">
        <v>1308</v>
      </c>
      <c r="C1312" s="161" t="s">
        <v>1007</v>
      </c>
      <c r="D1312" s="237"/>
      <c r="E1312" s="152">
        <v>42217</v>
      </c>
      <c r="F1312" s="58">
        <v>44482</v>
      </c>
      <c r="G1312" s="5">
        <f t="shared" si="122"/>
        <v>6.2054794520547949</v>
      </c>
      <c r="H1312" s="11">
        <v>15</v>
      </c>
      <c r="I1312" s="11"/>
      <c r="J1312" s="87">
        <v>0.05</v>
      </c>
      <c r="K1312" s="88">
        <f t="shared" si="123"/>
        <v>6.3333333333333325E-2</v>
      </c>
      <c r="L1312" s="238">
        <v>2862936</v>
      </c>
      <c r="M1312" s="238">
        <v>2340602.86</v>
      </c>
      <c r="N1312" s="89">
        <v>0.05</v>
      </c>
      <c r="O1312" s="239">
        <f t="shared" si="125"/>
        <v>3006082.8000000003</v>
      </c>
      <c r="P1312" s="238">
        <f t="shared" si="126"/>
        <v>1181431.7196164385</v>
      </c>
      <c r="Q1312" s="238">
        <f t="shared" si="127"/>
        <v>1824651.0803835618</v>
      </c>
      <c r="R1312" s="89">
        <v>0.05</v>
      </c>
      <c r="S1312" s="238">
        <f t="shared" si="124"/>
        <v>1733418.5263643835</v>
      </c>
    </row>
    <row r="1313" spans="2:19" ht="15" customHeight="1" x14ac:dyDescent="0.25">
      <c r="B1313" s="11">
        <v>1309</v>
      </c>
      <c r="C1313" s="161" t="s">
        <v>1008</v>
      </c>
      <c r="D1313" s="237">
        <v>0</v>
      </c>
      <c r="E1313" s="152">
        <v>42217</v>
      </c>
      <c r="F1313" s="58">
        <v>44482</v>
      </c>
      <c r="G1313" s="5">
        <f t="shared" si="122"/>
        <v>6.2054794520547949</v>
      </c>
      <c r="H1313" s="11">
        <v>15</v>
      </c>
      <c r="I1313" s="11"/>
      <c r="J1313" s="87">
        <v>0.05</v>
      </c>
      <c r="K1313" s="88">
        <f t="shared" si="123"/>
        <v>6.3333333333333325E-2</v>
      </c>
      <c r="L1313" s="238">
        <v>52684900</v>
      </c>
      <c r="M1313" s="238">
        <v>43072715.490000002</v>
      </c>
      <c r="N1313" s="89">
        <v>0.05</v>
      </c>
      <c r="O1313" s="239">
        <f t="shared" si="125"/>
        <v>55319145</v>
      </c>
      <c r="P1313" s="238">
        <f t="shared" si="126"/>
        <v>21741181.781506848</v>
      </c>
      <c r="Q1313" s="238">
        <f t="shared" si="127"/>
        <v>33577963.218493149</v>
      </c>
      <c r="R1313" s="89">
        <v>0.05</v>
      </c>
      <c r="S1313" s="238">
        <f t="shared" si="124"/>
        <v>31899065.057568491</v>
      </c>
    </row>
    <row r="1314" spans="2:19" ht="15" customHeight="1" x14ac:dyDescent="0.25">
      <c r="B1314" s="11">
        <v>1310</v>
      </c>
      <c r="C1314" s="161" t="s">
        <v>1009</v>
      </c>
      <c r="D1314" s="237"/>
      <c r="E1314" s="152">
        <v>42217</v>
      </c>
      <c r="F1314" s="58">
        <v>44482</v>
      </c>
      <c r="G1314" s="5">
        <f t="shared" si="122"/>
        <v>6.2054794520547949</v>
      </c>
      <c r="H1314" s="11">
        <v>25</v>
      </c>
      <c r="I1314" s="11"/>
      <c r="J1314" s="87">
        <v>0.05</v>
      </c>
      <c r="K1314" s="88">
        <f t="shared" si="123"/>
        <v>3.7999999999999999E-2</v>
      </c>
      <c r="L1314" s="238">
        <v>196369211</v>
      </c>
      <c r="M1314" s="238">
        <v>160542302.59999999</v>
      </c>
      <c r="N1314" s="89">
        <v>0.05</v>
      </c>
      <c r="O1314" s="239">
        <f t="shared" si="125"/>
        <v>206187671.55000001</v>
      </c>
      <c r="P1314" s="238">
        <f t="shared" si="126"/>
        <v>48620747.644680828</v>
      </c>
      <c r="Q1314" s="238">
        <f t="shared" si="127"/>
        <v>157566923.90531918</v>
      </c>
      <c r="R1314" s="89">
        <v>0.05</v>
      </c>
      <c r="S1314" s="238">
        <f t="shared" si="124"/>
        <v>149688577.71005321</v>
      </c>
    </row>
    <row r="1315" spans="2:19" ht="15" customHeight="1" x14ac:dyDescent="0.25">
      <c r="B1315" s="11">
        <v>1311</v>
      </c>
      <c r="C1315" s="161" t="s">
        <v>1010</v>
      </c>
      <c r="D1315" s="237"/>
      <c r="E1315" s="152">
        <v>42217</v>
      </c>
      <c r="F1315" s="58">
        <v>44482</v>
      </c>
      <c r="G1315" s="5">
        <f t="shared" si="122"/>
        <v>6.2054794520547949</v>
      </c>
      <c r="H1315" s="11">
        <v>15</v>
      </c>
      <c r="I1315" s="11"/>
      <c r="J1315" s="87">
        <v>0.05</v>
      </c>
      <c r="K1315" s="88">
        <f t="shared" si="123"/>
        <v>6.3333333333333325E-2</v>
      </c>
      <c r="L1315" s="238">
        <v>749054</v>
      </c>
      <c r="M1315" s="238">
        <v>612391.59</v>
      </c>
      <c r="N1315" s="89">
        <v>0.05</v>
      </c>
      <c r="O1315" s="239">
        <f t="shared" si="125"/>
        <v>786506.70000000007</v>
      </c>
      <c r="P1315" s="238">
        <f t="shared" si="126"/>
        <v>309107.90716438356</v>
      </c>
      <c r="Q1315" s="238">
        <f t="shared" si="127"/>
        <v>477398.79283561651</v>
      </c>
      <c r="R1315" s="89">
        <v>0.05</v>
      </c>
      <c r="S1315" s="238">
        <f t="shared" si="124"/>
        <v>453528.85319383565</v>
      </c>
    </row>
    <row r="1316" spans="2:19" ht="15" customHeight="1" x14ac:dyDescent="0.25">
      <c r="B1316" s="11">
        <v>1312</v>
      </c>
      <c r="C1316" s="161" t="s">
        <v>1010</v>
      </c>
      <c r="D1316" s="237"/>
      <c r="E1316" s="152">
        <v>42217</v>
      </c>
      <c r="F1316" s="58">
        <v>44482</v>
      </c>
      <c r="G1316" s="5">
        <f t="shared" si="122"/>
        <v>6.2054794520547949</v>
      </c>
      <c r="H1316" s="11">
        <v>15</v>
      </c>
      <c r="I1316" s="11"/>
      <c r="J1316" s="87">
        <v>0.05</v>
      </c>
      <c r="K1316" s="88">
        <f t="shared" si="123"/>
        <v>6.3333333333333325E-2</v>
      </c>
      <c r="L1316" s="238">
        <v>749054</v>
      </c>
      <c r="M1316" s="238">
        <v>612391.59</v>
      </c>
      <c r="N1316" s="89">
        <v>0.05</v>
      </c>
      <c r="O1316" s="239">
        <f t="shared" si="125"/>
        <v>786506.70000000007</v>
      </c>
      <c r="P1316" s="238">
        <f t="shared" si="126"/>
        <v>309107.90716438356</v>
      </c>
      <c r="Q1316" s="238">
        <f t="shared" si="127"/>
        <v>477398.79283561651</v>
      </c>
      <c r="R1316" s="89">
        <v>0.05</v>
      </c>
      <c r="S1316" s="238">
        <f t="shared" si="124"/>
        <v>453528.85319383565</v>
      </c>
    </row>
    <row r="1317" spans="2:19" ht="15" customHeight="1" x14ac:dyDescent="0.25">
      <c r="B1317" s="11">
        <v>1313</v>
      </c>
      <c r="C1317" s="161" t="s">
        <v>1010</v>
      </c>
      <c r="D1317" s="237"/>
      <c r="E1317" s="152">
        <v>42217</v>
      </c>
      <c r="F1317" s="58">
        <v>44482</v>
      </c>
      <c r="G1317" s="5">
        <f t="shared" si="122"/>
        <v>6.2054794520547949</v>
      </c>
      <c r="H1317" s="11">
        <v>15</v>
      </c>
      <c r="I1317" s="11"/>
      <c r="J1317" s="87">
        <v>0.05</v>
      </c>
      <c r="K1317" s="88">
        <f t="shared" si="123"/>
        <v>6.3333333333333325E-2</v>
      </c>
      <c r="L1317" s="238">
        <v>749054</v>
      </c>
      <c r="M1317" s="238">
        <v>612391.59</v>
      </c>
      <c r="N1317" s="89">
        <v>0.05</v>
      </c>
      <c r="O1317" s="239">
        <f t="shared" si="125"/>
        <v>786506.70000000007</v>
      </c>
      <c r="P1317" s="238">
        <f t="shared" si="126"/>
        <v>309107.90716438356</v>
      </c>
      <c r="Q1317" s="238">
        <f t="shared" si="127"/>
        <v>477398.79283561651</v>
      </c>
      <c r="R1317" s="89">
        <v>0.05</v>
      </c>
      <c r="S1317" s="238">
        <f t="shared" si="124"/>
        <v>453528.85319383565</v>
      </c>
    </row>
    <row r="1318" spans="2:19" ht="15" customHeight="1" x14ac:dyDescent="0.25">
      <c r="B1318" s="11">
        <v>1314</v>
      </c>
      <c r="C1318" s="161" t="s">
        <v>1010</v>
      </c>
      <c r="D1318" s="237"/>
      <c r="E1318" s="152">
        <v>42217</v>
      </c>
      <c r="F1318" s="58">
        <v>44482</v>
      </c>
      <c r="G1318" s="5">
        <f t="shared" si="122"/>
        <v>6.2054794520547949</v>
      </c>
      <c r="H1318" s="11">
        <v>15</v>
      </c>
      <c r="I1318" s="11"/>
      <c r="J1318" s="87">
        <v>0.05</v>
      </c>
      <c r="K1318" s="88">
        <f t="shared" si="123"/>
        <v>6.3333333333333325E-2</v>
      </c>
      <c r="L1318" s="238">
        <v>749054</v>
      </c>
      <c r="M1318" s="238">
        <v>612391.59</v>
      </c>
      <c r="N1318" s="89">
        <v>0.05</v>
      </c>
      <c r="O1318" s="239">
        <f t="shared" si="125"/>
        <v>786506.70000000007</v>
      </c>
      <c r="P1318" s="238">
        <f t="shared" si="126"/>
        <v>309107.90716438356</v>
      </c>
      <c r="Q1318" s="238">
        <f t="shared" si="127"/>
        <v>477398.79283561651</v>
      </c>
      <c r="R1318" s="89">
        <v>0.05</v>
      </c>
      <c r="S1318" s="238">
        <f t="shared" si="124"/>
        <v>453528.85319383565</v>
      </c>
    </row>
    <row r="1319" spans="2:19" ht="15" customHeight="1" x14ac:dyDescent="0.25">
      <c r="B1319" s="11">
        <v>1315</v>
      </c>
      <c r="C1319" s="161" t="s">
        <v>1010</v>
      </c>
      <c r="D1319" s="237"/>
      <c r="E1319" s="152">
        <v>42217</v>
      </c>
      <c r="F1319" s="58">
        <v>44482</v>
      </c>
      <c r="G1319" s="5">
        <f t="shared" si="122"/>
        <v>6.2054794520547949</v>
      </c>
      <c r="H1319" s="11">
        <v>15</v>
      </c>
      <c r="I1319" s="11"/>
      <c r="J1319" s="87">
        <v>0.05</v>
      </c>
      <c r="K1319" s="88">
        <f t="shared" si="123"/>
        <v>6.3333333333333325E-2</v>
      </c>
      <c r="L1319" s="238">
        <v>749054</v>
      </c>
      <c r="M1319" s="238">
        <v>612391.59</v>
      </c>
      <c r="N1319" s="89">
        <v>0.05</v>
      </c>
      <c r="O1319" s="239">
        <f t="shared" si="125"/>
        <v>786506.70000000007</v>
      </c>
      <c r="P1319" s="238">
        <f t="shared" si="126"/>
        <v>309107.90716438356</v>
      </c>
      <c r="Q1319" s="238">
        <f t="shared" si="127"/>
        <v>477398.79283561651</v>
      </c>
      <c r="R1319" s="89">
        <v>0.05</v>
      </c>
      <c r="S1319" s="238">
        <f t="shared" si="124"/>
        <v>453528.85319383565</v>
      </c>
    </row>
    <row r="1320" spans="2:19" ht="15" customHeight="1" x14ac:dyDescent="0.25">
      <c r="B1320" s="11">
        <v>1316</v>
      </c>
      <c r="C1320" s="161" t="s">
        <v>1010</v>
      </c>
      <c r="D1320" s="237"/>
      <c r="E1320" s="152">
        <v>42217</v>
      </c>
      <c r="F1320" s="58">
        <v>44482</v>
      </c>
      <c r="G1320" s="5">
        <f t="shared" si="122"/>
        <v>6.2054794520547949</v>
      </c>
      <c r="H1320" s="11">
        <v>15</v>
      </c>
      <c r="I1320" s="11"/>
      <c r="J1320" s="87">
        <v>0.05</v>
      </c>
      <c r="K1320" s="88">
        <f t="shared" si="123"/>
        <v>6.3333333333333325E-2</v>
      </c>
      <c r="L1320" s="238">
        <v>749054</v>
      </c>
      <c r="M1320" s="238">
        <v>612391.59</v>
      </c>
      <c r="N1320" s="89">
        <v>0.05</v>
      </c>
      <c r="O1320" s="239">
        <f t="shared" si="125"/>
        <v>786506.70000000007</v>
      </c>
      <c r="P1320" s="238">
        <f t="shared" si="126"/>
        <v>309107.90716438356</v>
      </c>
      <c r="Q1320" s="238">
        <f t="shared" si="127"/>
        <v>477398.79283561651</v>
      </c>
      <c r="R1320" s="89">
        <v>0.05</v>
      </c>
      <c r="S1320" s="238">
        <f t="shared" si="124"/>
        <v>453528.85319383565</v>
      </c>
    </row>
    <row r="1321" spans="2:19" ht="15" customHeight="1" x14ac:dyDescent="0.25">
      <c r="B1321" s="11">
        <v>1317</v>
      </c>
      <c r="C1321" s="161" t="s">
        <v>1010</v>
      </c>
      <c r="D1321" s="237"/>
      <c r="E1321" s="152">
        <v>42217</v>
      </c>
      <c r="F1321" s="58">
        <v>44482</v>
      </c>
      <c r="G1321" s="5">
        <f t="shared" si="122"/>
        <v>6.2054794520547949</v>
      </c>
      <c r="H1321" s="11">
        <v>15</v>
      </c>
      <c r="I1321" s="11"/>
      <c r="J1321" s="87">
        <v>0.05</v>
      </c>
      <c r="K1321" s="88">
        <f t="shared" si="123"/>
        <v>6.3333333333333325E-2</v>
      </c>
      <c r="L1321" s="238">
        <v>749054</v>
      </c>
      <c r="M1321" s="238">
        <v>612391.59</v>
      </c>
      <c r="N1321" s="89">
        <v>0.05</v>
      </c>
      <c r="O1321" s="239">
        <f t="shared" si="125"/>
        <v>786506.70000000007</v>
      </c>
      <c r="P1321" s="238">
        <f t="shared" si="126"/>
        <v>309107.90716438356</v>
      </c>
      <c r="Q1321" s="238">
        <f t="shared" si="127"/>
        <v>477398.79283561651</v>
      </c>
      <c r="R1321" s="89">
        <v>0.05</v>
      </c>
      <c r="S1321" s="238">
        <f t="shared" si="124"/>
        <v>453528.85319383565</v>
      </c>
    </row>
    <row r="1322" spans="2:19" ht="15" customHeight="1" x14ac:dyDescent="0.25">
      <c r="B1322" s="11">
        <v>1318</v>
      </c>
      <c r="C1322" s="161" t="s">
        <v>1010</v>
      </c>
      <c r="D1322" s="237"/>
      <c r="E1322" s="152">
        <v>42217</v>
      </c>
      <c r="F1322" s="58">
        <v>44482</v>
      </c>
      <c r="G1322" s="5">
        <f t="shared" si="122"/>
        <v>6.2054794520547949</v>
      </c>
      <c r="H1322" s="11">
        <v>15</v>
      </c>
      <c r="I1322" s="11"/>
      <c r="J1322" s="87">
        <v>0.05</v>
      </c>
      <c r="K1322" s="88">
        <f t="shared" si="123"/>
        <v>6.3333333333333325E-2</v>
      </c>
      <c r="L1322" s="238">
        <v>749054</v>
      </c>
      <c r="M1322" s="238">
        <v>612391.59</v>
      </c>
      <c r="N1322" s="89">
        <v>0.05</v>
      </c>
      <c r="O1322" s="239">
        <f t="shared" si="125"/>
        <v>786506.70000000007</v>
      </c>
      <c r="P1322" s="238">
        <f t="shared" si="126"/>
        <v>309107.90716438356</v>
      </c>
      <c r="Q1322" s="238">
        <f t="shared" si="127"/>
        <v>477398.79283561651</v>
      </c>
      <c r="R1322" s="89">
        <v>0.05</v>
      </c>
      <c r="S1322" s="238">
        <f t="shared" si="124"/>
        <v>453528.85319383565</v>
      </c>
    </row>
    <row r="1323" spans="2:19" ht="15" customHeight="1" x14ac:dyDescent="0.25">
      <c r="B1323" s="11">
        <v>1319</v>
      </c>
      <c r="C1323" s="161" t="s">
        <v>1010</v>
      </c>
      <c r="D1323" s="237"/>
      <c r="E1323" s="152">
        <v>42217</v>
      </c>
      <c r="F1323" s="58">
        <v>44482</v>
      </c>
      <c r="G1323" s="5">
        <f t="shared" si="122"/>
        <v>6.2054794520547949</v>
      </c>
      <c r="H1323" s="11">
        <v>15</v>
      </c>
      <c r="I1323" s="11"/>
      <c r="J1323" s="87">
        <v>0.05</v>
      </c>
      <c r="K1323" s="88">
        <f t="shared" si="123"/>
        <v>6.3333333333333325E-2</v>
      </c>
      <c r="L1323" s="238">
        <v>749054</v>
      </c>
      <c r="M1323" s="238">
        <v>612391.59</v>
      </c>
      <c r="N1323" s="89">
        <v>0.05</v>
      </c>
      <c r="O1323" s="239">
        <f t="shared" si="125"/>
        <v>786506.70000000007</v>
      </c>
      <c r="P1323" s="238">
        <f t="shared" si="126"/>
        <v>309107.90716438356</v>
      </c>
      <c r="Q1323" s="238">
        <f t="shared" si="127"/>
        <v>477398.79283561651</v>
      </c>
      <c r="R1323" s="89">
        <v>0.05</v>
      </c>
      <c r="S1323" s="238">
        <f t="shared" si="124"/>
        <v>453528.85319383565</v>
      </c>
    </row>
    <row r="1324" spans="2:19" ht="15" customHeight="1" x14ac:dyDescent="0.25">
      <c r="B1324" s="11">
        <v>1320</v>
      </c>
      <c r="C1324" s="161" t="s">
        <v>1010</v>
      </c>
      <c r="D1324" s="237"/>
      <c r="E1324" s="152">
        <v>42217</v>
      </c>
      <c r="F1324" s="58">
        <v>44482</v>
      </c>
      <c r="G1324" s="5">
        <f t="shared" si="122"/>
        <v>6.2054794520547949</v>
      </c>
      <c r="H1324" s="11">
        <v>15</v>
      </c>
      <c r="I1324" s="11"/>
      <c r="J1324" s="87">
        <v>0.05</v>
      </c>
      <c r="K1324" s="88">
        <f t="shared" si="123"/>
        <v>6.3333333333333325E-2</v>
      </c>
      <c r="L1324" s="238">
        <v>749054</v>
      </c>
      <c r="M1324" s="238">
        <v>612391.59</v>
      </c>
      <c r="N1324" s="89">
        <v>0.05</v>
      </c>
      <c r="O1324" s="239">
        <f t="shared" si="125"/>
        <v>786506.70000000007</v>
      </c>
      <c r="P1324" s="238">
        <f t="shared" si="126"/>
        <v>309107.90716438356</v>
      </c>
      <c r="Q1324" s="238">
        <f t="shared" si="127"/>
        <v>477398.79283561651</v>
      </c>
      <c r="R1324" s="89">
        <v>0.05</v>
      </c>
      <c r="S1324" s="238">
        <f t="shared" si="124"/>
        <v>453528.85319383565</v>
      </c>
    </row>
    <row r="1325" spans="2:19" ht="15" customHeight="1" x14ac:dyDescent="0.25">
      <c r="B1325" s="11">
        <v>1321</v>
      </c>
      <c r="C1325" s="161" t="s">
        <v>1010</v>
      </c>
      <c r="D1325" s="237"/>
      <c r="E1325" s="152">
        <v>42217</v>
      </c>
      <c r="F1325" s="58">
        <v>44482</v>
      </c>
      <c r="G1325" s="5">
        <f t="shared" si="122"/>
        <v>6.2054794520547949</v>
      </c>
      <c r="H1325" s="11">
        <v>15</v>
      </c>
      <c r="I1325" s="11"/>
      <c r="J1325" s="87">
        <v>0.05</v>
      </c>
      <c r="K1325" s="88">
        <f t="shared" si="123"/>
        <v>6.3333333333333325E-2</v>
      </c>
      <c r="L1325" s="238">
        <v>749054</v>
      </c>
      <c r="M1325" s="238">
        <v>612391.59</v>
      </c>
      <c r="N1325" s="89">
        <v>0.05</v>
      </c>
      <c r="O1325" s="239">
        <f t="shared" si="125"/>
        <v>786506.70000000007</v>
      </c>
      <c r="P1325" s="238">
        <f t="shared" si="126"/>
        <v>309107.90716438356</v>
      </c>
      <c r="Q1325" s="238">
        <f t="shared" si="127"/>
        <v>477398.79283561651</v>
      </c>
      <c r="R1325" s="89">
        <v>0.05</v>
      </c>
      <c r="S1325" s="238">
        <f t="shared" si="124"/>
        <v>453528.85319383565</v>
      </c>
    </row>
    <row r="1326" spans="2:19" ht="15" customHeight="1" x14ac:dyDescent="0.25">
      <c r="B1326" s="11">
        <v>1322</v>
      </c>
      <c r="C1326" s="161" t="s">
        <v>1010</v>
      </c>
      <c r="D1326" s="237"/>
      <c r="E1326" s="152">
        <v>42217</v>
      </c>
      <c r="F1326" s="58">
        <v>44482</v>
      </c>
      <c r="G1326" s="5">
        <f t="shared" si="122"/>
        <v>6.2054794520547949</v>
      </c>
      <c r="H1326" s="11">
        <v>15</v>
      </c>
      <c r="I1326" s="11"/>
      <c r="J1326" s="87">
        <v>0.05</v>
      </c>
      <c r="K1326" s="88">
        <f t="shared" si="123"/>
        <v>6.3333333333333325E-2</v>
      </c>
      <c r="L1326" s="238">
        <v>749054</v>
      </c>
      <c r="M1326" s="238">
        <v>612391.59</v>
      </c>
      <c r="N1326" s="89">
        <v>0.05</v>
      </c>
      <c r="O1326" s="239">
        <f t="shared" si="125"/>
        <v>786506.70000000007</v>
      </c>
      <c r="P1326" s="238">
        <f t="shared" si="126"/>
        <v>309107.90716438356</v>
      </c>
      <c r="Q1326" s="238">
        <f t="shared" si="127"/>
        <v>477398.79283561651</v>
      </c>
      <c r="R1326" s="89">
        <v>0.05</v>
      </c>
      <c r="S1326" s="238">
        <f t="shared" si="124"/>
        <v>453528.85319383565</v>
      </c>
    </row>
    <row r="1327" spans="2:19" ht="15" customHeight="1" x14ac:dyDescent="0.25">
      <c r="B1327" s="11">
        <v>1323</v>
      </c>
      <c r="C1327" s="161" t="s">
        <v>1010</v>
      </c>
      <c r="D1327" s="237"/>
      <c r="E1327" s="152">
        <v>42217</v>
      </c>
      <c r="F1327" s="58">
        <v>44482</v>
      </c>
      <c r="G1327" s="5">
        <f t="shared" si="122"/>
        <v>6.2054794520547949</v>
      </c>
      <c r="H1327" s="11">
        <v>15</v>
      </c>
      <c r="I1327" s="11"/>
      <c r="J1327" s="87">
        <v>0.05</v>
      </c>
      <c r="K1327" s="88">
        <f t="shared" si="123"/>
        <v>6.3333333333333325E-2</v>
      </c>
      <c r="L1327" s="238">
        <v>749054</v>
      </c>
      <c r="M1327" s="238">
        <v>612391.59</v>
      </c>
      <c r="N1327" s="89">
        <v>0.05</v>
      </c>
      <c r="O1327" s="239">
        <f t="shared" si="125"/>
        <v>786506.70000000007</v>
      </c>
      <c r="P1327" s="238">
        <f t="shared" si="126"/>
        <v>309107.90716438356</v>
      </c>
      <c r="Q1327" s="238">
        <f t="shared" si="127"/>
        <v>477398.79283561651</v>
      </c>
      <c r="R1327" s="89">
        <v>0.05</v>
      </c>
      <c r="S1327" s="238">
        <f t="shared" si="124"/>
        <v>453528.85319383565</v>
      </c>
    </row>
    <row r="1328" spans="2:19" ht="15" customHeight="1" x14ac:dyDescent="0.25">
      <c r="B1328" s="11">
        <v>1324</v>
      </c>
      <c r="C1328" s="161" t="s">
        <v>1010</v>
      </c>
      <c r="D1328" s="237"/>
      <c r="E1328" s="152">
        <v>42217</v>
      </c>
      <c r="F1328" s="58">
        <v>44482</v>
      </c>
      <c r="G1328" s="5">
        <f t="shared" si="122"/>
        <v>6.2054794520547949</v>
      </c>
      <c r="H1328" s="11">
        <v>15</v>
      </c>
      <c r="I1328" s="11"/>
      <c r="J1328" s="87">
        <v>0.05</v>
      </c>
      <c r="K1328" s="88">
        <f t="shared" si="123"/>
        <v>6.3333333333333325E-2</v>
      </c>
      <c r="L1328" s="238">
        <v>749054</v>
      </c>
      <c r="M1328" s="238">
        <v>612391.59</v>
      </c>
      <c r="N1328" s="89">
        <v>0.05</v>
      </c>
      <c r="O1328" s="239">
        <f t="shared" si="125"/>
        <v>786506.70000000007</v>
      </c>
      <c r="P1328" s="238">
        <f t="shared" si="126"/>
        <v>309107.90716438356</v>
      </c>
      <c r="Q1328" s="238">
        <f t="shared" si="127"/>
        <v>477398.79283561651</v>
      </c>
      <c r="R1328" s="89">
        <v>0.05</v>
      </c>
      <c r="S1328" s="238">
        <f t="shared" si="124"/>
        <v>453528.85319383565</v>
      </c>
    </row>
    <row r="1329" spans="2:19" ht="15" customHeight="1" x14ac:dyDescent="0.25">
      <c r="B1329" s="11">
        <v>1325</v>
      </c>
      <c r="C1329" s="161" t="s">
        <v>1010</v>
      </c>
      <c r="D1329" s="237"/>
      <c r="E1329" s="152">
        <v>42217</v>
      </c>
      <c r="F1329" s="58">
        <v>44482</v>
      </c>
      <c r="G1329" s="5">
        <f t="shared" si="122"/>
        <v>6.2054794520547949</v>
      </c>
      <c r="H1329" s="11">
        <v>15</v>
      </c>
      <c r="I1329" s="11"/>
      <c r="J1329" s="87">
        <v>0.05</v>
      </c>
      <c r="K1329" s="88">
        <f t="shared" si="123"/>
        <v>6.3333333333333325E-2</v>
      </c>
      <c r="L1329" s="238">
        <v>749054</v>
      </c>
      <c r="M1329" s="238">
        <v>612391.59</v>
      </c>
      <c r="N1329" s="89">
        <v>0.05</v>
      </c>
      <c r="O1329" s="239">
        <f t="shared" si="125"/>
        <v>786506.70000000007</v>
      </c>
      <c r="P1329" s="238">
        <f t="shared" si="126"/>
        <v>309107.90716438356</v>
      </c>
      <c r="Q1329" s="238">
        <f t="shared" si="127"/>
        <v>477398.79283561651</v>
      </c>
      <c r="R1329" s="89">
        <v>0.05</v>
      </c>
      <c r="S1329" s="238">
        <f t="shared" si="124"/>
        <v>453528.85319383565</v>
      </c>
    </row>
    <row r="1330" spans="2:19" ht="15" customHeight="1" x14ac:dyDescent="0.25">
      <c r="B1330" s="11">
        <v>1326</v>
      </c>
      <c r="C1330" s="161" t="s">
        <v>1010</v>
      </c>
      <c r="D1330" s="237"/>
      <c r="E1330" s="152">
        <v>42217</v>
      </c>
      <c r="F1330" s="58">
        <v>44482</v>
      </c>
      <c r="G1330" s="5">
        <f t="shared" si="122"/>
        <v>6.2054794520547949</v>
      </c>
      <c r="H1330" s="11">
        <v>15</v>
      </c>
      <c r="I1330" s="11"/>
      <c r="J1330" s="87">
        <v>0.05</v>
      </c>
      <c r="K1330" s="88">
        <f t="shared" si="123"/>
        <v>6.3333333333333325E-2</v>
      </c>
      <c r="L1330" s="238">
        <v>749054</v>
      </c>
      <c r="M1330" s="238">
        <v>612391.59</v>
      </c>
      <c r="N1330" s="89">
        <v>0.05</v>
      </c>
      <c r="O1330" s="239">
        <f t="shared" si="125"/>
        <v>786506.70000000007</v>
      </c>
      <c r="P1330" s="238">
        <f t="shared" si="126"/>
        <v>309107.90716438356</v>
      </c>
      <c r="Q1330" s="238">
        <f t="shared" si="127"/>
        <v>477398.79283561651</v>
      </c>
      <c r="R1330" s="89">
        <v>0.05</v>
      </c>
      <c r="S1330" s="238">
        <f t="shared" si="124"/>
        <v>453528.85319383565</v>
      </c>
    </row>
    <row r="1331" spans="2:19" ht="15" customHeight="1" x14ac:dyDescent="0.25">
      <c r="B1331" s="11">
        <v>1327</v>
      </c>
      <c r="C1331" s="161" t="s">
        <v>1010</v>
      </c>
      <c r="D1331" s="237"/>
      <c r="E1331" s="152">
        <v>42217</v>
      </c>
      <c r="F1331" s="58">
        <v>44482</v>
      </c>
      <c r="G1331" s="5">
        <f t="shared" si="122"/>
        <v>6.2054794520547949</v>
      </c>
      <c r="H1331" s="11">
        <v>15</v>
      </c>
      <c r="I1331" s="11"/>
      <c r="J1331" s="87">
        <v>0.05</v>
      </c>
      <c r="K1331" s="88">
        <f t="shared" si="123"/>
        <v>6.3333333333333325E-2</v>
      </c>
      <c r="L1331" s="238">
        <v>749054</v>
      </c>
      <c r="M1331" s="238">
        <v>612391.59</v>
      </c>
      <c r="N1331" s="89">
        <v>0.05</v>
      </c>
      <c r="O1331" s="239">
        <f t="shared" si="125"/>
        <v>786506.70000000007</v>
      </c>
      <c r="P1331" s="238">
        <f t="shared" si="126"/>
        <v>309107.90716438356</v>
      </c>
      <c r="Q1331" s="238">
        <f t="shared" si="127"/>
        <v>477398.79283561651</v>
      </c>
      <c r="R1331" s="89">
        <v>0.05</v>
      </c>
      <c r="S1331" s="238">
        <f t="shared" si="124"/>
        <v>453528.85319383565</v>
      </c>
    </row>
    <row r="1332" spans="2:19" ht="15" customHeight="1" x14ac:dyDescent="0.25">
      <c r="B1332" s="11">
        <v>1328</v>
      </c>
      <c r="C1332" s="161" t="s">
        <v>1011</v>
      </c>
      <c r="D1332" s="237"/>
      <c r="E1332" s="152">
        <v>42217</v>
      </c>
      <c r="F1332" s="58">
        <v>44482</v>
      </c>
      <c r="G1332" s="5">
        <f t="shared" si="122"/>
        <v>6.2054794520547949</v>
      </c>
      <c r="H1332" s="11">
        <v>15</v>
      </c>
      <c r="I1332" s="11"/>
      <c r="J1332" s="87">
        <v>0.05</v>
      </c>
      <c r="K1332" s="88">
        <f t="shared" si="123"/>
        <v>6.3333333333333325E-2</v>
      </c>
      <c r="L1332" s="238">
        <v>9118838</v>
      </c>
      <c r="M1332" s="238">
        <v>7455136.3799999999</v>
      </c>
      <c r="N1332" s="89">
        <v>0.05</v>
      </c>
      <c r="O1332" s="239">
        <f t="shared" si="125"/>
        <v>9574779.9000000004</v>
      </c>
      <c r="P1332" s="238">
        <f t="shared" si="126"/>
        <v>3763019.6620684932</v>
      </c>
      <c r="Q1332" s="238">
        <f t="shared" si="127"/>
        <v>5811760.2379315067</v>
      </c>
      <c r="R1332" s="89">
        <v>0.05</v>
      </c>
      <c r="S1332" s="238">
        <f t="shared" si="124"/>
        <v>5521172.2260349309</v>
      </c>
    </row>
    <row r="1333" spans="2:19" ht="15" customHeight="1" x14ac:dyDescent="0.25">
      <c r="B1333" s="11">
        <v>1329</v>
      </c>
      <c r="C1333" s="161" t="s">
        <v>1011</v>
      </c>
      <c r="D1333" s="237"/>
      <c r="E1333" s="152">
        <v>42217</v>
      </c>
      <c r="F1333" s="58">
        <v>44482</v>
      </c>
      <c r="G1333" s="5">
        <f t="shared" si="122"/>
        <v>6.2054794520547949</v>
      </c>
      <c r="H1333" s="11">
        <v>15</v>
      </c>
      <c r="I1333" s="11"/>
      <c r="J1333" s="87">
        <v>0.05</v>
      </c>
      <c r="K1333" s="88">
        <f t="shared" si="123"/>
        <v>6.3333333333333325E-2</v>
      </c>
      <c r="L1333" s="238">
        <v>9118838</v>
      </c>
      <c r="M1333" s="238">
        <v>7455136.3799999999</v>
      </c>
      <c r="N1333" s="89">
        <v>0.05</v>
      </c>
      <c r="O1333" s="239">
        <f t="shared" si="125"/>
        <v>9574779.9000000004</v>
      </c>
      <c r="P1333" s="238">
        <f t="shared" si="126"/>
        <v>3763019.6620684932</v>
      </c>
      <c r="Q1333" s="238">
        <f t="shared" si="127"/>
        <v>5811760.2379315067</v>
      </c>
      <c r="R1333" s="89">
        <v>0.05</v>
      </c>
      <c r="S1333" s="238">
        <f t="shared" si="124"/>
        <v>5521172.2260349309</v>
      </c>
    </row>
    <row r="1334" spans="2:19" ht="15" customHeight="1" x14ac:dyDescent="0.25">
      <c r="B1334" s="11">
        <v>1330</v>
      </c>
      <c r="C1334" s="161" t="s">
        <v>1011</v>
      </c>
      <c r="D1334" s="237"/>
      <c r="E1334" s="152">
        <v>42217</v>
      </c>
      <c r="F1334" s="58">
        <v>44482</v>
      </c>
      <c r="G1334" s="5">
        <f t="shared" si="122"/>
        <v>6.2054794520547949</v>
      </c>
      <c r="H1334" s="11">
        <v>15</v>
      </c>
      <c r="I1334" s="11"/>
      <c r="J1334" s="87">
        <v>0.05</v>
      </c>
      <c r="K1334" s="88">
        <f t="shared" si="123"/>
        <v>6.3333333333333325E-2</v>
      </c>
      <c r="L1334" s="238">
        <v>9118838</v>
      </c>
      <c r="M1334" s="238">
        <v>7455136.3799999999</v>
      </c>
      <c r="N1334" s="89">
        <v>0.05</v>
      </c>
      <c r="O1334" s="239">
        <f t="shared" si="125"/>
        <v>9574779.9000000004</v>
      </c>
      <c r="P1334" s="238">
        <f t="shared" si="126"/>
        <v>3763019.6620684932</v>
      </c>
      <c r="Q1334" s="238">
        <f t="shared" si="127"/>
        <v>5811760.2379315067</v>
      </c>
      <c r="R1334" s="89">
        <v>0.05</v>
      </c>
      <c r="S1334" s="238">
        <f t="shared" si="124"/>
        <v>5521172.2260349309</v>
      </c>
    </row>
    <row r="1335" spans="2:19" ht="15" customHeight="1" x14ac:dyDescent="0.25">
      <c r="B1335" s="11">
        <v>1331</v>
      </c>
      <c r="C1335" s="161" t="s">
        <v>1012</v>
      </c>
      <c r="D1335" s="237"/>
      <c r="E1335" s="152">
        <v>42217</v>
      </c>
      <c r="F1335" s="58">
        <v>44482</v>
      </c>
      <c r="G1335" s="5">
        <f t="shared" si="122"/>
        <v>6.2054794520547949</v>
      </c>
      <c r="H1335" s="11">
        <v>15</v>
      </c>
      <c r="I1335" s="11"/>
      <c r="J1335" s="87">
        <v>0.05</v>
      </c>
      <c r="K1335" s="88">
        <f t="shared" si="123"/>
        <v>6.3333333333333325E-2</v>
      </c>
      <c r="L1335" s="238">
        <v>25680787</v>
      </c>
      <c r="M1335" s="238">
        <v>20995412.960000001</v>
      </c>
      <c r="N1335" s="89">
        <v>7.0000000000000007E-2</v>
      </c>
      <c r="O1335" s="239">
        <f t="shared" si="125"/>
        <v>27478442.09</v>
      </c>
      <c r="P1335" s="238">
        <f t="shared" si="126"/>
        <v>10799404.158384932</v>
      </c>
      <c r="Q1335" s="238">
        <f t="shared" si="127"/>
        <v>16679037.931615068</v>
      </c>
      <c r="R1335" s="89">
        <v>0.05</v>
      </c>
      <c r="S1335" s="238">
        <f t="shared" si="124"/>
        <v>15845086.035034314</v>
      </c>
    </row>
    <row r="1336" spans="2:19" ht="15" customHeight="1" x14ac:dyDescent="0.25">
      <c r="B1336" s="11">
        <v>1332</v>
      </c>
      <c r="C1336" s="161" t="s">
        <v>1013</v>
      </c>
      <c r="D1336" s="237"/>
      <c r="E1336" s="152">
        <v>42217</v>
      </c>
      <c r="F1336" s="58">
        <v>44482</v>
      </c>
      <c r="G1336" s="5">
        <f t="shared" si="122"/>
        <v>6.2054794520547949</v>
      </c>
      <c r="H1336" s="11">
        <v>15</v>
      </c>
      <c r="I1336" s="11"/>
      <c r="J1336" s="87">
        <v>0.05</v>
      </c>
      <c r="K1336" s="88">
        <f t="shared" si="123"/>
        <v>6.3333333333333325E-2</v>
      </c>
      <c r="L1336" s="238">
        <v>8524865</v>
      </c>
      <c r="M1336" s="238">
        <v>6969531.7699999996</v>
      </c>
      <c r="N1336" s="89">
        <v>7.0000000000000007E-2</v>
      </c>
      <c r="O1336" s="239">
        <f t="shared" si="125"/>
        <v>9121605.5500000007</v>
      </c>
      <c r="P1336" s="238">
        <f t="shared" si="126"/>
        <v>3584915.9346506847</v>
      </c>
      <c r="Q1336" s="238">
        <f t="shared" si="127"/>
        <v>5536689.615349316</v>
      </c>
      <c r="R1336" s="89">
        <v>0.05</v>
      </c>
      <c r="S1336" s="238">
        <f t="shared" si="124"/>
        <v>5259855.1345818499</v>
      </c>
    </row>
    <row r="1337" spans="2:19" ht="15" customHeight="1" x14ac:dyDescent="0.25">
      <c r="B1337" s="11">
        <v>1333</v>
      </c>
      <c r="C1337" s="161" t="s">
        <v>1014</v>
      </c>
      <c r="D1337" s="237"/>
      <c r="E1337" s="152">
        <v>42217</v>
      </c>
      <c r="F1337" s="58">
        <v>44482</v>
      </c>
      <c r="G1337" s="5">
        <f t="shared" si="122"/>
        <v>6.2054794520547949</v>
      </c>
      <c r="H1337" s="11">
        <v>15</v>
      </c>
      <c r="I1337" s="11"/>
      <c r="J1337" s="87">
        <v>0.05</v>
      </c>
      <c r="K1337" s="88">
        <f t="shared" si="123"/>
        <v>6.3333333333333325E-2</v>
      </c>
      <c r="L1337" s="238">
        <v>9989638</v>
      </c>
      <c r="M1337" s="238">
        <v>8167061.8300000001</v>
      </c>
      <c r="N1337" s="89">
        <v>7.0000000000000007E-2</v>
      </c>
      <c r="O1337" s="239">
        <f t="shared" si="125"/>
        <v>10688912.66</v>
      </c>
      <c r="P1337" s="238">
        <f t="shared" si="126"/>
        <v>4200889.0988410953</v>
      </c>
      <c r="Q1337" s="238">
        <f t="shared" si="127"/>
        <v>6488023.5611589048</v>
      </c>
      <c r="R1337" s="89">
        <v>0.05</v>
      </c>
      <c r="S1337" s="238">
        <f t="shared" si="124"/>
        <v>6163622.3831009595</v>
      </c>
    </row>
    <row r="1338" spans="2:19" ht="15" customHeight="1" x14ac:dyDescent="0.25">
      <c r="B1338" s="11">
        <v>1334</v>
      </c>
      <c r="C1338" s="161" t="s">
        <v>1015</v>
      </c>
      <c r="D1338" s="237"/>
      <c r="E1338" s="152">
        <v>42217</v>
      </c>
      <c r="F1338" s="58">
        <v>44482</v>
      </c>
      <c r="G1338" s="5">
        <f t="shared" si="122"/>
        <v>6.2054794520547949</v>
      </c>
      <c r="H1338" s="11">
        <v>15</v>
      </c>
      <c r="I1338" s="11"/>
      <c r="J1338" s="87">
        <v>0.05</v>
      </c>
      <c r="K1338" s="88">
        <f t="shared" si="123"/>
        <v>6.3333333333333325E-2</v>
      </c>
      <c r="L1338" s="238">
        <v>11333483</v>
      </c>
      <c r="M1338" s="238">
        <v>9265726.7899999991</v>
      </c>
      <c r="N1338" s="89">
        <v>7.0000000000000007E-2</v>
      </c>
      <c r="O1338" s="239">
        <f t="shared" si="125"/>
        <v>12126826.810000001</v>
      </c>
      <c r="P1338" s="238">
        <f t="shared" si="126"/>
        <v>4766009.0572452052</v>
      </c>
      <c r="Q1338" s="238">
        <f t="shared" si="127"/>
        <v>7360817.7527547954</v>
      </c>
      <c r="R1338" s="89">
        <v>0.05</v>
      </c>
      <c r="S1338" s="238">
        <f t="shared" si="124"/>
        <v>6992776.8651170554</v>
      </c>
    </row>
    <row r="1339" spans="2:19" ht="15" customHeight="1" x14ac:dyDescent="0.25">
      <c r="B1339" s="11">
        <v>1335</v>
      </c>
      <c r="C1339" s="161" t="s">
        <v>1016</v>
      </c>
      <c r="D1339" s="237"/>
      <c r="E1339" s="152">
        <v>42217</v>
      </c>
      <c r="F1339" s="58">
        <v>44482</v>
      </c>
      <c r="G1339" s="5">
        <f t="shared" si="122"/>
        <v>6.2054794520547949</v>
      </c>
      <c r="H1339" s="11">
        <v>15</v>
      </c>
      <c r="I1339" s="11"/>
      <c r="J1339" s="87">
        <v>0.05</v>
      </c>
      <c r="K1339" s="88">
        <f t="shared" si="123"/>
        <v>6.3333333333333325E-2</v>
      </c>
      <c r="L1339" s="238">
        <v>1003519</v>
      </c>
      <c r="M1339" s="238">
        <v>820430.3</v>
      </c>
      <c r="N1339" s="89">
        <v>0.05</v>
      </c>
      <c r="O1339" s="239">
        <f t="shared" si="125"/>
        <v>1053694.95</v>
      </c>
      <c r="P1339" s="238">
        <f t="shared" si="126"/>
        <v>414116.5495273972</v>
      </c>
      <c r="Q1339" s="238">
        <f t="shared" si="127"/>
        <v>639578.40047260281</v>
      </c>
      <c r="R1339" s="89">
        <v>0.05</v>
      </c>
      <c r="S1339" s="238">
        <f t="shared" si="124"/>
        <v>607599.48044897267</v>
      </c>
    </row>
    <row r="1340" spans="2:19" ht="15" customHeight="1" x14ac:dyDescent="0.25">
      <c r="B1340" s="11">
        <v>1336</v>
      </c>
      <c r="C1340" s="161" t="s">
        <v>1017</v>
      </c>
      <c r="D1340" s="237"/>
      <c r="E1340" s="152">
        <v>42217</v>
      </c>
      <c r="F1340" s="58">
        <v>44482</v>
      </c>
      <c r="G1340" s="5">
        <f t="shared" si="122"/>
        <v>6.2054794520547949</v>
      </c>
      <c r="H1340" s="11">
        <v>15</v>
      </c>
      <c r="I1340" s="11"/>
      <c r="J1340" s="87">
        <v>0.05</v>
      </c>
      <c r="K1340" s="88">
        <f t="shared" si="123"/>
        <v>6.3333333333333325E-2</v>
      </c>
      <c r="L1340" s="238">
        <v>42038</v>
      </c>
      <c r="M1340" s="238">
        <v>34368.31</v>
      </c>
      <c r="N1340" s="89">
        <v>0.05</v>
      </c>
      <c r="O1340" s="239">
        <f t="shared" si="125"/>
        <v>44139.9</v>
      </c>
      <c r="P1340" s="238">
        <f t="shared" si="126"/>
        <v>17347.585356164382</v>
      </c>
      <c r="Q1340" s="238">
        <f t="shared" si="127"/>
        <v>26792.31464383562</v>
      </c>
      <c r="R1340" s="89">
        <v>0.05</v>
      </c>
      <c r="S1340" s="238">
        <f t="shared" si="124"/>
        <v>25452.698911643838</v>
      </c>
    </row>
    <row r="1341" spans="2:19" ht="15" customHeight="1" x14ac:dyDescent="0.25">
      <c r="B1341" s="11">
        <v>1337</v>
      </c>
      <c r="C1341" s="161" t="s">
        <v>1017</v>
      </c>
      <c r="D1341" s="237"/>
      <c r="E1341" s="152">
        <v>42217</v>
      </c>
      <c r="F1341" s="58">
        <v>44482</v>
      </c>
      <c r="G1341" s="5">
        <f t="shared" si="122"/>
        <v>6.2054794520547949</v>
      </c>
      <c r="H1341" s="11">
        <v>15</v>
      </c>
      <c r="I1341" s="11"/>
      <c r="J1341" s="87">
        <v>0.05</v>
      </c>
      <c r="K1341" s="88">
        <f t="shared" si="123"/>
        <v>6.3333333333333325E-2</v>
      </c>
      <c r="L1341" s="238">
        <v>42038</v>
      </c>
      <c r="M1341" s="238">
        <v>34368.31</v>
      </c>
      <c r="N1341" s="89">
        <v>0.05</v>
      </c>
      <c r="O1341" s="239">
        <f t="shared" si="125"/>
        <v>44139.9</v>
      </c>
      <c r="P1341" s="238">
        <f t="shared" si="126"/>
        <v>17347.585356164382</v>
      </c>
      <c r="Q1341" s="238">
        <f t="shared" si="127"/>
        <v>26792.31464383562</v>
      </c>
      <c r="R1341" s="89">
        <v>0.05</v>
      </c>
      <c r="S1341" s="238">
        <f t="shared" si="124"/>
        <v>25452.698911643838</v>
      </c>
    </row>
    <row r="1342" spans="2:19" ht="15" customHeight="1" x14ac:dyDescent="0.25">
      <c r="B1342" s="11">
        <v>1338</v>
      </c>
      <c r="C1342" s="161" t="s">
        <v>1018</v>
      </c>
      <c r="D1342" s="237"/>
      <c r="E1342" s="152">
        <v>42217</v>
      </c>
      <c r="F1342" s="58">
        <v>44482</v>
      </c>
      <c r="G1342" s="5">
        <f t="shared" si="122"/>
        <v>6.2054794520547949</v>
      </c>
      <c r="H1342" s="11">
        <v>25</v>
      </c>
      <c r="I1342" s="11"/>
      <c r="J1342" s="87">
        <v>0.05</v>
      </c>
      <c r="K1342" s="88">
        <f t="shared" si="123"/>
        <v>3.7999999999999999E-2</v>
      </c>
      <c r="L1342" s="238">
        <v>4602630</v>
      </c>
      <c r="M1342" s="238">
        <v>3762895.47</v>
      </c>
      <c r="N1342" s="89">
        <v>0.05</v>
      </c>
      <c r="O1342" s="239">
        <f t="shared" si="125"/>
        <v>4832761.5</v>
      </c>
      <c r="P1342" s="238">
        <f t="shared" si="126"/>
        <v>1139604.8830273973</v>
      </c>
      <c r="Q1342" s="238">
        <f t="shared" si="127"/>
        <v>3693156.6169726029</v>
      </c>
      <c r="R1342" s="89">
        <v>0.05</v>
      </c>
      <c r="S1342" s="238">
        <f t="shared" si="124"/>
        <v>3508498.7861239724</v>
      </c>
    </row>
    <row r="1343" spans="2:19" ht="15" customHeight="1" x14ac:dyDescent="0.25">
      <c r="B1343" s="11">
        <v>1339</v>
      </c>
      <c r="C1343" s="161" t="s">
        <v>1019</v>
      </c>
      <c r="D1343" s="237"/>
      <c r="E1343" s="152">
        <v>42217</v>
      </c>
      <c r="F1343" s="58">
        <v>44482</v>
      </c>
      <c r="G1343" s="5">
        <f t="shared" si="122"/>
        <v>6.2054794520547949</v>
      </c>
      <c r="H1343" s="11">
        <v>15</v>
      </c>
      <c r="I1343" s="11"/>
      <c r="J1343" s="87">
        <v>0.05</v>
      </c>
      <c r="K1343" s="88">
        <f t="shared" si="123"/>
        <v>6.3333333333333325E-2</v>
      </c>
      <c r="L1343" s="238">
        <v>783288</v>
      </c>
      <c r="M1343" s="238">
        <v>640379.73</v>
      </c>
      <c r="N1343" s="89">
        <v>0.05</v>
      </c>
      <c r="O1343" s="239">
        <f t="shared" si="125"/>
        <v>822452.4</v>
      </c>
      <c r="P1343" s="238">
        <f t="shared" si="126"/>
        <v>323235.05967123288</v>
      </c>
      <c r="Q1343" s="238">
        <f t="shared" si="127"/>
        <v>499217.34032876714</v>
      </c>
      <c r="R1343" s="89">
        <v>0.05</v>
      </c>
      <c r="S1343" s="238">
        <f t="shared" si="124"/>
        <v>474256.47331232874</v>
      </c>
    </row>
    <row r="1344" spans="2:19" ht="15" customHeight="1" x14ac:dyDescent="0.25">
      <c r="B1344" s="11">
        <v>1340</v>
      </c>
      <c r="C1344" s="161" t="s">
        <v>1019</v>
      </c>
      <c r="D1344" s="237"/>
      <c r="E1344" s="152">
        <v>42217</v>
      </c>
      <c r="F1344" s="58">
        <v>44482</v>
      </c>
      <c r="G1344" s="5">
        <f t="shared" si="122"/>
        <v>6.2054794520547949</v>
      </c>
      <c r="H1344" s="11">
        <v>15</v>
      </c>
      <c r="I1344" s="11"/>
      <c r="J1344" s="87">
        <v>0.05</v>
      </c>
      <c r="K1344" s="88">
        <f t="shared" si="123"/>
        <v>6.3333333333333325E-2</v>
      </c>
      <c r="L1344" s="238">
        <v>783288</v>
      </c>
      <c r="M1344" s="238">
        <v>640379.73</v>
      </c>
      <c r="N1344" s="89">
        <v>0.05</v>
      </c>
      <c r="O1344" s="239">
        <f t="shared" si="125"/>
        <v>822452.4</v>
      </c>
      <c r="P1344" s="238">
        <f t="shared" si="126"/>
        <v>323235.05967123288</v>
      </c>
      <c r="Q1344" s="238">
        <f t="shared" si="127"/>
        <v>499217.34032876714</v>
      </c>
      <c r="R1344" s="89">
        <v>0.05</v>
      </c>
      <c r="S1344" s="238">
        <f t="shared" si="124"/>
        <v>474256.47331232874</v>
      </c>
    </row>
    <row r="1345" spans="2:19" ht="15" customHeight="1" x14ac:dyDescent="0.25">
      <c r="B1345" s="11">
        <v>1341</v>
      </c>
      <c r="C1345" s="161" t="s">
        <v>1019</v>
      </c>
      <c r="D1345" s="237"/>
      <c r="E1345" s="152">
        <v>42217</v>
      </c>
      <c r="F1345" s="58">
        <v>44482</v>
      </c>
      <c r="G1345" s="5">
        <f t="shared" si="122"/>
        <v>6.2054794520547949</v>
      </c>
      <c r="H1345" s="11">
        <v>15</v>
      </c>
      <c r="I1345" s="11"/>
      <c r="J1345" s="87">
        <v>0.05</v>
      </c>
      <c r="K1345" s="88">
        <f t="shared" si="123"/>
        <v>6.3333333333333325E-2</v>
      </c>
      <c r="L1345" s="238">
        <v>783288</v>
      </c>
      <c r="M1345" s="238">
        <v>640379.73</v>
      </c>
      <c r="N1345" s="89">
        <v>0.05</v>
      </c>
      <c r="O1345" s="239">
        <f t="shared" si="125"/>
        <v>822452.4</v>
      </c>
      <c r="P1345" s="238">
        <f t="shared" si="126"/>
        <v>323235.05967123288</v>
      </c>
      <c r="Q1345" s="238">
        <f t="shared" si="127"/>
        <v>499217.34032876714</v>
      </c>
      <c r="R1345" s="89">
        <v>0.05</v>
      </c>
      <c r="S1345" s="238">
        <f t="shared" si="124"/>
        <v>474256.47331232874</v>
      </c>
    </row>
    <row r="1346" spans="2:19" ht="15" customHeight="1" x14ac:dyDescent="0.25">
      <c r="B1346" s="11">
        <v>1342</v>
      </c>
      <c r="C1346" s="161" t="s">
        <v>1019</v>
      </c>
      <c r="D1346" s="237"/>
      <c r="E1346" s="152">
        <v>42217</v>
      </c>
      <c r="F1346" s="58">
        <v>44482</v>
      </c>
      <c r="G1346" s="5">
        <f t="shared" si="122"/>
        <v>6.2054794520547949</v>
      </c>
      <c r="H1346" s="11">
        <v>15</v>
      </c>
      <c r="I1346" s="11"/>
      <c r="J1346" s="87">
        <v>0.05</v>
      </c>
      <c r="K1346" s="88">
        <f t="shared" si="123"/>
        <v>6.3333333333333325E-2</v>
      </c>
      <c r="L1346" s="238">
        <v>783288</v>
      </c>
      <c r="M1346" s="238">
        <v>640379.73</v>
      </c>
      <c r="N1346" s="89">
        <v>0.05</v>
      </c>
      <c r="O1346" s="239">
        <f t="shared" si="125"/>
        <v>822452.4</v>
      </c>
      <c r="P1346" s="238">
        <f t="shared" si="126"/>
        <v>323235.05967123288</v>
      </c>
      <c r="Q1346" s="238">
        <f t="shared" si="127"/>
        <v>499217.34032876714</v>
      </c>
      <c r="R1346" s="89">
        <v>0.05</v>
      </c>
      <c r="S1346" s="238">
        <f t="shared" si="124"/>
        <v>474256.47331232874</v>
      </c>
    </row>
    <row r="1347" spans="2:19" ht="15" customHeight="1" x14ac:dyDescent="0.25">
      <c r="B1347" s="11">
        <v>1343</v>
      </c>
      <c r="C1347" s="161" t="s">
        <v>1019</v>
      </c>
      <c r="D1347" s="237"/>
      <c r="E1347" s="152">
        <v>42217</v>
      </c>
      <c r="F1347" s="58">
        <v>44482</v>
      </c>
      <c r="G1347" s="5">
        <f t="shared" si="122"/>
        <v>6.2054794520547949</v>
      </c>
      <c r="H1347" s="11">
        <v>15</v>
      </c>
      <c r="I1347" s="11"/>
      <c r="J1347" s="87">
        <v>0.05</v>
      </c>
      <c r="K1347" s="88">
        <f t="shared" si="123"/>
        <v>6.3333333333333325E-2</v>
      </c>
      <c r="L1347" s="238">
        <v>783288</v>
      </c>
      <c r="M1347" s="238">
        <v>640379.73</v>
      </c>
      <c r="N1347" s="89">
        <v>0.05</v>
      </c>
      <c r="O1347" s="239">
        <f t="shared" si="125"/>
        <v>822452.4</v>
      </c>
      <c r="P1347" s="238">
        <f t="shared" si="126"/>
        <v>323235.05967123288</v>
      </c>
      <c r="Q1347" s="238">
        <f t="shared" si="127"/>
        <v>499217.34032876714</v>
      </c>
      <c r="R1347" s="89">
        <v>0.05</v>
      </c>
      <c r="S1347" s="238">
        <f t="shared" si="124"/>
        <v>474256.47331232874</v>
      </c>
    </row>
    <row r="1348" spans="2:19" ht="15" customHeight="1" x14ac:dyDescent="0.25">
      <c r="B1348" s="11">
        <v>1344</v>
      </c>
      <c r="C1348" s="161" t="s">
        <v>1019</v>
      </c>
      <c r="D1348" s="237"/>
      <c r="E1348" s="152">
        <v>42217</v>
      </c>
      <c r="F1348" s="58">
        <v>44482</v>
      </c>
      <c r="G1348" s="5">
        <f t="shared" si="122"/>
        <v>6.2054794520547949</v>
      </c>
      <c r="H1348" s="11">
        <v>15</v>
      </c>
      <c r="I1348" s="11"/>
      <c r="J1348" s="87">
        <v>0.05</v>
      </c>
      <c r="K1348" s="88">
        <f t="shared" si="123"/>
        <v>6.3333333333333325E-2</v>
      </c>
      <c r="L1348" s="238">
        <v>783288</v>
      </c>
      <c r="M1348" s="238">
        <v>640379.73</v>
      </c>
      <c r="N1348" s="89">
        <v>0.05</v>
      </c>
      <c r="O1348" s="239">
        <f t="shared" si="125"/>
        <v>822452.4</v>
      </c>
      <c r="P1348" s="238">
        <f t="shared" si="126"/>
        <v>323235.05967123288</v>
      </c>
      <c r="Q1348" s="238">
        <f t="shared" si="127"/>
        <v>499217.34032876714</v>
      </c>
      <c r="R1348" s="89">
        <v>0.05</v>
      </c>
      <c r="S1348" s="238">
        <f t="shared" si="124"/>
        <v>474256.47331232874</v>
      </c>
    </row>
    <row r="1349" spans="2:19" ht="15" customHeight="1" x14ac:dyDescent="0.25">
      <c r="B1349" s="11">
        <v>1345</v>
      </c>
      <c r="C1349" s="161" t="s">
        <v>1019</v>
      </c>
      <c r="D1349" s="237"/>
      <c r="E1349" s="152">
        <v>42217</v>
      </c>
      <c r="F1349" s="58">
        <v>44482</v>
      </c>
      <c r="G1349" s="5">
        <f t="shared" ref="G1349:G1412" si="128">(F1349-E1349)/(EDATE(F1349,12)-F1349)</f>
        <v>6.2054794520547949</v>
      </c>
      <c r="H1349" s="11">
        <v>15</v>
      </c>
      <c r="I1349" s="11"/>
      <c r="J1349" s="87">
        <v>0.05</v>
      </c>
      <c r="K1349" s="88">
        <f t="shared" ref="K1349:K1412" si="129">(1-J1349)/H1349</f>
        <v>6.3333333333333325E-2</v>
      </c>
      <c r="L1349" s="238">
        <v>783288</v>
      </c>
      <c r="M1349" s="238">
        <v>640379.73</v>
      </c>
      <c r="N1349" s="89">
        <v>0.05</v>
      </c>
      <c r="O1349" s="239">
        <f t="shared" si="125"/>
        <v>822452.4</v>
      </c>
      <c r="P1349" s="238">
        <f t="shared" si="126"/>
        <v>323235.05967123288</v>
      </c>
      <c r="Q1349" s="238">
        <f t="shared" si="127"/>
        <v>499217.34032876714</v>
      </c>
      <c r="R1349" s="89">
        <v>0.05</v>
      </c>
      <c r="S1349" s="238">
        <f t="shared" ref="S1349:S1412" si="130">IF(M1349&lt;=0,0,IF(Q1349&lt;=J1349*O1349,J1349*O1349,Q1349*(1-R1349)))</f>
        <v>474256.47331232874</v>
      </c>
    </row>
    <row r="1350" spans="2:19" ht="15" customHeight="1" x14ac:dyDescent="0.25">
      <c r="B1350" s="11">
        <v>1346</v>
      </c>
      <c r="C1350" s="161" t="s">
        <v>1019</v>
      </c>
      <c r="D1350" s="237"/>
      <c r="E1350" s="152">
        <v>42217</v>
      </c>
      <c r="F1350" s="58">
        <v>44482</v>
      </c>
      <c r="G1350" s="5">
        <f t="shared" si="128"/>
        <v>6.2054794520547949</v>
      </c>
      <c r="H1350" s="11">
        <v>15</v>
      </c>
      <c r="I1350" s="11"/>
      <c r="J1350" s="87">
        <v>0.05</v>
      </c>
      <c r="K1350" s="88">
        <f t="shared" si="129"/>
        <v>6.3333333333333325E-2</v>
      </c>
      <c r="L1350" s="238">
        <v>783288</v>
      </c>
      <c r="M1350" s="238">
        <v>640379.73</v>
      </c>
      <c r="N1350" s="89">
        <v>0.05</v>
      </c>
      <c r="O1350" s="239">
        <f t="shared" ref="O1350:O1413" si="131">L1350*(1+N1350)</f>
        <v>822452.4</v>
      </c>
      <c r="P1350" s="238">
        <f t="shared" ref="P1350:P1413" si="132">O1350*K1350*G1350</f>
        <v>323235.05967123288</v>
      </c>
      <c r="Q1350" s="238">
        <f t="shared" ref="Q1350:Q1413" si="133">MAX(O1350-P1350,0)</f>
        <v>499217.34032876714</v>
      </c>
      <c r="R1350" s="89">
        <v>0.05</v>
      </c>
      <c r="S1350" s="238">
        <f t="shared" si="130"/>
        <v>474256.47331232874</v>
      </c>
    </row>
    <row r="1351" spans="2:19" ht="15" customHeight="1" x14ac:dyDescent="0.25">
      <c r="B1351" s="11">
        <v>1347</v>
      </c>
      <c r="C1351" s="161" t="s">
        <v>1019</v>
      </c>
      <c r="D1351" s="237"/>
      <c r="E1351" s="152">
        <v>42217</v>
      </c>
      <c r="F1351" s="58">
        <v>44482</v>
      </c>
      <c r="G1351" s="5">
        <f t="shared" si="128"/>
        <v>6.2054794520547949</v>
      </c>
      <c r="H1351" s="11">
        <v>15</v>
      </c>
      <c r="I1351" s="11"/>
      <c r="J1351" s="87">
        <v>0.05</v>
      </c>
      <c r="K1351" s="88">
        <f t="shared" si="129"/>
        <v>6.3333333333333325E-2</v>
      </c>
      <c r="L1351" s="238">
        <v>783288</v>
      </c>
      <c r="M1351" s="238">
        <v>640379.73</v>
      </c>
      <c r="N1351" s="89">
        <v>0.05</v>
      </c>
      <c r="O1351" s="239">
        <f t="shared" si="131"/>
        <v>822452.4</v>
      </c>
      <c r="P1351" s="238">
        <f t="shared" si="132"/>
        <v>323235.05967123288</v>
      </c>
      <c r="Q1351" s="238">
        <f t="shared" si="133"/>
        <v>499217.34032876714</v>
      </c>
      <c r="R1351" s="89">
        <v>0.05</v>
      </c>
      <c r="S1351" s="238">
        <f t="shared" si="130"/>
        <v>474256.47331232874</v>
      </c>
    </row>
    <row r="1352" spans="2:19" ht="15" customHeight="1" x14ac:dyDescent="0.25">
      <c r="B1352" s="11">
        <v>1348</v>
      </c>
      <c r="C1352" s="161" t="s">
        <v>1019</v>
      </c>
      <c r="D1352" s="237"/>
      <c r="E1352" s="152">
        <v>42217</v>
      </c>
      <c r="F1352" s="58">
        <v>44482</v>
      </c>
      <c r="G1352" s="5">
        <f t="shared" si="128"/>
        <v>6.2054794520547949</v>
      </c>
      <c r="H1352" s="11">
        <v>15</v>
      </c>
      <c r="I1352" s="11"/>
      <c r="J1352" s="87">
        <v>0.05</v>
      </c>
      <c r="K1352" s="88">
        <f t="shared" si="129"/>
        <v>6.3333333333333325E-2</v>
      </c>
      <c r="L1352" s="238">
        <v>783288</v>
      </c>
      <c r="M1352" s="238">
        <v>640379.73</v>
      </c>
      <c r="N1352" s="89">
        <v>0.05</v>
      </c>
      <c r="O1352" s="239">
        <f t="shared" si="131"/>
        <v>822452.4</v>
      </c>
      <c r="P1352" s="238">
        <f t="shared" si="132"/>
        <v>323235.05967123288</v>
      </c>
      <c r="Q1352" s="238">
        <f t="shared" si="133"/>
        <v>499217.34032876714</v>
      </c>
      <c r="R1352" s="89">
        <v>0.05</v>
      </c>
      <c r="S1352" s="238">
        <f t="shared" si="130"/>
        <v>474256.47331232874</v>
      </c>
    </row>
    <row r="1353" spans="2:19" ht="15" customHeight="1" x14ac:dyDescent="0.25">
      <c r="B1353" s="11">
        <v>1349</v>
      </c>
      <c r="C1353" s="161" t="s">
        <v>1019</v>
      </c>
      <c r="D1353" s="237"/>
      <c r="E1353" s="152">
        <v>42217</v>
      </c>
      <c r="F1353" s="58">
        <v>44482</v>
      </c>
      <c r="G1353" s="5">
        <f t="shared" si="128"/>
        <v>6.2054794520547949</v>
      </c>
      <c r="H1353" s="11">
        <v>15</v>
      </c>
      <c r="I1353" s="11"/>
      <c r="J1353" s="87">
        <v>0.05</v>
      </c>
      <c r="K1353" s="88">
        <f t="shared" si="129"/>
        <v>6.3333333333333325E-2</v>
      </c>
      <c r="L1353" s="238">
        <v>783288</v>
      </c>
      <c r="M1353" s="238">
        <v>640379.73</v>
      </c>
      <c r="N1353" s="89">
        <v>0.05</v>
      </c>
      <c r="O1353" s="239">
        <f t="shared" si="131"/>
        <v>822452.4</v>
      </c>
      <c r="P1353" s="238">
        <f t="shared" si="132"/>
        <v>323235.05967123288</v>
      </c>
      <c r="Q1353" s="238">
        <f t="shared" si="133"/>
        <v>499217.34032876714</v>
      </c>
      <c r="R1353" s="89">
        <v>0.05</v>
      </c>
      <c r="S1353" s="238">
        <f t="shared" si="130"/>
        <v>474256.47331232874</v>
      </c>
    </row>
    <row r="1354" spans="2:19" ht="15" customHeight="1" x14ac:dyDescent="0.25">
      <c r="B1354" s="11">
        <v>1350</v>
      </c>
      <c r="C1354" s="161" t="s">
        <v>1019</v>
      </c>
      <c r="D1354" s="237"/>
      <c r="E1354" s="152">
        <v>42217</v>
      </c>
      <c r="F1354" s="58">
        <v>44482</v>
      </c>
      <c r="G1354" s="5">
        <f t="shared" si="128"/>
        <v>6.2054794520547949</v>
      </c>
      <c r="H1354" s="11">
        <v>15</v>
      </c>
      <c r="I1354" s="11"/>
      <c r="J1354" s="87">
        <v>0.05</v>
      </c>
      <c r="K1354" s="88">
        <f t="shared" si="129"/>
        <v>6.3333333333333325E-2</v>
      </c>
      <c r="L1354" s="238">
        <v>783288</v>
      </c>
      <c r="M1354" s="238">
        <v>640379.73</v>
      </c>
      <c r="N1354" s="89">
        <v>0.05</v>
      </c>
      <c r="O1354" s="239">
        <f t="shared" si="131"/>
        <v>822452.4</v>
      </c>
      <c r="P1354" s="238">
        <f t="shared" si="132"/>
        <v>323235.05967123288</v>
      </c>
      <c r="Q1354" s="238">
        <f t="shared" si="133"/>
        <v>499217.34032876714</v>
      </c>
      <c r="R1354" s="89">
        <v>0.05</v>
      </c>
      <c r="S1354" s="238">
        <f t="shared" si="130"/>
        <v>474256.47331232874</v>
      </c>
    </row>
    <row r="1355" spans="2:19" ht="15" customHeight="1" x14ac:dyDescent="0.25">
      <c r="B1355" s="11">
        <v>1351</v>
      </c>
      <c r="C1355" s="161" t="s">
        <v>1019</v>
      </c>
      <c r="D1355" s="237"/>
      <c r="E1355" s="152">
        <v>42217</v>
      </c>
      <c r="F1355" s="58">
        <v>44482</v>
      </c>
      <c r="G1355" s="5">
        <f t="shared" si="128"/>
        <v>6.2054794520547949</v>
      </c>
      <c r="H1355" s="11">
        <v>15</v>
      </c>
      <c r="I1355" s="11"/>
      <c r="J1355" s="87">
        <v>0.05</v>
      </c>
      <c r="K1355" s="88">
        <f t="shared" si="129"/>
        <v>6.3333333333333325E-2</v>
      </c>
      <c r="L1355" s="238">
        <v>783288</v>
      </c>
      <c r="M1355" s="238">
        <v>640379.73</v>
      </c>
      <c r="N1355" s="89">
        <v>0.05</v>
      </c>
      <c r="O1355" s="239">
        <f t="shared" si="131"/>
        <v>822452.4</v>
      </c>
      <c r="P1355" s="238">
        <f t="shared" si="132"/>
        <v>323235.05967123288</v>
      </c>
      <c r="Q1355" s="238">
        <f t="shared" si="133"/>
        <v>499217.34032876714</v>
      </c>
      <c r="R1355" s="89">
        <v>0.05</v>
      </c>
      <c r="S1355" s="238">
        <f t="shared" si="130"/>
        <v>474256.47331232874</v>
      </c>
    </row>
    <row r="1356" spans="2:19" ht="15" customHeight="1" x14ac:dyDescent="0.25">
      <c r="B1356" s="11">
        <v>1352</v>
      </c>
      <c r="C1356" s="161" t="s">
        <v>1019</v>
      </c>
      <c r="D1356" s="237"/>
      <c r="E1356" s="152">
        <v>42217</v>
      </c>
      <c r="F1356" s="58">
        <v>44482</v>
      </c>
      <c r="G1356" s="5">
        <f t="shared" si="128"/>
        <v>6.2054794520547949</v>
      </c>
      <c r="H1356" s="11">
        <v>15</v>
      </c>
      <c r="I1356" s="11"/>
      <c r="J1356" s="87">
        <v>0.05</v>
      </c>
      <c r="K1356" s="88">
        <f t="shared" si="129"/>
        <v>6.3333333333333325E-2</v>
      </c>
      <c r="L1356" s="238">
        <v>783288</v>
      </c>
      <c r="M1356" s="238">
        <v>640379.73</v>
      </c>
      <c r="N1356" s="89">
        <v>0.05</v>
      </c>
      <c r="O1356" s="239">
        <f t="shared" si="131"/>
        <v>822452.4</v>
      </c>
      <c r="P1356" s="238">
        <f t="shared" si="132"/>
        <v>323235.05967123288</v>
      </c>
      <c r="Q1356" s="238">
        <f t="shared" si="133"/>
        <v>499217.34032876714</v>
      </c>
      <c r="R1356" s="89">
        <v>0.05</v>
      </c>
      <c r="S1356" s="238">
        <f t="shared" si="130"/>
        <v>474256.47331232874</v>
      </c>
    </row>
    <row r="1357" spans="2:19" ht="15" customHeight="1" x14ac:dyDescent="0.25">
      <c r="B1357" s="11">
        <v>1353</v>
      </c>
      <c r="C1357" s="161" t="s">
        <v>1019</v>
      </c>
      <c r="D1357" s="237"/>
      <c r="E1357" s="152">
        <v>42217</v>
      </c>
      <c r="F1357" s="58">
        <v>44482</v>
      </c>
      <c r="G1357" s="5">
        <f t="shared" si="128"/>
        <v>6.2054794520547949</v>
      </c>
      <c r="H1357" s="11">
        <v>15</v>
      </c>
      <c r="I1357" s="11"/>
      <c r="J1357" s="87">
        <v>0.05</v>
      </c>
      <c r="K1357" s="88">
        <f t="shared" si="129"/>
        <v>6.3333333333333325E-2</v>
      </c>
      <c r="L1357" s="238">
        <v>783288</v>
      </c>
      <c r="M1357" s="238">
        <v>640379.73</v>
      </c>
      <c r="N1357" s="89">
        <v>0.05</v>
      </c>
      <c r="O1357" s="239">
        <f t="shared" si="131"/>
        <v>822452.4</v>
      </c>
      <c r="P1357" s="238">
        <f t="shared" si="132"/>
        <v>323235.05967123288</v>
      </c>
      <c r="Q1357" s="238">
        <f t="shared" si="133"/>
        <v>499217.34032876714</v>
      </c>
      <c r="R1357" s="89">
        <v>0.05</v>
      </c>
      <c r="S1357" s="238">
        <f t="shared" si="130"/>
        <v>474256.47331232874</v>
      </c>
    </row>
    <row r="1358" spans="2:19" ht="15" customHeight="1" x14ac:dyDescent="0.25">
      <c r="B1358" s="11">
        <v>1354</v>
      </c>
      <c r="C1358" s="161" t="s">
        <v>1019</v>
      </c>
      <c r="D1358" s="237"/>
      <c r="E1358" s="152">
        <v>42217</v>
      </c>
      <c r="F1358" s="58">
        <v>44482</v>
      </c>
      <c r="G1358" s="5">
        <f t="shared" si="128"/>
        <v>6.2054794520547949</v>
      </c>
      <c r="H1358" s="11">
        <v>15</v>
      </c>
      <c r="I1358" s="11"/>
      <c r="J1358" s="87">
        <v>0.05</v>
      </c>
      <c r="K1358" s="88">
        <f t="shared" si="129"/>
        <v>6.3333333333333325E-2</v>
      </c>
      <c r="L1358" s="238">
        <v>783288</v>
      </c>
      <c r="M1358" s="238">
        <v>640379.73</v>
      </c>
      <c r="N1358" s="89">
        <v>0.05</v>
      </c>
      <c r="O1358" s="239">
        <f t="shared" si="131"/>
        <v>822452.4</v>
      </c>
      <c r="P1358" s="238">
        <f t="shared" si="132"/>
        <v>323235.05967123288</v>
      </c>
      <c r="Q1358" s="238">
        <f t="shared" si="133"/>
        <v>499217.34032876714</v>
      </c>
      <c r="R1358" s="89">
        <v>0.05</v>
      </c>
      <c r="S1358" s="238">
        <f t="shared" si="130"/>
        <v>474256.47331232874</v>
      </c>
    </row>
    <row r="1359" spans="2:19" ht="15" customHeight="1" x14ac:dyDescent="0.25">
      <c r="B1359" s="11">
        <v>1355</v>
      </c>
      <c r="C1359" s="161" t="s">
        <v>1019</v>
      </c>
      <c r="D1359" s="237"/>
      <c r="E1359" s="152">
        <v>42217</v>
      </c>
      <c r="F1359" s="58">
        <v>44482</v>
      </c>
      <c r="G1359" s="5">
        <f t="shared" si="128"/>
        <v>6.2054794520547949</v>
      </c>
      <c r="H1359" s="11">
        <v>15</v>
      </c>
      <c r="I1359" s="11"/>
      <c r="J1359" s="87">
        <v>0.05</v>
      </c>
      <c r="K1359" s="88">
        <f t="shared" si="129"/>
        <v>6.3333333333333325E-2</v>
      </c>
      <c r="L1359" s="238">
        <v>783288</v>
      </c>
      <c r="M1359" s="238">
        <v>640379.73</v>
      </c>
      <c r="N1359" s="89">
        <v>0.05</v>
      </c>
      <c r="O1359" s="239">
        <f t="shared" si="131"/>
        <v>822452.4</v>
      </c>
      <c r="P1359" s="238">
        <f t="shared" si="132"/>
        <v>323235.05967123288</v>
      </c>
      <c r="Q1359" s="238">
        <f t="shared" si="133"/>
        <v>499217.34032876714</v>
      </c>
      <c r="R1359" s="89">
        <v>0.05</v>
      </c>
      <c r="S1359" s="238">
        <f t="shared" si="130"/>
        <v>474256.47331232874</v>
      </c>
    </row>
    <row r="1360" spans="2:19" ht="15" customHeight="1" x14ac:dyDescent="0.25">
      <c r="B1360" s="11">
        <v>1356</v>
      </c>
      <c r="C1360" s="161" t="s">
        <v>1019</v>
      </c>
      <c r="D1360" s="237"/>
      <c r="E1360" s="152">
        <v>42217</v>
      </c>
      <c r="F1360" s="58">
        <v>44482</v>
      </c>
      <c r="G1360" s="5">
        <f t="shared" si="128"/>
        <v>6.2054794520547949</v>
      </c>
      <c r="H1360" s="11">
        <v>15</v>
      </c>
      <c r="I1360" s="11"/>
      <c r="J1360" s="87">
        <v>0.05</v>
      </c>
      <c r="K1360" s="88">
        <f t="shared" si="129"/>
        <v>6.3333333333333325E-2</v>
      </c>
      <c r="L1360" s="238">
        <v>783288</v>
      </c>
      <c r="M1360" s="238">
        <v>640379.73</v>
      </c>
      <c r="N1360" s="89">
        <v>0.05</v>
      </c>
      <c r="O1360" s="239">
        <f t="shared" si="131"/>
        <v>822452.4</v>
      </c>
      <c r="P1360" s="238">
        <f t="shared" si="132"/>
        <v>323235.05967123288</v>
      </c>
      <c r="Q1360" s="238">
        <f t="shared" si="133"/>
        <v>499217.34032876714</v>
      </c>
      <c r="R1360" s="89">
        <v>0.05</v>
      </c>
      <c r="S1360" s="238">
        <f t="shared" si="130"/>
        <v>474256.47331232874</v>
      </c>
    </row>
    <row r="1361" spans="2:19" ht="15" customHeight="1" x14ac:dyDescent="0.25">
      <c r="B1361" s="11">
        <v>1357</v>
      </c>
      <c r="C1361" s="161" t="s">
        <v>1019</v>
      </c>
      <c r="D1361" s="237"/>
      <c r="E1361" s="152">
        <v>42217</v>
      </c>
      <c r="F1361" s="58">
        <v>44482</v>
      </c>
      <c r="G1361" s="5">
        <f t="shared" si="128"/>
        <v>6.2054794520547949</v>
      </c>
      <c r="H1361" s="11">
        <v>15</v>
      </c>
      <c r="I1361" s="11"/>
      <c r="J1361" s="87">
        <v>0.05</v>
      </c>
      <c r="K1361" s="88">
        <f t="shared" si="129"/>
        <v>6.3333333333333325E-2</v>
      </c>
      <c r="L1361" s="238">
        <v>783288</v>
      </c>
      <c r="M1361" s="238">
        <v>640379.73</v>
      </c>
      <c r="N1361" s="89">
        <v>0.05</v>
      </c>
      <c r="O1361" s="239">
        <f t="shared" si="131"/>
        <v>822452.4</v>
      </c>
      <c r="P1361" s="238">
        <f t="shared" si="132"/>
        <v>323235.05967123288</v>
      </c>
      <c r="Q1361" s="238">
        <f t="shared" si="133"/>
        <v>499217.34032876714</v>
      </c>
      <c r="R1361" s="89">
        <v>0.05</v>
      </c>
      <c r="S1361" s="238">
        <f t="shared" si="130"/>
        <v>474256.47331232874</v>
      </c>
    </row>
    <row r="1362" spans="2:19" ht="15" customHeight="1" x14ac:dyDescent="0.25">
      <c r="B1362" s="11">
        <v>1358</v>
      </c>
      <c r="C1362" s="161" t="s">
        <v>1019</v>
      </c>
      <c r="D1362" s="237"/>
      <c r="E1362" s="152">
        <v>42217</v>
      </c>
      <c r="F1362" s="58">
        <v>44482</v>
      </c>
      <c r="G1362" s="5">
        <f t="shared" si="128"/>
        <v>6.2054794520547949</v>
      </c>
      <c r="H1362" s="11">
        <v>15</v>
      </c>
      <c r="I1362" s="11"/>
      <c r="J1362" s="87">
        <v>0.05</v>
      </c>
      <c r="K1362" s="88">
        <f t="shared" si="129"/>
        <v>6.3333333333333325E-2</v>
      </c>
      <c r="L1362" s="238">
        <v>783288</v>
      </c>
      <c r="M1362" s="238">
        <v>640379.73</v>
      </c>
      <c r="N1362" s="89">
        <v>0.05</v>
      </c>
      <c r="O1362" s="239">
        <f t="shared" si="131"/>
        <v>822452.4</v>
      </c>
      <c r="P1362" s="238">
        <f t="shared" si="132"/>
        <v>323235.05967123288</v>
      </c>
      <c r="Q1362" s="238">
        <f t="shared" si="133"/>
        <v>499217.34032876714</v>
      </c>
      <c r="R1362" s="89">
        <v>0.05</v>
      </c>
      <c r="S1362" s="238">
        <f t="shared" si="130"/>
        <v>474256.47331232874</v>
      </c>
    </row>
    <row r="1363" spans="2:19" ht="15" customHeight="1" x14ac:dyDescent="0.25">
      <c r="B1363" s="11">
        <v>1359</v>
      </c>
      <c r="C1363" s="161" t="s">
        <v>1019</v>
      </c>
      <c r="D1363" s="237"/>
      <c r="E1363" s="152">
        <v>42217</v>
      </c>
      <c r="F1363" s="58">
        <v>44482</v>
      </c>
      <c r="G1363" s="5">
        <f t="shared" si="128"/>
        <v>6.2054794520547949</v>
      </c>
      <c r="H1363" s="11">
        <v>15</v>
      </c>
      <c r="I1363" s="11"/>
      <c r="J1363" s="87">
        <v>0.05</v>
      </c>
      <c r="K1363" s="88">
        <f t="shared" si="129"/>
        <v>6.3333333333333325E-2</v>
      </c>
      <c r="L1363" s="238">
        <v>783288</v>
      </c>
      <c r="M1363" s="238">
        <v>640379.73</v>
      </c>
      <c r="N1363" s="89">
        <v>0.05</v>
      </c>
      <c r="O1363" s="239">
        <f t="shared" si="131"/>
        <v>822452.4</v>
      </c>
      <c r="P1363" s="238">
        <f t="shared" si="132"/>
        <v>323235.05967123288</v>
      </c>
      <c r="Q1363" s="238">
        <f t="shared" si="133"/>
        <v>499217.34032876714</v>
      </c>
      <c r="R1363" s="89">
        <v>0.05</v>
      </c>
      <c r="S1363" s="238">
        <f t="shared" si="130"/>
        <v>474256.47331232874</v>
      </c>
    </row>
    <row r="1364" spans="2:19" ht="15" customHeight="1" x14ac:dyDescent="0.25">
      <c r="B1364" s="11">
        <v>1360</v>
      </c>
      <c r="C1364" s="161" t="s">
        <v>1020</v>
      </c>
      <c r="D1364" s="237"/>
      <c r="E1364" s="152">
        <v>42217</v>
      </c>
      <c r="F1364" s="58">
        <v>44482</v>
      </c>
      <c r="G1364" s="5">
        <f t="shared" si="128"/>
        <v>6.2054794520547949</v>
      </c>
      <c r="H1364" s="11">
        <v>10</v>
      </c>
      <c r="I1364" s="11"/>
      <c r="J1364" s="87">
        <v>0.05</v>
      </c>
      <c r="K1364" s="88">
        <f t="shared" si="129"/>
        <v>9.5000000000000001E-2</v>
      </c>
      <c r="L1364" s="238">
        <v>244269</v>
      </c>
      <c r="M1364" s="238">
        <v>199702.94</v>
      </c>
      <c r="N1364" s="89">
        <v>0.05</v>
      </c>
      <c r="O1364" s="239">
        <f t="shared" si="131"/>
        <v>256482.45</v>
      </c>
      <c r="P1364" s="238">
        <f t="shared" si="132"/>
        <v>151201.67446232878</v>
      </c>
      <c r="Q1364" s="238">
        <f t="shared" si="133"/>
        <v>105280.77553767123</v>
      </c>
      <c r="R1364" s="89">
        <v>0.05</v>
      </c>
      <c r="S1364" s="238">
        <f t="shared" si="130"/>
        <v>100016.73676078767</v>
      </c>
    </row>
    <row r="1365" spans="2:19" ht="15" customHeight="1" x14ac:dyDescent="0.25">
      <c r="B1365" s="11">
        <v>1361</v>
      </c>
      <c r="C1365" s="161" t="s">
        <v>1020</v>
      </c>
      <c r="D1365" s="237"/>
      <c r="E1365" s="152">
        <v>42217</v>
      </c>
      <c r="F1365" s="58">
        <v>44482</v>
      </c>
      <c r="G1365" s="5">
        <f t="shared" si="128"/>
        <v>6.2054794520547949</v>
      </c>
      <c r="H1365" s="11">
        <v>10</v>
      </c>
      <c r="I1365" s="11"/>
      <c r="J1365" s="87">
        <v>0.05</v>
      </c>
      <c r="K1365" s="88">
        <f t="shared" si="129"/>
        <v>9.5000000000000001E-2</v>
      </c>
      <c r="L1365" s="238">
        <v>244269</v>
      </c>
      <c r="M1365" s="238">
        <v>199702.94</v>
      </c>
      <c r="N1365" s="89">
        <v>0.05</v>
      </c>
      <c r="O1365" s="239">
        <f t="shared" si="131"/>
        <v>256482.45</v>
      </c>
      <c r="P1365" s="238">
        <f t="shared" si="132"/>
        <v>151201.67446232878</v>
      </c>
      <c r="Q1365" s="238">
        <f t="shared" si="133"/>
        <v>105280.77553767123</v>
      </c>
      <c r="R1365" s="89">
        <v>0.05</v>
      </c>
      <c r="S1365" s="238">
        <f t="shared" si="130"/>
        <v>100016.73676078767</v>
      </c>
    </row>
    <row r="1366" spans="2:19" ht="15" customHeight="1" x14ac:dyDescent="0.25">
      <c r="B1366" s="11">
        <v>1362</v>
      </c>
      <c r="C1366" s="161" t="s">
        <v>1020</v>
      </c>
      <c r="D1366" s="237"/>
      <c r="E1366" s="152">
        <v>42217</v>
      </c>
      <c r="F1366" s="58">
        <v>44482</v>
      </c>
      <c r="G1366" s="5">
        <f t="shared" si="128"/>
        <v>6.2054794520547949</v>
      </c>
      <c r="H1366" s="11">
        <v>10</v>
      </c>
      <c r="I1366" s="11"/>
      <c r="J1366" s="87">
        <v>0.05</v>
      </c>
      <c r="K1366" s="88">
        <f t="shared" si="129"/>
        <v>9.5000000000000001E-2</v>
      </c>
      <c r="L1366" s="238">
        <v>244269</v>
      </c>
      <c r="M1366" s="238">
        <v>199702.94</v>
      </c>
      <c r="N1366" s="89">
        <v>0.05</v>
      </c>
      <c r="O1366" s="239">
        <f t="shared" si="131"/>
        <v>256482.45</v>
      </c>
      <c r="P1366" s="238">
        <f t="shared" si="132"/>
        <v>151201.67446232878</v>
      </c>
      <c r="Q1366" s="238">
        <f t="shared" si="133"/>
        <v>105280.77553767123</v>
      </c>
      <c r="R1366" s="89">
        <v>0.05</v>
      </c>
      <c r="S1366" s="238">
        <f t="shared" si="130"/>
        <v>100016.73676078767</v>
      </c>
    </row>
    <row r="1367" spans="2:19" ht="15" customHeight="1" x14ac:dyDescent="0.25">
      <c r="B1367" s="11">
        <v>1363</v>
      </c>
      <c r="C1367" s="161" t="s">
        <v>1020</v>
      </c>
      <c r="D1367" s="237"/>
      <c r="E1367" s="152">
        <v>42217</v>
      </c>
      <c r="F1367" s="58">
        <v>44482</v>
      </c>
      <c r="G1367" s="5">
        <f t="shared" si="128"/>
        <v>6.2054794520547949</v>
      </c>
      <c r="H1367" s="11">
        <v>10</v>
      </c>
      <c r="I1367" s="11"/>
      <c r="J1367" s="87">
        <v>0.05</v>
      </c>
      <c r="K1367" s="88">
        <f t="shared" si="129"/>
        <v>9.5000000000000001E-2</v>
      </c>
      <c r="L1367" s="238">
        <v>244269</v>
      </c>
      <c r="M1367" s="238">
        <v>199702.94</v>
      </c>
      <c r="N1367" s="89">
        <v>0.05</v>
      </c>
      <c r="O1367" s="239">
        <f t="shared" si="131"/>
        <v>256482.45</v>
      </c>
      <c r="P1367" s="238">
        <f t="shared" si="132"/>
        <v>151201.67446232878</v>
      </c>
      <c r="Q1367" s="238">
        <f t="shared" si="133"/>
        <v>105280.77553767123</v>
      </c>
      <c r="R1367" s="89">
        <v>0.05</v>
      </c>
      <c r="S1367" s="238">
        <f t="shared" si="130"/>
        <v>100016.73676078767</v>
      </c>
    </row>
    <row r="1368" spans="2:19" ht="15" customHeight="1" x14ac:dyDescent="0.25">
      <c r="B1368" s="11">
        <v>1364</v>
      </c>
      <c r="C1368" s="161" t="s">
        <v>1020</v>
      </c>
      <c r="D1368" s="237"/>
      <c r="E1368" s="152">
        <v>42217</v>
      </c>
      <c r="F1368" s="58">
        <v>44482</v>
      </c>
      <c r="G1368" s="5">
        <f t="shared" si="128"/>
        <v>6.2054794520547949</v>
      </c>
      <c r="H1368" s="11">
        <v>10</v>
      </c>
      <c r="I1368" s="11"/>
      <c r="J1368" s="87">
        <v>0.05</v>
      </c>
      <c r="K1368" s="88">
        <f t="shared" si="129"/>
        <v>9.5000000000000001E-2</v>
      </c>
      <c r="L1368" s="238">
        <v>244269</v>
      </c>
      <c r="M1368" s="238">
        <v>199702.94</v>
      </c>
      <c r="N1368" s="89">
        <v>0.05</v>
      </c>
      <c r="O1368" s="239">
        <f t="shared" si="131"/>
        <v>256482.45</v>
      </c>
      <c r="P1368" s="238">
        <f t="shared" si="132"/>
        <v>151201.67446232878</v>
      </c>
      <c r="Q1368" s="238">
        <f t="shared" si="133"/>
        <v>105280.77553767123</v>
      </c>
      <c r="R1368" s="89">
        <v>0.05</v>
      </c>
      <c r="S1368" s="238">
        <f t="shared" si="130"/>
        <v>100016.73676078767</v>
      </c>
    </row>
    <row r="1369" spans="2:19" ht="15" customHeight="1" x14ac:dyDescent="0.25">
      <c r="B1369" s="11">
        <v>1365</v>
      </c>
      <c r="C1369" s="161" t="s">
        <v>1020</v>
      </c>
      <c r="D1369" s="237"/>
      <c r="E1369" s="152">
        <v>42217</v>
      </c>
      <c r="F1369" s="58">
        <v>44482</v>
      </c>
      <c r="G1369" s="5">
        <f t="shared" si="128"/>
        <v>6.2054794520547949</v>
      </c>
      <c r="H1369" s="11">
        <v>10</v>
      </c>
      <c r="I1369" s="11"/>
      <c r="J1369" s="87">
        <v>0.05</v>
      </c>
      <c r="K1369" s="88">
        <f t="shared" si="129"/>
        <v>9.5000000000000001E-2</v>
      </c>
      <c r="L1369" s="238">
        <v>244269</v>
      </c>
      <c r="M1369" s="238">
        <v>199702.94</v>
      </c>
      <c r="N1369" s="89">
        <v>0.05</v>
      </c>
      <c r="O1369" s="239">
        <f t="shared" si="131"/>
        <v>256482.45</v>
      </c>
      <c r="P1369" s="238">
        <f t="shared" si="132"/>
        <v>151201.67446232878</v>
      </c>
      <c r="Q1369" s="238">
        <f t="shared" si="133"/>
        <v>105280.77553767123</v>
      </c>
      <c r="R1369" s="89">
        <v>0.05</v>
      </c>
      <c r="S1369" s="238">
        <f t="shared" si="130"/>
        <v>100016.73676078767</v>
      </c>
    </row>
    <row r="1370" spans="2:19" ht="15" customHeight="1" x14ac:dyDescent="0.25">
      <c r="B1370" s="11">
        <v>1366</v>
      </c>
      <c r="C1370" s="161" t="s">
        <v>1020</v>
      </c>
      <c r="D1370" s="237"/>
      <c r="E1370" s="152">
        <v>42217</v>
      </c>
      <c r="F1370" s="58">
        <v>44482</v>
      </c>
      <c r="G1370" s="5">
        <f t="shared" si="128"/>
        <v>6.2054794520547949</v>
      </c>
      <c r="H1370" s="11">
        <v>10</v>
      </c>
      <c r="I1370" s="11"/>
      <c r="J1370" s="87">
        <v>0.05</v>
      </c>
      <c r="K1370" s="88">
        <f t="shared" si="129"/>
        <v>9.5000000000000001E-2</v>
      </c>
      <c r="L1370" s="238">
        <v>244269</v>
      </c>
      <c r="M1370" s="238">
        <v>199702.94</v>
      </c>
      <c r="N1370" s="89">
        <v>0.05</v>
      </c>
      <c r="O1370" s="239">
        <f t="shared" si="131"/>
        <v>256482.45</v>
      </c>
      <c r="P1370" s="238">
        <f t="shared" si="132"/>
        <v>151201.67446232878</v>
      </c>
      <c r="Q1370" s="238">
        <f t="shared" si="133"/>
        <v>105280.77553767123</v>
      </c>
      <c r="R1370" s="89">
        <v>0.05</v>
      </c>
      <c r="S1370" s="238">
        <f t="shared" si="130"/>
        <v>100016.73676078767</v>
      </c>
    </row>
    <row r="1371" spans="2:19" ht="15" customHeight="1" x14ac:dyDescent="0.25">
      <c r="B1371" s="11">
        <v>1367</v>
      </c>
      <c r="C1371" s="161" t="s">
        <v>1020</v>
      </c>
      <c r="D1371" s="237"/>
      <c r="E1371" s="152">
        <v>42217</v>
      </c>
      <c r="F1371" s="58">
        <v>44482</v>
      </c>
      <c r="G1371" s="5">
        <f t="shared" si="128"/>
        <v>6.2054794520547949</v>
      </c>
      <c r="H1371" s="11">
        <v>10</v>
      </c>
      <c r="I1371" s="11"/>
      <c r="J1371" s="87">
        <v>0.05</v>
      </c>
      <c r="K1371" s="88">
        <f t="shared" si="129"/>
        <v>9.5000000000000001E-2</v>
      </c>
      <c r="L1371" s="238">
        <v>244269</v>
      </c>
      <c r="M1371" s="238">
        <v>199702.94</v>
      </c>
      <c r="N1371" s="89">
        <v>0.05</v>
      </c>
      <c r="O1371" s="239">
        <f t="shared" si="131"/>
        <v>256482.45</v>
      </c>
      <c r="P1371" s="238">
        <f t="shared" si="132"/>
        <v>151201.67446232878</v>
      </c>
      <c r="Q1371" s="238">
        <f t="shared" si="133"/>
        <v>105280.77553767123</v>
      </c>
      <c r="R1371" s="89">
        <v>0.05</v>
      </c>
      <c r="S1371" s="238">
        <f t="shared" si="130"/>
        <v>100016.73676078767</v>
      </c>
    </row>
    <row r="1372" spans="2:19" ht="15" customHeight="1" x14ac:dyDescent="0.25">
      <c r="B1372" s="11">
        <v>1368</v>
      </c>
      <c r="C1372" s="161" t="s">
        <v>1020</v>
      </c>
      <c r="D1372" s="237"/>
      <c r="E1372" s="152">
        <v>42217</v>
      </c>
      <c r="F1372" s="58">
        <v>44482</v>
      </c>
      <c r="G1372" s="5">
        <f t="shared" si="128"/>
        <v>6.2054794520547949</v>
      </c>
      <c r="H1372" s="11">
        <v>10</v>
      </c>
      <c r="I1372" s="11"/>
      <c r="J1372" s="87">
        <v>0.05</v>
      </c>
      <c r="K1372" s="88">
        <f t="shared" si="129"/>
        <v>9.5000000000000001E-2</v>
      </c>
      <c r="L1372" s="238">
        <v>244269</v>
      </c>
      <c r="M1372" s="238">
        <v>199702.94</v>
      </c>
      <c r="N1372" s="89">
        <v>0.05</v>
      </c>
      <c r="O1372" s="239">
        <f t="shared" si="131"/>
        <v>256482.45</v>
      </c>
      <c r="P1372" s="238">
        <f t="shared" si="132"/>
        <v>151201.67446232878</v>
      </c>
      <c r="Q1372" s="238">
        <f t="shared" si="133"/>
        <v>105280.77553767123</v>
      </c>
      <c r="R1372" s="89">
        <v>0.05</v>
      </c>
      <c r="S1372" s="238">
        <f t="shared" si="130"/>
        <v>100016.73676078767</v>
      </c>
    </row>
    <row r="1373" spans="2:19" ht="15" customHeight="1" x14ac:dyDescent="0.25">
      <c r="B1373" s="11">
        <v>1369</v>
      </c>
      <c r="C1373" s="161" t="s">
        <v>1020</v>
      </c>
      <c r="D1373" s="237"/>
      <c r="E1373" s="152">
        <v>42217</v>
      </c>
      <c r="F1373" s="58">
        <v>44482</v>
      </c>
      <c r="G1373" s="5">
        <f t="shared" si="128"/>
        <v>6.2054794520547949</v>
      </c>
      <c r="H1373" s="11">
        <v>10</v>
      </c>
      <c r="I1373" s="11"/>
      <c r="J1373" s="87">
        <v>0.05</v>
      </c>
      <c r="K1373" s="88">
        <f t="shared" si="129"/>
        <v>9.5000000000000001E-2</v>
      </c>
      <c r="L1373" s="238">
        <v>244269</v>
      </c>
      <c r="M1373" s="238">
        <v>199702.94</v>
      </c>
      <c r="N1373" s="89">
        <v>0.05</v>
      </c>
      <c r="O1373" s="239">
        <f t="shared" si="131"/>
        <v>256482.45</v>
      </c>
      <c r="P1373" s="238">
        <f t="shared" si="132"/>
        <v>151201.67446232878</v>
      </c>
      <c r="Q1373" s="238">
        <f t="shared" si="133"/>
        <v>105280.77553767123</v>
      </c>
      <c r="R1373" s="89">
        <v>0.05</v>
      </c>
      <c r="S1373" s="238">
        <f t="shared" si="130"/>
        <v>100016.73676078767</v>
      </c>
    </row>
    <row r="1374" spans="2:19" ht="15" customHeight="1" x14ac:dyDescent="0.25">
      <c r="B1374" s="11">
        <v>1370</v>
      </c>
      <c r="C1374" s="161" t="s">
        <v>1020</v>
      </c>
      <c r="D1374" s="237"/>
      <c r="E1374" s="152">
        <v>42217</v>
      </c>
      <c r="F1374" s="58">
        <v>44482</v>
      </c>
      <c r="G1374" s="5">
        <f t="shared" si="128"/>
        <v>6.2054794520547949</v>
      </c>
      <c r="H1374" s="11">
        <v>10</v>
      </c>
      <c r="I1374" s="11"/>
      <c r="J1374" s="87">
        <v>0.05</v>
      </c>
      <c r="K1374" s="88">
        <f t="shared" si="129"/>
        <v>9.5000000000000001E-2</v>
      </c>
      <c r="L1374" s="238">
        <v>244269</v>
      </c>
      <c r="M1374" s="238">
        <v>199702.94</v>
      </c>
      <c r="N1374" s="89">
        <v>0.05</v>
      </c>
      <c r="O1374" s="239">
        <f t="shared" si="131"/>
        <v>256482.45</v>
      </c>
      <c r="P1374" s="238">
        <f t="shared" si="132"/>
        <v>151201.67446232878</v>
      </c>
      <c r="Q1374" s="238">
        <f t="shared" si="133"/>
        <v>105280.77553767123</v>
      </c>
      <c r="R1374" s="89">
        <v>0.05</v>
      </c>
      <c r="S1374" s="238">
        <f t="shared" si="130"/>
        <v>100016.73676078767</v>
      </c>
    </row>
    <row r="1375" spans="2:19" ht="15" customHeight="1" x14ac:dyDescent="0.25">
      <c r="B1375" s="11">
        <v>1371</v>
      </c>
      <c r="C1375" s="161" t="s">
        <v>1020</v>
      </c>
      <c r="D1375" s="237"/>
      <c r="E1375" s="152">
        <v>42217</v>
      </c>
      <c r="F1375" s="58">
        <v>44482</v>
      </c>
      <c r="G1375" s="5">
        <f t="shared" si="128"/>
        <v>6.2054794520547949</v>
      </c>
      <c r="H1375" s="11">
        <v>10</v>
      </c>
      <c r="I1375" s="11"/>
      <c r="J1375" s="87">
        <v>0.05</v>
      </c>
      <c r="K1375" s="88">
        <f t="shared" si="129"/>
        <v>9.5000000000000001E-2</v>
      </c>
      <c r="L1375" s="238">
        <v>244269</v>
      </c>
      <c r="M1375" s="238">
        <v>199702.94</v>
      </c>
      <c r="N1375" s="89">
        <v>0.05</v>
      </c>
      <c r="O1375" s="239">
        <f t="shared" si="131"/>
        <v>256482.45</v>
      </c>
      <c r="P1375" s="238">
        <f t="shared" si="132"/>
        <v>151201.67446232878</v>
      </c>
      <c r="Q1375" s="238">
        <f t="shared" si="133"/>
        <v>105280.77553767123</v>
      </c>
      <c r="R1375" s="89">
        <v>0.05</v>
      </c>
      <c r="S1375" s="238">
        <f t="shared" si="130"/>
        <v>100016.73676078767</v>
      </c>
    </row>
    <row r="1376" spans="2:19" ht="15" customHeight="1" x14ac:dyDescent="0.25">
      <c r="B1376" s="11">
        <v>1372</v>
      </c>
      <c r="C1376" s="161" t="s">
        <v>1021</v>
      </c>
      <c r="D1376" s="237"/>
      <c r="E1376" s="152">
        <v>42217</v>
      </c>
      <c r="F1376" s="58">
        <v>44482</v>
      </c>
      <c r="G1376" s="5">
        <f t="shared" si="128"/>
        <v>6.2054794520547949</v>
      </c>
      <c r="H1376" s="11">
        <v>15</v>
      </c>
      <c r="I1376" s="11"/>
      <c r="J1376" s="87">
        <v>0.05</v>
      </c>
      <c r="K1376" s="88">
        <f t="shared" si="129"/>
        <v>6.3333333333333325E-2</v>
      </c>
      <c r="L1376" s="238">
        <v>2067936</v>
      </c>
      <c r="M1376" s="238">
        <v>1690647.96</v>
      </c>
      <c r="N1376" s="89">
        <v>0.05</v>
      </c>
      <c r="O1376" s="239">
        <f t="shared" si="131"/>
        <v>2171332.8000000003</v>
      </c>
      <c r="P1376" s="238">
        <f t="shared" si="132"/>
        <v>853363.53468493163</v>
      </c>
      <c r="Q1376" s="238">
        <f t="shared" si="133"/>
        <v>1317969.2653150687</v>
      </c>
      <c r="R1376" s="89">
        <v>0.05</v>
      </c>
      <c r="S1376" s="238">
        <f t="shared" si="130"/>
        <v>1252070.8020493151</v>
      </c>
    </row>
    <row r="1377" spans="2:19" ht="15" customHeight="1" x14ac:dyDescent="0.25">
      <c r="B1377" s="11">
        <v>1373</v>
      </c>
      <c r="C1377" s="161" t="s">
        <v>1021</v>
      </c>
      <c r="D1377" s="237"/>
      <c r="E1377" s="152">
        <v>42217</v>
      </c>
      <c r="F1377" s="58">
        <v>44482</v>
      </c>
      <c r="G1377" s="5">
        <f t="shared" si="128"/>
        <v>6.2054794520547949</v>
      </c>
      <c r="H1377" s="11">
        <v>15</v>
      </c>
      <c r="I1377" s="11"/>
      <c r="J1377" s="87">
        <v>0.05</v>
      </c>
      <c r="K1377" s="88">
        <f t="shared" si="129"/>
        <v>6.3333333333333325E-2</v>
      </c>
      <c r="L1377" s="238">
        <v>2067936</v>
      </c>
      <c r="M1377" s="238">
        <v>1690647.96</v>
      </c>
      <c r="N1377" s="89">
        <v>0.05</v>
      </c>
      <c r="O1377" s="239">
        <f t="shared" si="131"/>
        <v>2171332.8000000003</v>
      </c>
      <c r="P1377" s="238">
        <f t="shared" si="132"/>
        <v>853363.53468493163</v>
      </c>
      <c r="Q1377" s="238">
        <f t="shared" si="133"/>
        <v>1317969.2653150687</v>
      </c>
      <c r="R1377" s="89">
        <v>0.05</v>
      </c>
      <c r="S1377" s="238">
        <f t="shared" si="130"/>
        <v>1252070.8020493151</v>
      </c>
    </row>
    <row r="1378" spans="2:19" ht="15" customHeight="1" x14ac:dyDescent="0.25">
      <c r="B1378" s="11">
        <v>1374</v>
      </c>
      <c r="C1378" s="161" t="s">
        <v>1022</v>
      </c>
      <c r="D1378" s="237">
        <v>1</v>
      </c>
      <c r="E1378" s="152">
        <v>42217</v>
      </c>
      <c r="F1378" s="58">
        <v>44482</v>
      </c>
      <c r="G1378" s="5">
        <f t="shared" si="128"/>
        <v>6.2054794520547949</v>
      </c>
      <c r="H1378" s="11">
        <v>25</v>
      </c>
      <c r="I1378" s="11"/>
      <c r="J1378" s="87">
        <v>0.05</v>
      </c>
      <c r="K1378" s="88">
        <f t="shared" si="129"/>
        <v>3.7999999999999999E-2</v>
      </c>
      <c r="L1378" s="238">
        <v>41764203</v>
      </c>
      <c r="M1378" s="238">
        <v>34144463.289999999</v>
      </c>
      <c r="N1378" s="89">
        <v>0.05</v>
      </c>
      <c r="O1378" s="239">
        <f t="shared" si="131"/>
        <v>43852413.149999999</v>
      </c>
      <c r="P1378" s="238">
        <f t="shared" si="132"/>
        <v>10340759.451563014</v>
      </c>
      <c r="Q1378" s="238">
        <f t="shared" si="133"/>
        <v>33511653.698436983</v>
      </c>
      <c r="R1378" s="89">
        <v>0.05</v>
      </c>
      <c r="S1378" s="238">
        <f t="shared" si="130"/>
        <v>31836071.013515133</v>
      </c>
    </row>
    <row r="1379" spans="2:19" ht="15" customHeight="1" x14ac:dyDescent="0.25">
      <c r="B1379" s="11">
        <v>1375</v>
      </c>
      <c r="C1379" s="161" t="s">
        <v>1023</v>
      </c>
      <c r="D1379" s="237">
        <v>1</v>
      </c>
      <c r="E1379" s="152">
        <v>42217</v>
      </c>
      <c r="F1379" s="58">
        <v>44482</v>
      </c>
      <c r="G1379" s="5">
        <f t="shared" si="128"/>
        <v>6.2054794520547949</v>
      </c>
      <c r="H1379" s="11">
        <v>15</v>
      </c>
      <c r="I1379" s="11"/>
      <c r="J1379" s="87">
        <v>0.05</v>
      </c>
      <c r="K1379" s="88">
        <f t="shared" si="129"/>
        <v>6.3333333333333325E-2</v>
      </c>
      <c r="L1379" s="238">
        <v>87537881</v>
      </c>
      <c r="M1379" s="238">
        <v>71566886.209999993</v>
      </c>
      <c r="N1379" s="89">
        <v>0.05</v>
      </c>
      <c r="O1379" s="239">
        <f t="shared" si="131"/>
        <v>91914775.049999997</v>
      </c>
      <c r="P1379" s="238">
        <f t="shared" si="132"/>
        <v>36123765.701157533</v>
      </c>
      <c r="Q1379" s="238">
        <f t="shared" si="133"/>
        <v>55791009.348842464</v>
      </c>
      <c r="R1379" s="89">
        <v>0.05</v>
      </c>
      <c r="S1379" s="238">
        <f t="shared" si="130"/>
        <v>53001458.881400339</v>
      </c>
    </row>
    <row r="1380" spans="2:19" ht="15" customHeight="1" x14ac:dyDescent="0.25">
      <c r="B1380" s="11">
        <v>1376</v>
      </c>
      <c r="C1380" s="161" t="s">
        <v>1024</v>
      </c>
      <c r="D1380" s="237"/>
      <c r="E1380" s="152">
        <v>42217</v>
      </c>
      <c r="F1380" s="58">
        <v>44482</v>
      </c>
      <c r="G1380" s="5">
        <f t="shared" si="128"/>
        <v>6.2054794520547949</v>
      </c>
      <c r="H1380" s="11">
        <v>8</v>
      </c>
      <c r="I1380" s="11"/>
      <c r="J1380" s="87">
        <v>0.05</v>
      </c>
      <c r="K1380" s="88">
        <f t="shared" si="129"/>
        <v>0.11874999999999999</v>
      </c>
      <c r="L1380" s="238">
        <v>1057188</v>
      </c>
      <c r="M1380" s="238">
        <v>864307.58</v>
      </c>
      <c r="N1380" s="89">
        <v>0.05</v>
      </c>
      <c r="O1380" s="239">
        <f t="shared" si="131"/>
        <v>1110047.4000000001</v>
      </c>
      <c r="P1380" s="238">
        <f t="shared" si="132"/>
        <v>817994.68936643843</v>
      </c>
      <c r="Q1380" s="238">
        <f t="shared" si="133"/>
        <v>292052.71063356171</v>
      </c>
      <c r="R1380" s="89">
        <v>0.05</v>
      </c>
      <c r="S1380" s="238">
        <f t="shared" si="130"/>
        <v>277450.07510188362</v>
      </c>
    </row>
    <row r="1381" spans="2:19" ht="15" customHeight="1" x14ac:dyDescent="0.25">
      <c r="B1381" s="11">
        <v>1377</v>
      </c>
      <c r="C1381" s="161" t="s">
        <v>1025</v>
      </c>
      <c r="D1381" s="237"/>
      <c r="E1381" s="152">
        <v>42217</v>
      </c>
      <c r="F1381" s="58">
        <v>44482</v>
      </c>
      <c r="G1381" s="5">
        <f t="shared" si="128"/>
        <v>6.2054794520547949</v>
      </c>
      <c r="H1381" s="11">
        <v>15</v>
      </c>
      <c r="I1381" s="11"/>
      <c r="J1381" s="87">
        <v>0.05</v>
      </c>
      <c r="K1381" s="88">
        <f t="shared" si="129"/>
        <v>6.3333333333333325E-2</v>
      </c>
      <c r="L1381" s="238">
        <v>4581730</v>
      </c>
      <c r="M1381" s="238">
        <v>3745808.62</v>
      </c>
      <c r="N1381" s="89">
        <v>7.0000000000000007E-2</v>
      </c>
      <c r="O1381" s="239">
        <f t="shared" si="131"/>
        <v>4902451.1000000006</v>
      </c>
      <c r="P1381" s="238">
        <f t="shared" si="132"/>
        <v>1926730.4391643838</v>
      </c>
      <c r="Q1381" s="238">
        <f t="shared" si="133"/>
        <v>2975720.6608356168</v>
      </c>
      <c r="R1381" s="89">
        <v>0.05</v>
      </c>
      <c r="S1381" s="238">
        <f t="shared" si="130"/>
        <v>2826934.6277938359</v>
      </c>
    </row>
    <row r="1382" spans="2:19" ht="15" customHeight="1" x14ac:dyDescent="0.25">
      <c r="B1382" s="11">
        <v>1378</v>
      </c>
      <c r="C1382" s="161" t="s">
        <v>1025</v>
      </c>
      <c r="D1382" s="237"/>
      <c r="E1382" s="152">
        <v>42217</v>
      </c>
      <c r="F1382" s="58">
        <v>44482</v>
      </c>
      <c r="G1382" s="5">
        <f t="shared" si="128"/>
        <v>6.2054794520547949</v>
      </c>
      <c r="H1382" s="11">
        <v>15</v>
      </c>
      <c r="I1382" s="11"/>
      <c r="J1382" s="87">
        <v>0.05</v>
      </c>
      <c r="K1382" s="88">
        <f t="shared" si="129"/>
        <v>6.3333333333333325E-2</v>
      </c>
      <c r="L1382" s="238">
        <v>4581730</v>
      </c>
      <c r="M1382" s="238">
        <v>3745808.62</v>
      </c>
      <c r="N1382" s="89">
        <v>7.0000000000000007E-2</v>
      </c>
      <c r="O1382" s="239">
        <f t="shared" si="131"/>
        <v>4902451.1000000006</v>
      </c>
      <c r="P1382" s="238">
        <f t="shared" si="132"/>
        <v>1926730.4391643838</v>
      </c>
      <c r="Q1382" s="238">
        <f t="shared" si="133"/>
        <v>2975720.6608356168</v>
      </c>
      <c r="R1382" s="89">
        <v>0.05</v>
      </c>
      <c r="S1382" s="238">
        <f t="shared" si="130"/>
        <v>2826934.6277938359</v>
      </c>
    </row>
    <row r="1383" spans="2:19" ht="15" customHeight="1" x14ac:dyDescent="0.25">
      <c r="B1383" s="11">
        <v>1379</v>
      </c>
      <c r="C1383" s="161" t="s">
        <v>1026</v>
      </c>
      <c r="D1383" s="237"/>
      <c r="E1383" s="152">
        <v>42217</v>
      </c>
      <c r="F1383" s="58">
        <v>44482</v>
      </c>
      <c r="G1383" s="5">
        <f t="shared" si="128"/>
        <v>6.2054794520547949</v>
      </c>
      <c r="H1383" s="11">
        <v>15</v>
      </c>
      <c r="I1383" s="11"/>
      <c r="J1383" s="87">
        <v>0.05</v>
      </c>
      <c r="K1383" s="88">
        <f t="shared" si="129"/>
        <v>6.3333333333333325E-2</v>
      </c>
      <c r="L1383" s="238">
        <v>14477922</v>
      </c>
      <c r="M1383" s="238">
        <v>11836473.34</v>
      </c>
      <c r="N1383" s="89">
        <v>0.05</v>
      </c>
      <c r="O1383" s="239">
        <f t="shared" si="131"/>
        <v>15201818.100000001</v>
      </c>
      <c r="P1383" s="238">
        <f t="shared" si="132"/>
        <v>5974522.7573835617</v>
      </c>
      <c r="Q1383" s="238">
        <f t="shared" si="133"/>
        <v>9227295.3426164389</v>
      </c>
      <c r="R1383" s="89">
        <v>0.05</v>
      </c>
      <c r="S1383" s="238">
        <f t="shared" si="130"/>
        <v>8765930.5754856169</v>
      </c>
    </row>
    <row r="1384" spans="2:19" ht="15" customHeight="1" x14ac:dyDescent="0.25">
      <c r="B1384" s="11">
        <v>1380</v>
      </c>
      <c r="C1384" s="161" t="s">
        <v>1027</v>
      </c>
      <c r="D1384" s="237"/>
      <c r="E1384" s="152">
        <v>42217</v>
      </c>
      <c r="F1384" s="58">
        <v>44482</v>
      </c>
      <c r="G1384" s="5">
        <f t="shared" si="128"/>
        <v>6.2054794520547949</v>
      </c>
      <c r="H1384" s="11">
        <v>15</v>
      </c>
      <c r="I1384" s="11"/>
      <c r="J1384" s="87">
        <v>0.05</v>
      </c>
      <c r="K1384" s="88">
        <f t="shared" si="129"/>
        <v>6.3333333333333325E-2</v>
      </c>
      <c r="L1384" s="238">
        <v>10679769</v>
      </c>
      <c r="M1384" s="238">
        <v>8731280.7200000007</v>
      </c>
      <c r="N1384" s="89">
        <v>0.05</v>
      </c>
      <c r="O1384" s="239">
        <f t="shared" si="131"/>
        <v>11213757.450000001</v>
      </c>
      <c r="P1384" s="238">
        <f t="shared" si="132"/>
        <v>4407160.2909657536</v>
      </c>
      <c r="Q1384" s="238">
        <f t="shared" si="133"/>
        <v>6806597.1590342475</v>
      </c>
      <c r="R1384" s="89">
        <v>0.05</v>
      </c>
      <c r="S1384" s="238">
        <f t="shared" si="130"/>
        <v>6466267.3010825347</v>
      </c>
    </row>
    <row r="1385" spans="2:19" ht="15" customHeight="1" x14ac:dyDescent="0.25">
      <c r="B1385" s="11">
        <v>1381</v>
      </c>
      <c r="C1385" s="161" t="s">
        <v>1028</v>
      </c>
      <c r="D1385" s="237"/>
      <c r="E1385" s="152">
        <v>42217</v>
      </c>
      <c r="F1385" s="58">
        <v>44482</v>
      </c>
      <c r="G1385" s="5">
        <f t="shared" si="128"/>
        <v>6.2054794520547949</v>
      </c>
      <c r="H1385" s="11">
        <v>15</v>
      </c>
      <c r="I1385" s="11"/>
      <c r="J1385" s="87">
        <v>0.05</v>
      </c>
      <c r="K1385" s="88">
        <f t="shared" si="129"/>
        <v>6.3333333333333325E-2</v>
      </c>
      <c r="L1385" s="238">
        <v>6425981</v>
      </c>
      <c r="M1385" s="238">
        <v>5253582.16</v>
      </c>
      <c r="N1385" s="89">
        <v>7.0000000000000007E-2</v>
      </c>
      <c r="O1385" s="239">
        <f t="shared" si="131"/>
        <v>6875799.6700000009</v>
      </c>
      <c r="P1385" s="238">
        <f t="shared" si="132"/>
        <v>2702283.4593465752</v>
      </c>
      <c r="Q1385" s="238">
        <f t="shared" si="133"/>
        <v>4173516.2106534257</v>
      </c>
      <c r="R1385" s="89">
        <v>0.05</v>
      </c>
      <c r="S1385" s="238">
        <f t="shared" si="130"/>
        <v>3964840.4001207543</v>
      </c>
    </row>
    <row r="1386" spans="2:19" ht="15" customHeight="1" x14ac:dyDescent="0.25">
      <c r="B1386" s="11">
        <v>1382</v>
      </c>
      <c r="C1386" s="161" t="s">
        <v>1029</v>
      </c>
      <c r="D1386" s="237"/>
      <c r="E1386" s="152">
        <v>42217</v>
      </c>
      <c r="F1386" s="58">
        <v>44482</v>
      </c>
      <c r="G1386" s="5">
        <f t="shared" si="128"/>
        <v>6.2054794520547949</v>
      </c>
      <c r="H1386" s="11">
        <v>15</v>
      </c>
      <c r="I1386" s="11"/>
      <c r="J1386" s="87">
        <v>0.05</v>
      </c>
      <c r="K1386" s="88">
        <f t="shared" si="129"/>
        <v>6.3333333333333325E-2</v>
      </c>
      <c r="L1386" s="238">
        <v>5850405</v>
      </c>
      <c r="M1386" s="238">
        <v>4783018.09</v>
      </c>
      <c r="N1386" s="89">
        <v>0.05</v>
      </c>
      <c r="O1386" s="239">
        <f t="shared" si="131"/>
        <v>6142925.25</v>
      </c>
      <c r="P1386" s="238">
        <f t="shared" si="132"/>
        <v>2414253.7729109586</v>
      </c>
      <c r="Q1386" s="238">
        <f t="shared" si="133"/>
        <v>3728671.4770890414</v>
      </c>
      <c r="R1386" s="89">
        <v>0.05</v>
      </c>
      <c r="S1386" s="238">
        <f t="shared" si="130"/>
        <v>3542237.9032345889</v>
      </c>
    </row>
    <row r="1387" spans="2:19" ht="15" customHeight="1" x14ac:dyDescent="0.25">
      <c r="B1387" s="11">
        <v>1383</v>
      </c>
      <c r="C1387" s="161" t="s">
        <v>1029</v>
      </c>
      <c r="D1387" s="237"/>
      <c r="E1387" s="152">
        <v>42217</v>
      </c>
      <c r="F1387" s="58">
        <v>44482</v>
      </c>
      <c r="G1387" s="5">
        <f t="shared" si="128"/>
        <v>6.2054794520547949</v>
      </c>
      <c r="H1387" s="11">
        <v>15</v>
      </c>
      <c r="I1387" s="11"/>
      <c r="J1387" s="87">
        <v>0.05</v>
      </c>
      <c r="K1387" s="88">
        <f t="shared" si="129"/>
        <v>6.3333333333333325E-2</v>
      </c>
      <c r="L1387" s="238">
        <v>5850405</v>
      </c>
      <c r="M1387" s="238">
        <v>4783018.09</v>
      </c>
      <c r="N1387" s="89">
        <v>0.05</v>
      </c>
      <c r="O1387" s="239">
        <f t="shared" si="131"/>
        <v>6142925.25</v>
      </c>
      <c r="P1387" s="238">
        <f t="shared" si="132"/>
        <v>2414253.7729109586</v>
      </c>
      <c r="Q1387" s="238">
        <f t="shared" si="133"/>
        <v>3728671.4770890414</v>
      </c>
      <c r="R1387" s="89">
        <v>0.05</v>
      </c>
      <c r="S1387" s="238">
        <f t="shared" si="130"/>
        <v>3542237.9032345889</v>
      </c>
    </row>
    <row r="1388" spans="2:19" ht="15" customHeight="1" x14ac:dyDescent="0.25">
      <c r="B1388" s="11">
        <v>1384</v>
      </c>
      <c r="C1388" s="161" t="s">
        <v>1029</v>
      </c>
      <c r="D1388" s="237"/>
      <c r="E1388" s="152">
        <v>42217</v>
      </c>
      <c r="F1388" s="58">
        <v>44482</v>
      </c>
      <c r="G1388" s="5">
        <f t="shared" si="128"/>
        <v>6.2054794520547949</v>
      </c>
      <c r="H1388" s="11">
        <v>15</v>
      </c>
      <c r="I1388" s="11"/>
      <c r="J1388" s="87">
        <v>0.05</v>
      </c>
      <c r="K1388" s="88">
        <f t="shared" si="129"/>
        <v>6.3333333333333325E-2</v>
      </c>
      <c r="L1388" s="238">
        <v>5850405</v>
      </c>
      <c r="M1388" s="238">
        <v>4783018.09</v>
      </c>
      <c r="N1388" s="89">
        <v>0.05</v>
      </c>
      <c r="O1388" s="239">
        <f t="shared" si="131"/>
        <v>6142925.25</v>
      </c>
      <c r="P1388" s="238">
        <f t="shared" si="132"/>
        <v>2414253.7729109586</v>
      </c>
      <c r="Q1388" s="238">
        <f t="shared" si="133"/>
        <v>3728671.4770890414</v>
      </c>
      <c r="R1388" s="89">
        <v>0.05</v>
      </c>
      <c r="S1388" s="238">
        <f t="shared" si="130"/>
        <v>3542237.9032345889</v>
      </c>
    </row>
    <row r="1389" spans="2:19" ht="15" customHeight="1" x14ac:dyDescent="0.25">
      <c r="B1389" s="11">
        <v>1385</v>
      </c>
      <c r="C1389" s="161" t="s">
        <v>1029</v>
      </c>
      <c r="D1389" s="237"/>
      <c r="E1389" s="152">
        <v>42217</v>
      </c>
      <c r="F1389" s="58">
        <v>44482</v>
      </c>
      <c r="G1389" s="5">
        <f t="shared" si="128"/>
        <v>6.2054794520547949</v>
      </c>
      <c r="H1389" s="11">
        <v>15</v>
      </c>
      <c r="I1389" s="11"/>
      <c r="J1389" s="87">
        <v>0.05</v>
      </c>
      <c r="K1389" s="88">
        <f t="shared" si="129"/>
        <v>6.3333333333333325E-2</v>
      </c>
      <c r="L1389" s="238">
        <v>5850405</v>
      </c>
      <c r="M1389" s="238">
        <v>4783018.09</v>
      </c>
      <c r="N1389" s="89">
        <v>0.05</v>
      </c>
      <c r="O1389" s="239">
        <f t="shared" si="131"/>
        <v>6142925.25</v>
      </c>
      <c r="P1389" s="238">
        <f t="shared" si="132"/>
        <v>2414253.7729109586</v>
      </c>
      <c r="Q1389" s="238">
        <f t="shared" si="133"/>
        <v>3728671.4770890414</v>
      </c>
      <c r="R1389" s="89">
        <v>0.05</v>
      </c>
      <c r="S1389" s="238">
        <f t="shared" si="130"/>
        <v>3542237.9032345889</v>
      </c>
    </row>
    <row r="1390" spans="2:19" ht="15" customHeight="1" x14ac:dyDescent="0.25">
      <c r="B1390" s="11">
        <v>1386</v>
      </c>
      <c r="C1390" s="161" t="s">
        <v>1029</v>
      </c>
      <c r="D1390" s="237"/>
      <c r="E1390" s="152">
        <v>42217</v>
      </c>
      <c r="F1390" s="58">
        <v>44482</v>
      </c>
      <c r="G1390" s="5">
        <f t="shared" si="128"/>
        <v>6.2054794520547949</v>
      </c>
      <c r="H1390" s="11">
        <v>15</v>
      </c>
      <c r="I1390" s="11"/>
      <c r="J1390" s="87">
        <v>0.05</v>
      </c>
      <c r="K1390" s="88">
        <f t="shared" si="129"/>
        <v>6.3333333333333325E-2</v>
      </c>
      <c r="L1390" s="238">
        <v>5850405</v>
      </c>
      <c r="M1390" s="238">
        <v>4783018.09</v>
      </c>
      <c r="N1390" s="89">
        <v>0.05</v>
      </c>
      <c r="O1390" s="239">
        <f t="shared" si="131"/>
        <v>6142925.25</v>
      </c>
      <c r="P1390" s="238">
        <f t="shared" si="132"/>
        <v>2414253.7729109586</v>
      </c>
      <c r="Q1390" s="238">
        <f t="shared" si="133"/>
        <v>3728671.4770890414</v>
      </c>
      <c r="R1390" s="89">
        <v>0.05</v>
      </c>
      <c r="S1390" s="238">
        <f t="shared" si="130"/>
        <v>3542237.9032345889</v>
      </c>
    </row>
    <row r="1391" spans="2:19" ht="15" customHeight="1" x14ac:dyDescent="0.25">
      <c r="B1391" s="11">
        <v>1387</v>
      </c>
      <c r="C1391" s="161" t="s">
        <v>1029</v>
      </c>
      <c r="D1391" s="237"/>
      <c r="E1391" s="152">
        <v>42217</v>
      </c>
      <c r="F1391" s="58">
        <v>44482</v>
      </c>
      <c r="G1391" s="5">
        <f t="shared" si="128"/>
        <v>6.2054794520547949</v>
      </c>
      <c r="H1391" s="11">
        <v>15</v>
      </c>
      <c r="I1391" s="11"/>
      <c r="J1391" s="87">
        <v>0.05</v>
      </c>
      <c r="K1391" s="88">
        <f t="shared" si="129"/>
        <v>6.3333333333333325E-2</v>
      </c>
      <c r="L1391" s="238">
        <v>5850405</v>
      </c>
      <c r="M1391" s="238">
        <v>4783018.09</v>
      </c>
      <c r="N1391" s="89">
        <v>0.05</v>
      </c>
      <c r="O1391" s="239">
        <f t="shared" si="131"/>
        <v>6142925.25</v>
      </c>
      <c r="P1391" s="238">
        <f t="shared" si="132"/>
        <v>2414253.7729109586</v>
      </c>
      <c r="Q1391" s="238">
        <f t="shared" si="133"/>
        <v>3728671.4770890414</v>
      </c>
      <c r="R1391" s="89">
        <v>0.05</v>
      </c>
      <c r="S1391" s="238">
        <f t="shared" si="130"/>
        <v>3542237.9032345889</v>
      </c>
    </row>
    <row r="1392" spans="2:19" ht="15" customHeight="1" x14ac:dyDescent="0.25">
      <c r="B1392" s="11">
        <v>1388</v>
      </c>
      <c r="C1392" s="161" t="s">
        <v>1030</v>
      </c>
      <c r="D1392" s="237"/>
      <c r="E1392" s="152">
        <v>42217</v>
      </c>
      <c r="F1392" s="58">
        <v>44482</v>
      </c>
      <c r="G1392" s="5">
        <f t="shared" si="128"/>
        <v>6.2054794520547949</v>
      </c>
      <c r="H1392" s="11">
        <v>15</v>
      </c>
      <c r="I1392" s="11"/>
      <c r="J1392" s="87">
        <v>0.05</v>
      </c>
      <c r="K1392" s="88">
        <f t="shared" si="129"/>
        <v>6.3333333333333325E-2</v>
      </c>
      <c r="L1392" s="238">
        <v>3768702</v>
      </c>
      <c r="M1392" s="238">
        <v>3081114.88</v>
      </c>
      <c r="N1392" s="89">
        <v>7.0000000000000007E-2</v>
      </c>
      <c r="O1392" s="239">
        <f t="shared" si="131"/>
        <v>4032511.14</v>
      </c>
      <c r="P1392" s="238">
        <f t="shared" si="132"/>
        <v>1584832.1178986302</v>
      </c>
      <c r="Q1392" s="238">
        <f t="shared" si="133"/>
        <v>2447679.0221013697</v>
      </c>
      <c r="R1392" s="89">
        <v>0.05</v>
      </c>
      <c r="S1392" s="238">
        <f t="shared" si="130"/>
        <v>2325295.0709963012</v>
      </c>
    </row>
    <row r="1393" spans="2:19" ht="15" customHeight="1" x14ac:dyDescent="0.25">
      <c r="B1393" s="11">
        <v>1389</v>
      </c>
      <c r="C1393" s="161" t="s">
        <v>1031</v>
      </c>
      <c r="D1393" s="237"/>
      <c r="E1393" s="152">
        <v>42217</v>
      </c>
      <c r="F1393" s="58">
        <v>44482</v>
      </c>
      <c r="G1393" s="5">
        <f t="shared" si="128"/>
        <v>6.2054794520547949</v>
      </c>
      <c r="H1393" s="11">
        <v>15</v>
      </c>
      <c r="I1393" s="11"/>
      <c r="J1393" s="87">
        <v>0.05</v>
      </c>
      <c r="K1393" s="88">
        <f t="shared" si="129"/>
        <v>6.3333333333333325E-2</v>
      </c>
      <c r="L1393" s="238">
        <v>13425597</v>
      </c>
      <c r="M1393" s="238">
        <v>10976141.550000001</v>
      </c>
      <c r="N1393" s="89">
        <v>7.0000000000000007E-2</v>
      </c>
      <c r="O1393" s="239">
        <f t="shared" si="131"/>
        <v>14365388.790000001</v>
      </c>
      <c r="P1393" s="238">
        <f t="shared" si="132"/>
        <v>5645794.5806178087</v>
      </c>
      <c r="Q1393" s="238">
        <f t="shared" si="133"/>
        <v>8719594.2093821913</v>
      </c>
      <c r="R1393" s="89">
        <v>0.05</v>
      </c>
      <c r="S1393" s="238">
        <f t="shared" si="130"/>
        <v>8283614.4989130814</v>
      </c>
    </row>
    <row r="1394" spans="2:19" ht="15" customHeight="1" x14ac:dyDescent="0.25">
      <c r="B1394" s="11">
        <v>1390</v>
      </c>
      <c r="C1394" s="161" t="s">
        <v>1032</v>
      </c>
      <c r="D1394" s="237"/>
      <c r="E1394" s="152">
        <v>42217</v>
      </c>
      <c r="F1394" s="58">
        <v>44482</v>
      </c>
      <c r="G1394" s="5">
        <f t="shared" si="128"/>
        <v>6.2054794520547949</v>
      </c>
      <c r="H1394" s="11">
        <v>15</v>
      </c>
      <c r="I1394" s="11"/>
      <c r="J1394" s="87">
        <v>0.05</v>
      </c>
      <c r="K1394" s="88">
        <f t="shared" si="129"/>
        <v>6.3333333333333325E-2</v>
      </c>
      <c r="L1394" s="238">
        <v>13394552</v>
      </c>
      <c r="M1394" s="238">
        <v>10950760.619999999</v>
      </c>
      <c r="N1394" s="89">
        <v>0.05</v>
      </c>
      <c r="O1394" s="239">
        <f t="shared" si="131"/>
        <v>14064279.600000001</v>
      </c>
      <c r="P1394" s="238">
        <f t="shared" si="132"/>
        <v>5527454.5441643838</v>
      </c>
      <c r="Q1394" s="238">
        <f t="shared" si="133"/>
        <v>8536825.0558356177</v>
      </c>
      <c r="R1394" s="89">
        <v>0.05</v>
      </c>
      <c r="S1394" s="238">
        <f t="shared" si="130"/>
        <v>8109983.8030438367</v>
      </c>
    </row>
    <row r="1395" spans="2:19" ht="15" customHeight="1" x14ac:dyDescent="0.25">
      <c r="B1395" s="11">
        <v>1391</v>
      </c>
      <c r="C1395" s="161" t="s">
        <v>1033</v>
      </c>
      <c r="D1395" s="237"/>
      <c r="E1395" s="152">
        <v>42217</v>
      </c>
      <c r="F1395" s="58">
        <v>44482</v>
      </c>
      <c r="G1395" s="5">
        <f t="shared" si="128"/>
        <v>6.2054794520547949</v>
      </c>
      <c r="H1395" s="11">
        <v>15</v>
      </c>
      <c r="I1395" s="11"/>
      <c r="J1395" s="87">
        <v>0.05</v>
      </c>
      <c r="K1395" s="88">
        <f t="shared" si="129"/>
        <v>6.3333333333333325E-2</v>
      </c>
      <c r="L1395" s="238">
        <v>13613848</v>
      </c>
      <c r="M1395" s="238">
        <v>11130046.789999999</v>
      </c>
      <c r="N1395" s="89">
        <v>0.05</v>
      </c>
      <c r="O1395" s="239">
        <f t="shared" si="131"/>
        <v>14294540.4</v>
      </c>
      <c r="P1395" s="238">
        <f t="shared" si="132"/>
        <v>5617950.1928219171</v>
      </c>
      <c r="Q1395" s="238">
        <f t="shared" si="133"/>
        <v>8676590.2071780823</v>
      </c>
      <c r="R1395" s="89">
        <v>0.05</v>
      </c>
      <c r="S1395" s="238">
        <f t="shared" si="130"/>
        <v>8242760.6968191778</v>
      </c>
    </row>
    <row r="1396" spans="2:19" ht="15" customHeight="1" x14ac:dyDescent="0.25">
      <c r="B1396" s="11">
        <v>1392</v>
      </c>
      <c r="C1396" s="161" t="s">
        <v>1034</v>
      </c>
      <c r="D1396" s="237"/>
      <c r="E1396" s="152">
        <v>42217</v>
      </c>
      <c r="F1396" s="58">
        <v>44482</v>
      </c>
      <c r="G1396" s="5">
        <f t="shared" si="128"/>
        <v>6.2054794520547949</v>
      </c>
      <c r="H1396" s="11">
        <v>15</v>
      </c>
      <c r="I1396" s="11" t="s">
        <v>2585</v>
      </c>
      <c r="J1396" s="87">
        <v>0.05</v>
      </c>
      <c r="K1396" s="88">
        <f t="shared" si="129"/>
        <v>6.3333333333333325E-2</v>
      </c>
      <c r="L1396" s="238">
        <v>16854896</v>
      </c>
      <c r="M1396" s="238">
        <v>13779776.359999999</v>
      </c>
      <c r="N1396" s="89">
        <v>0.05</v>
      </c>
      <c r="O1396" s="239">
        <f t="shared" si="131"/>
        <v>17697640.800000001</v>
      </c>
      <c r="P1396" s="238">
        <f t="shared" si="132"/>
        <v>6955415.2678356152</v>
      </c>
      <c r="Q1396" s="238">
        <f t="shared" si="133"/>
        <v>10742225.532164386</v>
      </c>
      <c r="R1396" s="89">
        <v>0.05</v>
      </c>
      <c r="S1396" s="238">
        <f t="shared" si="130"/>
        <v>10205114.255556166</v>
      </c>
    </row>
    <row r="1397" spans="2:19" ht="15" customHeight="1" x14ac:dyDescent="0.25">
      <c r="B1397" s="11">
        <v>1393</v>
      </c>
      <c r="C1397" s="161" t="s">
        <v>1035</v>
      </c>
      <c r="D1397" s="237"/>
      <c r="E1397" s="152">
        <v>42217</v>
      </c>
      <c r="F1397" s="58">
        <v>44482</v>
      </c>
      <c r="G1397" s="5">
        <f t="shared" si="128"/>
        <v>6.2054794520547949</v>
      </c>
      <c r="H1397" s="11">
        <v>15</v>
      </c>
      <c r="I1397" s="11" t="s">
        <v>2585</v>
      </c>
      <c r="J1397" s="87">
        <v>0.05</v>
      </c>
      <c r="K1397" s="88">
        <f t="shared" si="129"/>
        <v>6.3333333333333325E-2</v>
      </c>
      <c r="L1397" s="238">
        <v>15268638</v>
      </c>
      <c r="M1397" s="238">
        <v>12482925.85</v>
      </c>
      <c r="N1397" s="89">
        <v>0.05</v>
      </c>
      <c r="O1397" s="239">
        <f t="shared" si="131"/>
        <v>16032069.9</v>
      </c>
      <c r="P1397" s="238">
        <f t="shared" si="132"/>
        <v>6300823.0880958904</v>
      </c>
      <c r="Q1397" s="238">
        <f t="shared" si="133"/>
        <v>9731246.81190411</v>
      </c>
      <c r="R1397" s="89">
        <v>0.05</v>
      </c>
      <c r="S1397" s="238">
        <f t="shared" si="130"/>
        <v>9244684.4713089038</v>
      </c>
    </row>
    <row r="1398" spans="2:19" ht="15" customHeight="1" x14ac:dyDescent="0.25">
      <c r="B1398" s="11">
        <v>1394</v>
      </c>
      <c r="C1398" s="161" t="s">
        <v>1036</v>
      </c>
      <c r="D1398" s="237"/>
      <c r="E1398" s="152">
        <v>42217</v>
      </c>
      <c r="F1398" s="58">
        <v>44482</v>
      </c>
      <c r="G1398" s="5">
        <f t="shared" si="128"/>
        <v>6.2054794520547949</v>
      </c>
      <c r="H1398" s="11">
        <v>15</v>
      </c>
      <c r="I1398" s="11"/>
      <c r="J1398" s="87">
        <v>0.05</v>
      </c>
      <c r="K1398" s="88">
        <f t="shared" si="129"/>
        <v>6.3333333333333325E-2</v>
      </c>
      <c r="L1398" s="238">
        <v>1587311</v>
      </c>
      <c r="M1398" s="238">
        <v>1297711.3999999999</v>
      </c>
      <c r="N1398" s="89">
        <v>0.05</v>
      </c>
      <c r="O1398" s="239">
        <f t="shared" si="131"/>
        <v>1666676.55</v>
      </c>
      <c r="P1398" s="238">
        <f t="shared" si="132"/>
        <v>655026.71533561638</v>
      </c>
      <c r="Q1398" s="238">
        <f t="shared" si="133"/>
        <v>1011649.8346643837</v>
      </c>
      <c r="R1398" s="89">
        <v>0.05</v>
      </c>
      <c r="S1398" s="238">
        <f t="shared" si="130"/>
        <v>961067.34293116443</v>
      </c>
    </row>
    <row r="1399" spans="2:19" ht="15" customHeight="1" x14ac:dyDescent="0.25">
      <c r="B1399" s="11">
        <v>1395</v>
      </c>
      <c r="C1399" s="161" t="s">
        <v>1037</v>
      </c>
      <c r="D1399" s="237"/>
      <c r="E1399" s="152">
        <v>42217</v>
      </c>
      <c r="F1399" s="58">
        <v>44482</v>
      </c>
      <c r="G1399" s="5">
        <f t="shared" si="128"/>
        <v>6.2054794520547949</v>
      </c>
      <c r="H1399" s="11">
        <v>15</v>
      </c>
      <c r="I1399" s="11"/>
      <c r="J1399" s="87">
        <v>0.05</v>
      </c>
      <c r="K1399" s="88">
        <f t="shared" si="129"/>
        <v>6.3333333333333325E-2</v>
      </c>
      <c r="L1399" s="238">
        <v>16967561</v>
      </c>
      <c r="M1399" s="238">
        <v>13871886.02</v>
      </c>
      <c r="N1399" s="89">
        <v>0.05</v>
      </c>
      <c r="O1399" s="239">
        <f t="shared" si="131"/>
        <v>17815939.050000001</v>
      </c>
      <c r="P1399" s="238">
        <f t="shared" si="132"/>
        <v>7001908.1006095894</v>
      </c>
      <c r="Q1399" s="238">
        <f t="shared" si="133"/>
        <v>10814030.949390411</v>
      </c>
      <c r="R1399" s="89">
        <v>0.05</v>
      </c>
      <c r="S1399" s="238">
        <f t="shared" si="130"/>
        <v>10273329.40192089</v>
      </c>
    </row>
    <row r="1400" spans="2:19" ht="15" customHeight="1" x14ac:dyDescent="0.25">
      <c r="B1400" s="11">
        <v>1396</v>
      </c>
      <c r="C1400" s="161" t="s">
        <v>1038</v>
      </c>
      <c r="D1400" s="237"/>
      <c r="E1400" s="152">
        <v>42217</v>
      </c>
      <c r="F1400" s="58">
        <v>44482</v>
      </c>
      <c r="G1400" s="5">
        <f t="shared" si="128"/>
        <v>6.2054794520547949</v>
      </c>
      <c r="H1400" s="11">
        <v>15</v>
      </c>
      <c r="I1400" s="11"/>
      <c r="J1400" s="87">
        <v>0.05</v>
      </c>
      <c r="K1400" s="88">
        <f t="shared" si="129"/>
        <v>6.3333333333333325E-2</v>
      </c>
      <c r="L1400" s="238">
        <v>1065000</v>
      </c>
      <c r="M1400" s="238">
        <v>870694.3</v>
      </c>
      <c r="N1400" s="89">
        <v>0.05</v>
      </c>
      <c r="O1400" s="239">
        <f t="shared" si="131"/>
        <v>1118250</v>
      </c>
      <c r="P1400" s="238">
        <f t="shared" si="132"/>
        <v>439487.56849315064</v>
      </c>
      <c r="Q1400" s="238">
        <f t="shared" si="133"/>
        <v>678762.43150684936</v>
      </c>
      <c r="R1400" s="89">
        <v>0.05</v>
      </c>
      <c r="S1400" s="238">
        <f t="shared" si="130"/>
        <v>644824.30993150687</v>
      </c>
    </row>
    <row r="1401" spans="2:19" ht="15" customHeight="1" x14ac:dyDescent="0.25">
      <c r="B1401" s="11">
        <v>1397</v>
      </c>
      <c r="C1401" s="161" t="s">
        <v>1038</v>
      </c>
      <c r="D1401" s="237"/>
      <c r="E1401" s="152">
        <v>42217</v>
      </c>
      <c r="F1401" s="58">
        <v>44482</v>
      </c>
      <c r="G1401" s="5">
        <f t="shared" si="128"/>
        <v>6.2054794520547949</v>
      </c>
      <c r="H1401" s="11">
        <v>15</v>
      </c>
      <c r="I1401" s="11"/>
      <c r="J1401" s="87">
        <v>0.05</v>
      </c>
      <c r="K1401" s="88">
        <f t="shared" si="129"/>
        <v>6.3333333333333325E-2</v>
      </c>
      <c r="L1401" s="238">
        <v>1065000</v>
      </c>
      <c r="M1401" s="238">
        <v>870694.3</v>
      </c>
      <c r="N1401" s="89">
        <v>0.05</v>
      </c>
      <c r="O1401" s="239">
        <f t="shared" si="131"/>
        <v>1118250</v>
      </c>
      <c r="P1401" s="238">
        <f t="shared" si="132"/>
        <v>439487.56849315064</v>
      </c>
      <c r="Q1401" s="238">
        <f t="shared" si="133"/>
        <v>678762.43150684936</v>
      </c>
      <c r="R1401" s="89">
        <v>0.05</v>
      </c>
      <c r="S1401" s="238">
        <f t="shared" si="130"/>
        <v>644824.30993150687</v>
      </c>
    </row>
    <row r="1402" spans="2:19" ht="15" customHeight="1" x14ac:dyDescent="0.25">
      <c r="B1402" s="11">
        <v>1398</v>
      </c>
      <c r="C1402" s="161" t="s">
        <v>1039</v>
      </c>
      <c r="D1402" s="237"/>
      <c r="E1402" s="152">
        <v>42217</v>
      </c>
      <c r="F1402" s="58">
        <v>44482</v>
      </c>
      <c r="G1402" s="5">
        <f t="shared" si="128"/>
        <v>6.2054794520547949</v>
      </c>
      <c r="H1402" s="11">
        <v>15</v>
      </c>
      <c r="I1402" s="11"/>
      <c r="J1402" s="87">
        <v>0.05</v>
      </c>
      <c r="K1402" s="88">
        <f t="shared" si="129"/>
        <v>6.3333333333333325E-2</v>
      </c>
      <c r="L1402" s="238">
        <v>6038644</v>
      </c>
      <c r="M1402" s="238">
        <v>4936913.5199999996</v>
      </c>
      <c r="N1402" s="89">
        <v>0.05</v>
      </c>
      <c r="O1402" s="239">
        <f t="shared" si="131"/>
        <v>6340576.2000000002</v>
      </c>
      <c r="P1402" s="238">
        <f t="shared" si="132"/>
        <v>2491933.3038082188</v>
      </c>
      <c r="Q1402" s="238">
        <f t="shared" si="133"/>
        <v>3848642.8961917814</v>
      </c>
      <c r="R1402" s="89">
        <v>0.05</v>
      </c>
      <c r="S1402" s="238">
        <f t="shared" si="130"/>
        <v>3656210.7513821921</v>
      </c>
    </row>
    <row r="1403" spans="2:19" ht="15" customHeight="1" x14ac:dyDescent="0.25">
      <c r="B1403" s="11">
        <v>1399</v>
      </c>
      <c r="C1403" s="161" t="s">
        <v>1039</v>
      </c>
      <c r="D1403" s="237"/>
      <c r="E1403" s="152">
        <v>42217</v>
      </c>
      <c r="F1403" s="58">
        <v>44482</v>
      </c>
      <c r="G1403" s="5">
        <f t="shared" si="128"/>
        <v>6.2054794520547949</v>
      </c>
      <c r="H1403" s="11">
        <v>15</v>
      </c>
      <c r="I1403" s="11"/>
      <c r="J1403" s="87">
        <v>0.05</v>
      </c>
      <c r="K1403" s="88">
        <f t="shared" si="129"/>
        <v>6.3333333333333325E-2</v>
      </c>
      <c r="L1403" s="238">
        <v>6038644</v>
      </c>
      <c r="M1403" s="238">
        <v>4936913.5199999996</v>
      </c>
      <c r="N1403" s="89">
        <v>0.05</v>
      </c>
      <c r="O1403" s="239">
        <f t="shared" si="131"/>
        <v>6340576.2000000002</v>
      </c>
      <c r="P1403" s="238">
        <f t="shared" si="132"/>
        <v>2491933.3038082188</v>
      </c>
      <c r="Q1403" s="238">
        <f t="shared" si="133"/>
        <v>3848642.8961917814</v>
      </c>
      <c r="R1403" s="89">
        <v>0.05</v>
      </c>
      <c r="S1403" s="238">
        <f t="shared" si="130"/>
        <v>3656210.7513821921</v>
      </c>
    </row>
    <row r="1404" spans="2:19" ht="15" customHeight="1" x14ac:dyDescent="0.25">
      <c r="B1404" s="11">
        <v>1400</v>
      </c>
      <c r="C1404" s="161" t="s">
        <v>1039</v>
      </c>
      <c r="D1404" s="237"/>
      <c r="E1404" s="152">
        <v>42217</v>
      </c>
      <c r="F1404" s="58">
        <v>44482</v>
      </c>
      <c r="G1404" s="5">
        <f t="shared" si="128"/>
        <v>6.2054794520547949</v>
      </c>
      <c r="H1404" s="11">
        <v>15</v>
      </c>
      <c r="I1404" s="11"/>
      <c r="J1404" s="87">
        <v>0.05</v>
      </c>
      <c r="K1404" s="88">
        <f t="shared" si="129"/>
        <v>6.3333333333333325E-2</v>
      </c>
      <c r="L1404" s="238">
        <v>6038644</v>
      </c>
      <c r="M1404" s="238">
        <v>4936913.5199999996</v>
      </c>
      <c r="N1404" s="89">
        <v>0.05</v>
      </c>
      <c r="O1404" s="239">
        <f t="shared" si="131"/>
        <v>6340576.2000000002</v>
      </c>
      <c r="P1404" s="238">
        <f t="shared" si="132"/>
        <v>2491933.3038082188</v>
      </c>
      <c r="Q1404" s="238">
        <f t="shared" si="133"/>
        <v>3848642.8961917814</v>
      </c>
      <c r="R1404" s="89">
        <v>0.05</v>
      </c>
      <c r="S1404" s="238">
        <f t="shared" si="130"/>
        <v>3656210.7513821921</v>
      </c>
    </row>
    <row r="1405" spans="2:19" ht="15" customHeight="1" x14ac:dyDescent="0.25">
      <c r="B1405" s="11">
        <v>1401</v>
      </c>
      <c r="C1405" s="161" t="s">
        <v>1039</v>
      </c>
      <c r="D1405" s="237"/>
      <c r="E1405" s="152">
        <v>42217</v>
      </c>
      <c r="F1405" s="58">
        <v>44482</v>
      </c>
      <c r="G1405" s="5">
        <f t="shared" si="128"/>
        <v>6.2054794520547949</v>
      </c>
      <c r="H1405" s="11">
        <v>15</v>
      </c>
      <c r="I1405" s="11"/>
      <c r="J1405" s="87">
        <v>0.05</v>
      </c>
      <c r="K1405" s="88">
        <f t="shared" si="129"/>
        <v>6.3333333333333325E-2</v>
      </c>
      <c r="L1405" s="238">
        <v>6038644</v>
      </c>
      <c r="M1405" s="238">
        <v>4936913.5199999996</v>
      </c>
      <c r="N1405" s="89">
        <v>0.05</v>
      </c>
      <c r="O1405" s="239">
        <f t="shared" si="131"/>
        <v>6340576.2000000002</v>
      </c>
      <c r="P1405" s="238">
        <f t="shared" si="132"/>
        <v>2491933.3038082188</v>
      </c>
      <c r="Q1405" s="238">
        <f t="shared" si="133"/>
        <v>3848642.8961917814</v>
      </c>
      <c r="R1405" s="89">
        <v>0.05</v>
      </c>
      <c r="S1405" s="238">
        <f t="shared" si="130"/>
        <v>3656210.7513821921</v>
      </c>
    </row>
    <row r="1406" spans="2:19" ht="15" customHeight="1" x14ac:dyDescent="0.25">
      <c r="B1406" s="11">
        <v>1402</v>
      </c>
      <c r="C1406" s="161" t="s">
        <v>1039</v>
      </c>
      <c r="D1406" s="237"/>
      <c r="E1406" s="152">
        <v>42217</v>
      </c>
      <c r="F1406" s="58">
        <v>44482</v>
      </c>
      <c r="G1406" s="5">
        <f t="shared" si="128"/>
        <v>6.2054794520547949</v>
      </c>
      <c r="H1406" s="11">
        <v>15</v>
      </c>
      <c r="I1406" s="11"/>
      <c r="J1406" s="87">
        <v>0.05</v>
      </c>
      <c r="K1406" s="88">
        <f t="shared" si="129"/>
        <v>6.3333333333333325E-2</v>
      </c>
      <c r="L1406" s="238">
        <v>6038644</v>
      </c>
      <c r="M1406" s="238">
        <v>4936913.5199999996</v>
      </c>
      <c r="N1406" s="89">
        <v>0.05</v>
      </c>
      <c r="O1406" s="239">
        <f t="shared" si="131"/>
        <v>6340576.2000000002</v>
      </c>
      <c r="P1406" s="238">
        <f t="shared" si="132"/>
        <v>2491933.3038082188</v>
      </c>
      <c r="Q1406" s="238">
        <f t="shared" si="133"/>
        <v>3848642.8961917814</v>
      </c>
      <c r="R1406" s="89">
        <v>0.05</v>
      </c>
      <c r="S1406" s="238">
        <f t="shared" si="130"/>
        <v>3656210.7513821921</v>
      </c>
    </row>
    <row r="1407" spans="2:19" ht="15" customHeight="1" x14ac:dyDescent="0.25">
      <c r="B1407" s="11">
        <v>1403</v>
      </c>
      <c r="C1407" s="161" t="s">
        <v>1039</v>
      </c>
      <c r="D1407" s="237"/>
      <c r="E1407" s="152">
        <v>42217</v>
      </c>
      <c r="F1407" s="58">
        <v>44482</v>
      </c>
      <c r="G1407" s="5">
        <f t="shared" si="128"/>
        <v>6.2054794520547949</v>
      </c>
      <c r="H1407" s="11">
        <v>15</v>
      </c>
      <c r="I1407" s="11"/>
      <c r="J1407" s="87">
        <v>0.05</v>
      </c>
      <c r="K1407" s="88">
        <f t="shared" si="129"/>
        <v>6.3333333333333325E-2</v>
      </c>
      <c r="L1407" s="238">
        <v>6038644</v>
      </c>
      <c r="M1407" s="238">
        <v>4936913.5199999996</v>
      </c>
      <c r="N1407" s="89">
        <v>0.05</v>
      </c>
      <c r="O1407" s="239">
        <f t="shared" si="131"/>
        <v>6340576.2000000002</v>
      </c>
      <c r="P1407" s="238">
        <f t="shared" si="132"/>
        <v>2491933.3038082188</v>
      </c>
      <c r="Q1407" s="238">
        <f t="shared" si="133"/>
        <v>3848642.8961917814</v>
      </c>
      <c r="R1407" s="89">
        <v>0.05</v>
      </c>
      <c r="S1407" s="238">
        <f t="shared" si="130"/>
        <v>3656210.7513821921</v>
      </c>
    </row>
    <row r="1408" spans="2:19" ht="15" customHeight="1" x14ac:dyDescent="0.25">
      <c r="B1408" s="11">
        <v>1404</v>
      </c>
      <c r="C1408" s="161" t="s">
        <v>1039</v>
      </c>
      <c r="D1408" s="237"/>
      <c r="E1408" s="152">
        <v>42217</v>
      </c>
      <c r="F1408" s="58">
        <v>44482</v>
      </c>
      <c r="G1408" s="5">
        <f t="shared" si="128"/>
        <v>6.2054794520547949</v>
      </c>
      <c r="H1408" s="11">
        <v>15</v>
      </c>
      <c r="I1408" s="11"/>
      <c r="J1408" s="87">
        <v>0.05</v>
      </c>
      <c r="K1408" s="88">
        <f t="shared" si="129"/>
        <v>6.3333333333333325E-2</v>
      </c>
      <c r="L1408" s="238">
        <v>6038644</v>
      </c>
      <c r="M1408" s="238">
        <v>4936913.5199999996</v>
      </c>
      <c r="N1408" s="89">
        <v>0.05</v>
      </c>
      <c r="O1408" s="239">
        <f t="shared" si="131"/>
        <v>6340576.2000000002</v>
      </c>
      <c r="P1408" s="238">
        <f t="shared" si="132"/>
        <v>2491933.3038082188</v>
      </c>
      <c r="Q1408" s="238">
        <f t="shared" si="133"/>
        <v>3848642.8961917814</v>
      </c>
      <c r="R1408" s="89">
        <v>0.05</v>
      </c>
      <c r="S1408" s="238">
        <f t="shared" si="130"/>
        <v>3656210.7513821921</v>
      </c>
    </row>
    <row r="1409" spans="2:19" ht="15" customHeight="1" x14ac:dyDescent="0.25">
      <c r="B1409" s="11">
        <v>1405</v>
      </c>
      <c r="C1409" s="161" t="s">
        <v>1039</v>
      </c>
      <c r="D1409" s="237"/>
      <c r="E1409" s="152">
        <v>42217</v>
      </c>
      <c r="F1409" s="58">
        <v>44482</v>
      </c>
      <c r="G1409" s="5">
        <f t="shared" si="128"/>
        <v>6.2054794520547949</v>
      </c>
      <c r="H1409" s="11">
        <v>15</v>
      </c>
      <c r="I1409" s="11"/>
      <c r="J1409" s="87">
        <v>0.05</v>
      </c>
      <c r="K1409" s="88">
        <f t="shared" si="129"/>
        <v>6.3333333333333325E-2</v>
      </c>
      <c r="L1409" s="238">
        <v>6038644</v>
      </c>
      <c r="M1409" s="238">
        <v>4936913.5199999996</v>
      </c>
      <c r="N1409" s="89">
        <v>0.05</v>
      </c>
      <c r="O1409" s="239">
        <f t="shared" si="131"/>
        <v>6340576.2000000002</v>
      </c>
      <c r="P1409" s="238">
        <f t="shared" si="132"/>
        <v>2491933.3038082188</v>
      </c>
      <c r="Q1409" s="238">
        <f t="shared" si="133"/>
        <v>3848642.8961917814</v>
      </c>
      <c r="R1409" s="89">
        <v>0.05</v>
      </c>
      <c r="S1409" s="238">
        <f t="shared" si="130"/>
        <v>3656210.7513821921</v>
      </c>
    </row>
    <row r="1410" spans="2:19" ht="15" customHeight="1" x14ac:dyDescent="0.25">
      <c r="B1410" s="11">
        <v>1406</v>
      </c>
      <c r="C1410" s="161" t="s">
        <v>1039</v>
      </c>
      <c r="D1410" s="237"/>
      <c r="E1410" s="152">
        <v>42217</v>
      </c>
      <c r="F1410" s="58">
        <v>44482</v>
      </c>
      <c r="G1410" s="5">
        <f t="shared" si="128"/>
        <v>6.2054794520547949</v>
      </c>
      <c r="H1410" s="11">
        <v>15</v>
      </c>
      <c r="I1410" s="11"/>
      <c r="J1410" s="87">
        <v>0.05</v>
      </c>
      <c r="K1410" s="88">
        <f t="shared" si="129"/>
        <v>6.3333333333333325E-2</v>
      </c>
      <c r="L1410" s="238">
        <v>6038644</v>
      </c>
      <c r="M1410" s="238">
        <v>4936913.5199999996</v>
      </c>
      <c r="N1410" s="89">
        <v>0.05</v>
      </c>
      <c r="O1410" s="239">
        <f t="shared" si="131"/>
        <v>6340576.2000000002</v>
      </c>
      <c r="P1410" s="238">
        <f t="shared" si="132"/>
        <v>2491933.3038082188</v>
      </c>
      <c r="Q1410" s="238">
        <f t="shared" si="133"/>
        <v>3848642.8961917814</v>
      </c>
      <c r="R1410" s="89">
        <v>0.05</v>
      </c>
      <c r="S1410" s="238">
        <f t="shared" si="130"/>
        <v>3656210.7513821921</v>
      </c>
    </row>
    <row r="1411" spans="2:19" ht="15" customHeight="1" x14ac:dyDescent="0.25">
      <c r="B1411" s="11">
        <v>1407</v>
      </c>
      <c r="C1411" s="161" t="s">
        <v>1039</v>
      </c>
      <c r="D1411" s="237"/>
      <c r="E1411" s="152">
        <v>42217</v>
      </c>
      <c r="F1411" s="58">
        <v>44482</v>
      </c>
      <c r="G1411" s="5">
        <f t="shared" si="128"/>
        <v>6.2054794520547949</v>
      </c>
      <c r="H1411" s="11">
        <v>15</v>
      </c>
      <c r="I1411" s="11"/>
      <c r="J1411" s="87">
        <v>0.05</v>
      </c>
      <c r="K1411" s="88">
        <f t="shared" si="129"/>
        <v>6.3333333333333325E-2</v>
      </c>
      <c r="L1411" s="238">
        <v>6038644</v>
      </c>
      <c r="M1411" s="238">
        <v>4936913.5199999996</v>
      </c>
      <c r="N1411" s="89">
        <v>0.05</v>
      </c>
      <c r="O1411" s="239">
        <f t="shared" si="131"/>
        <v>6340576.2000000002</v>
      </c>
      <c r="P1411" s="238">
        <f t="shared" si="132"/>
        <v>2491933.3038082188</v>
      </c>
      <c r="Q1411" s="238">
        <f t="shared" si="133"/>
        <v>3848642.8961917814</v>
      </c>
      <c r="R1411" s="89">
        <v>0.05</v>
      </c>
      <c r="S1411" s="238">
        <f t="shared" si="130"/>
        <v>3656210.7513821921</v>
      </c>
    </row>
    <row r="1412" spans="2:19" ht="15" customHeight="1" x14ac:dyDescent="0.25">
      <c r="B1412" s="11">
        <v>1408</v>
      </c>
      <c r="C1412" s="161" t="s">
        <v>1039</v>
      </c>
      <c r="D1412" s="237"/>
      <c r="E1412" s="152">
        <v>42217</v>
      </c>
      <c r="F1412" s="58">
        <v>44482</v>
      </c>
      <c r="G1412" s="5">
        <f t="shared" si="128"/>
        <v>6.2054794520547949</v>
      </c>
      <c r="H1412" s="11">
        <v>15</v>
      </c>
      <c r="I1412" s="11"/>
      <c r="J1412" s="87">
        <v>0.05</v>
      </c>
      <c r="K1412" s="88">
        <f t="shared" si="129"/>
        <v>6.3333333333333325E-2</v>
      </c>
      <c r="L1412" s="238">
        <v>6038644</v>
      </c>
      <c r="M1412" s="238">
        <v>4936913.5199999996</v>
      </c>
      <c r="N1412" s="89">
        <v>0.05</v>
      </c>
      <c r="O1412" s="239">
        <f t="shared" si="131"/>
        <v>6340576.2000000002</v>
      </c>
      <c r="P1412" s="238">
        <f t="shared" si="132"/>
        <v>2491933.3038082188</v>
      </c>
      <c r="Q1412" s="238">
        <f t="shared" si="133"/>
        <v>3848642.8961917814</v>
      </c>
      <c r="R1412" s="89">
        <v>0.05</v>
      </c>
      <c r="S1412" s="238">
        <f t="shared" si="130"/>
        <v>3656210.7513821921</v>
      </c>
    </row>
    <row r="1413" spans="2:19" ht="15" customHeight="1" x14ac:dyDescent="0.25">
      <c r="B1413" s="11">
        <v>1409</v>
      </c>
      <c r="C1413" s="161" t="s">
        <v>1039</v>
      </c>
      <c r="D1413" s="237"/>
      <c r="E1413" s="152">
        <v>42217</v>
      </c>
      <c r="F1413" s="58">
        <v>44482</v>
      </c>
      <c r="G1413" s="5">
        <f t="shared" ref="G1413:G1476" si="134">(F1413-E1413)/(EDATE(F1413,12)-F1413)</f>
        <v>6.2054794520547949</v>
      </c>
      <c r="H1413" s="11">
        <v>15</v>
      </c>
      <c r="I1413" s="11"/>
      <c r="J1413" s="87">
        <v>0.05</v>
      </c>
      <c r="K1413" s="88">
        <f t="shared" ref="K1413:K1476" si="135">(1-J1413)/H1413</f>
        <v>6.3333333333333325E-2</v>
      </c>
      <c r="L1413" s="238">
        <v>6038644</v>
      </c>
      <c r="M1413" s="238">
        <v>4936913.5199999996</v>
      </c>
      <c r="N1413" s="89">
        <v>0.05</v>
      </c>
      <c r="O1413" s="239">
        <f t="shared" si="131"/>
        <v>6340576.2000000002</v>
      </c>
      <c r="P1413" s="238">
        <f t="shared" si="132"/>
        <v>2491933.3038082188</v>
      </c>
      <c r="Q1413" s="238">
        <f t="shared" si="133"/>
        <v>3848642.8961917814</v>
      </c>
      <c r="R1413" s="89">
        <v>0.05</v>
      </c>
      <c r="S1413" s="238">
        <f t="shared" ref="S1413:S1476" si="136">IF(M1413&lt;=0,0,IF(Q1413&lt;=J1413*O1413,J1413*O1413,Q1413*(1-R1413)))</f>
        <v>3656210.7513821921</v>
      </c>
    </row>
    <row r="1414" spans="2:19" ht="15" customHeight="1" x14ac:dyDescent="0.25">
      <c r="B1414" s="11">
        <v>1410</v>
      </c>
      <c r="C1414" s="161" t="s">
        <v>1039</v>
      </c>
      <c r="D1414" s="237"/>
      <c r="E1414" s="152">
        <v>42217</v>
      </c>
      <c r="F1414" s="58">
        <v>44482</v>
      </c>
      <c r="G1414" s="5">
        <f t="shared" si="134"/>
        <v>6.2054794520547949</v>
      </c>
      <c r="H1414" s="11">
        <v>15</v>
      </c>
      <c r="I1414" s="11"/>
      <c r="J1414" s="87">
        <v>0.05</v>
      </c>
      <c r="K1414" s="88">
        <f t="shared" si="135"/>
        <v>6.3333333333333325E-2</v>
      </c>
      <c r="L1414" s="238">
        <v>6038644</v>
      </c>
      <c r="M1414" s="238">
        <v>4936913.5199999996</v>
      </c>
      <c r="N1414" s="89">
        <v>0.05</v>
      </c>
      <c r="O1414" s="239">
        <f t="shared" ref="O1414:O1477" si="137">L1414*(1+N1414)</f>
        <v>6340576.2000000002</v>
      </c>
      <c r="P1414" s="238">
        <f t="shared" ref="P1414:P1477" si="138">O1414*K1414*G1414</f>
        <v>2491933.3038082188</v>
      </c>
      <c r="Q1414" s="238">
        <f t="shared" ref="Q1414:Q1477" si="139">MAX(O1414-P1414,0)</f>
        <v>3848642.8961917814</v>
      </c>
      <c r="R1414" s="89">
        <v>0.05</v>
      </c>
      <c r="S1414" s="238">
        <f t="shared" si="136"/>
        <v>3656210.7513821921</v>
      </c>
    </row>
    <row r="1415" spans="2:19" ht="15" customHeight="1" x14ac:dyDescent="0.25">
      <c r="B1415" s="11">
        <v>1411</v>
      </c>
      <c r="C1415" s="161" t="s">
        <v>1039</v>
      </c>
      <c r="D1415" s="237"/>
      <c r="E1415" s="152">
        <v>42217</v>
      </c>
      <c r="F1415" s="58">
        <v>44482</v>
      </c>
      <c r="G1415" s="5">
        <f t="shared" si="134"/>
        <v>6.2054794520547949</v>
      </c>
      <c r="H1415" s="11">
        <v>15</v>
      </c>
      <c r="I1415" s="11"/>
      <c r="J1415" s="87">
        <v>0.05</v>
      </c>
      <c r="K1415" s="88">
        <f t="shared" si="135"/>
        <v>6.3333333333333325E-2</v>
      </c>
      <c r="L1415" s="238">
        <v>6038644</v>
      </c>
      <c r="M1415" s="238">
        <v>4936913.5199999996</v>
      </c>
      <c r="N1415" s="89">
        <v>0.05</v>
      </c>
      <c r="O1415" s="239">
        <f t="shared" si="137"/>
        <v>6340576.2000000002</v>
      </c>
      <c r="P1415" s="238">
        <f t="shared" si="138"/>
        <v>2491933.3038082188</v>
      </c>
      <c r="Q1415" s="238">
        <f t="shared" si="139"/>
        <v>3848642.8961917814</v>
      </c>
      <c r="R1415" s="89">
        <v>0.05</v>
      </c>
      <c r="S1415" s="238">
        <f t="shared" si="136"/>
        <v>3656210.7513821921</v>
      </c>
    </row>
    <row r="1416" spans="2:19" ht="15" customHeight="1" x14ac:dyDescent="0.25">
      <c r="B1416" s="11">
        <v>1412</v>
      </c>
      <c r="C1416" s="161" t="s">
        <v>1039</v>
      </c>
      <c r="D1416" s="237"/>
      <c r="E1416" s="152">
        <v>42217</v>
      </c>
      <c r="F1416" s="58">
        <v>44482</v>
      </c>
      <c r="G1416" s="5">
        <f t="shared" si="134"/>
        <v>6.2054794520547949</v>
      </c>
      <c r="H1416" s="11">
        <v>15</v>
      </c>
      <c r="I1416" s="11"/>
      <c r="J1416" s="87">
        <v>0.05</v>
      </c>
      <c r="K1416" s="88">
        <f t="shared" si="135"/>
        <v>6.3333333333333325E-2</v>
      </c>
      <c r="L1416" s="238">
        <v>6038644</v>
      </c>
      <c r="M1416" s="238">
        <v>4936913.5199999996</v>
      </c>
      <c r="N1416" s="89">
        <v>0.05</v>
      </c>
      <c r="O1416" s="239">
        <f t="shared" si="137"/>
        <v>6340576.2000000002</v>
      </c>
      <c r="P1416" s="238">
        <f t="shared" si="138"/>
        <v>2491933.3038082188</v>
      </c>
      <c r="Q1416" s="238">
        <f t="shared" si="139"/>
        <v>3848642.8961917814</v>
      </c>
      <c r="R1416" s="89">
        <v>0.05</v>
      </c>
      <c r="S1416" s="238">
        <f t="shared" si="136"/>
        <v>3656210.7513821921</v>
      </c>
    </row>
    <row r="1417" spans="2:19" ht="15" customHeight="1" x14ac:dyDescent="0.25">
      <c r="B1417" s="11">
        <v>1413</v>
      </c>
      <c r="C1417" s="161" t="s">
        <v>1039</v>
      </c>
      <c r="D1417" s="237"/>
      <c r="E1417" s="152">
        <v>42217</v>
      </c>
      <c r="F1417" s="58">
        <v>44482</v>
      </c>
      <c r="G1417" s="5">
        <f t="shared" si="134"/>
        <v>6.2054794520547949</v>
      </c>
      <c r="H1417" s="11">
        <v>15</v>
      </c>
      <c r="I1417" s="11"/>
      <c r="J1417" s="87">
        <v>0.05</v>
      </c>
      <c r="K1417" s="88">
        <f t="shared" si="135"/>
        <v>6.3333333333333325E-2</v>
      </c>
      <c r="L1417" s="238">
        <v>6038644</v>
      </c>
      <c r="M1417" s="238">
        <v>4936913.5199999996</v>
      </c>
      <c r="N1417" s="89">
        <v>0.05</v>
      </c>
      <c r="O1417" s="239">
        <f t="shared" si="137"/>
        <v>6340576.2000000002</v>
      </c>
      <c r="P1417" s="238">
        <f t="shared" si="138"/>
        <v>2491933.3038082188</v>
      </c>
      <c r="Q1417" s="238">
        <f t="shared" si="139"/>
        <v>3848642.8961917814</v>
      </c>
      <c r="R1417" s="89">
        <v>0.05</v>
      </c>
      <c r="S1417" s="238">
        <f t="shared" si="136"/>
        <v>3656210.7513821921</v>
      </c>
    </row>
    <row r="1418" spans="2:19" ht="15" customHeight="1" x14ac:dyDescent="0.25">
      <c r="B1418" s="11">
        <v>1414</v>
      </c>
      <c r="C1418" s="161" t="s">
        <v>1039</v>
      </c>
      <c r="D1418" s="237"/>
      <c r="E1418" s="152">
        <v>42217</v>
      </c>
      <c r="F1418" s="58">
        <v>44482</v>
      </c>
      <c r="G1418" s="5">
        <f t="shared" si="134"/>
        <v>6.2054794520547949</v>
      </c>
      <c r="H1418" s="11">
        <v>15</v>
      </c>
      <c r="I1418" s="11"/>
      <c r="J1418" s="87">
        <v>0.05</v>
      </c>
      <c r="K1418" s="88">
        <f t="shared" si="135"/>
        <v>6.3333333333333325E-2</v>
      </c>
      <c r="L1418" s="238">
        <v>6038644</v>
      </c>
      <c r="M1418" s="238">
        <v>4936913.5199999996</v>
      </c>
      <c r="N1418" s="89">
        <v>0.05</v>
      </c>
      <c r="O1418" s="239">
        <f t="shared" si="137"/>
        <v>6340576.2000000002</v>
      </c>
      <c r="P1418" s="238">
        <f t="shared" si="138"/>
        <v>2491933.3038082188</v>
      </c>
      <c r="Q1418" s="238">
        <f t="shared" si="139"/>
        <v>3848642.8961917814</v>
      </c>
      <c r="R1418" s="89">
        <v>0.05</v>
      </c>
      <c r="S1418" s="238">
        <f t="shared" si="136"/>
        <v>3656210.7513821921</v>
      </c>
    </row>
    <row r="1419" spans="2:19" ht="15" customHeight="1" x14ac:dyDescent="0.25">
      <c r="B1419" s="11">
        <v>1415</v>
      </c>
      <c r="C1419" s="161" t="s">
        <v>1039</v>
      </c>
      <c r="D1419" s="237"/>
      <c r="E1419" s="152">
        <v>42217</v>
      </c>
      <c r="F1419" s="58">
        <v>44482</v>
      </c>
      <c r="G1419" s="5">
        <f t="shared" si="134"/>
        <v>6.2054794520547949</v>
      </c>
      <c r="H1419" s="11">
        <v>15</v>
      </c>
      <c r="I1419" s="11"/>
      <c r="J1419" s="87">
        <v>0.05</v>
      </c>
      <c r="K1419" s="88">
        <f t="shared" si="135"/>
        <v>6.3333333333333325E-2</v>
      </c>
      <c r="L1419" s="238">
        <v>6038644</v>
      </c>
      <c r="M1419" s="238">
        <v>4936913.5199999996</v>
      </c>
      <c r="N1419" s="89">
        <v>0.05</v>
      </c>
      <c r="O1419" s="239">
        <f t="shared" si="137"/>
        <v>6340576.2000000002</v>
      </c>
      <c r="P1419" s="238">
        <f t="shared" si="138"/>
        <v>2491933.3038082188</v>
      </c>
      <c r="Q1419" s="238">
        <f t="shared" si="139"/>
        <v>3848642.8961917814</v>
      </c>
      <c r="R1419" s="89">
        <v>0.05</v>
      </c>
      <c r="S1419" s="238">
        <f t="shared" si="136"/>
        <v>3656210.7513821921</v>
      </c>
    </row>
    <row r="1420" spans="2:19" ht="15" customHeight="1" x14ac:dyDescent="0.25">
      <c r="B1420" s="11">
        <v>1416</v>
      </c>
      <c r="C1420" s="161" t="s">
        <v>1039</v>
      </c>
      <c r="D1420" s="237"/>
      <c r="E1420" s="152">
        <v>42217</v>
      </c>
      <c r="F1420" s="58">
        <v>44482</v>
      </c>
      <c r="G1420" s="5">
        <f t="shared" si="134"/>
        <v>6.2054794520547949</v>
      </c>
      <c r="H1420" s="11">
        <v>15</v>
      </c>
      <c r="I1420" s="11"/>
      <c r="J1420" s="87">
        <v>0.05</v>
      </c>
      <c r="K1420" s="88">
        <f t="shared" si="135"/>
        <v>6.3333333333333325E-2</v>
      </c>
      <c r="L1420" s="238">
        <v>6038644</v>
      </c>
      <c r="M1420" s="238">
        <v>4936913.5199999996</v>
      </c>
      <c r="N1420" s="89">
        <v>0.05</v>
      </c>
      <c r="O1420" s="239">
        <f t="shared" si="137"/>
        <v>6340576.2000000002</v>
      </c>
      <c r="P1420" s="238">
        <f t="shared" si="138"/>
        <v>2491933.3038082188</v>
      </c>
      <c r="Q1420" s="238">
        <f t="shared" si="139"/>
        <v>3848642.8961917814</v>
      </c>
      <c r="R1420" s="89">
        <v>0.05</v>
      </c>
      <c r="S1420" s="238">
        <f t="shared" si="136"/>
        <v>3656210.7513821921</v>
      </c>
    </row>
    <row r="1421" spans="2:19" ht="15" customHeight="1" x14ac:dyDescent="0.25">
      <c r="B1421" s="11">
        <v>1417</v>
      </c>
      <c r="C1421" s="161" t="s">
        <v>1039</v>
      </c>
      <c r="D1421" s="237"/>
      <c r="E1421" s="152">
        <v>42217</v>
      </c>
      <c r="F1421" s="58">
        <v>44482</v>
      </c>
      <c r="G1421" s="5">
        <f t="shared" si="134"/>
        <v>6.2054794520547949</v>
      </c>
      <c r="H1421" s="11">
        <v>15</v>
      </c>
      <c r="I1421" s="11"/>
      <c r="J1421" s="87">
        <v>0.05</v>
      </c>
      <c r="K1421" s="88">
        <f t="shared" si="135"/>
        <v>6.3333333333333325E-2</v>
      </c>
      <c r="L1421" s="238">
        <v>6038644</v>
      </c>
      <c r="M1421" s="238">
        <v>4936913.5199999996</v>
      </c>
      <c r="N1421" s="89">
        <v>0.05</v>
      </c>
      <c r="O1421" s="239">
        <f t="shared" si="137"/>
        <v>6340576.2000000002</v>
      </c>
      <c r="P1421" s="238">
        <f t="shared" si="138"/>
        <v>2491933.3038082188</v>
      </c>
      <c r="Q1421" s="238">
        <f t="shared" si="139"/>
        <v>3848642.8961917814</v>
      </c>
      <c r="R1421" s="89">
        <v>0.05</v>
      </c>
      <c r="S1421" s="238">
        <f t="shared" si="136"/>
        <v>3656210.7513821921</v>
      </c>
    </row>
    <row r="1422" spans="2:19" ht="15" customHeight="1" x14ac:dyDescent="0.25">
      <c r="B1422" s="11">
        <v>1418</v>
      </c>
      <c r="C1422" s="161" t="s">
        <v>1040</v>
      </c>
      <c r="D1422" s="237"/>
      <c r="E1422" s="152">
        <v>42217</v>
      </c>
      <c r="F1422" s="58">
        <v>44482</v>
      </c>
      <c r="G1422" s="5">
        <f t="shared" si="134"/>
        <v>6.2054794520547949</v>
      </c>
      <c r="H1422" s="11">
        <v>15</v>
      </c>
      <c r="I1422" s="11"/>
      <c r="J1422" s="87">
        <v>0.05</v>
      </c>
      <c r="K1422" s="88">
        <f t="shared" si="135"/>
        <v>6.3333333333333325E-2</v>
      </c>
      <c r="L1422" s="238">
        <v>4907242</v>
      </c>
      <c r="M1422" s="238">
        <v>4011932.04</v>
      </c>
      <c r="N1422" s="89">
        <v>0.05</v>
      </c>
      <c r="O1422" s="239">
        <f t="shared" si="137"/>
        <v>5152604.1000000006</v>
      </c>
      <c r="P1422" s="238">
        <f t="shared" si="138"/>
        <v>2025043.9949178083</v>
      </c>
      <c r="Q1422" s="238">
        <f t="shared" si="139"/>
        <v>3127560.1050821925</v>
      </c>
      <c r="R1422" s="89">
        <v>0.05</v>
      </c>
      <c r="S1422" s="238">
        <f t="shared" si="136"/>
        <v>2971182.0998280826</v>
      </c>
    </row>
    <row r="1423" spans="2:19" ht="15" customHeight="1" x14ac:dyDescent="0.25">
      <c r="B1423" s="11">
        <v>1419</v>
      </c>
      <c r="C1423" s="161" t="s">
        <v>1041</v>
      </c>
      <c r="D1423" s="237"/>
      <c r="E1423" s="152">
        <v>42217</v>
      </c>
      <c r="F1423" s="58">
        <v>44482</v>
      </c>
      <c r="G1423" s="5">
        <f t="shared" si="134"/>
        <v>6.2054794520547949</v>
      </c>
      <c r="H1423" s="11">
        <v>15</v>
      </c>
      <c r="I1423" s="11"/>
      <c r="J1423" s="87">
        <v>0.05</v>
      </c>
      <c r="K1423" s="88">
        <f t="shared" si="135"/>
        <v>6.3333333333333325E-2</v>
      </c>
      <c r="L1423" s="238">
        <v>14027017</v>
      </c>
      <c r="M1423" s="238">
        <v>11467834.470000001</v>
      </c>
      <c r="N1423" s="89">
        <v>0.05</v>
      </c>
      <c r="O1423" s="239">
        <f t="shared" si="137"/>
        <v>14728367.850000001</v>
      </c>
      <c r="P1423" s="238">
        <f t="shared" si="138"/>
        <v>5788450.3235136988</v>
      </c>
      <c r="Q1423" s="238">
        <f t="shared" si="139"/>
        <v>8939917.5264863037</v>
      </c>
      <c r="R1423" s="89">
        <v>0.05</v>
      </c>
      <c r="S1423" s="238">
        <f t="shared" si="136"/>
        <v>8492921.6501619872</v>
      </c>
    </row>
    <row r="1424" spans="2:19" ht="15" customHeight="1" x14ac:dyDescent="0.25">
      <c r="B1424" s="11">
        <v>1420</v>
      </c>
      <c r="C1424" s="161" t="s">
        <v>1042</v>
      </c>
      <c r="D1424" s="237"/>
      <c r="E1424" s="152">
        <v>42217</v>
      </c>
      <c r="F1424" s="58">
        <v>44482</v>
      </c>
      <c r="G1424" s="5">
        <f t="shared" si="134"/>
        <v>6.2054794520547949</v>
      </c>
      <c r="H1424" s="11">
        <v>15</v>
      </c>
      <c r="I1424" s="11"/>
      <c r="J1424" s="87">
        <v>0.05</v>
      </c>
      <c r="K1424" s="88">
        <f t="shared" si="135"/>
        <v>6.3333333333333325E-2</v>
      </c>
      <c r="L1424" s="238">
        <v>3777325</v>
      </c>
      <c r="M1424" s="238">
        <v>3088164.63</v>
      </c>
      <c r="N1424" s="89">
        <v>7.0000000000000007E-2</v>
      </c>
      <c r="O1424" s="239">
        <f t="shared" si="137"/>
        <v>4041737.7500000005</v>
      </c>
      <c r="P1424" s="238">
        <f t="shared" si="138"/>
        <v>1588458.3020205479</v>
      </c>
      <c r="Q1424" s="238">
        <f t="shared" si="139"/>
        <v>2453279.4479794526</v>
      </c>
      <c r="R1424" s="89">
        <v>0.05</v>
      </c>
      <c r="S1424" s="238">
        <f t="shared" si="136"/>
        <v>2330615.4755804799</v>
      </c>
    </row>
    <row r="1425" spans="2:19" ht="15" customHeight="1" x14ac:dyDescent="0.25">
      <c r="B1425" s="11">
        <v>1421</v>
      </c>
      <c r="C1425" s="161" t="s">
        <v>1043</v>
      </c>
      <c r="D1425" s="237"/>
      <c r="E1425" s="152">
        <v>42217</v>
      </c>
      <c r="F1425" s="58">
        <v>44482</v>
      </c>
      <c r="G1425" s="5">
        <f t="shared" si="134"/>
        <v>6.2054794520547949</v>
      </c>
      <c r="H1425" s="11">
        <v>15</v>
      </c>
      <c r="I1425" s="11"/>
      <c r="J1425" s="87">
        <v>0.05</v>
      </c>
      <c r="K1425" s="88">
        <f t="shared" si="135"/>
        <v>6.3333333333333325E-2</v>
      </c>
      <c r="L1425" s="238">
        <v>26278266</v>
      </c>
      <c r="M1425" s="238">
        <v>21483883.91</v>
      </c>
      <c r="N1425" s="89">
        <v>7.0000000000000007E-2</v>
      </c>
      <c r="O1425" s="239">
        <f t="shared" si="137"/>
        <v>28117744.620000001</v>
      </c>
      <c r="P1425" s="238">
        <f t="shared" si="138"/>
        <v>11050658.810243836</v>
      </c>
      <c r="Q1425" s="238">
        <f t="shared" si="139"/>
        <v>17067085.809756167</v>
      </c>
      <c r="R1425" s="89">
        <v>0.05</v>
      </c>
      <c r="S1425" s="238">
        <f t="shared" si="136"/>
        <v>16213731.519268358</v>
      </c>
    </row>
    <row r="1426" spans="2:19" ht="15" customHeight="1" x14ac:dyDescent="0.25">
      <c r="B1426" s="11">
        <v>1422</v>
      </c>
      <c r="C1426" s="161" t="s">
        <v>1044</v>
      </c>
      <c r="D1426" s="237"/>
      <c r="E1426" s="152">
        <v>42217</v>
      </c>
      <c r="F1426" s="58">
        <v>44482</v>
      </c>
      <c r="G1426" s="5">
        <f t="shared" si="134"/>
        <v>6.2054794520547949</v>
      </c>
      <c r="H1426" s="11">
        <v>15</v>
      </c>
      <c r="I1426" s="11"/>
      <c r="J1426" s="87">
        <v>0.05</v>
      </c>
      <c r="K1426" s="88">
        <f t="shared" si="135"/>
        <v>6.3333333333333325E-2</v>
      </c>
      <c r="L1426" s="238">
        <v>17228941</v>
      </c>
      <c r="M1426" s="238">
        <v>14085578.1</v>
      </c>
      <c r="N1426" s="89">
        <v>0.05</v>
      </c>
      <c r="O1426" s="239">
        <f t="shared" si="137"/>
        <v>18090388.050000001</v>
      </c>
      <c r="P1426" s="238">
        <f t="shared" si="138"/>
        <v>7109770.3171849316</v>
      </c>
      <c r="Q1426" s="238">
        <f t="shared" si="139"/>
        <v>10980617.732815068</v>
      </c>
      <c r="R1426" s="89">
        <v>0.05</v>
      </c>
      <c r="S1426" s="238">
        <f t="shared" si="136"/>
        <v>10431586.846174315</v>
      </c>
    </row>
    <row r="1427" spans="2:19" ht="15" customHeight="1" x14ac:dyDescent="0.25">
      <c r="B1427" s="11">
        <v>1423</v>
      </c>
      <c r="C1427" s="161" t="s">
        <v>1045</v>
      </c>
      <c r="D1427" s="237"/>
      <c r="E1427" s="152">
        <v>42217</v>
      </c>
      <c r="F1427" s="58">
        <v>44482</v>
      </c>
      <c r="G1427" s="5">
        <f t="shared" si="134"/>
        <v>6.2054794520547949</v>
      </c>
      <c r="H1427" s="11">
        <v>15</v>
      </c>
      <c r="I1427" s="11"/>
      <c r="J1427" s="87">
        <v>0.05</v>
      </c>
      <c r="K1427" s="88">
        <f t="shared" si="135"/>
        <v>6.3333333333333325E-2</v>
      </c>
      <c r="L1427" s="238">
        <v>21633885</v>
      </c>
      <c r="M1427" s="238">
        <v>17686854.75</v>
      </c>
      <c r="N1427" s="89">
        <v>0.05</v>
      </c>
      <c r="O1427" s="239">
        <f t="shared" si="137"/>
        <v>22715579.25</v>
      </c>
      <c r="P1427" s="238">
        <f t="shared" si="138"/>
        <v>8927533.8175684921</v>
      </c>
      <c r="Q1427" s="238">
        <f t="shared" si="139"/>
        <v>13788045.432431508</v>
      </c>
      <c r="R1427" s="89">
        <v>0.05</v>
      </c>
      <c r="S1427" s="238">
        <f t="shared" si="136"/>
        <v>13098643.160809932</v>
      </c>
    </row>
    <row r="1428" spans="2:19" ht="15" customHeight="1" x14ac:dyDescent="0.25">
      <c r="B1428" s="11">
        <v>1424</v>
      </c>
      <c r="C1428" s="161" t="s">
        <v>1046</v>
      </c>
      <c r="D1428" s="237"/>
      <c r="E1428" s="152">
        <v>42217</v>
      </c>
      <c r="F1428" s="58">
        <v>44482</v>
      </c>
      <c r="G1428" s="5">
        <f t="shared" si="134"/>
        <v>6.2054794520547949</v>
      </c>
      <c r="H1428" s="11">
        <v>15</v>
      </c>
      <c r="I1428" s="11"/>
      <c r="J1428" s="87">
        <v>0.05</v>
      </c>
      <c r="K1428" s="88">
        <f t="shared" si="135"/>
        <v>6.3333333333333325E-2</v>
      </c>
      <c r="L1428" s="238">
        <v>13038218</v>
      </c>
      <c r="M1428" s="238">
        <v>10659438.550000001</v>
      </c>
      <c r="N1428" s="89">
        <v>0.05</v>
      </c>
      <c r="O1428" s="239">
        <f t="shared" si="137"/>
        <v>13690128.9</v>
      </c>
      <c r="P1428" s="238">
        <f t="shared" si="138"/>
        <v>5380408.1937123286</v>
      </c>
      <c r="Q1428" s="238">
        <f t="shared" si="139"/>
        <v>8309720.7062876718</v>
      </c>
      <c r="R1428" s="89">
        <v>0.05</v>
      </c>
      <c r="S1428" s="238">
        <f t="shared" si="136"/>
        <v>7894234.6709732879</v>
      </c>
    </row>
    <row r="1429" spans="2:19" ht="15" customHeight="1" x14ac:dyDescent="0.25">
      <c r="B1429" s="11">
        <v>1425</v>
      </c>
      <c r="C1429" s="161" t="s">
        <v>1047</v>
      </c>
      <c r="D1429" s="237"/>
      <c r="E1429" s="152">
        <v>42217</v>
      </c>
      <c r="F1429" s="58">
        <v>44482</v>
      </c>
      <c r="G1429" s="5">
        <f t="shared" si="134"/>
        <v>6.2054794520547949</v>
      </c>
      <c r="H1429" s="11">
        <v>15</v>
      </c>
      <c r="I1429" s="11"/>
      <c r="J1429" s="87">
        <v>0.05</v>
      </c>
      <c r="K1429" s="88">
        <f t="shared" si="135"/>
        <v>6.3333333333333325E-2</v>
      </c>
      <c r="L1429" s="238">
        <v>277941</v>
      </c>
      <c r="M1429" s="238">
        <v>227231.58</v>
      </c>
      <c r="N1429" s="89">
        <v>0.05</v>
      </c>
      <c r="O1429" s="239">
        <f t="shared" si="137"/>
        <v>291838.05</v>
      </c>
      <c r="P1429" s="238">
        <f t="shared" si="138"/>
        <v>114696.35143150683</v>
      </c>
      <c r="Q1429" s="238">
        <f t="shared" si="139"/>
        <v>177141.69856849316</v>
      </c>
      <c r="R1429" s="89">
        <v>0.05</v>
      </c>
      <c r="S1429" s="238">
        <f t="shared" si="136"/>
        <v>168284.61364006848</v>
      </c>
    </row>
    <row r="1430" spans="2:19" ht="15" customHeight="1" x14ac:dyDescent="0.25">
      <c r="B1430" s="11">
        <v>1426</v>
      </c>
      <c r="C1430" s="161" t="s">
        <v>1047</v>
      </c>
      <c r="D1430" s="237"/>
      <c r="E1430" s="152">
        <v>42217</v>
      </c>
      <c r="F1430" s="58">
        <v>44482</v>
      </c>
      <c r="G1430" s="5">
        <f t="shared" si="134"/>
        <v>6.2054794520547949</v>
      </c>
      <c r="H1430" s="11">
        <v>15</v>
      </c>
      <c r="I1430" s="11"/>
      <c r="J1430" s="87">
        <v>0.05</v>
      </c>
      <c r="K1430" s="88">
        <f t="shared" si="135"/>
        <v>6.3333333333333325E-2</v>
      </c>
      <c r="L1430" s="238">
        <v>277941</v>
      </c>
      <c r="M1430" s="238">
        <v>227231.58</v>
      </c>
      <c r="N1430" s="89">
        <v>0.05</v>
      </c>
      <c r="O1430" s="239">
        <f t="shared" si="137"/>
        <v>291838.05</v>
      </c>
      <c r="P1430" s="238">
        <f t="shared" si="138"/>
        <v>114696.35143150683</v>
      </c>
      <c r="Q1430" s="238">
        <f t="shared" si="139"/>
        <v>177141.69856849316</v>
      </c>
      <c r="R1430" s="89">
        <v>0.05</v>
      </c>
      <c r="S1430" s="238">
        <f t="shared" si="136"/>
        <v>168284.61364006848</v>
      </c>
    </row>
    <row r="1431" spans="2:19" ht="15" customHeight="1" x14ac:dyDescent="0.25">
      <c r="B1431" s="11">
        <v>1427</v>
      </c>
      <c r="C1431" s="161" t="s">
        <v>1047</v>
      </c>
      <c r="D1431" s="237"/>
      <c r="E1431" s="152">
        <v>42217</v>
      </c>
      <c r="F1431" s="58">
        <v>44482</v>
      </c>
      <c r="G1431" s="5">
        <f t="shared" si="134"/>
        <v>6.2054794520547949</v>
      </c>
      <c r="H1431" s="11">
        <v>15</v>
      </c>
      <c r="I1431" s="11"/>
      <c r="J1431" s="87">
        <v>0.05</v>
      </c>
      <c r="K1431" s="88">
        <f t="shared" si="135"/>
        <v>6.3333333333333325E-2</v>
      </c>
      <c r="L1431" s="238">
        <v>277941</v>
      </c>
      <c r="M1431" s="238">
        <v>227231.58</v>
      </c>
      <c r="N1431" s="89">
        <v>0.05</v>
      </c>
      <c r="O1431" s="239">
        <f t="shared" si="137"/>
        <v>291838.05</v>
      </c>
      <c r="P1431" s="238">
        <f t="shared" si="138"/>
        <v>114696.35143150683</v>
      </c>
      <c r="Q1431" s="238">
        <f t="shared" si="139"/>
        <v>177141.69856849316</v>
      </c>
      <c r="R1431" s="89">
        <v>0.05</v>
      </c>
      <c r="S1431" s="238">
        <f t="shared" si="136"/>
        <v>168284.61364006848</v>
      </c>
    </row>
    <row r="1432" spans="2:19" ht="15" customHeight="1" x14ac:dyDescent="0.25">
      <c r="B1432" s="11">
        <v>1428</v>
      </c>
      <c r="C1432" s="161" t="s">
        <v>1047</v>
      </c>
      <c r="D1432" s="237"/>
      <c r="E1432" s="152">
        <v>42217</v>
      </c>
      <c r="F1432" s="58">
        <v>44482</v>
      </c>
      <c r="G1432" s="5">
        <f t="shared" si="134"/>
        <v>6.2054794520547949</v>
      </c>
      <c r="H1432" s="11">
        <v>15</v>
      </c>
      <c r="I1432" s="11"/>
      <c r="J1432" s="87">
        <v>0.05</v>
      </c>
      <c r="K1432" s="88">
        <f t="shared" si="135"/>
        <v>6.3333333333333325E-2</v>
      </c>
      <c r="L1432" s="238">
        <v>277941</v>
      </c>
      <c r="M1432" s="238">
        <v>227231.58</v>
      </c>
      <c r="N1432" s="89">
        <v>0.05</v>
      </c>
      <c r="O1432" s="239">
        <f t="shared" si="137"/>
        <v>291838.05</v>
      </c>
      <c r="P1432" s="238">
        <f t="shared" si="138"/>
        <v>114696.35143150683</v>
      </c>
      <c r="Q1432" s="238">
        <f t="shared" si="139"/>
        <v>177141.69856849316</v>
      </c>
      <c r="R1432" s="89">
        <v>0.05</v>
      </c>
      <c r="S1432" s="238">
        <f t="shared" si="136"/>
        <v>168284.61364006848</v>
      </c>
    </row>
    <row r="1433" spans="2:19" ht="15" customHeight="1" x14ac:dyDescent="0.25">
      <c r="B1433" s="11">
        <v>1429</v>
      </c>
      <c r="C1433" s="161" t="s">
        <v>1047</v>
      </c>
      <c r="D1433" s="237"/>
      <c r="E1433" s="152">
        <v>42217</v>
      </c>
      <c r="F1433" s="58">
        <v>44482</v>
      </c>
      <c r="G1433" s="5">
        <f t="shared" si="134"/>
        <v>6.2054794520547949</v>
      </c>
      <c r="H1433" s="11">
        <v>15</v>
      </c>
      <c r="I1433" s="11"/>
      <c r="J1433" s="87">
        <v>0.05</v>
      </c>
      <c r="K1433" s="88">
        <f t="shared" si="135"/>
        <v>6.3333333333333325E-2</v>
      </c>
      <c r="L1433" s="238">
        <v>277941</v>
      </c>
      <c r="M1433" s="238">
        <v>227231.58</v>
      </c>
      <c r="N1433" s="89">
        <v>0.05</v>
      </c>
      <c r="O1433" s="239">
        <f t="shared" si="137"/>
        <v>291838.05</v>
      </c>
      <c r="P1433" s="238">
        <f t="shared" si="138"/>
        <v>114696.35143150683</v>
      </c>
      <c r="Q1433" s="238">
        <f t="shared" si="139"/>
        <v>177141.69856849316</v>
      </c>
      <c r="R1433" s="89">
        <v>0.05</v>
      </c>
      <c r="S1433" s="238">
        <f t="shared" si="136"/>
        <v>168284.61364006848</v>
      </c>
    </row>
    <row r="1434" spans="2:19" ht="15" customHeight="1" x14ac:dyDescent="0.25">
      <c r="B1434" s="11">
        <v>1430</v>
      </c>
      <c r="C1434" s="161" t="s">
        <v>1047</v>
      </c>
      <c r="D1434" s="237"/>
      <c r="E1434" s="152">
        <v>42217</v>
      </c>
      <c r="F1434" s="58">
        <v>44482</v>
      </c>
      <c r="G1434" s="5">
        <f t="shared" si="134"/>
        <v>6.2054794520547949</v>
      </c>
      <c r="H1434" s="11">
        <v>15</v>
      </c>
      <c r="I1434" s="11"/>
      <c r="J1434" s="87">
        <v>0.05</v>
      </c>
      <c r="K1434" s="88">
        <f t="shared" si="135"/>
        <v>6.3333333333333325E-2</v>
      </c>
      <c r="L1434" s="238">
        <v>277941</v>
      </c>
      <c r="M1434" s="238">
        <v>227231.58</v>
      </c>
      <c r="N1434" s="89">
        <v>0.05</v>
      </c>
      <c r="O1434" s="239">
        <f t="shared" si="137"/>
        <v>291838.05</v>
      </c>
      <c r="P1434" s="238">
        <f t="shared" si="138"/>
        <v>114696.35143150683</v>
      </c>
      <c r="Q1434" s="238">
        <f t="shared" si="139"/>
        <v>177141.69856849316</v>
      </c>
      <c r="R1434" s="89">
        <v>0.05</v>
      </c>
      <c r="S1434" s="238">
        <f t="shared" si="136"/>
        <v>168284.61364006848</v>
      </c>
    </row>
    <row r="1435" spans="2:19" ht="15" customHeight="1" x14ac:dyDescent="0.25">
      <c r="B1435" s="11">
        <v>1431</v>
      </c>
      <c r="C1435" s="161" t="s">
        <v>1047</v>
      </c>
      <c r="D1435" s="237"/>
      <c r="E1435" s="152">
        <v>42217</v>
      </c>
      <c r="F1435" s="58">
        <v>44482</v>
      </c>
      <c r="G1435" s="5">
        <f t="shared" si="134"/>
        <v>6.2054794520547949</v>
      </c>
      <c r="H1435" s="11">
        <v>15</v>
      </c>
      <c r="I1435" s="11"/>
      <c r="J1435" s="87">
        <v>0.05</v>
      </c>
      <c r="K1435" s="88">
        <f t="shared" si="135"/>
        <v>6.3333333333333325E-2</v>
      </c>
      <c r="L1435" s="238">
        <v>277941</v>
      </c>
      <c r="M1435" s="238">
        <v>227231.58</v>
      </c>
      <c r="N1435" s="89">
        <v>0.05</v>
      </c>
      <c r="O1435" s="239">
        <f t="shared" si="137"/>
        <v>291838.05</v>
      </c>
      <c r="P1435" s="238">
        <f t="shared" si="138"/>
        <v>114696.35143150683</v>
      </c>
      <c r="Q1435" s="238">
        <f t="shared" si="139"/>
        <v>177141.69856849316</v>
      </c>
      <c r="R1435" s="89">
        <v>0.05</v>
      </c>
      <c r="S1435" s="238">
        <f t="shared" si="136"/>
        <v>168284.61364006848</v>
      </c>
    </row>
    <row r="1436" spans="2:19" ht="15" customHeight="1" x14ac:dyDescent="0.25">
      <c r="B1436" s="11">
        <v>1432</v>
      </c>
      <c r="C1436" s="161" t="s">
        <v>1047</v>
      </c>
      <c r="D1436" s="237"/>
      <c r="E1436" s="152">
        <v>42217</v>
      </c>
      <c r="F1436" s="58">
        <v>44482</v>
      </c>
      <c r="G1436" s="5">
        <f t="shared" si="134"/>
        <v>6.2054794520547949</v>
      </c>
      <c r="H1436" s="11">
        <v>15</v>
      </c>
      <c r="I1436" s="11"/>
      <c r="J1436" s="87">
        <v>0.05</v>
      </c>
      <c r="K1436" s="88">
        <f t="shared" si="135"/>
        <v>6.3333333333333325E-2</v>
      </c>
      <c r="L1436" s="238">
        <v>277941</v>
      </c>
      <c r="M1436" s="238">
        <v>227231.58</v>
      </c>
      <c r="N1436" s="89">
        <v>0.05</v>
      </c>
      <c r="O1436" s="239">
        <f t="shared" si="137"/>
        <v>291838.05</v>
      </c>
      <c r="P1436" s="238">
        <f t="shared" si="138"/>
        <v>114696.35143150683</v>
      </c>
      <c r="Q1436" s="238">
        <f t="shared" si="139"/>
        <v>177141.69856849316</v>
      </c>
      <c r="R1436" s="89">
        <v>0.05</v>
      </c>
      <c r="S1436" s="238">
        <f t="shared" si="136"/>
        <v>168284.61364006848</v>
      </c>
    </row>
    <row r="1437" spans="2:19" ht="15" customHeight="1" x14ac:dyDescent="0.25">
      <c r="B1437" s="11">
        <v>1433</v>
      </c>
      <c r="C1437" s="161" t="s">
        <v>1048</v>
      </c>
      <c r="D1437" s="237"/>
      <c r="E1437" s="152">
        <v>42217</v>
      </c>
      <c r="F1437" s="58">
        <v>44482</v>
      </c>
      <c r="G1437" s="5">
        <f t="shared" si="134"/>
        <v>6.2054794520547949</v>
      </c>
      <c r="H1437" s="11">
        <v>15</v>
      </c>
      <c r="I1437" s="11"/>
      <c r="J1437" s="87">
        <v>0.05</v>
      </c>
      <c r="K1437" s="88">
        <f t="shared" si="135"/>
        <v>6.3333333333333325E-2</v>
      </c>
      <c r="L1437" s="238">
        <v>486657</v>
      </c>
      <c r="M1437" s="238">
        <v>397868.06</v>
      </c>
      <c r="N1437" s="89">
        <v>7.0000000000000007E-2</v>
      </c>
      <c r="O1437" s="239">
        <f t="shared" si="137"/>
        <v>520722.99000000005</v>
      </c>
      <c r="P1437" s="238">
        <f t="shared" si="138"/>
        <v>204651.26826164385</v>
      </c>
      <c r="Q1437" s="238">
        <f t="shared" si="139"/>
        <v>316071.72173835617</v>
      </c>
      <c r="R1437" s="89">
        <v>0.05</v>
      </c>
      <c r="S1437" s="238">
        <f t="shared" si="136"/>
        <v>300268.13565143832</v>
      </c>
    </row>
    <row r="1438" spans="2:19" ht="15" customHeight="1" x14ac:dyDescent="0.25">
      <c r="B1438" s="11">
        <v>1434</v>
      </c>
      <c r="C1438" s="161" t="s">
        <v>1049</v>
      </c>
      <c r="D1438" s="237">
        <v>1</v>
      </c>
      <c r="E1438" s="152">
        <v>42217</v>
      </c>
      <c r="F1438" s="58">
        <v>44482</v>
      </c>
      <c r="G1438" s="5">
        <f t="shared" si="134"/>
        <v>6.2054794520547949</v>
      </c>
      <c r="H1438" s="11">
        <v>15</v>
      </c>
      <c r="I1438" s="11"/>
      <c r="J1438" s="87">
        <v>0.05</v>
      </c>
      <c r="K1438" s="88">
        <f t="shared" si="135"/>
        <v>6.3333333333333325E-2</v>
      </c>
      <c r="L1438" s="238">
        <v>43414650</v>
      </c>
      <c r="M1438" s="238">
        <v>35493791.729999997</v>
      </c>
      <c r="N1438" s="89">
        <v>7.0000000000000007E-2</v>
      </c>
      <c r="O1438" s="239">
        <f t="shared" si="137"/>
        <v>46453675.5</v>
      </c>
      <c r="P1438" s="238">
        <f t="shared" si="138"/>
        <v>18256930.823219176</v>
      </c>
      <c r="Q1438" s="238">
        <f t="shared" si="139"/>
        <v>28196744.676780824</v>
      </c>
      <c r="R1438" s="89">
        <v>0.05</v>
      </c>
      <c r="S1438" s="238">
        <f t="shared" si="136"/>
        <v>26786907.442941781</v>
      </c>
    </row>
    <row r="1439" spans="2:19" ht="15" customHeight="1" x14ac:dyDescent="0.25">
      <c r="B1439" s="11">
        <v>1435</v>
      </c>
      <c r="C1439" s="161" t="s">
        <v>1050</v>
      </c>
      <c r="D1439" s="237"/>
      <c r="E1439" s="152">
        <v>42217</v>
      </c>
      <c r="F1439" s="58">
        <v>44482</v>
      </c>
      <c r="G1439" s="5">
        <f t="shared" si="134"/>
        <v>6.2054794520547949</v>
      </c>
      <c r="H1439" s="11">
        <v>15</v>
      </c>
      <c r="I1439" s="11"/>
      <c r="J1439" s="87">
        <v>0.05</v>
      </c>
      <c r="K1439" s="88">
        <f t="shared" si="135"/>
        <v>6.3333333333333325E-2</v>
      </c>
      <c r="L1439" s="238">
        <v>4555835</v>
      </c>
      <c r="M1439" s="238">
        <v>3724638.08</v>
      </c>
      <c r="N1439" s="89">
        <v>7.0000000000000007E-2</v>
      </c>
      <c r="O1439" s="239">
        <f t="shared" si="137"/>
        <v>4874743.45</v>
      </c>
      <c r="P1439" s="238">
        <f t="shared" si="138"/>
        <v>1915840.9531575341</v>
      </c>
      <c r="Q1439" s="238">
        <f t="shared" si="139"/>
        <v>2958902.4968424663</v>
      </c>
      <c r="R1439" s="89">
        <v>0.05</v>
      </c>
      <c r="S1439" s="238">
        <f t="shared" si="136"/>
        <v>2810957.3720003427</v>
      </c>
    </row>
    <row r="1440" spans="2:19" ht="15" customHeight="1" x14ac:dyDescent="0.25">
      <c r="B1440" s="11">
        <v>1436</v>
      </c>
      <c r="C1440" s="161" t="s">
        <v>1051</v>
      </c>
      <c r="D1440" s="237"/>
      <c r="E1440" s="152">
        <v>42217</v>
      </c>
      <c r="F1440" s="58">
        <v>44482</v>
      </c>
      <c r="G1440" s="5">
        <f t="shared" si="134"/>
        <v>6.2054794520547949</v>
      </c>
      <c r="H1440" s="11">
        <v>25</v>
      </c>
      <c r="I1440" s="11"/>
      <c r="J1440" s="87">
        <v>0.05</v>
      </c>
      <c r="K1440" s="88">
        <f t="shared" si="135"/>
        <v>3.7999999999999999E-2</v>
      </c>
      <c r="L1440" s="238">
        <v>478528</v>
      </c>
      <c r="M1440" s="238">
        <v>391222.16</v>
      </c>
      <c r="N1440" s="89">
        <v>0.05</v>
      </c>
      <c r="O1440" s="239">
        <f t="shared" si="137"/>
        <v>502454.4</v>
      </c>
      <c r="P1440" s="238">
        <f t="shared" si="138"/>
        <v>118482.8772821918</v>
      </c>
      <c r="Q1440" s="238">
        <f t="shared" si="139"/>
        <v>383971.52271780826</v>
      </c>
      <c r="R1440" s="89">
        <v>0.05</v>
      </c>
      <c r="S1440" s="238">
        <f t="shared" si="136"/>
        <v>364772.94658191781</v>
      </c>
    </row>
    <row r="1441" spans="2:19" ht="15" customHeight="1" x14ac:dyDescent="0.25">
      <c r="B1441" s="11">
        <v>1437</v>
      </c>
      <c r="C1441" s="161" t="s">
        <v>1052</v>
      </c>
      <c r="D1441" s="237"/>
      <c r="E1441" s="152">
        <v>42217</v>
      </c>
      <c r="F1441" s="58">
        <v>44482</v>
      </c>
      <c r="G1441" s="5">
        <f t="shared" si="134"/>
        <v>6.2054794520547949</v>
      </c>
      <c r="H1441" s="11">
        <v>8</v>
      </c>
      <c r="I1441" s="11"/>
      <c r="J1441" s="87">
        <v>0.05</v>
      </c>
      <c r="K1441" s="88">
        <f t="shared" si="135"/>
        <v>0.11874999999999999</v>
      </c>
      <c r="L1441" s="238">
        <v>359976</v>
      </c>
      <c r="M1441" s="238">
        <v>294299.58</v>
      </c>
      <c r="N1441" s="89">
        <v>7.0000000000000007E-2</v>
      </c>
      <c r="O1441" s="239">
        <f t="shared" si="137"/>
        <v>385174.32</v>
      </c>
      <c r="P1441" s="238">
        <f t="shared" si="138"/>
        <v>283835.22022602742</v>
      </c>
      <c r="Q1441" s="238">
        <f t="shared" si="139"/>
        <v>101339.09977397259</v>
      </c>
      <c r="R1441" s="89">
        <v>0.05</v>
      </c>
      <c r="S1441" s="238">
        <f t="shared" si="136"/>
        <v>96272.144785273951</v>
      </c>
    </row>
    <row r="1442" spans="2:19" ht="15" customHeight="1" x14ac:dyDescent="0.25">
      <c r="B1442" s="11">
        <v>1438</v>
      </c>
      <c r="C1442" s="161" t="s">
        <v>1053</v>
      </c>
      <c r="D1442" s="237"/>
      <c r="E1442" s="152">
        <v>42217</v>
      </c>
      <c r="F1442" s="58">
        <v>44482</v>
      </c>
      <c r="G1442" s="5">
        <f t="shared" si="134"/>
        <v>6.2054794520547949</v>
      </c>
      <c r="H1442" s="11">
        <v>40</v>
      </c>
      <c r="I1442" s="11"/>
      <c r="J1442" s="87">
        <v>0.05</v>
      </c>
      <c r="K1442" s="88">
        <f t="shared" si="135"/>
        <v>2.375E-2</v>
      </c>
      <c r="L1442" s="238">
        <v>6952311</v>
      </c>
      <c r="M1442" s="238">
        <v>5683885.0099999998</v>
      </c>
      <c r="N1442" s="89">
        <v>7.0000000000000007E-2</v>
      </c>
      <c r="O1442" s="239">
        <f t="shared" si="137"/>
        <v>7438972.7700000005</v>
      </c>
      <c r="P1442" s="238">
        <f t="shared" si="138"/>
        <v>1096356.8258799659</v>
      </c>
      <c r="Q1442" s="238">
        <f t="shared" si="139"/>
        <v>6342615.9441200346</v>
      </c>
      <c r="R1442" s="89">
        <v>0.05</v>
      </c>
      <c r="S1442" s="238">
        <f t="shared" si="136"/>
        <v>6025485.1469140323</v>
      </c>
    </row>
    <row r="1443" spans="2:19" ht="15" customHeight="1" x14ac:dyDescent="0.25">
      <c r="B1443" s="11">
        <v>1439</v>
      </c>
      <c r="C1443" s="161" t="s">
        <v>1054</v>
      </c>
      <c r="D1443" s="237">
        <v>0</v>
      </c>
      <c r="E1443" s="152">
        <v>42217</v>
      </c>
      <c r="F1443" s="58">
        <v>44482</v>
      </c>
      <c r="G1443" s="5">
        <f t="shared" si="134"/>
        <v>6.2054794520547949</v>
      </c>
      <c r="H1443" s="11">
        <v>40</v>
      </c>
      <c r="I1443" s="11"/>
      <c r="J1443" s="87">
        <v>0.05</v>
      </c>
      <c r="K1443" s="88">
        <f t="shared" si="135"/>
        <v>2.375E-2</v>
      </c>
      <c r="L1443" s="238">
        <v>78141649</v>
      </c>
      <c r="M1443" s="238">
        <v>63937277.75</v>
      </c>
      <c r="N1443" s="89">
        <v>0.05</v>
      </c>
      <c r="O1443" s="239">
        <f t="shared" si="137"/>
        <v>82048731.450000003</v>
      </c>
      <c r="P1443" s="238">
        <f t="shared" si="138"/>
        <v>12092353.280653255</v>
      </c>
      <c r="Q1443" s="238">
        <f t="shared" si="139"/>
        <v>69956378.16934675</v>
      </c>
      <c r="R1443" s="89">
        <v>0.05</v>
      </c>
      <c r="S1443" s="238">
        <f t="shared" si="136"/>
        <v>66458559.260879412</v>
      </c>
    </row>
    <row r="1444" spans="2:19" ht="15" customHeight="1" x14ac:dyDescent="0.25">
      <c r="B1444" s="11">
        <v>1440</v>
      </c>
      <c r="C1444" s="161" t="s">
        <v>1055</v>
      </c>
      <c r="D1444" s="237"/>
      <c r="E1444" s="152">
        <v>42217</v>
      </c>
      <c r="F1444" s="58">
        <v>44482</v>
      </c>
      <c r="G1444" s="5">
        <f t="shared" si="134"/>
        <v>6.2054794520547949</v>
      </c>
      <c r="H1444" s="11">
        <v>40</v>
      </c>
      <c r="I1444" s="11"/>
      <c r="J1444" s="87">
        <v>0.05</v>
      </c>
      <c r="K1444" s="88">
        <f t="shared" si="135"/>
        <v>2.375E-2</v>
      </c>
      <c r="L1444" s="238">
        <v>348062207</v>
      </c>
      <c r="M1444" s="238">
        <v>284559416.77999997</v>
      </c>
      <c r="N1444" s="89">
        <v>0.05</v>
      </c>
      <c r="O1444" s="239">
        <f t="shared" si="137"/>
        <v>365465317.35000002</v>
      </c>
      <c r="P1444" s="238">
        <f t="shared" si="138"/>
        <v>53862328.534785114</v>
      </c>
      <c r="Q1444" s="238">
        <f t="shared" si="139"/>
        <v>311602988.81521493</v>
      </c>
      <c r="R1444" s="89">
        <v>0.05</v>
      </c>
      <c r="S1444" s="238">
        <f t="shared" si="136"/>
        <v>296022839.3744542</v>
      </c>
    </row>
    <row r="1445" spans="2:19" ht="15" customHeight="1" x14ac:dyDescent="0.25">
      <c r="B1445" s="11">
        <v>1441</v>
      </c>
      <c r="C1445" s="161" t="s">
        <v>1056</v>
      </c>
      <c r="D1445" s="237"/>
      <c r="E1445" s="152">
        <v>42217</v>
      </c>
      <c r="F1445" s="58">
        <v>44482</v>
      </c>
      <c r="G1445" s="5">
        <f t="shared" si="134"/>
        <v>6.2054794520547949</v>
      </c>
      <c r="H1445" s="11">
        <v>40</v>
      </c>
      <c r="I1445" s="11"/>
      <c r="J1445" s="87">
        <v>0.05</v>
      </c>
      <c r="K1445" s="88">
        <f t="shared" si="135"/>
        <v>2.375E-2</v>
      </c>
      <c r="L1445" s="238">
        <v>5896429</v>
      </c>
      <c r="M1445" s="238">
        <v>4820645.17</v>
      </c>
      <c r="N1445" s="89">
        <v>7.0000000000000007E-2</v>
      </c>
      <c r="O1445" s="239">
        <f t="shared" si="137"/>
        <v>6309179.0300000003</v>
      </c>
      <c r="P1445" s="238">
        <f t="shared" si="138"/>
        <v>929847.66971250018</v>
      </c>
      <c r="Q1445" s="238">
        <f t="shared" si="139"/>
        <v>5379331.3602875005</v>
      </c>
      <c r="R1445" s="89">
        <v>0.05</v>
      </c>
      <c r="S1445" s="238">
        <f t="shared" si="136"/>
        <v>5110364.7922731256</v>
      </c>
    </row>
    <row r="1446" spans="2:19" ht="15" customHeight="1" x14ac:dyDescent="0.25">
      <c r="B1446" s="11">
        <v>1442</v>
      </c>
      <c r="C1446" s="161" t="s">
        <v>1057</v>
      </c>
      <c r="D1446" s="237"/>
      <c r="E1446" s="152">
        <v>42217</v>
      </c>
      <c r="F1446" s="58">
        <v>44482</v>
      </c>
      <c r="G1446" s="5">
        <f t="shared" si="134"/>
        <v>6.2054794520547949</v>
      </c>
      <c r="H1446" s="11">
        <v>15</v>
      </c>
      <c r="I1446" s="11"/>
      <c r="J1446" s="87">
        <v>0.05</v>
      </c>
      <c r="K1446" s="88">
        <f t="shared" si="135"/>
        <v>6.3333333333333325E-2</v>
      </c>
      <c r="L1446" s="238">
        <v>1676877</v>
      </c>
      <c r="M1446" s="238">
        <v>1370936.38</v>
      </c>
      <c r="N1446" s="89">
        <v>0.05</v>
      </c>
      <c r="O1446" s="239">
        <f t="shared" si="137"/>
        <v>1760720.85</v>
      </c>
      <c r="P1446" s="238">
        <f t="shared" si="138"/>
        <v>691987.41351369862</v>
      </c>
      <c r="Q1446" s="238">
        <f t="shared" si="139"/>
        <v>1068733.4364863015</v>
      </c>
      <c r="R1446" s="89">
        <v>0.05</v>
      </c>
      <c r="S1446" s="238">
        <f t="shared" si="136"/>
        <v>1015296.7646619864</v>
      </c>
    </row>
    <row r="1447" spans="2:19" ht="15" customHeight="1" x14ac:dyDescent="0.25">
      <c r="B1447" s="11">
        <v>1443</v>
      </c>
      <c r="C1447" s="161" t="s">
        <v>1057</v>
      </c>
      <c r="D1447" s="237"/>
      <c r="E1447" s="152">
        <v>42217</v>
      </c>
      <c r="F1447" s="58">
        <v>44482</v>
      </c>
      <c r="G1447" s="5">
        <f t="shared" si="134"/>
        <v>6.2054794520547949</v>
      </c>
      <c r="H1447" s="11">
        <v>15</v>
      </c>
      <c r="I1447" s="11"/>
      <c r="J1447" s="87">
        <v>0.05</v>
      </c>
      <c r="K1447" s="88">
        <f t="shared" si="135"/>
        <v>6.3333333333333325E-2</v>
      </c>
      <c r="L1447" s="238">
        <v>1676877</v>
      </c>
      <c r="M1447" s="238">
        <v>1370936.38</v>
      </c>
      <c r="N1447" s="89">
        <v>0.05</v>
      </c>
      <c r="O1447" s="239">
        <f t="shared" si="137"/>
        <v>1760720.85</v>
      </c>
      <c r="P1447" s="238">
        <f t="shared" si="138"/>
        <v>691987.41351369862</v>
      </c>
      <c r="Q1447" s="238">
        <f t="shared" si="139"/>
        <v>1068733.4364863015</v>
      </c>
      <c r="R1447" s="89">
        <v>0.05</v>
      </c>
      <c r="S1447" s="238">
        <f t="shared" si="136"/>
        <v>1015296.7646619864</v>
      </c>
    </row>
    <row r="1448" spans="2:19" ht="15" customHeight="1" x14ac:dyDescent="0.25">
      <c r="B1448" s="11">
        <v>1444</v>
      </c>
      <c r="C1448" s="161" t="s">
        <v>1058</v>
      </c>
      <c r="D1448" s="237"/>
      <c r="E1448" s="152">
        <v>42217</v>
      </c>
      <c r="F1448" s="58">
        <v>44482</v>
      </c>
      <c r="G1448" s="5">
        <f t="shared" si="134"/>
        <v>6.2054794520547949</v>
      </c>
      <c r="H1448" s="11">
        <v>15</v>
      </c>
      <c r="I1448" s="11"/>
      <c r="J1448" s="87">
        <v>0.05</v>
      </c>
      <c r="K1448" s="88">
        <f t="shared" si="135"/>
        <v>6.3333333333333325E-2</v>
      </c>
      <c r="L1448" s="238">
        <v>564411</v>
      </c>
      <c r="M1448" s="238">
        <v>461436.08</v>
      </c>
      <c r="N1448" s="89">
        <v>0.05</v>
      </c>
      <c r="O1448" s="239">
        <f t="shared" si="137"/>
        <v>592631.55000000005</v>
      </c>
      <c r="P1448" s="238">
        <f t="shared" si="138"/>
        <v>232912.31739041099</v>
      </c>
      <c r="Q1448" s="238">
        <f t="shared" si="139"/>
        <v>359719.23260958906</v>
      </c>
      <c r="R1448" s="89">
        <v>0.05</v>
      </c>
      <c r="S1448" s="238">
        <f t="shared" si="136"/>
        <v>341733.27097910957</v>
      </c>
    </row>
    <row r="1449" spans="2:19" ht="15" customHeight="1" x14ac:dyDescent="0.25">
      <c r="B1449" s="11">
        <v>1445</v>
      </c>
      <c r="C1449" s="161" t="s">
        <v>1059</v>
      </c>
      <c r="D1449" s="237"/>
      <c r="E1449" s="152">
        <v>42217</v>
      </c>
      <c r="F1449" s="58">
        <v>44482</v>
      </c>
      <c r="G1449" s="5">
        <f t="shared" si="134"/>
        <v>6.2054794520547949</v>
      </c>
      <c r="H1449" s="11">
        <v>15</v>
      </c>
      <c r="I1449" s="11"/>
      <c r="J1449" s="87">
        <v>0.05</v>
      </c>
      <c r="K1449" s="88">
        <f t="shared" si="135"/>
        <v>6.3333333333333325E-2</v>
      </c>
      <c r="L1449" s="238">
        <v>2044972</v>
      </c>
      <c r="M1449" s="238">
        <v>1671873.68</v>
      </c>
      <c r="N1449" s="89">
        <v>0.05</v>
      </c>
      <c r="O1449" s="239">
        <f t="shared" si="137"/>
        <v>2147220.6</v>
      </c>
      <c r="P1449" s="238">
        <f t="shared" si="138"/>
        <v>843887.10978082183</v>
      </c>
      <c r="Q1449" s="238">
        <f t="shared" si="139"/>
        <v>1303333.4902191781</v>
      </c>
      <c r="R1449" s="89">
        <v>0.05</v>
      </c>
      <c r="S1449" s="238">
        <f t="shared" si="136"/>
        <v>1238166.8157082191</v>
      </c>
    </row>
    <row r="1450" spans="2:19" ht="15" customHeight="1" x14ac:dyDescent="0.25">
      <c r="B1450" s="11">
        <v>1446</v>
      </c>
      <c r="C1450" s="161" t="s">
        <v>1060</v>
      </c>
      <c r="D1450" s="237"/>
      <c r="E1450" s="152">
        <v>42217</v>
      </c>
      <c r="F1450" s="58">
        <v>44482</v>
      </c>
      <c r="G1450" s="5">
        <f t="shared" si="134"/>
        <v>6.2054794520547949</v>
      </c>
      <c r="H1450" s="11">
        <v>8</v>
      </c>
      <c r="I1450" s="11"/>
      <c r="J1450" s="87">
        <v>0.05</v>
      </c>
      <c r="K1450" s="88">
        <f t="shared" si="135"/>
        <v>0.11874999999999999</v>
      </c>
      <c r="L1450" s="238">
        <v>240279.06</v>
      </c>
      <c r="M1450" s="238">
        <v>196440.94</v>
      </c>
      <c r="N1450" s="89">
        <v>0.05</v>
      </c>
      <c r="O1450" s="239">
        <f t="shared" si="137"/>
        <v>252293.01300000001</v>
      </c>
      <c r="P1450" s="238">
        <f t="shared" si="138"/>
        <v>185914.89408313355</v>
      </c>
      <c r="Q1450" s="238">
        <f t="shared" si="139"/>
        <v>66378.118916866457</v>
      </c>
      <c r="R1450" s="89">
        <v>0.05</v>
      </c>
      <c r="S1450" s="238">
        <f t="shared" si="136"/>
        <v>63059.212971023131</v>
      </c>
    </row>
    <row r="1451" spans="2:19" ht="15" customHeight="1" x14ac:dyDescent="0.25">
      <c r="B1451" s="11">
        <v>1447</v>
      </c>
      <c r="C1451" s="161" t="s">
        <v>616</v>
      </c>
      <c r="D1451" s="237"/>
      <c r="E1451" s="152">
        <v>42455</v>
      </c>
      <c r="F1451" s="58">
        <v>44482</v>
      </c>
      <c r="G1451" s="5">
        <f t="shared" si="134"/>
        <v>5.5534246575342463</v>
      </c>
      <c r="H1451" s="11">
        <v>8</v>
      </c>
      <c r="I1451" s="11"/>
      <c r="J1451" s="87">
        <v>0.05</v>
      </c>
      <c r="K1451" s="88">
        <f t="shared" si="135"/>
        <v>0.11874999999999999</v>
      </c>
      <c r="L1451" s="238">
        <v>185906</v>
      </c>
      <c r="M1451" s="238">
        <v>155191.09</v>
      </c>
      <c r="N1451" s="89">
        <v>7.0000000000000007E-2</v>
      </c>
      <c r="O1451" s="239">
        <f t="shared" si="137"/>
        <v>198919.42</v>
      </c>
      <c r="P1451" s="238">
        <f t="shared" si="138"/>
        <v>131181.22641198628</v>
      </c>
      <c r="Q1451" s="238">
        <f t="shared" si="139"/>
        <v>67738.193588013732</v>
      </c>
      <c r="R1451" s="89">
        <v>0.05</v>
      </c>
      <c r="S1451" s="238">
        <f t="shared" si="136"/>
        <v>64351.283908613041</v>
      </c>
    </row>
    <row r="1452" spans="2:19" ht="15" customHeight="1" x14ac:dyDescent="0.25">
      <c r="B1452" s="11">
        <v>1448</v>
      </c>
      <c r="C1452" s="161" t="s">
        <v>616</v>
      </c>
      <c r="D1452" s="237"/>
      <c r="E1452" s="152">
        <v>42455</v>
      </c>
      <c r="F1452" s="58">
        <v>44482</v>
      </c>
      <c r="G1452" s="5">
        <f t="shared" si="134"/>
        <v>5.5534246575342463</v>
      </c>
      <c r="H1452" s="11">
        <v>8</v>
      </c>
      <c r="I1452" s="11"/>
      <c r="J1452" s="87">
        <v>0.05</v>
      </c>
      <c r="K1452" s="88">
        <f t="shared" si="135"/>
        <v>0.11874999999999999</v>
      </c>
      <c r="L1452" s="238">
        <v>185906</v>
      </c>
      <c r="M1452" s="238">
        <v>155191.09</v>
      </c>
      <c r="N1452" s="89">
        <v>7.0000000000000007E-2</v>
      </c>
      <c r="O1452" s="239">
        <f t="shared" si="137"/>
        <v>198919.42</v>
      </c>
      <c r="P1452" s="238">
        <f t="shared" si="138"/>
        <v>131181.22641198628</v>
      </c>
      <c r="Q1452" s="238">
        <f t="shared" si="139"/>
        <v>67738.193588013732</v>
      </c>
      <c r="R1452" s="89">
        <v>0.05</v>
      </c>
      <c r="S1452" s="238">
        <f t="shared" si="136"/>
        <v>64351.283908613041</v>
      </c>
    </row>
    <row r="1453" spans="2:19" ht="15" customHeight="1" x14ac:dyDescent="0.25">
      <c r="B1453" s="11">
        <v>1449</v>
      </c>
      <c r="C1453" s="161" t="s">
        <v>616</v>
      </c>
      <c r="D1453" s="237"/>
      <c r="E1453" s="152">
        <v>42455</v>
      </c>
      <c r="F1453" s="58">
        <v>44482</v>
      </c>
      <c r="G1453" s="5">
        <f t="shared" si="134"/>
        <v>5.5534246575342463</v>
      </c>
      <c r="H1453" s="11">
        <v>8</v>
      </c>
      <c r="I1453" s="11"/>
      <c r="J1453" s="87">
        <v>0.05</v>
      </c>
      <c r="K1453" s="88">
        <f t="shared" si="135"/>
        <v>0.11874999999999999</v>
      </c>
      <c r="L1453" s="238">
        <v>185906</v>
      </c>
      <c r="M1453" s="238">
        <v>155191.09</v>
      </c>
      <c r="N1453" s="89">
        <v>7.0000000000000007E-2</v>
      </c>
      <c r="O1453" s="239">
        <f t="shared" si="137"/>
        <v>198919.42</v>
      </c>
      <c r="P1453" s="238">
        <f t="shared" si="138"/>
        <v>131181.22641198628</v>
      </c>
      <c r="Q1453" s="238">
        <f t="shared" si="139"/>
        <v>67738.193588013732</v>
      </c>
      <c r="R1453" s="89">
        <v>0.05</v>
      </c>
      <c r="S1453" s="238">
        <f t="shared" si="136"/>
        <v>64351.283908613041</v>
      </c>
    </row>
    <row r="1454" spans="2:19" ht="15" customHeight="1" x14ac:dyDescent="0.25">
      <c r="B1454" s="11">
        <v>1450</v>
      </c>
      <c r="C1454" s="161" t="s">
        <v>616</v>
      </c>
      <c r="D1454" s="237"/>
      <c r="E1454" s="152">
        <v>42455</v>
      </c>
      <c r="F1454" s="58">
        <v>44482</v>
      </c>
      <c r="G1454" s="5">
        <f t="shared" si="134"/>
        <v>5.5534246575342463</v>
      </c>
      <c r="H1454" s="11">
        <v>5</v>
      </c>
      <c r="I1454" s="11"/>
      <c r="J1454" s="87">
        <v>0.05</v>
      </c>
      <c r="K1454" s="88">
        <f t="shared" si="135"/>
        <v>0.19</v>
      </c>
      <c r="L1454" s="238">
        <v>185906</v>
      </c>
      <c r="M1454" s="238">
        <v>155191.09</v>
      </c>
      <c r="N1454" s="89">
        <v>7.0000000000000007E-2</v>
      </c>
      <c r="O1454" s="239">
        <f t="shared" si="137"/>
        <v>198919.42</v>
      </c>
      <c r="P1454" s="238">
        <f t="shared" si="138"/>
        <v>209889.96225917808</v>
      </c>
      <c r="Q1454" s="238">
        <f t="shared" si="139"/>
        <v>0</v>
      </c>
      <c r="R1454" s="89">
        <v>0.05</v>
      </c>
      <c r="S1454" s="238">
        <f t="shared" si="136"/>
        <v>9945.9710000000014</v>
      </c>
    </row>
    <row r="1455" spans="2:19" ht="15" customHeight="1" x14ac:dyDescent="0.25">
      <c r="B1455" s="11">
        <v>1451</v>
      </c>
      <c r="C1455" s="161" t="s">
        <v>616</v>
      </c>
      <c r="D1455" s="237"/>
      <c r="E1455" s="152">
        <v>42455</v>
      </c>
      <c r="F1455" s="58">
        <v>44482</v>
      </c>
      <c r="G1455" s="5">
        <f t="shared" si="134"/>
        <v>5.5534246575342463</v>
      </c>
      <c r="H1455" s="11">
        <v>5</v>
      </c>
      <c r="I1455" s="11"/>
      <c r="J1455" s="87">
        <v>0.05</v>
      </c>
      <c r="K1455" s="88">
        <f t="shared" si="135"/>
        <v>0.19</v>
      </c>
      <c r="L1455" s="238">
        <v>185906</v>
      </c>
      <c r="M1455" s="238">
        <v>155191.09</v>
      </c>
      <c r="N1455" s="89">
        <v>7.0000000000000007E-2</v>
      </c>
      <c r="O1455" s="239">
        <f t="shared" si="137"/>
        <v>198919.42</v>
      </c>
      <c r="P1455" s="238">
        <f t="shared" si="138"/>
        <v>209889.96225917808</v>
      </c>
      <c r="Q1455" s="238">
        <f t="shared" si="139"/>
        <v>0</v>
      </c>
      <c r="R1455" s="89">
        <v>0.05</v>
      </c>
      <c r="S1455" s="238">
        <f t="shared" si="136"/>
        <v>9945.9710000000014</v>
      </c>
    </row>
    <row r="1456" spans="2:19" ht="15" customHeight="1" x14ac:dyDescent="0.25">
      <c r="B1456" s="11">
        <v>1452</v>
      </c>
      <c r="C1456" s="161" t="s">
        <v>619</v>
      </c>
      <c r="D1456" s="237"/>
      <c r="E1456" s="152">
        <v>42455</v>
      </c>
      <c r="F1456" s="58">
        <v>44482</v>
      </c>
      <c r="G1456" s="5">
        <f t="shared" si="134"/>
        <v>5.5534246575342463</v>
      </c>
      <c r="H1456" s="11">
        <v>8</v>
      </c>
      <c r="I1456" s="11"/>
      <c r="J1456" s="87">
        <v>0.05</v>
      </c>
      <c r="K1456" s="88">
        <f t="shared" si="135"/>
        <v>0.11874999999999999</v>
      </c>
      <c r="L1456" s="238">
        <v>2670423</v>
      </c>
      <c r="M1456" s="238">
        <v>2229222.66</v>
      </c>
      <c r="N1456" s="89">
        <v>7.0000000000000007E-2</v>
      </c>
      <c r="O1456" s="239">
        <f t="shared" si="137"/>
        <v>2857352.6100000003</v>
      </c>
      <c r="P1456" s="238">
        <f t="shared" si="138"/>
        <v>1884335.9772077056</v>
      </c>
      <c r="Q1456" s="238">
        <f t="shared" si="139"/>
        <v>973016.63279229472</v>
      </c>
      <c r="R1456" s="89">
        <v>0.05</v>
      </c>
      <c r="S1456" s="238">
        <f t="shared" si="136"/>
        <v>924365.80115267995</v>
      </c>
    </row>
    <row r="1457" spans="2:19" ht="15" customHeight="1" x14ac:dyDescent="0.25">
      <c r="B1457" s="11">
        <v>1453</v>
      </c>
      <c r="C1457" s="161" t="s">
        <v>1061</v>
      </c>
      <c r="D1457" s="237"/>
      <c r="E1457" s="152">
        <v>42455</v>
      </c>
      <c r="F1457" s="58">
        <v>44482</v>
      </c>
      <c r="G1457" s="5">
        <f t="shared" si="134"/>
        <v>5.5534246575342463</v>
      </c>
      <c r="H1457" s="11">
        <v>8</v>
      </c>
      <c r="I1457" s="11"/>
      <c r="J1457" s="87">
        <v>0.05</v>
      </c>
      <c r="K1457" s="88">
        <f t="shared" si="135"/>
        <v>0.11874999999999999</v>
      </c>
      <c r="L1457" s="238">
        <v>745484</v>
      </c>
      <c r="M1457" s="238">
        <v>622317.09</v>
      </c>
      <c r="N1457" s="89">
        <v>7.0000000000000007E-2</v>
      </c>
      <c r="O1457" s="239">
        <f t="shared" si="137"/>
        <v>797667.88</v>
      </c>
      <c r="P1457" s="238">
        <f t="shared" si="138"/>
        <v>526037.38120616425</v>
      </c>
      <c r="Q1457" s="238">
        <f t="shared" si="139"/>
        <v>271630.49879383575</v>
      </c>
      <c r="R1457" s="89">
        <v>0.05</v>
      </c>
      <c r="S1457" s="238">
        <f t="shared" si="136"/>
        <v>258048.97385414396</v>
      </c>
    </row>
    <row r="1458" spans="2:19" ht="15" customHeight="1" x14ac:dyDescent="0.25">
      <c r="B1458" s="11">
        <v>1454</v>
      </c>
      <c r="C1458" s="161" t="s">
        <v>1061</v>
      </c>
      <c r="D1458" s="237"/>
      <c r="E1458" s="152">
        <v>42455</v>
      </c>
      <c r="F1458" s="58">
        <v>44482</v>
      </c>
      <c r="G1458" s="5">
        <f t="shared" si="134"/>
        <v>5.5534246575342463</v>
      </c>
      <c r="H1458" s="11">
        <v>8</v>
      </c>
      <c r="I1458" s="11"/>
      <c r="J1458" s="87">
        <v>0.05</v>
      </c>
      <c r="K1458" s="88">
        <f t="shared" si="135"/>
        <v>0.11874999999999999</v>
      </c>
      <c r="L1458" s="238">
        <v>745484</v>
      </c>
      <c r="M1458" s="238">
        <v>622317.09</v>
      </c>
      <c r="N1458" s="89">
        <v>7.0000000000000007E-2</v>
      </c>
      <c r="O1458" s="239">
        <f t="shared" si="137"/>
        <v>797667.88</v>
      </c>
      <c r="P1458" s="238">
        <f t="shared" si="138"/>
        <v>526037.38120616425</v>
      </c>
      <c r="Q1458" s="238">
        <f t="shared" si="139"/>
        <v>271630.49879383575</v>
      </c>
      <c r="R1458" s="89">
        <v>0.05</v>
      </c>
      <c r="S1458" s="238">
        <f t="shared" si="136"/>
        <v>258048.97385414396</v>
      </c>
    </row>
    <row r="1459" spans="2:19" s="90" customFormat="1" ht="15" customHeight="1" x14ac:dyDescent="0.25">
      <c r="B1459" s="11">
        <v>1455</v>
      </c>
      <c r="C1459" s="161" t="s">
        <v>1061</v>
      </c>
      <c r="D1459" s="237"/>
      <c r="E1459" s="152">
        <v>42455</v>
      </c>
      <c r="F1459" s="58">
        <v>44482</v>
      </c>
      <c r="G1459" s="5">
        <f t="shared" si="134"/>
        <v>5.5534246575342463</v>
      </c>
      <c r="H1459" s="11">
        <v>8</v>
      </c>
      <c r="I1459" s="11"/>
      <c r="J1459" s="87">
        <v>0.05</v>
      </c>
      <c r="K1459" s="88">
        <f t="shared" si="135"/>
        <v>0.11874999999999999</v>
      </c>
      <c r="L1459" s="238">
        <v>745484</v>
      </c>
      <c r="M1459" s="238">
        <v>622317.09</v>
      </c>
      <c r="N1459" s="89">
        <v>7.0000000000000007E-2</v>
      </c>
      <c r="O1459" s="239">
        <f t="shared" si="137"/>
        <v>797667.88</v>
      </c>
      <c r="P1459" s="238">
        <f t="shared" si="138"/>
        <v>526037.38120616425</v>
      </c>
      <c r="Q1459" s="238">
        <f t="shared" si="139"/>
        <v>271630.49879383575</v>
      </c>
      <c r="R1459" s="89">
        <v>0</v>
      </c>
      <c r="S1459" s="238">
        <f t="shared" si="136"/>
        <v>271630.49879383575</v>
      </c>
    </row>
    <row r="1460" spans="2:19" ht="15" customHeight="1" x14ac:dyDescent="0.25">
      <c r="B1460" s="11">
        <v>1456</v>
      </c>
      <c r="C1460" s="161" t="s">
        <v>1061</v>
      </c>
      <c r="D1460" s="237"/>
      <c r="E1460" s="152">
        <v>42455</v>
      </c>
      <c r="F1460" s="58">
        <v>44482</v>
      </c>
      <c r="G1460" s="5">
        <f t="shared" si="134"/>
        <v>5.5534246575342463</v>
      </c>
      <c r="H1460" s="11">
        <v>8</v>
      </c>
      <c r="I1460" s="11"/>
      <c r="J1460" s="87">
        <v>0.05</v>
      </c>
      <c r="K1460" s="88">
        <f t="shared" si="135"/>
        <v>0.11874999999999999</v>
      </c>
      <c r="L1460" s="238">
        <v>745484</v>
      </c>
      <c r="M1460" s="238">
        <v>622317.09</v>
      </c>
      <c r="N1460" s="89">
        <v>7.0000000000000007E-2</v>
      </c>
      <c r="O1460" s="239">
        <f t="shared" si="137"/>
        <v>797667.88</v>
      </c>
      <c r="P1460" s="238">
        <f t="shared" si="138"/>
        <v>526037.38120616425</v>
      </c>
      <c r="Q1460" s="238">
        <f t="shared" si="139"/>
        <v>271630.49879383575</v>
      </c>
      <c r="R1460" s="89">
        <v>0.05</v>
      </c>
      <c r="S1460" s="238">
        <f t="shared" si="136"/>
        <v>258048.97385414396</v>
      </c>
    </row>
    <row r="1461" spans="2:19" ht="15" customHeight="1" x14ac:dyDescent="0.25">
      <c r="B1461" s="11">
        <v>1457</v>
      </c>
      <c r="C1461" s="161" t="s">
        <v>1061</v>
      </c>
      <c r="D1461" s="237"/>
      <c r="E1461" s="152">
        <v>42455</v>
      </c>
      <c r="F1461" s="58">
        <v>44482</v>
      </c>
      <c r="G1461" s="5">
        <f t="shared" si="134"/>
        <v>5.5534246575342463</v>
      </c>
      <c r="H1461" s="11">
        <v>8</v>
      </c>
      <c r="I1461" s="11"/>
      <c r="J1461" s="87">
        <v>0.05</v>
      </c>
      <c r="K1461" s="88">
        <f t="shared" si="135"/>
        <v>0.11874999999999999</v>
      </c>
      <c r="L1461" s="238">
        <v>745484</v>
      </c>
      <c r="M1461" s="238">
        <v>622317.09</v>
      </c>
      <c r="N1461" s="89">
        <v>7.0000000000000007E-2</v>
      </c>
      <c r="O1461" s="239">
        <f t="shared" si="137"/>
        <v>797667.88</v>
      </c>
      <c r="P1461" s="238">
        <f t="shared" si="138"/>
        <v>526037.38120616425</v>
      </c>
      <c r="Q1461" s="238">
        <f t="shared" si="139"/>
        <v>271630.49879383575</v>
      </c>
      <c r="R1461" s="89">
        <v>0.05</v>
      </c>
      <c r="S1461" s="238">
        <f t="shared" si="136"/>
        <v>258048.97385414396</v>
      </c>
    </row>
    <row r="1462" spans="2:19" ht="15" customHeight="1" x14ac:dyDescent="0.25">
      <c r="B1462" s="11">
        <v>1458</v>
      </c>
      <c r="C1462" s="161" t="s">
        <v>621</v>
      </c>
      <c r="D1462" s="237" t="s">
        <v>2585</v>
      </c>
      <c r="E1462" s="152">
        <v>42455</v>
      </c>
      <c r="F1462" s="58">
        <v>44482</v>
      </c>
      <c r="G1462" s="5">
        <f t="shared" si="134"/>
        <v>5.5534246575342463</v>
      </c>
      <c r="H1462" s="11">
        <v>10</v>
      </c>
      <c r="I1462" s="11"/>
      <c r="J1462" s="87">
        <v>0.05</v>
      </c>
      <c r="K1462" s="88">
        <f t="shared" si="135"/>
        <v>9.5000000000000001E-2</v>
      </c>
      <c r="L1462" s="238">
        <v>97884089</v>
      </c>
      <c r="M1462" s="238">
        <v>81711935.159999996</v>
      </c>
      <c r="N1462" s="89">
        <v>7.0000000000000007E-2</v>
      </c>
      <c r="O1462" s="239">
        <f t="shared" si="137"/>
        <v>104735975.23</v>
      </c>
      <c r="P1462" s="238">
        <f t="shared" si="138"/>
        <v>55256118.000451922</v>
      </c>
      <c r="Q1462" s="238">
        <f t="shared" si="139"/>
        <v>49479857.229548082</v>
      </c>
      <c r="R1462" s="89">
        <v>0.05</v>
      </c>
      <c r="S1462" s="238">
        <f t="shared" si="136"/>
        <v>47005864.368070677</v>
      </c>
    </row>
    <row r="1463" spans="2:19" ht="15" customHeight="1" x14ac:dyDescent="0.25">
      <c r="B1463" s="11">
        <v>1459</v>
      </c>
      <c r="C1463" s="161" t="s">
        <v>622</v>
      </c>
      <c r="D1463" s="237"/>
      <c r="E1463" s="152">
        <v>42455</v>
      </c>
      <c r="F1463" s="58">
        <v>44482</v>
      </c>
      <c r="G1463" s="5">
        <f t="shared" si="134"/>
        <v>5.5534246575342463</v>
      </c>
      <c r="H1463" s="11">
        <v>10</v>
      </c>
      <c r="I1463" s="11"/>
      <c r="J1463" s="87">
        <v>0.05</v>
      </c>
      <c r="K1463" s="88">
        <f t="shared" si="135"/>
        <v>9.5000000000000001E-2</v>
      </c>
      <c r="L1463" s="238">
        <v>26031519</v>
      </c>
      <c r="M1463" s="238">
        <v>21730659.34</v>
      </c>
      <c r="N1463" s="89">
        <v>7.0000000000000007E-2</v>
      </c>
      <c r="O1463" s="239">
        <f t="shared" si="137"/>
        <v>27853725.330000002</v>
      </c>
      <c r="P1463" s="238">
        <f t="shared" si="138"/>
        <v>14694938.679921782</v>
      </c>
      <c r="Q1463" s="238">
        <f t="shared" si="139"/>
        <v>13158786.65007822</v>
      </c>
      <c r="R1463" s="89">
        <v>0.05</v>
      </c>
      <c r="S1463" s="238">
        <f t="shared" si="136"/>
        <v>12500847.317574309</v>
      </c>
    </row>
    <row r="1464" spans="2:19" ht="15" customHeight="1" x14ac:dyDescent="0.25">
      <c r="B1464" s="11">
        <v>1460</v>
      </c>
      <c r="C1464" s="161" t="s">
        <v>623</v>
      </c>
      <c r="D1464" s="237" t="s">
        <v>2585</v>
      </c>
      <c r="E1464" s="152">
        <v>42455</v>
      </c>
      <c r="F1464" s="58">
        <v>44482</v>
      </c>
      <c r="G1464" s="5">
        <f t="shared" si="134"/>
        <v>5.5534246575342463</v>
      </c>
      <c r="H1464" s="11">
        <v>8</v>
      </c>
      <c r="I1464" s="11"/>
      <c r="J1464" s="87">
        <v>0.05</v>
      </c>
      <c r="K1464" s="88">
        <f t="shared" si="135"/>
        <v>0.11874999999999999</v>
      </c>
      <c r="L1464" s="238">
        <v>38460705</v>
      </c>
      <c r="M1464" s="238">
        <v>32106327.66</v>
      </c>
      <c r="N1464" s="89">
        <v>7.0000000000000007E-2</v>
      </c>
      <c r="O1464" s="239">
        <f t="shared" si="137"/>
        <v>41152954.350000001</v>
      </c>
      <c r="P1464" s="238">
        <f t="shared" si="138"/>
        <v>27139104.980848458</v>
      </c>
      <c r="Q1464" s="238">
        <f t="shared" si="139"/>
        <v>14013849.369151544</v>
      </c>
      <c r="R1464" s="89">
        <v>0.05</v>
      </c>
      <c r="S1464" s="238">
        <f t="shared" si="136"/>
        <v>13313156.900693966</v>
      </c>
    </row>
    <row r="1465" spans="2:19" ht="15" customHeight="1" x14ac:dyDescent="0.25">
      <c r="B1465" s="11">
        <v>1461</v>
      </c>
      <c r="C1465" s="161" t="s">
        <v>623</v>
      </c>
      <c r="D1465" s="237" t="s">
        <v>2585</v>
      </c>
      <c r="E1465" s="152">
        <v>42455</v>
      </c>
      <c r="F1465" s="58">
        <v>44482</v>
      </c>
      <c r="G1465" s="5">
        <f t="shared" si="134"/>
        <v>5.5534246575342463</v>
      </c>
      <c r="H1465" s="11">
        <v>8</v>
      </c>
      <c r="I1465" s="11"/>
      <c r="J1465" s="87">
        <v>0.05</v>
      </c>
      <c r="K1465" s="88">
        <f t="shared" si="135"/>
        <v>0.11874999999999999</v>
      </c>
      <c r="L1465" s="238">
        <v>38460705</v>
      </c>
      <c r="M1465" s="238">
        <v>32106327.66</v>
      </c>
      <c r="N1465" s="89">
        <v>7.0000000000000007E-2</v>
      </c>
      <c r="O1465" s="239">
        <f t="shared" si="137"/>
        <v>41152954.350000001</v>
      </c>
      <c r="P1465" s="238">
        <f t="shared" si="138"/>
        <v>27139104.980848458</v>
      </c>
      <c r="Q1465" s="238">
        <f t="shared" si="139"/>
        <v>14013849.369151544</v>
      </c>
      <c r="R1465" s="89">
        <v>0.05</v>
      </c>
      <c r="S1465" s="238">
        <f t="shared" si="136"/>
        <v>13313156.900693966</v>
      </c>
    </row>
    <row r="1466" spans="2:19" ht="15" customHeight="1" x14ac:dyDescent="0.25">
      <c r="B1466" s="11">
        <v>1462</v>
      </c>
      <c r="C1466" s="161" t="s">
        <v>624</v>
      </c>
      <c r="D1466" s="237"/>
      <c r="E1466" s="152">
        <v>42455</v>
      </c>
      <c r="F1466" s="58">
        <v>44482</v>
      </c>
      <c r="G1466" s="5">
        <f t="shared" si="134"/>
        <v>5.5534246575342463</v>
      </c>
      <c r="H1466" s="11">
        <v>15</v>
      </c>
      <c r="I1466" s="11"/>
      <c r="J1466" s="87">
        <v>0.05</v>
      </c>
      <c r="K1466" s="88">
        <f t="shared" si="135"/>
        <v>6.3333333333333325E-2</v>
      </c>
      <c r="L1466" s="238">
        <v>1595420</v>
      </c>
      <c r="M1466" s="238">
        <v>1331828.8899999999</v>
      </c>
      <c r="N1466" s="89">
        <v>7.0000000000000007E-2</v>
      </c>
      <c r="O1466" s="239">
        <f t="shared" si="137"/>
        <v>1707099.4000000001</v>
      </c>
      <c r="P1466" s="238">
        <f t="shared" si="138"/>
        <v>600415.7003853881</v>
      </c>
      <c r="Q1466" s="238">
        <f t="shared" si="139"/>
        <v>1106683.6996146119</v>
      </c>
      <c r="R1466" s="89">
        <v>0.05</v>
      </c>
      <c r="S1466" s="238">
        <f t="shared" si="136"/>
        <v>1051349.5146338812</v>
      </c>
    </row>
    <row r="1467" spans="2:19" ht="15" customHeight="1" x14ac:dyDescent="0.25">
      <c r="B1467" s="11">
        <v>1463</v>
      </c>
      <c r="C1467" s="161" t="s">
        <v>624</v>
      </c>
      <c r="D1467" s="237"/>
      <c r="E1467" s="152">
        <v>42455</v>
      </c>
      <c r="F1467" s="58">
        <v>44482</v>
      </c>
      <c r="G1467" s="5">
        <f t="shared" si="134"/>
        <v>5.5534246575342463</v>
      </c>
      <c r="H1467" s="11">
        <v>15</v>
      </c>
      <c r="I1467" s="11"/>
      <c r="J1467" s="87">
        <v>0.05</v>
      </c>
      <c r="K1467" s="88">
        <f t="shared" si="135"/>
        <v>6.3333333333333325E-2</v>
      </c>
      <c r="L1467" s="238">
        <v>1595420</v>
      </c>
      <c r="M1467" s="238">
        <v>1331828.8899999999</v>
      </c>
      <c r="N1467" s="89">
        <v>7.0000000000000007E-2</v>
      </c>
      <c r="O1467" s="239">
        <f t="shared" si="137"/>
        <v>1707099.4000000001</v>
      </c>
      <c r="P1467" s="238">
        <f t="shared" si="138"/>
        <v>600415.7003853881</v>
      </c>
      <c r="Q1467" s="238">
        <f t="shared" si="139"/>
        <v>1106683.6996146119</v>
      </c>
      <c r="R1467" s="89">
        <v>0.05</v>
      </c>
      <c r="S1467" s="238">
        <f t="shared" si="136"/>
        <v>1051349.5146338812</v>
      </c>
    </row>
    <row r="1468" spans="2:19" ht="15" customHeight="1" x14ac:dyDescent="0.25">
      <c r="B1468" s="11">
        <v>1464</v>
      </c>
      <c r="C1468" s="161" t="s">
        <v>624</v>
      </c>
      <c r="D1468" s="237"/>
      <c r="E1468" s="152">
        <v>42455</v>
      </c>
      <c r="F1468" s="58">
        <v>44482</v>
      </c>
      <c r="G1468" s="5">
        <f t="shared" si="134"/>
        <v>5.5534246575342463</v>
      </c>
      <c r="H1468" s="11">
        <v>15</v>
      </c>
      <c r="I1468" s="11"/>
      <c r="J1468" s="87">
        <v>0.05</v>
      </c>
      <c r="K1468" s="88">
        <f t="shared" si="135"/>
        <v>6.3333333333333325E-2</v>
      </c>
      <c r="L1468" s="238">
        <v>1595420</v>
      </c>
      <c r="M1468" s="238">
        <v>1331828.8899999999</v>
      </c>
      <c r="N1468" s="89">
        <v>7.0000000000000007E-2</v>
      </c>
      <c r="O1468" s="239">
        <f t="shared" si="137"/>
        <v>1707099.4000000001</v>
      </c>
      <c r="P1468" s="238">
        <f t="shared" si="138"/>
        <v>600415.7003853881</v>
      </c>
      <c r="Q1468" s="238">
        <f t="shared" si="139"/>
        <v>1106683.6996146119</v>
      </c>
      <c r="R1468" s="89">
        <v>0.05</v>
      </c>
      <c r="S1468" s="238">
        <f t="shared" si="136"/>
        <v>1051349.5146338812</v>
      </c>
    </row>
    <row r="1469" spans="2:19" ht="15" customHeight="1" x14ac:dyDescent="0.25">
      <c r="B1469" s="11">
        <v>1465</v>
      </c>
      <c r="C1469" s="161" t="s">
        <v>624</v>
      </c>
      <c r="D1469" s="237"/>
      <c r="E1469" s="152">
        <v>42455</v>
      </c>
      <c r="F1469" s="58">
        <v>44482</v>
      </c>
      <c r="G1469" s="5">
        <f t="shared" si="134"/>
        <v>5.5534246575342463</v>
      </c>
      <c r="H1469" s="11">
        <v>15</v>
      </c>
      <c r="I1469" s="11"/>
      <c r="J1469" s="87">
        <v>0.05</v>
      </c>
      <c r="K1469" s="88">
        <f t="shared" si="135"/>
        <v>6.3333333333333325E-2</v>
      </c>
      <c r="L1469" s="238">
        <v>1595420</v>
      </c>
      <c r="M1469" s="238">
        <v>1331828.8899999999</v>
      </c>
      <c r="N1469" s="89">
        <v>7.0000000000000007E-2</v>
      </c>
      <c r="O1469" s="239">
        <f t="shared" si="137"/>
        <v>1707099.4000000001</v>
      </c>
      <c r="P1469" s="238">
        <f t="shared" si="138"/>
        <v>600415.7003853881</v>
      </c>
      <c r="Q1469" s="238">
        <f t="shared" si="139"/>
        <v>1106683.6996146119</v>
      </c>
      <c r="R1469" s="89">
        <v>0.05</v>
      </c>
      <c r="S1469" s="238">
        <f t="shared" si="136"/>
        <v>1051349.5146338812</v>
      </c>
    </row>
    <row r="1470" spans="2:19" ht="15" customHeight="1" x14ac:dyDescent="0.25">
      <c r="B1470" s="11">
        <v>1466</v>
      </c>
      <c r="C1470" s="161" t="s">
        <v>624</v>
      </c>
      <c r="D1470" s="237"/>
      <c r="E1470" s="152">
        <v>42455</v>
      </c>
      <c r="F1470" s="58">
        <v>44482</v>
      </c>
      <c r="G1470" s="5">
        <f t="shared" si="134"/>
        <v>5.5534246575342463</v>
      </c>
      <c r="H1470" s="11">
        <v>15</v>
      </c>
      <c r="I1470" s="11"/>
      <c r="J1470" s="87">
        <v>0.05</v>
      </c>
      <c r="K1470" s="88">
        <f t="shared" si="135"/>
        <v>6.3333333333333325E-2</v>
      </c>
      <c r="L1470" s="238">
        <v>1595420</v>
      </c>
      <c r="M1470" s="238">
        <v>1331828.8899999999</v>
      </c>
      <c r="N1470" s="89">
        <v>7.0000000000000007E-2</v>
      </c>
      <c r="O1470" s="239">
        <f t="shared" si="137"/>
        <v>1707099.4000000001</v>
      </c>
      <c r="P1470" s="238">
        <f t="shared" si="138"/>
        <v>600415.7003853881</v>
      </c>
      <c r="Q1470" s="238">
        <f t="shared" si="139"/>
        <v>1106683.6996146119</v>
      </c>
      <c r="R1470" s="89">
        <v>0.05</v>
      </c>
      <c r="S1470" s="238">
        <f t="shared" si="136"/>
        <v>1051349.5146338812</v>
      </c>
    </row>
    <row r="1471" spans="2:19" ht="15" customHeight="1" x14ac:dyDescent="0.25">
      <c r="B1471" s="11">
        <v>1467</v>
      </c>
      <c r="C1471" s="161" t="s">
        <v>624</v>
      </c>
      <c r="D1471" s="237"/>
      <c r="E1471" s="152">
        <v>42455</v>
      </c>
      <c r="F1471" s="58">
        <v>44482</v>
      </c>
      <c r="G1471" s="5">
        <f t="shared" si="134"/>
        <v>5.5534246575342463</v>
      </c>
      <c r="H1471" s="11">
        <v>15</v>
      </c>
      <c r="I1471" s="11"/>
      <c r="J1471" s="87">
        <v>0.05</v>
      </c>
      <c r="K1471" s="88">
        <f t="shared" si="135"/>
        <v>6.3333333333333325E-2</v>
      </c>
      <c r="L1471" s="238">
        <v>1595420</v>
      </c>
      <c r="M1471" s="238">
        <v>1331828.8899999999</v>
      </c>
      <c r="N1471" s="89">
        <v>7.0000000000000007E-2</v>
      </c>
      <c r="O1471" s="239">
        <f t="shared" si="137"/>
        <v>1707099.4000000001</v>
      </c>
      <c r="P1471" s="238">
        <f t="shared" si="138"/>
        <v>600415.7003853881</v>
      </c>
      <c r="Q1471" s="238">
        <f t="shared" si="139"/>
        <v>1106683.6996146119</v>
      </c>
      <c r="R1471" s="89">
        <v>0.05</v>
      </c>
      <c r="S1471" s="238">
        <f t="shared" si="136"/>
        <v>1051349.5146338812</v>
      </c>
    </row>
    <row r="1472" spans="2:19" ht="15" customHeight="1" x14ac:dyDescent="0.25">
      <c r="B1472" s="11">
        <v>1468</v>
      </c>
      <c r="C1472" s="161" t="s">
        <v>624</v>
      </c>
      <c r="D1472" s="237"/>
      <c r="E1472" s="152">
        <v>42455</v>
      </c>
      <c r="F1472" s="58">
        <v>44482</v>
      </c>
      <c r="G1472" s="5">
        <f t="shared" si="134"/>
        <v>5.5534246575342463</v>
      </c>
      <c r="H1472" s="11">
        <v>15</v>
      </c>
      <c r="I1472" s="11"/>
      <c r="J1472" s="87">
        <v>0.05</v>
      </c>
      <c r="K1472" s="88">
        <f t="shared" si="135"/>
        <v>6.3333333333333325E-2</v>
      </c>
      <c r="L1472" s="238">
        <v>1595420</v>
      </c>
      <c r="M1472" s="238">
        <v>1331828.8899999999</v>
      </c>
      <c r="N1472" s="89">
        <v>7.0000000000000007E-2</v>
      </c>
      <c r="O1472" s="239">
        <f t="shared" si="137"/>
        <v>1707099.4000000001</v>
      </c>
      <c r="P1472" s="238">
        <f t="shared" si="138"/>
        <v>600415.7003853881</v>
      </c>
      <c r="Q1472" s="238">
        <f t="shared" si="139"/>
        <v>1106683.6996146119</v>
      </c>
      <c r="R1472" s="89">
        <v>0.05</v>
      </c>
      <c r="S1472" s="238">
        <f t="shared" si="136"/>
        <v>1051349.5146338812</v>
      </c>
    </row>
    <row r="1473" spans="2:19" ht="15" customHeight="1" x14ac:dyDescent="0.25">
      <c r="B1473" s="11">
        <v>1469</v>
      </c>
      <c r="C1473" s="161" t="s">
        <v>624</v>
      </c>
      <c r="D1473" s="237"/>
      <c r="E1473" s="152">
        <v>42455</v>
      </c>
      <c r="F1473" s="58">
        <v>44482</v>
      </c>
      <c r="G1473" s="5">
        <f t="shared" si="134"/>
        <v>5.5534246575342463</v>
      </c>
      <c r="H1473" s="11">
        <v>15</v>
      </c>
      <c r="I1473" s="11"/>
      <c r="J1473" s="87">
        <v>0.05</v>
      </c>
      <c r="K1473" s="88">
        <f t="shared" si="135"/>
        <v>6.3333333333333325E-2</v>
      </c>
      <c r="L1473" s="238">
        <v>1595420</v>
      </c>
      <c r="M1473" s="238">
        <v>1331828.8899999999</v>
      </c>
      <c r="N1473" s="89">
        <v>7.0000000000000007E-2</v>
      </c>
      <c r="O1473" s="239">
        <f t="shared" si="137"/>
        <v>1707099.4000000001</v>
      </c>
      <c r="P1473" s="238">
        <f t="shared" si="138"/>
        <v>600415.7003853881</v>
      </c>
      <c r="Q1473" s="238">
        <f t="shared" si="139"/>
        <v>1106683.6996146119</v>
      </c>
      <c r="R1473" s="89">
        <v>0.05</v>
      </c>
      <c r="S1473" s="238">
        <f t="shared" si="136"/>
        <v>1051349.5146338812</v>
      </c>
    </row>
    <row r="1474" spans="2:19" ht="15" customHeight="1" x14ac:dyDescent="0.25">
      <c r="B1474" s="11">
        <v>1470</v>
      </c>
      <c r="C1474" s="161" t="s">
        <v>624</v>
      </c>
      <c r="D1474" s="237"/>
      <c r="E1474" s="152">
        <v>42455</v>
      </c>
      <c r="F1474" s="58">
        <v>44482</v>
      </c>
      <c r="G1474" s="5">
        <f t="shared" si="134"/>
        <v>5.5534246575342463</v>
      </c>
      <c r="H1474" s="11">
        <v>15</v>
      </c>
      <c r="I1474" s="11"/>
      <c r="J1474" s="87">
        <v>0.05</v>
      </c>
      <c r="K1474" s="88">
        <f t="shared" si="135"/>
        <v>6.3333333333333325E-2</v>
      </c>
      <c r="L1474" s="238">
        <v>1595420</v>
      </c>
      <c r="M1474" s="238">
        <v>1331828.8899999999</v>
      </c>
      <c r="N1474" s="89">
        <v>7.0000000000000007E-2</v>
      </c>
      <c r="O1474" s="239">
        <f t="shared" si="137"/>
        <v>1707099.4000000001</v>
      </c>
      <c r="P1474" s="238">
        <f t="shared" si="138"/>
        <v>600415.7003853881</v>
      </c>
      <c r="Q1474" s="238">
        <f t="shared" si="139"/>
        <v>1106683.6996146119</v>
      </c>
      <c r="R1474" s="89">
        <v>0.05</v>
      </c>
      <c r="S1474" s="238">
        <f t="shared" si="136"/>
        <v>1051349.5146338812</v>
      </c>
    </row>
    <row r="1475" spans="2:19" ht="15" customHeight="1" x14ac:dyDescent="0.25">
      <c r="B1475" s="11">
        <v>1471</v>
      </c>
      <c r="C1475" s="161" t="s">
        <v>624</v>
      </c>
      <c r="D1475" s="237"/>
      <c r="E1475" s="152">
        <v>42455</v>
      </c>
      <c r="F1475" s="58">
        <v>44482</v>
      </c>
      <c r="G1475" s="5">
        <f t="shared" si="134"/>
        <v>5.5534246575342463</v>
      </c>
      <c r="H1475" s="11">
        <v>15</v>
      </c>
      <c r="I1475" s="11"/>
      <c r="J1475" s="87">
        <v>0.05</v>
      </c>
      <c r="K1475" s="88">
        <f t="shared" si="135"/>
        <v>6.3333333333333325E-2</v>
      </c>
      <c r="L1475" s="238">
        <v>1595420</v>
      </c>
      <c r="M1475" s="238">
        <v>1331828.8899999999</v>
      </c>
      <c r="N1475" s="89">
        <v>7.0000000000000007E-2</v>
      </c>
      <c r="O1475" s="239">
        <f t="shared" si="137"/>
        <v>1707099.4000000001</v>
      </c>
      <c r="P1475" s="238">
        <f t="shared" si="138"/>
        <v>600415.7003853881</v>
      </c>
      <c r="Q1475" s="238">
        <f t="shared" si="139"/>
        <v>1106683.6996146119</v>
      </c>
      <c r="R1475" s="89">
        <v>0.05</v>
      </c>
      <c r="S1475" s="238">
        <f t="shared" si="136"/>
        <v>1051349.5146338812</v>
      </c>
    </row>
    <row r="1476" spans="2:19" ht="15" customHeight="1" x14ac:dyDescent="0.25">
      <c r="B1476" s="11">
        <v>1472</v>
      </c>
      <c r="C1476" s="161" t="s">
        <v>624</v>
      </c>
      <c r="D1476" s="237"/>
      <c r="E1476" s="152">
        <v>42455</v>
      </c>
      <c r="F1476" s="58">
        <v>44482</v>
      </c>
      <c r="G1476" s="5">
        <f t="shared" si="134"/>
        <v>5.5534246575342463</v>
      </c>
      <c r="H1476" s="11">
        <v>15</v>
      </c>
      <c r="I1476" s="11"/>
      <c r="J1476" s="87">
        <v>0.05</v>
      </c>
      <c r="K1476" s="88">
        <f t="shared" si="135"/>
        <v>6.3333333333333325E-2</v>
      </c>
      <c r="L1476" s="238">
        <v>1595420</v>
      </c>
      <c r="M1476" s="238">
        <v>1331828.8899999999</v>
      </c>
      <c r="N1476" s="89">
        <v>7.0000000000000007E-2</v>
      </c>
      <c r="O1476" s="239">
        <f t="shared" si="137"/>
        <v>1707099.4000000001</v>
      </c>
      <c r="P1476" s="238">
        <f t="shared" si="138"/>
        <v>600415.7003853881</v>
      </c>
      <c r="Q1476" s="238">
        <f t="shared" si="139"/>
        <v>1106683.6996146119</v>
      </c>
      <c r="R1476" s="89">
        <v>0.05</v>
      </c>
      <c r="S1476" s="238">
        <f t="shared" si="136"/>
        <v>1051349.5146338812</v>
      </c>
    </row>
    <row r="1477" spans="2:19" ht="15" customHeight="1" x14ac:dyDescent="0.25">
      <c r="B1477" s="11">
        <v>1473</v>
      </c>
      <c r="C1477" s="161" t="s">
        <v>624</v>
      </c>
      <c r="D1477" s="237"/>
      <c r="E1477" s="152">
        <v>42455</v>
      </c>
      <c r="F1477" s="58">
        <v>44482</v>
      </c>
      <c r="G1477" s="5">
        <f t="shared" ref="G1477:G1540" si="140">(F1477-E1477)/(EDATE(F1477,12)-F1477)</f>
        <v>5.5534246575342463</v>
      </c>
      <c r="H1477" s="11">
        <v>15</v>
      </c>
      <c r="I1477" s="11"/>
      <c r="J1477" s="87">
        <v>0.05</v>
      </c>
      <c r="K1477" s="88">
        <f t="shared" ref="K1477:K1540" si="141">(1-J1477)/H1477</f>
        <v>6.3333333333333325E-2</v>
      </c>
      <c r="L1477" s="238">
        <v>1595420</v>
      </c>
      <c r="M1477" s="238">
        <v>1331828.8899999999</v>
      </c>
      <c r="N1477" s="89">
        <v>7.0000000000000007E-2</v>
      </c>
      <c r="O1477" s="239">
        <f t="shared" si="137"/>
        <v>1707099.4000000001</v>
      </c>
      <c r="P1477" s="238">
        <f t="shared" si="138"/>
        <v>600415.7003853881</v>
      </c>
      <c r="Q1477" s="238">
        <f t="shared" si="139"/>
        <v>1106683.6996146119</v>
      </c>
      <c r="R1477" s="89">
        <v>0.05</v>
      </c>
      <c r="S1477" s="238">
        <f t="shared" ref="S1477:S1540" si="142">IF(M1477&lt;=0,0,IF(Q1477&lt;=J1477*O1477,J1477*O1477,Q1477*(1-R1477)))</f>
        <v>1051349.5146338812</v>
      </c>
    </row>
    <row r="1478" spans="2:19" ht="15" customHeight="1" x14ac:dyDescent="0.25">
      <c r="B1478" s="11">
        <v>1474</v>
      </c>
      <c r="C1478" s="161" t="s">
        <v>624</v>
      </c>
      <c r="D1478" s="237"/>
      <c r="E1478" s="152">
        <v>42455</v>
      </c>
      <c r="F1478" s="58">
        <v>44482</v>
      </c>
      <c r="G1478" s="5">
        <f t="shared" si="140"/>
        <v>5.5534246575342463</v>
      </c>
      <c r="H1478" s="11">
        <v>15</v>
      </c>
      <c r="I1478" s="11"/>
      <c r="J1478" s="87">
        <v>0.05</v>
      </c>
      <c r="K1478" s="88">
        <f t="shared" si="141"/>
        <v>6.3333333333333325E-2</v>
      </c>
      <c r="L1478" s="238">
        <v>1595420</v>
      </c>
      <c r="M1478" s="238">
        <v>1331828.8899999999</v>
      </c>
      <c r="N1478" s="89">
        <v>7.0000000000000007E-2</v>
      </c>
      <c r="O1478" s="239">
        <f t="shared" ref="O1478:O1541" si="143">L1478*(1+N1478)</f>
        <v>1707099.4000000001</v>
      </c>
      <c r="P1478" s="238">
        <f t="shared" ref="P1478:P1541" si="144">O1478*K1478*G1478</f>
        <v>600415.7003853881</v>
      </c>
      <c r="Q1478" s="238">
        <f t="shared" ref="Q1478:Q1541" si="145">MAX(O1478-P1478,0)</f>
        <v>1106683.6996146119</v>
      </c>
      <c r="R1478" s="89">
        <v>0.05</v>
      </c>
      <c r="S1478" s="238">
        <f t="shared" si="142"/>
        <v>1051349.5146338812</v>
      </c>
    </row>
    <row r="1479" spans="2:19" ht="15" customHeight="1" x14ac:dyDescent="0.25">
      <c r="B1479" s="11">
        <v>1475</v>
      </c>
      <c r="C1479" s="161" t="s">
        <v>624</v>
      </c>
      <c r="D1479" s="237"/>
      <c r="E1479" s="152">
        <v>42455</v>
      </c>
      <c r="F1479" s="58">
        <v>44482</v>
      </c>
      <c r="G1479" s="5">
        <f t="shared" si="140"/>
        <v>5.5534246575342463</v>
      </c>
      <c r="H1479" s="11">
        <v>15</v>
      </c>
      <c r="I1479" s="11"/>
      <c r="J1479" s="87">
        <v>0.05</v>
      </c>
      <c r="K1479" s="88">
        <f t="shared" si="141"/>
        <v>6.3333333333333325E-2</v>
      </c>
      <c r="L1479" s="238">
        <v>1595420</v>
      </c>
      <c r="M1479" s="238">
        <v>1331828.8899999999</v>
      </c>
      <c r="N1479" s="89">
        <v>7.0000000000000007E-2</v>
      </c>
      <c r="O1479" s="239">
        <f t="shared" si="143"/>
        <v>1707099.4000000001</v>
      </c>
      <c r="P1479" s="238">
        <f t="shared" si="144"/>
        <v>600415.7003853881</v>
      </c>
      <c r="Q1479" s="238">
        <f t="shared" si="145"/>
        <v>1106683.6996146119</v>
      </c>
      <c r="R1479" s="89">
        <v>0.05</v>
      </c>
      <c r="S1479" s="238">
        <f t="shared" si="142"/>
        <v>1051349.5146338812</v>
      </c>
    </row>
    <row r="1480" spans="2:19" ht="15" customHeight="1" x14ac:dyDescent="0.25">
      <c r="B1480" s="11">
        <v>1476</v>
      </c>
      <c r="C1480" s="161" t="s">
        <v>624</v>
      </c>
      <c r="D1480" s="237"/>
      <c r="E1480" s="152">
        <v>42455</v>
      </c>
      <c r="F1480" s="58">
        <v>44482</v>
      </c>
      <c r="G1480" s="5">
        <f t="shared" si="140"/>
        <v>5.5534246575342463</v>
      </c>
      <c r="H1480" s="11">
        <v>15</v>
      </c>
      <c r="I1480" s="11"/>
      <c r="J1480" s="87">
        <v>0.05</v>
      </c>
      <c r="K1480" s="88">
        <f t="shared" si="141"/>
        <v>6.3333333333333325E-2</v>
      </c>
      <c r="L1480" s="238">
        <v>1595420</v>
      </c>
      <c r="M1480" s="238">
        <v>1331828.8899999999</v>
      </c>
      <c r="N1480" s="89">
        <v>7.0000000000000007E-2</v>
      </c>
      <c r="O1480" s="239">
        <f t="shared" si="143"/>
        <v>1707099.4000000001</v>
      </c>
      <c r="P1480" s="238">
        <f t="shared" si="144"/>
        <v>600415.7003853881</v>
      </c>
      <c r="Q1480" s="238">
        <f t="shared" si="145"/>
        <v>1106683.6996146119</v>
      </c>
      <c r="R1480" s="89">
        <v>0.05</v>
      </c>
      <c r="S1480" s="238">
        <f t="shared" si="142"/>
        <v>1051349.5146338812</v>
      </c>
    </row>
    <row r="1481" spans="2:19" ht="15" customHeight="1" x14ac:dyDescent="0.25">
      <c r="B1481" s="11">
        <v>1477</v>
      </c>
      <c r="C1481" s="161" t="s">
        <v>625</v>
      </c>
      <c r="D1481" s="237"/>
      <c r="E1481" s="152">
        <v>42455</v>
      </c>
      <c r="F1481" s="58">
        <v>44482</v>
      </c>
      <c r="G1481" s="5">
        <f t="shared" si="140"/>
        <v>5.5534246575342463</v>
      </c>
      <c r="H1481" s="11">
        <v>8</v>
      </c>
      <c r="I1481" s="11"/>
      <c r="J1481" s="87">
        <v>0.05</v>
      </c>
      <c r="K1481" s="88">
        <f t="shared" si="141"/>
        <v>0.11874999999999999</v>
      </c>
      <c r="L1481" s="238">
        <v>15391784</v>
      </c>
      <c r="M1481" s="238">
        <v>12848793.6</v>
      </c>
      <c r="N1481" s="89">
        <v>7.0000000000000007E-2</v>
      </c>
      <c r="O1481" s="239">
        <f t="shared" si="143"/>
        <v>16469208.880000001</v>
      </c>
      <c r="P1481" s="238">
        <f t="shared" si="144"/>
        <v>10860935.643757533</v>
      </c>
      <c r="Q1481" s="238">
        <f t="shared" si="145"/>
        <v>5608273.2362424675</v>
      </c>
      <c r="R1481" s="89">
        <v>0.05</v>
      </c>
      <c r="S1481" s="238">
        <f t="shared" si="142"/>
        <v>5327859.5744303437</v>
      </c>
    </row>
    <row r="1482" spans="2:19" ht="15" customHeight="1" x14ac:dyDescent="0.25">
      <c r="B1482" s="11">
        <v>1478</v>
      </c>
      <c r="C1482" s="161" t="s">
        <v>626</v>
      </c>
      <c r="D1482" s="237"/>
      <c r="E1482" s="152">
        <v>42455</v>
      </c>
      <c r="F1482" s="58">
        <v>44482</v>
      </c>
      <c r="G1482" s="5">
        <f t="shared" si="140"/>
        <v>5.5534246575342463</v>
      </c>
      <c r="H1482" s="11">
        <v>8</v>
      </c>
      <c r="I1482" s="11"/>
      <c r="J1482" s="87">
        <v>0.05</v>
      </c>
      <c r="K1482" s="88">
        <f t="shared" si="141"/>
        <v>0.11874999999999999</v>
      </c>
      <c r="L1482" s="238">
        <v>26840834</v>
      </c>
      <c r="M1482" s="238">
        <v>22406261.420000002</v>
      </c>
      <c r="N1482" s="89">
        <v>7.0000000000000007E-2</v>
      </c>
      <c r="O1482" s="239">
        <f t="shared" si="143"/>
        <v>28719692.380000003</v>
      </c>
      <c r="P1482" s="238">
        <f t="shared" si="144"/>
        <v>18939751.928611986</v>
      </c>
      <c r="Q1482" s="238">
        <f t="shared" si="145"/>
        <v>9779940.4513880163</v>
      </c>
      <c r="R1482" s="89">
        <v>0.05</v>
      </c>
      <c r="S1482" s="238">
        <f t="shared" si="142"/>
        <v>9290943.4288186152</v>
      </c>
    </row>
    <row r="1483" spans="2:19" ht="15" customHeight="1" x14ac:dyDescent="0.25">
      <c r="B1483" s="11">
        <v>1479</v>
      </c>
      <c r="C1483" s="161" t="s">
        <v>627</v>
      </c>
      <c r="D1483" s="237"/>
      <c r="E1483" s="152">
        <v>42455</v>
      </c>
      <c r="F1483" s="58">
        <v>44482</v>
      </c>
      <c r="G1483" s="5">
        <f t="shared" si="140"/>
        <v>5.5534246575342463</v>
      </c>
      <c r="H1483" s="11">
        <v>15</v>
      </c>
      <c r="I1483" s="11"/>
      <c r="J1483" s="87">
        <v>0.05</v>
      </c>
      <c r="K1483" s="88">
        <f t="shared" si="141"/>
        <v>6.3333333333333325E-2</v>
      </c>
      <c r="L1483" s="238">
        <v>787230</v>
      </c>
      <c r="M1483" s="238">
        <v>657165.92000000004</v>
      </c>
      <c r="N1483" s="89">
        <v>7.0000000000000007E-2</v>
      </c>
      <c r="O1483" s="239">
        <f t="shared" si="143"/>
        <v>842336.10000000009</v>
      </c>
      <c r="P1483" s="238">
        <f t="shared" si="144"/>
        <v>296263.83761917806</v>
      </c>
      <c r="Q1483" s="238">
        <f t="shared" si="145"/>
        <v>546072.2623808221</v>
      </c>
      <c r="R1483" s="89">
        <v>0.05</v>
      </c>
      <c r="S1483" s="238">
        <f t="shared" si="142"/>
        <v>518768.64926178096</v>
      </c>
    </row>
    <row r="1484" spans="2:19" ht="15" customHeight="1" x14ac:dyDescent="0.25">
      <c r="B1484" s="11">
        <v>1480</v>
      </c>
      <c r="C1484" s="161" t="s">
        <v>627</v>
      </c>
      <c r="D1484" s="237"/>
      <c r="E1484" s="152">
        <v>42455</v>
      </c>
      <c r="F1484" s="58">
        <v>44482</v>
      </c>
      <c r="G1484" s="5">
        <f t="shared" si="140"/>
        <v>5.5534246575342463</v>
      </c>
      <c r="H1484" s="11">
        <v>8</v>
      </c>
      <c r="I1484" s="11"/>
      <c r="J1484" s="87">
        <v>0.05</v>
      </c>
      <c r="K1484" s="88">
        <f t="shared" si="141"/>
        <v>0.11874999999999999</v>
      </c>
      <c r="L1484" s="238">
        <v>787230</v>
      </c>
      <c r="M1484" s="238">
        <v>657165.92000000004</v>
      </c>
      <c r="N1484" s="89">
        <v>7.0000000000000007E-2</v>
      </c>
      <c r="O1484" s="239">
        <f t="shared" si="143"/>
        <v>842336.10000000009</v>
      </c>
      <c r="P1484" s="238">
        <f t="shared" si="144"/>
        <v>555494.69553595886</v>
      </c>
      <c r="Q1484" s="238">
        <f t="shared" si="145"/>
        <v>286841.40446404123</v>
      </c>
      <c r="R1484" s="89">
        <v>0.05</v>
      </c>
      <c r="S1484" s="238">
        <f t="shared" si="142"/>
        <v>272499.33424083918</v>
      </c>
    </row>
    <row r="1485" spans="2:19" ht="15" customHeight="1" x14ac:dyDescent="0.25">
      <c r="B1485" s="11">
        <v>1481</v>
      </c>
      <c r="C1485" s="161" t="s">
        <v>627</v>
      </c>
      <c r="D1485" s="237"/>
      <c r="E1485" s="152">
        <v>42455</v>
      </c>
      <c r="F1485" s="58">
        <v>44482</v>
      </c>
      <c r="G1485" s="5">
        <f t="shared" si="140"/>
        <v>5.5534246575342463</v>
      </c>
      <c r="H1485" s="11">
        <v>8</v>
      </c>
      <c r="I1485" s="11"/>
      <c r="J1485" s="87">
        <v>0.05</v>
      </c>
      <c r="K1485" s="88">
        <f t="shared" si="141"/>
        <v>0.11874999999999999</v>
      </c>
      <c r="L1485" s="238">
        <v>787230</v>
      </c>
      <c r="M1485" s="238">
        <v>657165.92000000004</v>
      </c>
      <c r="N1485" s="89">
        <v>7.0000000000000007E-2</v>
      </c>
      <c r="O1485" s="239">
        <f t="shared" si="143"/>
        <v>842336.10000000009</v>
      </c>
      <c r="P1485" s="238">
        <f t="shared" si="144"/>
        <v>555494.69553595886</v>
      </c>
      <c r="Q1485" s="238">
        <f t="shared" si="145"/>
        <v>286841.40446404123</v>
      </c>
      <c r="R1485" s="89">
        <v>0.05</v>
      </c>
      <c r="S1485" s="238">
        <f t="shared" si="142"/>
        <v>272499.33424083918</v>
      </c>
    </row>
    <row r="1486" spans="2:19" ht="15" customHeight="1" x14ac:dyDescent="0.25">
      <c r="B1486" s="11">
        <v>1482</v>
      </c>
      <c r="C1486" s="161" t="s">
        <v>627</v>
      </c>
      <c r="D1486" s="237"/>
      <c r="E1486" s="152">
        <v>42455</v>
      </c>
      <c r="F1486" s="58">
        <v>44482</v>
      </c>
      <c r="G1486" s="5">
        <f t="shared" si="140"/>
        <v>5.5534246575342463</v>
      </c>
      <c r="H1486" s="11">
        <v>15</v>
      </c>
      <c r="I1486" s="11"/>
      <c r="J1486" s="87">
        <v>0.05</v>
      </c>
      <c r="K1486" s="88">
        <f t="shared" si="141"/>
        <v>6.3333333333333325E-2</v>
      </c>
      <c r="L1486" s="238">
        <v>787230</v>
      </c>
      <c r="M1486" s="238">
        <v>657165.92000000004</v>
      </c>
      <c r="N1486" s="89">
        <v>7.0000000000000007E-2</v>
      </c>
      <c r="O1486" s="239">
        <f t="shared" si="143"/>
        <v>842336.10000000009</v>
      </c>
      <c r="P1486" s="238">
        <f t="shared" si="144"/>
        <v>296263.83761917806</v>
      </c>
      <c r="Q1486" s="238">
        <f t="shared" si="145"/>
        <v>546072.2623808221</v>
      </c>
      <c r="R1486" s="89">
        <v>0.05</v>
      </c>
      <c r="S1486" s="238">
        <f t="shared" si="142"/>
        <v>518768.64926178096</v>
      </c>
    </row>
    <row r="1487" spans="2:19" ht="15" customHeight="1" x14ac:dyDescent="0.25">
      <c r="B1487" s="11">
        <v>1483</v>
      </c>
      <c r="C1487" s="161" t="s">
        <v>627</v>
      </c>
      <c r="D1487" s="237"/>
      <c r="E1487" s="152">
        <v>42455</v>
      </c>
      <c r="F1487" s="58">
        <v>44482</v>
      </c>
      <c r="G1487" s="5">
        <f t="shared" si="140"/>
        <v>5.5534246575342463</v>
      </c>
      <c r="H1487" s="11">
        <v>8</v>
      </c>
      <c r="I1487" s="11"/>
      <c r="J1487" s="87">
        <v>0.05</v>
      </c>
      <c r="K1487" s="88">
        <f t="shared" si="141"/>
        <v>0.11874999999999999</v>
      </c>
      <c r="L1487" s="238">
        <v>787230</v>
      </c>
      <c r="M1487" s="238">
        <v>657165.92000000004</v>
      </c>
      <c r="N1487" s="89">
        <v>7.0000000000000007E-2</v>
      </c>
      <c r="O1487" s="239">
        <f t="shared" si="143"/>
        <v>842336.10000000009</v>
      </c>
      <c r="P1487" s="238">
        <f t="shared" si="144"/>
        <v>555494.69553595886</v>
      </c>
      <c r="Q1487" s="238">
        <f t="shared" si="145"/>
        <v>286841.40446404123</v>
      </c>
      <c r="R1487" s="89">
        <v>0.05</v>
      </c>
      <c r="S1487" s="238">
        <f t="shared" si="142"/>
        <v>272499.33424083918</v>
      </c>
    </row>
    <row r="1488" spans="2:19" ht="15" customHeight="1" x14ac:dyDescent="0.25">
      <c r="B1488" s="11">
        <v>1484</v>
      </c>
      <c r="C1488" s="161" t="s">
        <v>628</v>
      </c>
      <c r="D1488" s="237"/>
      <c r="E1488" s="152">
        <v>42455</v>
      </c>
      <c r="F1488" s="58">
        <v>44482</v>
      </c>
      <c r="G1488" s="5">
        <f t="shared" si="140"/>
        <v>5.5534246575342463</v>
      </c>
      <c r="H1488" s="11">
        <v>8</v>
      </c>
      <c r="I1488" s="11"/>
      <c r="J1488" s="87">
        <v>0.05</v>
      </c>
      <c r="K1488" s="88">
        <f t="shared" si="141"/>
        <v>0.11874999999999999</v>
      </c>
      <c r="L1488" s="238">
        <v>226353</v>
      </c>
      <c r="M1488" s="238">
        <v>188955.55</v>
      </c>
      <c r="N1488" s="89">
        <v>7.0000000000000007E-2</v>
      </c>
      <c r="O1488" s="239">
        <f t="shared" si="143"/>
        <v>242197.71000000002</v>
      </c>
      <c r="P1488" s="238">
        <f t="shared" si="144"/>
        <v>159721.92474708904</v>
      </c>
      <c r="Q1488" s="238">
        <f t="shared" si="145"/>
        <v>82475.78525291098</v>
      </c>
      <c r="R1488" s="89">
        <v>0.05</v>
      </c>
      <c r="S1488" s="238">
        <f t="shared" si="142"/>
        <v>78351.995990265423</v>
      </c>
    </row>
    <row r="1489" spans="2:19" ht="15" customHeight="1" x14ac:dyDescent="0.25">
      <c r="B1489" s="11">
        <v>1485</v>
      </c>
      <c r="C1489" s="161" t="s">
        <v>628</v>
      </c>
      <c r="D1489" s="237"/>
      <c r="E1489" s="152">
        <v>42455</v>
      </c>
      <c r="F1489" s="58">
        <v>44482</v>
      </c>
      <c r="G1489" s="5">
        <f t="shared" si="140"/>
        <v>5.5534246575342463</v>
      </c>
      <c r="H1489" s="11">
        <v>8</v>
      </c>
      <c r="I1489" s="11"/>
      <c r="J1489" s="87">
        <v>0.05</v>
      </c>
      <c r="K1489" s="88">
        <f t="shared" si="141"/>
        <v>0.11874999999999999</v>
      </c>
      <c r="L1489" s="238">
        <v>226353</v>
      </c>
      <c r="M1489" s="238">
        <v>188955.55</v>
      </c>
      <c r="N1489" s="89">
        <v>7.0000000000000007E-2</v>
      </c>
      <c r="O1489" s="239">
        <f t="shared" si="143"/>
        <v>242197.71000000002</v>
      </c>
      <c r="P1489" s="238">
        <f t="shared" si="144"/>
        <v>159721.92474708904</v>
      </c>
      <c r="Q1489" s="238">
        <f t="shared" si="145"/>
        <v>82475.78525291098</v>
      </c>
      <c r="R1489" s="89">
        <v>0.05</v>
      </c>
      <c r="S1489" s="238">
        <f t="shared" si="142"/>
        <v>78351.995990265423</v>
      </c>
    </row>
    <row r="1490" spans="2:19" ht="15" customHeight="1" x14ac:dyDescent="0.25">
      <c r="B1490" s="11">
        <v>1486</v>
      </c>
      <c r="C1490" s="161" t="s">
        <v>628</v>
      </c>
      <c r="D1490" s="237"/>
      <c r="E1490" s="152">
        <v>42455</v>
      </c>
      <c r="F1490" s="58">
        <v>44482</v>
      </c>
      <c r="G1490" s="5">
        <f t="shared" si="140"/>
        <v>5.5534246575342463</v>
      </c>
      <c r="H1490" s="11">
        <v>8</v>
      </c>
      <c r="I1490" s="11"/>
      <c r="J1490" s="87">
        <v>0.05</v>
      </c>
      <c r="K1490" s="88">
        <f t="shared" si="141"/>
        <v>0.11874999999999999</v>
      </c>
      <c r="L1490" s="238">
        <v>226353</v>
      </c>
      <c r="M1490" s="238">
        <v>188955.55</v>
      </c>
      <c r="N1490" s="89">
        <v>7.0000000000000007E-2</v>
      </c>
      <c r="O1490" s="239">
        <f t="shared" si="143"/>
        <v>242197.71000000002</v>
      </c>
      <c r="P1490" s="238">
        <f t="shared" si="144"/>
        <v>159721.92474708904</v>
      </c>
      <c r="Q1490" s="238">
        <f t="shared" si="145"/>
        <v>82475.78525291098</v>
      </c>
      <c r="R1490" s="89">
        <v>0.05</v>
      </c>
      <c r="S1490" s="238">
        <f t="shared" si="142"/>
        <v>78351.995990265423</v>
      </c>
    </row>
    <row r="1491" spans="2:19" ht="15" customHeight="1" x14ac:dyDescent="0.25">
      <c r="B1491" s="11">
        <v>1487</v>
      </c>
      <c r="C1491" s="161" t="s">
        <v>628</v>
      </c>
      <c r="D1491" s="237"/>
      <c r="E1491" s="152">
        <v>42455</v>
      </c>
      <c r="F1491" s="58">
        <v>44482</v>
      </c>
      <c r="G1491" s="5">
        <f t="shared" si="140"/>
        <v>5.5534246575342463</v>
      </c>
      <c r="H1491" s="11">
        <v>8</v>
      </c>
      <c r="I1491" s="11"/>
      <c r="J1491" s="87">
        <v>0.05</v>
      </c>
      <c r="K1491" s="88">
        <f t="shared" si="141"/>
        <v>0.11874999999999999</v>
      </c>
      <c r="L1491" s="238">
        <v>226353</v>
      </c>
      <c r="M1491" s="238">
        <v>188955.55</v>
      </c>
      <c r="N1491" s="89">
        <v>7.0000000000000007E-2</v>
      </c>
      <c r="O1491" s="239">
        <f t="shared" si="143"/>
        <v>242197.71000000002</v>
      </c>
      <c r="P1491" s="238">
        <f t="shared" si="144"/>
        <v>159721.92474708904</v>
      </c>
      <c r="Q1491" s="238">
        <f t="shared" si="145"/>
        <v>82475.78525291098</v>
      </c>
      <c r="R1491" s="89">
        <v>0.05</v>
      </c>
      <c r="S1491" s="238">
        <f t="shared" si="142"/>
        <v>78351.995990265423</v>
      </c>
    </row>
    <row r="1492" spans="2:19" ht="15" customHeight="1" x14ac:dyDescent="0.25">
      <c r="B1492" s="11">
        <v>1488</v>
      </c>
      <c r="C1492" s="161" t="s">
        <v>628</v>
      </c>
      <c r="D1492" s="237"/>
      <c r="E1492" s="152">
        <v>42455</v>
      </c>
      <c r="F1492" s="58">
        <v>44482</v>
      </c>
      <c r="G1492" s="5">
        <f t="shared" si="140"/>
        <v>5.5534246575342463</v>
      </c>
      <c r="H1492" s="11">
        <v>8</v>
      </c>
      <c r="I1492" s="11"/>
      <c r="J1492" s="87">
        <v>0.05</v>
      </c>
      <c r="K1492" s="88">
        <f t="shared" si="141"/>
        <v>0.11874999999999999</v>
      </c>
      <c r="L1492" s="238">
        <v>226353</v>
      </c>
      <c r="M1492" s="238">
        <v>188955.55</v>
      </c>
      <c r="N1492" s="89">
        <v>7.0000000000000007E-2</v>
      </c>
      <c r="O1492" s="239">
        <f t="shared" si="143"/>
        <v>242197.71000000002</v>
      </c>
      <c r="P1492" s="238">
        <f t="shared" si="144"/>
        <v>159721.92474708904</v>
      </c>
      <c r="Q1492" s="238">
        <f t="shared" si="145"/>
        <v>82475.78525291098</v>
      </c>
      <c r="R1492" s="89">
        <v>0.05</v>
      </c>
      <c r="S1492" s="238">
        <f t="shared" si="142"/>
        <v>78351.995990265423</v>
      </c>
    </row>
    <row r="1493" spans="2:19" ht="15" customHeight="1" x14ac:dyDescent="0.25">
      <c r="B1493" s="11">
        <v>1489</v>
      </c>
      <c r="C1493" s="161" t="s">
        <v>628</v>
      </c>
      <c r="D1493" s="237"/>
      <c r="E1493" s="152">
        <v>42455</v>
      </c>
      <c r="F1493" s="58">
        <v>44482</v>
      </c>
      <c r="G1493" s="5">
        <f t="shared" si="140"/>
        <v>5.5534246575342463</v>
      </c>
      <c r="H1493" s="11">
        <v>8</v>
      </c>
      <c r="I1493" s="11"/>
      <c r="J1493" s="87">
        <v>0.05</v>
      </c>
      <c r="K1493" s="88">
        <f t="shared" si="141"/>
        <v>0.11874999999999999</v>
      </c>
      <c r="L1493" s="238">
        <v>226353</v>
      </c>
      <c r="M1493" s="238">
        <v>188955.55</v>
      </c>
      <c r="N1493" s="89">
        <v>7.0000000000000007E-2</v>
      </c>
      <c r="O1493" s="239">
        <f t="shared" si="143"/>
        <v>242197.71000000002</v>
      </c>
      <c r="P1493" s="238">
        <f t="shared" si="144"/>
        <v>159721.92474708904</v>
      </c>
      <c r="Q1493" s="238">
        <f t="shared" si="145"/>
        <v>82475.78525291098</v>
      </c>
      <c r="R1493" s="89">
        <v>0.05</v>
      </c>
      <c r="S1493" s="238">
        <f t="shared" si="142"/>
        <v>78351.995990265423</v>
      </c>
    </row>
    <row r="1494" spans="2:19" ht="15" customHeight="1" x14ac:dyDescent="0.25">
      <c r="B1494" s="11">
        <v>1490</v>
      </c>
      <c r="C1494" s="161" t="s">
        <v>628</v>
      </c>
      <c r="D1494" s="237"/>
      <c r="E1494" s="152">
        <v>42455</v>
      </c>
      <c r="F1494" s="58">
        <v>44482</v>
      </c>
      <c r="G1494" s="5">
        <f t="shared" si="140"/>
        <v>5.5534246575342463</v>
      </c>
      <c r="H1494" s="11">
        <v>15</v>
      </c>
      <c r="I1494" s="11"/>
      <c r="J1494" s="87">
        <v>0.05</v>
      </c>
      <c r="K1494" s="88">
        <f t="shared" si="141"/>
        <v>6.3333333333333325E-2</v>
      </c>
      <c r="L1494" s="238">
        <v>226353</v>
      </c>
      <c r="M1494" s="238">
        <v>188955.55</v>
      </c>
      <c r="N1494" s="89">
        <v>7.0000000000000007E-2</v>
      </c>
      <c r="O1494" s="239">
        <f t="shared" si="143"/>
        <v>242197.71000000002</v>
      </c>
      <c r="P1494" s="238">
        <f t="shared" si="144"/>
        <v>85185.026531780823</v>
      </c>
      <c r="Q1494" s="238">
        <f t="shared" si="145"/>
        <v>157012.68346821918</v>
      </c>
      <c r="R1494" s="89">
        <v>0.05</v>
      </c>
      <c r="S1494" s="238">
        <f t="shared" si="142"/>
        <v>149162.04929480821</v>
      </c>
    </row>
    <row r="1495" spans="2:19" ht="15" customHeight="1" x14ac:dyDescent="0.25">
      <c r="B1495" s="11">
        <v>1491</v>
      </c>
      <c r="C1495" s="161" t="s">
        <v>628</v>
      </c>
      <c r="D1495" s="237"/>
      <c r="E1495" s="152">
        <v>42455</v>
      </c>
      <c r="F1495" s="58">
        <v>44482</v>
      </c>
      <c r="G1495" s="5">
        <f t="shared" si="140"/>
        <v>5.5534246575342463</v>
      </c>
      <c r="H1495" s="11">
        <v>15</v>
      </c>
      <c r="I1495" s="11"/>
      <c r="J1495" s="87">
        <v>0.05</v>
      </c>
      <c r="K1495" s="88">
        <f t="shared" si="141"/>
        <v>6.3333333333333325E-2</v>
      </c>
      <c r="L1495" s="238">
        <v>226353</v>
      </c>
      <c r="M1495" s="238">
        <v>188955.55</v>
      </c>
      <c r="N1495" s="89">
        <v>7.0000000000000007E-2</v>
      </c>
      <c r="O1495" s="239">
        <f t="shared" si="143"/>
        <v>242197.71000000002</v>
      </c>
      <c r="P1495" s="238">
        <f t="shared" si="144"/>
        <v>85185.026531780823</v>
      </c>
      <c r="Q1495" s="238">
        <f t="shared" si="145"/>
        <v>157012.68346821918</v>
      </c>
      <c r="R1495" s="89">
        <v>0.05</v>
      </c>
      <c r="S1495" s="238">
        <f t="shared" si="142"/>
        <v>149162.04929480821</v>
      </c>
    </row>
    <row r="1496" spans="2:19" ht="15" customHeight="1" x14ac:dyDescent="0.25">
      <c r="B1496" s="11">
        <v>1492</v>
      </c>
      <c r="C1496" s="161" t="s">
        <v>628</v>
      </c>
      <c r="D1496" s="237"/>
      <c r="E1496" s="152">
        <v>42455</v>
      </c>
      <c r="F1496" s="58">
        <v>44482</v>
      </c>
      <c r="G1496" s="5">
        <f t="shared" si="140"/>
        <v>5.5534246575342463</v>
      </c>
      <c r="H1496" s="11">
        <v>8</v>
      </c>
      <c r="I1496" s="11"/>
      <c r="J1496" s="87">
        <v>0.05</v>
      </c>
      <c r="K1496" s="88">
        <f t="shared" si="141"/>
        <v>0.11874999999999999</v>
      </c>
      <c r="L1496" s="238">
        <v>226353</v>
      </c>
      <c r="M1496" s="238">
        <v>188955.55</v>
      </c>
      <c r="N1496" s="89">
        <v>7.0000000000000007E-2</v>
      </c>
      <c r="O1496" s="239">
        <f t="shared" si="143"/>
        <v>242197.71000000002</v>
      </c>
      <c r="P1496" s="238">
        <f t="shared" si="144"/>
        <v>159721.92474708904</v>
      </c>
      <c r="Q1496" s="238">
        <f t="shared" si="145"/>
        <v>82475.78525291098</v>
      </c>
      <c r="R1496" s="89">
        <v>0.05</v>
      </c>
      <c r="S1496" s="238">
        <f t="shared" si="142"/>
        <v>78351.995990265423</v>
      </c>
    </row>
    <row r="1497" spans="2:19" ht="15" customHeight="1" x14ac:dyDescent="0.25">
      <c r="B1497" s="11">
        <v>1493</v>
      </c>
      <c r="C1497" s="161" t="s">
        <v>628</v>
      </c>
      <c r="D1497" s="237"/>
      <c r="E1497" s="152">
        <v>42455</v>
      </c>
      <c r="F1497" s="58">
        <v>44482</v>
      </c>
      <c r="G1497" s="5">
        <f t="shared" si="140"/>
        <v>5.5534246575342463</v>
      </c>
      <c r="H1497" s="11">
        <v>8</v>
      </c>
      <c r="I1497" s="11"/>
      <c r="J1497" s="87">
        <v>0.05</v>
      </c>
      <c r="K1497" s="88">
        <f t="shared" si="141"/>
        <v>0.11874999999999999</v>
      </c>
      <c r="L1497" s="238">
        <v>226353</v>
      </c>
      <c r="M1497" s="238">
        <v>188955.55</v>
      </c>
      <c r="N1497" s="89">
        <v>7.0000000000000007E-2</v>
      </c>
      <c r="O1497" s="239">
        <f t="shared" si="143"/>
        <v>242197.71000000002</v>
      </c>
      <c r="P1497" s="238">
        <f t="shared" si="144"/>
        <v>159721.92474708904</v>
      </c>
      <c r="Q1497" s="238">
        <f t="shared" si="145"/>
        <v>82475.78525291098</v>
      </c>
      <c r="R1497" s="89">
        <v>0.05</v>
      </c>
      <c r="S1497" s="238">
        <f t="shared" si="142"/>
        <v>78351.995990265423</v>
      </c>
    </row>
    <row r="1498" spans="2:19" ht="15" customHeight="1" x14ac:dyDescent="0.25">
      <c r="B1498" s="11">
        <v>1494</v>
      </c>
      <c r="C1498" s="161" t="s">
        <v>628</v>
      </c>
      <c r="D1498" s="237"/>
      <c r="E1498" s="152">
        <v>42455</v>
      </c>
      <c r="F1498" s="58">
        <v>44482</v>
      </c>
      <c r="G1498" s="5">
        <f t="shared" si="140"/>
        <v>5.5534246575342463</v>
      </c>
      <c r="H1498" s="11">
        <v>10</v>
      </c>
      <c r="I1498" s="11"/>
      <c r="J1498" s="87">
        <v>0.05</v>
      </c>
      <c r="K1498" s="88">
        <f t="shared" si="141"/>
        <v>9.5000000000000001E-2</v>
      </c>
      <c r="L1498" s="238">
        <v>226353</v>
      </c>
      <c r="M1498" s="238">
        <v>188955.55</v>
      </c>
      <c r="N1498" s="89">
        <v>7.0000000000000007E-2</v>
      </c>
      <c r="O1498" s="239">
        <f t="shared" si="143"/>
        <v>242197.71000000002</v>
      </c>
      <c r="P1498" s="238">
        <f t="shared" si="144"/>
        <v>127777.53979767124</v>
      </c>
      <c r="Q1498" s="238">
        <f t="shared" si="145"/>
        <v>114420.17020232878</v>
      </c>
      <c r="R1498" s="89">
        <v>0.05</v>
      </c>
      <c r="S1498" s="238">
        <f t="shared" si="142"/>
        <v>108699.16169221234</v>
      </c>
    </row>
    <row r="1499" spans="2:19" ht="15" customHeight="1" x14ac:dyDescent="0.25">
      <c r="B1499" s="11">
        <v>1495</v>
      </c>
      <c r="C1499" s="161" t="s">
        <v>628</v>
      </c>
      <c r="D1499" s="237"/>
      <c r="E1499" s="152">
        <v>42455</v>
      </c>
      <c r="F1499" s="58">
        <v>44482</v>
      </c>
      <c r="G1499" s="5">
        <f t="shared" si="140"/>
        <v>5.5534246575342463</v>
      </c>
      <c r="H1499" s="11">
        <v>8</v>
      </c>
      <c r="I1499" s="11"/>
      <c r="J1499" s="87">
        <v>0.05</v>
      </c>
      <c r="K1499" s="88">
        <f t="shared" si="141"/>
        <v>0.11874999999999999</v>
      </c>
      <c r="L1499" s="238">
        <v>226353</v>
      </c>
      <c r="M1499" s="238">
        <v>188955.55</v>
      </c>
      <c r="N1499" s="89">
        <v>7.0000000000000007E-2</v>
      </c>
      <c r="O1499" s="239">
        <f t="shared" si="143"/>
        <v>242197.71000000002</v>
      </c>
      <c r="P1499" s="238">
        <f t="shared" si="144"/>
        <v>159721.92474708904</v>
      </c>
      <c r="Q1499" s="238">
        <f t="shared" si="145"/>
        <v>82475.78525291098</v>
      </c>
      <c r="R1499" s="89">
        <v>0.05</v>
      </c>
      <c r="S1499" s="238">
        <f t="shared" si="142"/>
        <v>78351.995990265423</v>
      </c>
    </row>
    <row r="1500" spans="2:19" ht="15" customHeight="1" x14ac:dyDescent="0.25">
      <c r="B1500" s="11">
        <v>1496</v>
      </c>
      <c r="C1500" s="161" t="s">
        <v>628</v>
      </c>
      <c r="D1500" s="237"/>
      <c r="E1500" s="152">
        <v>42455</v>
      </c>
      <c r="F1500" s="58">
        <v>44482</v>
      </c>
      <c r="G1500" s="5">
        <f t="shared" si="140"/>
        <v>5.5534246575342463</v>
      </c>
      <c r="H1500" s="11">
        <v>15</v>
      </c>
      <c r="I1500" s="11"/>
      <c r="J1500" s="87">
        <v>0.05</v>
      </c>
      <c r="K1500" s="88">
        <f t="shared" si="141"/>
        <v>6.3333333333333325E-2</v>
      </c>
      <c r="L1500" s="238">
        <v>226353</v>
      </c>
      <c r="M1500" s="238">
        <v>188955.55</v>
      </c>
      <c r="N1500" s="89">
        <v>7.0000000000000007E-2</v>
      </c>
      <c r="O1500" s="239">
        <f t="shared" si="143"/>
        <v>242197.71000000002</v>
      </c>
      <c r="P1500" s="238">
        <f t="shared" si="144"/>
        <v>85185.026531780823</v>
      </c>
      <c r="Q1500" s="238">
        <f t="shared" si="145"/>
        <v>157012.68346821918</v>
      </c>
      <c r="R1500" s="89">
        <v>0.05</v>
      </c>
      <c r="S1500" s="238">
        <f t="shared" si="142"/>
        <v>149162.04929480821</v>
      </c>
    </row>
    <row r="1501" spans="2:19" ht="15" customHeight="1" x14ac:dyDescent="0.25">
      <c r="B1501" s="11">
        <v>1497</v>
      </c>
      <c r="C1501" s="161" t="s">
        <v>628</v>
      </c>
      <c r="D1501" s="237"/>
      <c r="E1501" s="152">
        <v>42455</v>
      </c>
      <c r="F1501" s="58">
        <v>44482</v>
      </c>
      <c r="G1501" s="5">
        <f t="shared" si="140"/>
        <v>5.5534246575342463</v>
      </c>
      <c r="H1501" s="11">
        <v>5</v>
      </c>
      <c r="I1501" s="11"/>
      <c r="J1501" s="87">
        <v>0.05</v>
      </c>
      <c r="K1501" s="88">
        <f t="shared" si="141"/>
        <v>0.19</v>
      </c>
      <c r="L1501" s="238">
        <v>226353</v>
      </c>
      <c r="M1501" s="238">
        <v>188955.55</v>
      </c>
      <c r="N1501" s="89">
        <v>7.0000000000000007E-2</v>
      </c>
      <c r="O1501" s="239">
        <f t="shared" si="143"/>
        <v>242197.71000000002</v>
      </c>
      <c r="P1501" s="238">
        <f t="shared" si="144"/>
        <v>255555.07959534248</v>
      </c>
      <c r="Q1501" s="238">
        <f t="shared" si="145"/>
        <v>0</v>
      </c>
      <c r="R1501" s="89">
        <v>0.05</v>
      </c>
      <c r="S1501" s="238">
        <f t="shared" si="142"/>
        <v>12109.885500000002</v>
      </c>
    </row>
    <row r="1502" spans="2:19" ht="15" customHeight="1" x14ac:dyDescent="0.25">
      <c r="B1502" s="11">
        <v>1498</v>
      </c>
      <c r="C1502" s="161" t="s">
        <v>628</v>
      </c>
      <c r="D1502" s="237"/>
      <c r="E1502" s="152">
        <v>42455</v>
      </c>
      <c r="F1502" s="58">
        <v>44482</v>
      </c>
      <c r="G1502" s="5">
        <f t="shared" si="140"/>
        <v>5.5534246575342463</v>
      </c>
      <c r="H1502" s="11">
        <v>5</v>
      </c>
      <c r="I1502" s="11"/>
      <c r="J1502" s="87">
        <v>0.05</v>
      </c>
      <c r="K1502" s="88">
        <f t="shared" si="141"/>
        <v>0.19</v>
      </c>
      <c r="L1502" s="238">
        <v>226353</v>
      </c>
      <c r="M1502" s="238">
        <v>188955.55</v>
      </c>
      <c r="N1502" s="89">
        <v>7.0000000000000007E-2</v>
      </c>
      <c r="O1502" s="239">
        <f t="shared" si="143"/>
        <v>242197.71000000002</v>
      </c>
      <c r="P1502" s="238">
        <f t="shared" si="144"/>
        <v>255555.07959534248</v>
      </c>
      <c r="Q1502" s="238">
        <f t="shared" si="145"/>
        <v>0</v>
      </c>
      <c r="R1502" s="89">
        <v>0.05</v>
      </c>
      <c r="S1502" s="238">
        <f t="shared" si="142"/>
        <v>12109.885500000002</v>
      </c>
    </row>
    <row r="1503" spans="2:19" ht="15" customHeight="1" x14ac:dyDescent="0.25">
      <c r="B1503" s="11">
        <v>1499</v>
      </c>
      <c r="C1503" s="161" t="s">
        <v>628</v>
      </c>
      <c r="D1503" s="237"/>
      <c r="E1503" s="152">
        <v>42455</v>
      </c>
      <c r="F1503" s="58">
        <v>44482</v>
      </c>
      <c r="G1503" s="5">
        <f t="shared" si="140"/>
        <v>5.5534246575342463</v>
      </c>
      <c r="H1503" s="11">
        <v>15</v>
      </c>
      <c r="I1503" s="11"/>
      <c r="J1503" s="87">
        <v>0.05</v>
      </c>
      <c r="K1503" s="88">
        <f t="shared" si="141"/>
        <v>6.3333333333333325E-2</v>
      </c>
      <c r="L1503" s="238">
        <v>226353</v>
      </c>
      <c r="M1503" s="238">
        <v>188955.55</v>
      </c>
      <c r="N1503" s="89">
        <v>7.0000000000000007E-2</v>
      </c>
      <c r="O1503" s="239">
        <f t="shared" si="143"/>
        <v>242197.71000000002</v>
      </c>
      <c r="P1503" s="238">
        <f t="shared" si="144"/>
        <v>85185.026531780823</v>
      </c>
      <c r="Q1503" s="238">
        <f t="shared" si="145"/>
        <v>157012.68346821918</v>
      </c>
      <c r="R1503" s="89">
        <v>0.05</v>
      </c>
      <c r="S1503" s="238">
        <f t="shared" si="142"/>
        <v>149162.04929480821</v>
      </c>
    </row>
    <row r="1504" spans="2:19" ht="15" customHeight="1" x14ac:dyDescent="0.25">
      <c r="B1504" s="11">
        <v>1500</v>
      </c>
      <c r="C1504" s="161" t="s">
        <v>628</v>
      </c>
      <c r="D1504" s="237"/>
      <c r="E1504" s="152">
        <v>42455</v>
      </c>
      <c r="F1504" s="58">
        <v>44482</v>
      </c>
      <c r="G1504" s="5">
        <f t="shared" si="140"/>
        <v>5.5534246575342463</v>
      </c>
      <c r="H1504" s="11">
        <v>8</v>
      </c>
      <c r="I1504" s="11"/>
      <c r="J1504" s="87">
        <v>0.05</v>
      </c>
      <c r="K1504" s="88">
        <f t="shared" si="141"/>
        <v>0.11874999999999999</v>
      </c>
      <c r="L1504" s="238">
        <v>226353</v>
      </c>
      <c r="M1504" s="238">
        <v>188955.55</v>
      </c>
      <c r="N1504" s="89">
        <v>7.0000000000000007E-2</v>
      </c>
      <c r="O1504" s="239">
        <f t="shared" si="143"/>
        <v>242197.71000000002</v>
      </c>
      <c r="P1504" s="238">
        <f t="shared" si="144"/>
        <v>159721.92474708904</v>
      </c>
      <c r="Q1504" s="238">
        <f t="shared" si="145"/>
        <v>82475.78525291098</v>
      </c>
      <c r="R1504" s="89">
        <v>0.05</v>
      </c>
      <c r="S1504" s="238">
        <f t="shared" si="142"/>
        <v>78351.995990265423</v>
      </c>
    </row>
    <row r="1505" spans="2:19" ht="15" customHeight="1" x14ac:dyDescent="0.25">
      <c r="B1505" s="11">
        <v>1501</v>
      </c>
      <c r="C1505" s="161" t="s">
        <v>628</v>
      </c>
      <c r="D1505" s="237"/>
      <c r="E1505" s="152">
        <v>42455</v>
      </c>
      <c r="F1505" s="58">
        <v>44482</v>
      </c>
      <c r="G1505" s="5">
        <f t="shared" si="140"/>
        <v>5.5534246575342463</v>
      </c>
      <c r="H1505" s="11">
        <v>8</v>
      </c>
      <c r="I1505" s="11"/>
      <c r="J1505" s="87">
        <v>0.05</v>
      </c>
      <c r="K1505" s="88">
        <f t="shared" si="141"/>
        <v>0.11874999999999999</v>
      </c>
      <c r="L1505" s="238">
        <v>226353</v>
      </c>
      <c r="M1505" s="238">
        <v>188955.55</v>
      </c>
      <c r="N1505" s="89">
        <v>7.0000000000000007E-2</v>
      </c>
      <c r="O1505" s="239">
        <f t="shared" si="143"/>
        <v>242197.71000000002</v>
      </c>
      <c r="P1505" s="238">
        <f t="shared" si="144"/>
        <v>159721.92474708904</v>
      </c>
      <c r="Q1505" s="238">
        <f t="shared" si="145"/>
        <v>82475.78525291098</v>
      </c>
      <c r="R1505" s="89">
        <v>0.05</v>
      </c>
      <c r="S1505" s="238">
        <f t="shared" si="142"/>
        <v>78351.995990265423</v>
      </c>
    </row>
    <row r="1506" spans="2:19" ht="15" customHeight="1" x14ac:dyDescent="0.25">
      <c r="B1506" s="11">
        <v>1502</v>
      </c>
      <c r="C1506" s="161" t="s">
        <v>628</v>
      </c>
      <c r="D1506" s="237"/>
      <c r="E1506" s="152">
        <v>42455</v>
      </c>
      <c r="F1506" s="58">
        <v>44482</v>
      </c>
      <c r="G1506" s="5">
        <f t="shared" si="140"/>
        <v>5.5534246575342463</v>
      </c>
      <c r="H1506" s="11">
        <v>10</v>
      </c>
      <c r="I1506" s="11"/>
      <c r="J1506" s="87">
        <v>0.05</v>
      </c>
      <c r="K1506" s="88">
        <f t="shared" si="141"/>
        <v>9.5000000000000001E-2</v>
      </c>
      <c r="L1506" s="238">
        <v>226353</v>
      </c>
      <c r="M1506" s="238">
        <v>188955.55</v>
      </c>
      <c r="N1506" s="89">
        <v>7.0000000000000007E-2</v>
      </c>
      <c r="O1506" s="239">
        <f t="shared" si="143"/>
        <v>242197.71000000002</v>
      </c>
      <c r="P1506" s="238">
        <f t="shared" si="144"/>
        <v>127777.53979767124</v>
      </c>
      <c r="Q1506" s="238">
        <f t="shared" si="145"/>
        <v>114420.17020232878</v>
      </c>
      <c r="R1506" s="89">
        <v>0.05</v>
      </c>
      <c r="S1506" s="238">
        <f t="shared" si="142"/>
        <v>108699.16169221234</v>
      </c>
    </row>
    <row r="1507" spans="2:19" ht="15" customHeight="1" x14ac:dyDescent="0.25">
      <c r="B1507" s="11">
        <v>1503</v>
      </c>
      <c r="C1507" s="161" t="s">
        <v>628</v>
      </c>
      <c r="D1507" s="237"/>
      <c r="E1507" s="152">
        <v>42455</v>
      </c>
      <c r="F1507" s="58">
        <v>44482</v>
      </c>
      <c r="G1507" s="5">
        <f t="shared" si="140"/>
        <v>5.5534246575342463</v>
      </c>
      <c r="H1507" s="11">
        <v>8</v>
      </c>
      <c r="I1507" s="11"/>
      <c r="J1507" s="87">
        <v>0.05</v>
      </c>
      <c r="K1507" s="88">
        <f t="shared" si="141"/>
        <v>0.11874999999999999</v>
      </c>
      <c r="L1507" s="238">
        <v>226353</v>
      </c>
      <c r="M1507" s="238">
        <v>188955.55</v>
      </c>
      <c r="N1507" s="89">
        <v>7.0000000000000007E-2</v>
      </c>
      <c r="O1507" s="239">
        <f t="shared" si="143"/>
        <v>242197.71000000002</v>
      </c>
      <c r="P1507" s="238">
        <f t="shared" si="144"/>
        <v>159721.92474708904</v>
      </c>
      <c r="Q1507" s="238">
        <f t="shared" si="145"/>
        <v>82475.78525291098</v>
      </c>
      <c r="R1507" s="89">
        <v>0.05</v>
      </c>
      <c r="S1507" s="238">
        <f t="shared" si="142"/>
        <v>78351.995990265423</v>
      </c>
    </row>
    <row r="1508" spans="2:19" ht="15" customHeight="1" x14ac:dyDescent="0.25">
      <c r="B1508" s="11">
        <v>1504</v>
      </c>
      <c r="C1508" s="161" t="s">
        <v>628</v>
      </c>
      <c r="D1508" s="237"/>
      <c r="E1508" s="152">
        <v>42455</v>
      </c>
      <c r="F1508" s="58">
        <v>44482</v>
      </c>
      <c r="G1508" s="5">
        <f t="shared" si="140"/>
        <v>5.5534246575342463</v>
      </c>
      <c r="H1508" s="11">
        <v>10</v>
      </c>
      <c r="I1508" s="11"/>
      <c r="J1508" s="87">
        <v>0.05</v>
      </c>
      <c r="K1508" s="88">
        <f t="shared" si="141"/>
        <v>9.5000000000000001E-2</v>
      </c>
      <c r="L1508" s="238">
        <v>226353</v>
      </c>
      <c r="M1508" s="238">
        <v>188955.55</v>
      </c>
      <c r="N1508" s="89">
        <v>7.0000000000000007E-2</v>
      </c>
      <c r="O1508" s="239">
        <f t="shared" si="143"/>
        <v>242197.71000000002</v>
      </c>
      <c r="P1508" s="238">
        <f t="shared" si="144"/>
        <v>127777.53979767124</v>
      </c>
      <c r="Q1508" s="238">
        <f t="shared" si="145"/>
        <v>114420.17020232878</v>
      </c>
      <c r="R1508" s="89">
        <v>0.05</v>
      </c>
      <c r="S1508" s="238">
        <f t="shared" si="142"/>
        <v>108699.16169221234</v>
      </c>
    </row>
    <row r="1509" spans="2:19" ht="15" customHeight="1" x14ac:dyDescent="0.25">
      <c r="B1509" s="11">
        <v>1505</v>
      </c>
      <c r="C1509" s="161" t="s">
        <v>628</v>
      </c>
      <c r="D1509" s="237"/>
      <c r="E1509" s="152">
        <v>42455</v>
      </c>
      <c r="F1509" s="58">
        <v>44482</v>
      </c>
      <c r="G1509" s="5">
        <f t="shared" si="140"/>
        <v>5.5534246575342463</v>
      </c>
      <c r="H1509" s="11">
        <v>10</v>
      </c>
      <c r="I1509" s="11"/>
      <c r="J1509" s="87">
        <v>0.05</v>
      </c>
      <c r="K1509" s="88">
        <f t="shared" si="141"/>
        <v>9.5000000000000001E-2</v>
      </c>
      <c r="L1509" s="238">
        <v>226353</v>
      </c>
      <c r="M1509" s="238">
        <v>188955.55</v>
      </c>
      <c r="N1509" s="89">
        <v>7.0000000000000007E-2</v>
      </c>
      <c r="O1509" s="239">
        <f t="shared" si="143"/>
        <v>242197.71000000002</v>
      </c>
      <c r="P1509" s="238">
        <f t="shared" si="144"/>
        <v>127777.53979767124</v>
      </c>
      <c r="Q1509" s="238">
        <f t="shared" si="145"/>
        <v>114420.17020232878</v>
      </c>
      <c r="R1509" s="89">
        <v>0.05</v>
      </c>
      <c r="S1509" s="238">
        <f t="shared" si="142"/>
        <v>108699.16169221234</v>
      </c>
    </row>
    <row r="1510" spans="2:19" ht="15" customHeight="1" x14ac:dyDescent="0.25">
      <c r="B1510" s="11">
        <v>1506</v>
      </c>
      <c r="C1510" s="161" t="s">
        <v>628</v>
      </c>
      <c r="D1510" s="237"/>
      <c r="E1510" s="152">
        <v>42455</v>
      </c>
      <c r="F1510" s="58">
        <v>44482</v>
      </c>
      <c r="G1510" s="5">
        <f t="shared" si="140"/>
        <v>5.5534246575342463</v>
      </c>
      <c r="H1510" s="11">
        <v>8</v>
      </c>
      <c r="I1510" s="11"/>
      <c r="J1510" s="87">
        <v>0.05</v>
      </c>
      <c r="K1510" s="88">
        <f t="shared" si="141"/>
        <v>0.11874999999999999</v>
      </c>
      <c r="L1510" s="238">
        <v>226353</v>
      </c>
      <c r="M1510" s="238">
        <v>188955.55</v>
      </c>
      <c r="N1510" s="89">
        <v>7.0000000000000007E-2</v>
      </c>
      <c r="O1510" s="239">
        <f t="shared" si="143"/>
        <v>242197.71000000002</v>
      </c>
      <c r="P1510" s="238">
        <f t="shared" si="144"/>
        <v>159721.92474708904</v>
      </c>
      <c r="Q1510" s="238">
        <f t="shared" si="145"/>
        <v>82475.78525291098</v>
      </c>
      <c r="R1510" s="89">
        <v>0.05</v>
      </c>
      <c r="S1510" s="238">
        <f t="shared" si="142"/>
        <v>78351.995990265423</v>
      </c>
    </row>
    <row r="1511" spans="2:19" ht="15" customHeight="1" x14ac:dyDescent="0.25">
      <c r="B1511" s="11">
        <v>1507</v>
      </c>
      <c r="C1511" s="161" t="s">
        <v>628</v>
      </c>
      <c r="D1511" s="237"/>
      <c r="E1511" s="152">
        <v>42455</v>
      </c>
      <c r="F1511" s="58">
        <v>44482</v>
      </c>
      <c r="G1511" s="5">
        <f t="shared" si="140"/>
        <v>5.5534246575342463</v>
      </c>
      <c r="H1511" s="11">
        <v>8</v>
      </c>
      <c r="I1511" s="11"/>
      <c r="J1511" s="87">
        <v>0.05</v>
      </c>
      <c r="K1511" s="88">
        <f t="shared" si="141"/>
        <v>0.11874999999999999</v>
      </c>
      <c r="L1511" s="238">
        <v>226353</v>
      </c>
      <c r="M1511" s="238">
        <v>188955.55</v>
      </c>
      <c r="N1511" s="89">
        <v>7.0000000000000007E-2</v>
      </c>
      <c r="O1511" s="239">
        <f t="shared" si="143"/>
        <v>242197.71000000002</v>
      </c>
      <c r="P1511" s="238">
        <f t="shared" si="144"/>
        <v>159721.92474708904</v>
      </c>
      <c r="Q1511" s="238">
        <f t="shared" si="145"/>
        <v>82475.78525291098</v>
      </c>
      <c r="R1511" s="89">
        <v>0.05</v>
      </c>
      <c r="S1511" s="238">
        <f t="shared" si="142"/>
        <v>78351.995990265423</v>
      </c>
    </row>
    <row r="1512" spans="2:19" ht="15" customHeight="1" x14ac:dyDescent="0.25">
      <c r="B1512" s="11">
        <v>1508</v>
      </c>
      <c r="C1512" s="161" t="s">
        <v>628</v>
      </c>
      <c r="D1512" s="237"/>
      <c r="E1512" s="152">
        <v>42455</v>
      </c>
      <c r="F1512" s="58">
        <v>44482</v>
      </c>
      <c r="G1512" s="5">
        <f t="shared" si="140"/>
        <v>5.5534246575342463</v>
      </c>
      <c r="H1512" s="11">
        <v>8</v>
      </c>
      <c r="I1512" s="11"/>
      <c r="J1512" s="87">
        <v>0.05</v>
      </c>
      <c r="K1512" s="88">
        <f t="shared" si="141"/>
        <v>0.11874999999999999</v>
      </c>
      <c r="L1512" s="238">
        <v>226353</v>
      </c>
      <c r="M1512" s="238">
        <v>188955.55</v>
      </c>
      <c r="N1512" s="89">
        <v>7.0000000000000007E-2</v>
      </c>
      <c r="O1512" s="239">
        <f t="shared" si="143"/>
        <v>242197.71000000002</v>
      </c>
      <c r="P1512" s="238">
        <f t="shared" si="144"/>
        <v>159721.92474708904</v>
      </c>
      <c r="Q1512" s="238">
        <f t="shared" si="145"/>
        <v>82475.78525291098</v>
      </c>
      <c r="R1512" s="89">
        <v>0.05</v>
      </c>
      <c r="S1512" s="238">
        <f t="shared" si="142"/>
        <v>78351.995990265423</v>
      </c>
    </row>
    <row r="1513" spans="2:19" ht="15" customHeight="1" x14ac:dyDescent="0.25">
      <c r="B1513" s="11">
        <v>1509</v>
      </c>
      <c r="C1513" s="161" t="s">
        <v>628</v>
      </c>
      <c r="D1513" s="237"/>
      <c r="E1513" s="152">
        <v>42455</v>
      </c>
      <c r="F1513" s="58">
        <v>44482</v>
      </c>
      <c r="G1513" s="5">
        <f t="shared" si="140"/>
        <v>5.5534246575342463</v>
      </c>
      <c r="H1513" s="11">
        <v>8</v>
      </c>
      <c r="I1513" s="11"/>
      <c r="J1513" s="87">
        <v>0.05</v>
      </c>
      <c r="K1513" s="88">
        <f t="shared" si="141"/>
        <v>0.11874999999999999</v>
      </c>
      <c r="L1513" s="238">
        <v>226353</v>
      </c>
      <c r="M1513" s="238">
        <v>188955.55</v>
      </c>
      <c r="N1513" s="89">
        <v>7.0000000000000007E-2</v>
      </c>
      <c r="O1513" s="239">
        <f t="shared" si="143"/>
        <v>242197.71000000002</v>
      </c>
      <c r="P1513" s="238">
        <f t="shared" si="144"/>
        <v>159721.92474708904</v>
      </c>
      <c r="Q1513" s="238">
        <f t="shared" si="145"/>
        <v>82475.78525291098</v>
      </c>
      <c r="R1513" s="89">
        <v>0.05</v>
      </c>
      <c r="S1513" s="238">
        <f t="shared" si="142"/>
        <v>78351.995990265423</v>
      </c>
    </row>
    <row r="1514" spans="2:19" ht="15" customHeight="1" x14ac:dyDescent="0.25">
      <c r="B1514" s="11">
        <v>1510</v>
      </c>
      <c r="C1514" s="161" t="s">
        <v>628</v>
      </c>
      <c r="D1514" s="237"/>
      <c r="E1514" s="152">
        <v>42455</v>
      </c>
      <c r="F1514" s="58">
        <v>44482</v>
      </c>
      <c r="G1514" s="5">
        <f t="shared" si="140"/>
        <v>5.5534246575342463</v>
      </c>
      <c r="H1514" s="11">
        <v>8</v>
      </c>
      <c r="I1514" s="11"/>
      <c r="J1514" s="87">
        <v>0.05</v>
      </c>
      <c r="K1514" s="88">
        <f t="shared" si="141"/>
        <v>0.11874999999999999</v>
      </c>
      <c r="L1514" s="238">
        <v>226353</v>
      </c>
      <c r="M1514" s="238">
        <v>188955.55</v>
      </c>
      <c r="N1514" s="89">
        <v>7.0000000000000007E-2</v>
      </c>
      <c r="O1514" s="239">
        <f t="shared" si="143"/>
        <v>242197.71000000002</v>
      </c>
      <c r="P1514" s="238">
        <f t="shared" si="144"/>
        <v>159721.92474708904</v>
      </c>
      <c r="Q1514" s="238">
        <f t="shared" si="145"/>
        <v>82475.78525291098</v>
      </c>
      <c r="R1514" s="89">
        <v>0.05</v>
      </c>
      <c r="S1514" s="238">
        <f t="shared" si="142"/>
        <v>78351.995990265423</v>
      </c>
    </row>
    <row r="1515" spans="2:19" ht="15" customHeight="1" x14ac:dyDescent="0.25">
      <c r="B1515" s="11">
        <v>1511</v>
      </c>
      <c r="C1515" s="161" t="s">
        <v>628</v>
      </c>
      <c r="D1515" s="237"/>
      <c r="E1515" s="152">
        <v>42455</v>
      </c>
      <c r="F1515" s="58">
        <v>44482</v>
      </c>
      <c r="G1515" s="5">
        <f t="shared" si="140"/>
        <v>5.5534246575342463</v>
      </c>
      <c r="H1515" s="11">
        <v>8</v>
      </c>
      <c r="I1515" s="11"/>
      <c r="J1515" s="87">
        <v>0.05</v>
      </c>
      <c r="K1515" s="88">
        <f t="shared" si="141"/>
        <v>0.11874999999999999</v>
      </c>
      <c r="L1515" s="238">
        <v>226353</v>
      </c>
      <c r="M1515" s="238">
        <v>188955.55</v>
      </c>
      <c r="N1515" s="89">
        <v>7.0000000000000007E-2</v>
      </c>
      <c r="O1515" s="239">
        <f t="shared" si="143"/>
        <v>242197.71000000002</v>
      </c>
      <c r="P1515" s="238">
        <f t="shared" si="144"/>
        <v>159721.92474708904</v>
      </c>
      <c r="Q1515" s="238">
        <f t="shared" si="145"/>
        <v>82475.78525291098</v>
      </c>
      <c r="R1515" s="89">
        <v>0.05</v>
      </c>
      <c r="S1515" s="238">
        <f t="shared" si="142"/>
        <v>78351.995990265423</v>
      </c>
    </row>
    <row r="1516" spans="2:19" ht="15" customHeight="1" x14ac:dyDescent="0.25">
      <c r="B1516" s="11">
        <v>1512</v>
      </c>
      <c r="C1516" s="161" t="s">
        <v>628</v>
      </c>
      <c r="D1516" s="237"/>
      <c r="E1516" s="152">
        <v>42455</v>
      </c>
      <c r="F1516" s="58">
        <v>44482</v>
      </c>
      <c r="G1516" s="5">
        <f t="shared" si="140"/>
        <v>5.5534246575342463</v>
      </c>
      <c r="H1516" s="11">
        <v>8</v>
      </c>
      <c r="I1516" s="11"/>
      <c r="J1516" s="87">
        <v>0.05</v>
      </c>
      <c r="K1516" s="88">
        <f t="shared" si="141"/>
        <v>0.11874999999999999</v>
      </c>
      <c r="L1516" s="238">
        <v>226353</v>
      </c>
      <c r="M1516" s="238">
        <v>188955.55</v>
      </c>
      <c r="N1516" s="89">
        <v>7.0000000000000007E-2</v>
      </c>
      <c r="O1516" s="239">
        <f t="shared" si="143"/>
        <v>242197.71000000002</v>
      </c>
      <c r="P1516" s="238">
        <f t="shared" si="144"/>
        <v>159721.92474708904</v>
      </c>
      <c r="Q1516" s="238">
        <f t="shared" si="145"/>
        <v>82475.78525291098</v>
      </c>
      <c r="R1516" s="89">
        <v>0.05</v>
      </c>
      <c r="S1516" s="238">
        <f t="shared" si="142"/>
        <v>78351.995990265423</v>
      </c>
    </row>
    <row r="1517" spans="2:19" ht="15" customHeight="1" x14ac:dyDescent="0.25">
      <c r="B1517" s="11">
        <v>1513</v>
      </c>
      <c r="C1517" s="161" t="s">
        <v>628</v>
      </c>
      <c r="D1517" s="237"/>
      <c r="E1517" s="152">
        <v>42455</v>
      </c>
      <c r="F1517" s="58">
        <v>44482</v>
      </c>
      <c r="G1517" s="5">
        <f t="shared" si="140"/>
        <v>5.5534246575342463</v>
      </c>
      <c r="H1517" s="11">
        <v>8</v>
      </c>
      <c r="I1517" s="11"/>
      <c r="J1517" s="87">
        <v>0.05</v>
      </c>
      <c r="K1517" s="88">
        <f t="shared" si="141"/>
        <v>0.11874999999999999</v>
      </c>
      <c r="L1517" s="238">
        <v>226353</v>
      </c>
      <c r="M1517" s="238">
        <v>188955.55</v>
      </c>
      <c r="N1517" s="89">
        <v>7.0000000000000007E-2</v>
      </c>
      <c r="O1517" s="239">
        <f t="shared" si="143"/>
        <v>242197.71000000002</v>
      </c>
      <c r="P1517" s="238">
        <f t="shared" si="144"/>
        <v>159721.92474708904</v>
      </c>
      <c r="Q1517" s="238">
        <f t="shared" si="145"/>
        <v>82475.78525291098</v>
      </c>
      <c r="R1517" s="89">
        <v>0.05</v>
      </c>
      <c r="S1517" s="238">
        <f t="shared" si="142"/>
        <v>78351.995990265423</v>
      </c>
    </row>
    <row r="1518" spans="2:19" ht="15" customHeight="1" x14ac:dyDescent="0.25">
      <c r="B1518" s="11">
        <v>1514</v>
      </c>
      <c r="C1518" s="161" t="s">
        <v>628</v>
      </c>
      <c r="D1518" s="237"/>
      <c r="E1518" s="152">
        <v>42455</v>
      </c>
      <c r="F1518" s="58">
        <v>44482</v>
      </c>
      <c r="G1518" s="5">
        <f t="shared" si="140"/>
        <v>5.5534246575342463</v>
      </c>
      <c r="H1518" s="11">
        <v>15</v>
      </c>
      <c r="I1518" s="11"/>
      <c r="J1518" s="87">
        <v>0.05</v>
      </c>
      <c r="K1518" s="88">
        <f t="shared" si="141"/>
        <v>6.3333333333333325E-2</v>
      </c>
      <c r="L1518" s="238">
        <v>226353</v>
      </c>
      <c r="M1518" s="238">
        <v>188955.55</v>
      </c>
      <c r="N1518" s="89">
        <v>7.0000000000000007E-2</v>
      </c>
      <c r="O1518" s="239">
        <f t="shared" si="143"/>
        <v>242197.71000000002</v>
      </c>
      <c r="P1518" s="238">
        <f t="shared" si="144"/>
        <v>85185.026531780823</v>
      </c>
      <c r="Q1518" s="238">
        <f t="shared" si="145"/>
        <v>157012.68346821918</v>
      </c>
      <c r="R1518" s="89">
        <v>0.05</v>
      </c>
      <c r="S1518" s="238">
        <f t="shared" si="142"/>
        <v>149162.04929480821</v>
      </c>
    </row>
    <row r="1519" spans="2:19" ht="15" customHeight="1" x14ac:dyDescent="0.25">
      <c r="B1519" s="11">
        <v>1515</v>
      </c>
      <c r="C1519" s="161" t="s">
        <v>628</v>
      </c>
      <c r="D1519" s="237"/>
      <c r="E1519" s="152">
        <v>42455</v>
      </c>
      <c r="F1519" s="58">
        <v>44482</v>
      </c>
      <c r="G1519" s="5">
        <f t="shared" si="140"/>
        <v>5.5534246575342463</v>
      </c>
      <c r="H1519" s="11">
        <v>15</v>
      </c>
      <c r="I1519" s="11"/>
      <c r="J1519" s="87">
        <v>0.05</v>
      </c>
      <c r="K1519" s="88">
        <f t="shared" si="141"/>
        <v>6.3333333333333325E-2</v>
      </c>
      <c r="L1519" s="238">
        <v>226353</v>
      </c>
      <c r="M1519" s="238">
        <v>188955.55</v>
      </c>
      <c r="N1519" s="89">
        <v>7.0000000000000007E-2</v>
      </c>
      <c r="O1519" s="239">
        <f t="shared" si="143"/>
        <v>242197.71000000002</v>
      </c>
      <c r="P1519" s="238">
        <f t="shared" si="144"/>
        <v>85185.026531780823</v>
      </c>
      <c r="Q1519" s="238">
        <f t="shared" si="145"/>
        <v>157012.68346821918</v>
      </c>
      <c r="R1519" s="89">
        <v>0.05</v>
      </c>
      <c r="S1519" s="238">
        <f t="shared" si="142"/>
        <v>149162.04929480821</v>
      </c>
    </row>
    <row r="1520" spans="2:19" ht="15" customHeight="1" x14ac:dyDescent="0.25">
      <c r="B1520" s="11">
        <v>1516</v>
      </c>
      <c r="C1520" s="161" t="s">
        <v>628</v>
      </c>
      <c r="D1520" s="237"/>
      <c r="E1520" s="152">
        <v>42455</v>
      </c>
      <c r="F1520" s="58">
        <v>44482</v>
      </c>
      <c r="G1520" s="5">
        <f t="shared" si="140"/>
        <v>5.5534246575342463</v>
      </c>
      <c r="H1520" s="11">
        <v>8</v>
      </c>
      <c r="I1520" s="11"/>
      <c r="J1520" s="87">
        <v>0.05</v>
      </c>
      <c r="K1520" s="88">
        <f t="shared" si="141"/>
        <v>0.11874999999999999</v>
      </c>
      <c r="L1520" s="238">
        <v>226353</v>
      </c>
      <c r="M1520" s="238">
        <v>188955.55</v>
      </c>
      <c r="N1520" s="89">
        <v>7.0000000000000007E-2</v>
      </c>
      <c r="O1520" s="239">
        <f t="shared" si="143"/>
        <v>242197.71000000002</v>
      </c>
      <c r="P1520" s="238">
        <f t="shared" si="144"/>
        <v>159721.92474708904</v>
      </c>
      <c r="Q1520" s="238">
        <f t="shared" si="145"/>
        <v>82475.78525291098</v>
      </c>
      <c r="R1520" s="89">
        <v>0.05</v>
      </c>
      <c r="S1520" s="238">
        <f t="shared" si="142"/>
        <v>78351.995990265423</v>
      </c>
    </row>
    <row r="1521" spans="2:19" ht="15" customHeight="1" x14ac:dyDescent="0.25">
      <c r="B1521" s="11">
        <v>1517</v>
      </c>
      <c r="C1521" s="161" t="s">
        <v>628</v>
      </c>
      <c r="D1521" s="237"/>
      <c r="E1521" s="152">
        <v>42455</v>
      </c>
      <c r="F1521" s="58">
        <v>44482</v>
      </c>
      <c r="G1521" s="5">
        <f t="shared" si="140"/>
        <v>5.5534246575342463</v>
      </c>
      <c r="H1521" s="11">
        <v>8</v>
      </c>
      <c r="I1521" s="11"/>
      <c r="J1521" s="87">
        <v>0.05</v>
      </c>
      <c r="K1521" s="88">
        <f t="shared" si="141"/>
        <v>0.11874999999999999</v>
      </c>
      <c r="L1521" s="238">
        <v>226353</v>
      </c>
      <c r="M1521" s="238">
        <v>188955.55</v>
      </c>
      <c r="N1521" s="89">
        <v>7.0000000000000007E-2</v>
      </c>
      <c r="O1521" s="239">
        <f t="shared" si="143"/>
        <v>242197.71000000002</v>
      </c>
      <c r="P1521" s="238">
        <f t="shared" si="144"/>
        <v>159721.92474708904</v>
      </c>
      <c r="Q1521" s="238">
        <f t="shared" si="145"/>
        <v>82475.78525291098</v>
      </c>
      <c r="R1521" s="89">
        <v>0.05</v>
      </c>
      <c r="S1521" s="238">
        <f t="shared" si="142"/>
        <v>78351.995990265423</v>
      </c>
    </row>
    <row r="1522" spans="2:19" ht="15" customHeight="1" x14ac:dyDescent="0.25">
      <c r="B1522" s="11">
        <v>1518</v>
      </c>
      <c r="C1522" s="161" t="s">
        <v>629</v>
      </c>
      <c r="D1522" s="237"/>
      <c r="E1522" s="152">
        <v>42455</v>
      </c>
      <c r="F1522" s="58">
        <v>44482</v>
      </c>
      <c r="G1522" s="5">
        <f t="shared" si="140"/>
        <v>5.5534246575342463</v>
      </c>
      <c r="H1522" s="11">
        <v>15</v>
      </c>
      <c r="I1522" s="11"/>
      <c r="J1522" s="87">
        <v>0.05</v>
      </c>
      <c r="K1522" s="88">
        <f t="shared" si="141"/>
        <v>6.3333333333333325E-2</v>
      </c>
      <c r="L1522" s="238">
        <v>368914</v>
      </c>
      <c r="M1522" s="238">
        <v>307963</v>
      </c>
      <c r="N1522" s="89">
        <v>7.0000000000000007E-2</v>
      </c>
      <c r="O1522" s="239">
        <f t="shared" si="143"/>
        <v>394737.98000000004</v>
      </c>
      <c r="P1522" s="238">
        <f t="shared" si="144"/>
        <v>138836.01665515982</v>
      </c>
      <c r="Q1522" s="238">
        <f t="shared" si="145"/>
        <v>255901.96334484022</v>
      </c>
      <c r="R1522" s="89">
        <v>0.05</v>
      </c>
      <c r="S1522" s="238">
        <f t="shared" si="142"/>
        <v>243106.8651775982</v>
      </c>
    </row>
    <row r="1523" spans="2:19" ht="15" customHeight="1" x14ac:dyDescent="0.25">
      <c r="B1523" s="11">
        <v>1519</v>
      </c>
      <c r="C1523" s="161" t="s">
        <v>630</v>
      </c>
      <c r="D1523" s="237"/>
      <c r="E1523" s="152">
        <v>42455</v>
      </c>
      <c r="F1523" s="58">
        <v>44482</v>
      </c>
      <c r="G1523" s="5">
        <f t="shared" si="140"/>
        <v>5.5534246575342463</v>
      </c>
      <c r="H1523" s="11">
        <v>8</v>
      </c>
      <c r="I1523" s="11"/>
      <c r="J1523" s="87">
        <v>0.05</v>
      </c>
      <c r="K1523" s="88">
        <f t="shared" si="141"/>
        <v>0.11874999999999999</v>
      </c>
      <c r="L1523" s="238">
        <v>1065602</v>
      </c>
      <c r="M1523" s="238">
        <v>889546</v>
      </c>
      <c r="N1523" s="89">
        <v>7.0000000000000007E-2</v>
      </c>
      <c r="O1523" s="239">
        <f t="shared" si="143"/>
        <v>1140194.1400000001</v>
      </c>
      <c r="P1523" s="238">
        <f t="shared" si="144"/>
        <v>751922.89235993149</v>
      </c>
      <c r="Q1523" s="238">
        <f t="shared" si="145"/>
        <v>388271.24764006864</v>
      </c>
      <c r="R1523" s="89">
        <v>0.05</v>
      </c>
      <c r="S1523" s="238">
        <f t="shared" si="142"/>
        <v>368857.68525806518</v>
      </c>
    </row>
    <row r="1524" spans="2:19" ht="15" customHeight="1" x14ac:dyDescent="0.25">
      <c r="B1524" s="11">
        <v>1520</v>
      </c>
      <c r="C1524" s="161" t="s">
        <v>631</v>
      </c>
      <c r="D1524" s="237"/>
      <c r="E1524" s="152">
        <v>42455</v>
      </c>
      <c r="F1524" s="58">
        <v>44482</v>
      </c>
      <c r="G1524" s="5">
        <f t="shared" si="140"/>
        <v>5.5534246575342463</v>
      </c>
      <c r="H1524" s="11">
        <v>15</v>
      </c>
      <c r="I1524" s="11"/>
      <c r="J1524" s="87">
        <v>0.05</v>
      </c>
      <c r="K1524" s="88">
        <f t="shared" si="141"/>
        <v>6.3333333333333325E-2</v>
      </c>
      <c r="L1524" s="238">
        <v>157936</v>
      </c>
      <c r="M1524" s="238">
        <v>131842.23000000001</v>
      </c>
      <c r="N1524" s="89">
        <v>7.0000000000000007E-2</v>
      </c>
      <c r="O1524" s="239">
        <f t="shared" si="143"/>
        <v>168991.52000000002</v>
      </c>
      <c r="P1524" s="238">
        <f t="shared" si="144"/>
        <v>59437.17269187214</v>
      </c>
      <c r="Q1524" s="238">
        <f t="shared" si="145"/>
        <v>109554.34730812788</v>
      </c>
      <c r="R1524" s="89">
        <v>0.05</v>
      </c>
      <c r="S1524" s="238">
        <f t="shared" si="142"/>
        <v>104076.62994272148</v>
      </c>
    </row>
    <row r="1525" spans="2:19" ht="15" customHeight="1" x14ac:dyDescent="0.25">
      <c r="B1525" s="11">
        <v>1521</v>
      </c>
      <c r="C1525" s="161" t="s">
        <v>631</v>
      </c>
      <c r="D1525" s="237"/>
      <c r="E1525" s="152">
        <v>42455</v>
      </c>
      <c r="F1525" s="58">
        <v>44482</v>
      </c>
      <c r="G1525" s="5">
        <f t="shared" si="140"/>
        <v>5.5534246575342463</v>
      </c>
      <c r="H1525" s="11">
        <v>15</v>
      </c>
      <c r="I1525" s="11"/>
      <c r="J1525" s="87">
        <v>0.05</v>
      </c>
      <c r="K1525" s="88">
        <f t="shared" si="141"/>
        <v>6.3333333333333325E-2</v>
      </c>
      <c r="L1525" s="238">
        <v>157936</v>
      </c>
      <c r="M1525" s="238">
        <v>131842.23000000001</v>
      </c>
      <c r="N1525" s="89">
        <v>7.0000000000000007E-2</v>
      </c>
      <c r="O1525" s="239">
        <f t="shared" si="143"/>
        <v>168991.52000000002</v>
      </c>
      <c r="P1525" s="238">
        <f t="shared" si="144"/>
        <v>59437.17269187214</v>
      </c>
      <c r="Q1525" s="238">
        <f t="shared" si="145"/>
        <v>109554.34730812788</v>
      </c>
      <c r="R1525" s="89">
        <v>0.05</v>
      </c>
      <c r="S1525" s="238">
        <f t="shared" si="142"/>
        <v>104076.62994272148</v>
      </c>
    </row>
    <row r="1526" spans="2:19" ht="15" customHeight="1" x14ac:dyDescent="0.25">
      <c r="B1526" s="11">
        <v>1522</v>
      </c>
      <c r="C1526" s="161" t="s">
        <v>631</v>
      </c>
      <c r="D1526" s="237"/>
      <c r="E1526" s="152">
        <v>42455</v>
      </c>
      <c r="F1526" s="58">
        <v>44482</v>
      </c>
      <c r="G1526" s="5">
        <f t="shared" si="140"/>
        <v>5.5534246575342463</v>
      </c>
      <c r="H1526" s="11">
        <v>15</v>
      </c>
      <c r="I1526" s="11"/>
      <c r="J1526" s="87">
        <v>0.05</v>
      </c>
      <c r="K1526" s="88">
        <f t="shared" si="141"/>
        <v>6.3333333333333325E-2</v>
      </c>
      <c r="L1526" s="238">
        <v>157936</v>
      </c>
      <c r="M1526" s="238">
        <v>131842.23000000001</v>
      </c>
      <c r="N1526" s="89">
        <v>7.0000000000000007E-2</v>
      </c>
      <c r="O1526" s="239">
        <f t="shared" si="143"/>
        <v>168991.52000000002</v>
      </c>
      <c r="P1526" s="238">
        <f t="shared" si="144"/>
        <v>59437.17269187214</v>
      </c>
      <c r="Q1526" s="238">
        <f t="shared" si="145"/>
        <v>109554.34730812788</v>
      </c>
      <c r="R1526" s="89">
        <v>0.05</v>
      </c>
      <c r="S1526" s="238">
        <f t="shared" si="142"/>
        <v>104076.62994272148</v>
      </c>
    </row>
    <row r="1527" spans="2:19" ht="15" customHeight="1" x14ac:dyDescent="0.25">
      <c r="B1527" s="11">
        <v>1523</v>
      </c>
      <c r="C1527" s="161" t="s">
        <v>631</v>
      </c>
      <c r="D1527" s="237"/>
      <c r="E1527" s="152">
        <v>42455</v>
      </c>
      <c r="F1527" s="58">
        <v>44482</v>
      </c>
      <c r="G1527" s="5">
        <f t="shared" si="140"/>
        <v>5.5534246575342463</v>
      </c>
      <c r="H1527" s="11">
        <v>15</v>
      </c>
      <c r="I1527" s="11"/>
      <c r="J1527" s="87">
        <v>0.05</v>
      </c>
      <c r="K1527" s="88">
        <f t="shared" si="141"/>
        <v>6.3333333333333325E-2</v>
      </c>
      <c r="L1527" s="238">
        <v>157936</v>
      </c>
      <c r="M1527" s="238">
        <v>131842.23000000001</v>
      </c>
      <c r="N1527" s="89">
        <v>7.0000000000000007E-2</v>
      </c>
      <c r="O1527" s="239">
        <f t="shared" si="143"/>
        <v>168991.52000000002</v>
      </c>
      <c r="P1527" s="238">
        <f t="shared" si="144"/>
        <v>59437.17269187214</v>
      </c>
      <c r="Q1527" s="238">
        <f t="shared" si="145"/>
        <v>109554.34730812788</v>
      </c>
      <c r="R1527" s="89">
        <v>0.05</v>
      </c>
      <c r="S1527" s="238">
        <f t="shared" si="142"/>
        <v>104076.62994272148</v>
      </c>
    </row>
    <row r="1528" spans="2:19" ht="15" customHeight="1" x14ac:dyDescent="0.25">
      <c r="B1528" s="11">
        <v>1524</v>
      </c>
      <c r="C1528" s="161" t="s">
        <v>631</v>
      </c>
      <c r="D1528" s="237"/>
      <c r="E1528" s="152">
        <v>42455</v>
      </c>
      <c r="F1528" s="58">
        <v>44482</v>
      </c>
      <c r="G1528" s="5">
        <f t="shared" si="140"/>
        <v>5.5534246575342463</v>
      </c>
      <c r="H1528" s="11">
        <v>15</v>
      </c>
      <c r="I1528" s="11"/>
      <c r="J1528" s="87">
        <v>0.05</v>
      </c>
      <c r="K1528" s="88">
        <f t="shared" si="141"/>
        <v>6.3333333333333325E-2</v>
      </c>
      <c r="L1528" s="238">
        <v>157936</v>
      </c>
      <c r="M1528" s="238">
        <v>131842.23000000001</v>
      </c>
      <c r="N1528" s="89">
        <v>7.0000000000000007E-2</v>
      </c>
      <c r="O1528" s="239">
        <f t="shared" si="143"/>
        <v>168991.52000000002</v>
      </c>
      <c r="P1528" s="238">
        <f t="shared" si="144"/>
        <v>59437.17269187214</v>
      </c>
      <c r="Q1528" s="238">
        <f t="shared" si="145"/>
        <v>109554.34730812788</v>
      </c>
      <c r="R1528" s="89">
        <v>0.05</v>
      </c>
      <c r="S1528" s="238">
        <f t="shared" si="142"/>
        <v>104076.62994272148</v>
      </c>
    </row>
    <row r="1529" spans="2:19" ht="15" customHeight="1" x14ac:dyDescent="0.25">
      <c r="B1529" s="11">
        <v>1525</v>
      </c>
      <c r="C1529" s="161" t="s">
        <v>631</v>
      </c>
      <c r="D1529" s="237"/>
      <c r="E1529" s="152">
        <v>42455</v>
      </c>
      <c r="F1529" s="58">
        <v>44482</v>
      </c>
      <c r="G1529" s="5">
        <f t="shared" si="140"/>
        <v>5.5534246575342463</v>
      </c>
      <c r="H1529" s="11">
        <v>15</v>
      </c>
      <c r="I1529" s="11"/>
      <c r="J1529" s="87">
        <v>0.05</v>
      </c>
      <c r="K1529" s="88">
        <f t="shared" si="141"/>
        <v>6.3333333333333325E-2</v>
      </c>
      <c r="L1529" s="238">
        <v>157936</v>
      </c>
      <c r="M1529" s="238">
        <v>131842.23000000001</v>
      </c>
      <c r="N1529" s="89">
        <v>7.0000000000000007E-2</v>
      </c>
      <c r="O1529" s="239">
        <f t="shared" si="143"/>
        <v>168991.52000000002</v>
      </c>
      <c r="P1529" s="238">
        <f t="shared" si="144"/>
        <v>59437.17269187214</v>
      </c>
      <c r="Q1529" s="238">
        <f t="shared" si="145"/>
        <v>109554.34730812788</v>
      </c>
      <c r="R1529" s="89">
        <v>0.05</v>
      </c>
      <c r="S1529" s="238">
        <f t="shared" si="142"/>
        <v>104076.62994272148</v>
      </c>
    </row>
    <row r="1530" spans="2:19" ht="15" customHeight="1" x14ac:dyDescent="0.25">
      <c r="B1530" s="11">
        <v>1526</v>
      </c>
      <c r="C1530" s="161" t="s">
        <v>631</v>
      </c>
      <c r="D1530" s="237"/>
      <c r="E1530" s="152">
        <v>42455</v>
      </c>
      <c r="F1530" s="58">
        <v>44482</v>
      </c>
      <c r="G1530" s="5">
        <f t="shared" si="140"/>
        <v>5.5534246575342463</v>
      </c>
      <c r="H1530" s="11">
        <v>15</v>
      </c>
      <c r="I1530" s="11"/>
      <c r="J1530" s="87">
        <v>0.05</v>
      </c>
      <c r="K1530" s="88">
        <f t="shared" si="141"/>
        <v>6.3333333333333325E-2</v>
      </c>
      <c r="L1530" s="238">
        <v>157936</v>
      </c>
      <c r="M1530" s="238">
        <v>131842.23000000001</v>
      </c>
      <c r="N1530" s="89">
        <v>7.0000000000000007E-2</v>
      </c>
      <c r="O1530" s="239">
        <f t="shared" si="143"/>
        <v>168991.52000000002</v>
      </c>
      <c r="P1530" s="238">
        <f t="shared" si="144"/>
        <v>59437.17269187214</v>
      </c>
      <c r="Q1530" s="238">
        <f t="shared" si="145"/>
        <v>109554.34730812788</v>
      </c>
      <c r="R1530" s="89">
        <v>0.05</v>
      </c>
      <c r="S1530" s="238">
        <f t="shared" si="142"/>
        <v>104076.62994272148</v>
      </c>
    </row>
    <row r="1531" spans="2:19" ht="15" customHeight="1" x14ac:dyDescent="0.25">
      <c r="B1531" s="11">
        <v>1527</v>
      </c>
      <c r="C1531" s="161" t="s">
        <v>634</v>
      </c>
      <c r="D1531" s="237"/>
      <c r="E1531" s="152">
        <v>42455</v>
      </c>
      <c r="F1531" s="58">
        <v>44482</v>
      </c>
      <c r="G1531" s="5">
        <f t="shared" si="140"/>
        <v>5.5534246575342463</v>
      </c>
      <c r="H1531" s="11">
        <v>8</v>
      </c>
      <c r="I1531" s="11"/>
      <c r="J1531" s="87">
        <v>0.05</v>
      </c>
      <c r="K1531" s="88">
        <f t="shared" si="141"/>
        <v>0.11874999999999999</v>
      </c>
      <c r="L1531" s="238">
        <v>1288795</v>
      </c>
      <c r="M1531" s="238">
        <v>1075863.6499999999</v>
      </c>
      <c r="N1531" s="89">
        <v>7.0000000000000007E-2</v>
      </c>
      <c r="O1531" s="239">
        <f t="shared" si="143"/>
        <v>1379010.6500000001</v>
      </c>
      <c r="P1531" s="238">
        <f t="shared" si="144"/>
        <v>909415.01992208906</v>
      </c>
      <c r="Q1531" s="238">
        <f t="shared" si="145"/>
        <v>469595.63007791108</v>
      </c>
      <c r="R1531" s="89">
        <v>0.05</v>
      </c>
      <c r="S1531" s="238">
        <f t="shared" si="142"/>
        <v>446115.84857401549</v>
      </c>
    </row>
    <row r="1532" spans="2:19" ht="15" customHeight="1" x14ac:dyDescent="0.25">
      <c r="B1532" s="11">
        <v>1528</v>
      </c>
      <c r="C1532" s="161" t="s">
        <v>634</v>
      </c>
      <c r="D1532" s="237"/>
      <c r="E1532" s="152">
        <v>42455</v>
      </c>
      <c r="F1532" s="58">
        <v>44482</v>
      </c>
      <c r="G1532" s="5">
        <f t="shared" si="140"/>
        <v>5.5534246575342463</v>
      </c>
      <c r="H1532" s="11">
        <v>8</v>
      </c>
      <c r="I1532" s="11"/>
      <c r="J1532" s="87">
        <v>0.05</v>
      </c>
      <c r="K1532" s="88">
        <f t="shared" si="141"/>
        <v>0.11874999999999999</v>
      </c>
      <c r="L1532" s="238">
        <v>1288795</v>
      </c>
      <c r="M1532" s="238">
        <v>1075863.6499999999</v>
      </c>
      <c r="N1532" s="89">
        <v>7.0000000000000007E-2</v>
      </c>
      <c r="O1532" s="239">
        <f t="shared" si="143"/>
        <v>1379010.6500000001</v>
      </c>
      <c r="P1532" s="238">
        <f t="shared" si="144"/>
        <v>909415.01992208906</v>
      </c>
      <c r="Q1532" s="238">
        <f t="shared" si="145"/>
        <v>469595.63007791108</v>
      </c>
      <c r="R1532" s="89">
        <v>0.05</v>
      </c>
      <c r="S1532" s="238">
        <f t="shared" si="142"/>
        <v>446115.84857401549</v>
      </c>
    </row>
    <row r="1533" spans="2:19" ht="15" customHeight="1" x14ac:dyDescent="0.25">
      <c r="B1533" s="11">
        <v>1529</v>
      </c>
      <c r="C1533" s="161" t="s">
        <v>634</v>
      </c>
      <c r="D1533" s="237"/>
      <c r="E1533" s="152">
        <v>42455</v>
      </c>
      <c r="F1533" s="58">
        <v>44482</v>
      </c>
      <c r="G1533" s="5">
        <f t="shared" si="140"/>
        <v>5.5534246575342463</v>
      </c>
      <c r="H1533" s="11">
        <v>15</v>
      </c>
      <c r="I1533" s="11"/>
      <c r="J1533" s="87">
        <v>0.05</v>
      </c>
      <c r="K1533" s="88">
        <f t="shared" si="141"/>
        <v>6.3333333333333325E-2</v>
      </c>
      <c r="L1533" s="238">
        <v>1288795</v>
      </c>
      <c r="M1533" s="238">
        <v>1075863.6499999999</v>
      </c>
      <c r="N1533" s="89">
        <v>7.0000000000000007E-2</v>
      </c>
      <c r="O1533" s="239">
        <f t="shared" si="143"/>
        <v>1379010.6500000001</v>
      </c>
      <c r="P1533" s="238">
        <f t="shared" si="144"/>
        <v>485021.34395844745</v>
      </c>
      <c r="Q1533" s="238">
        <f t="shared" si="145"/>
        <v>893989.30604155269</v>
      </c>
      <c r="R1533" s="89">
        <v>0.05</v>
      </c>
      <c r="S1533" s="238">
        <f t="shared" si="142"/>
        <v>849289.84073947498</v>
      </c>
    </row>
    <row r="1534" spans="2:19" ht="15" customHeight="1" x14ac:dyDescent="0.25">
      <c r="B1534" s="11">
        <v>1530</v>
      </c>
      <c r="C1534" s="161" t="s">
        <v>634</v>
      </c>
      <c r="D1534" s="237"/>
      <c r="E1534" s="152">
        <v>42455</v>
      </c>
      <c r="F1534" s="58">
        <v>44482</v>
      </c>
      <c r="G1534" s="5">
        <f t="shared" si="140"/>
        <v>5.5534246575342463</v>
      </c>
      <c r="H1534" s="11">
        <v>10</v>
      </c>
      <c r="I1534" s="11"/>
      <c r="J1534" s="87">
        <v>0.05</v>
      </c>
      <c r="K1534" s="88">
        <f t="shared" si="141"/>
        <v>9.5000000000000001E-2</v>
      </c>
      <c r="L1534" s="238">
        <v>1288795</v>
      </c>
      <c r="M1534" s="238">
        <v>1075863.6499999999</v>
      </c>
      <c r="N1534" s="89">
        <v>7.0000000000000007E-2</v>
      </c>
      <c r="O1534" s="239">
        <f t="shared" si="143"/>
        <v>1379010.6500000001</v>
      </c>
      <c r="P1534" s="238">
        <f t="shared" si="144"/>
        <v>727532.0159376713</v>
      </c>
      <c r="Q1534" s="238">
        <f t="shared" si="145"/>
        <v>651478.63406232884</v>
      </c>
      <c r="R1534" s="89">
        <v>0.05</v>
      </c>
      <c r="S1534" s="238">
        <f t="shared" si="142"/>
        <v>618904.70235921233</v>
      </c>
    </row>
    <row r="1535" spans="2:19" ht="15" customHeight="1" x14ac:dyDescent="0.25">
      <c r="B1535" s="11">
        <v>1531</v>
      </c>
      <c r="C1535" s="161" t="s">
        <v>635</v>
      </c>
      <c r="D1535" s="237"/>
      <c r="E1535" s="152">
        <v>42455</v>
      </c>
      <c r="F1535" s="58">
        <v>44482</v>
      </c>
      <c r="G1535" s="5">
        <f t="shared" si="140"/>
        <v>5.5534246575342463</v>
      </c>
      <c r="H1535" s="11">
        <v>10</v>
      </c>
      <c r="I1535" s="11"/>
      <c r="J1535" s="87">
        <v>0.05</v>
      </c>
      <c r="K1535" s="88">
        <f t="shared" si="141"/>
        <v>9.5000000000000001E-2</v>
      </c>
      <c r="L1535" s="238">
        <v>1072332</v>
      </c>
      <c r="M1535" s="238">
        <v>895164.1</v>
      </c>
      <c r="N1535" s="89">
        <v>7.0000000000000007E-2</v>
      </c>
      <c r="O1535" s="239">
        <f t="shared" si="143"/>
        <v>1147395.24</v>
      </c>
      <c r="P1535" s="238">
        <f t="shared" si="144"/>
        <v>605337.4366865753</v>
      </c>
      <c r="Q1535" s="238">
        <f t="shared" si="145"/>
        <v>542057.80331342469</v>
      </c>
      <c r="R1535" s="89">
        <v>0.05</v>
      </c>
      <c r="S1535" s="238">
        <f t="shared" si="142"/>
        <v>514954.91314775345</v>
      </c>
    </row>
    <row r="1536" spans="2:19" ht="15" customHeight="1" x14ac:dyDescent="0.25">
      <c r="B1536" s="11">
        <v>1532</v>
      </c>
      <c r="C1536" s="161" t="s">
        <v>636</v>
      </c>
      <c r="D1536" s="237"/>
      <c r="E1536" s="152">
        <v>42455</v>
      </c>
      <c r="F1536" s="58">
        <v>44482</v>
      </c>
      <c r="G1536" s="5">
        <f t="shared" si="140"/>
        <v>5.5534246575342463</v>
      </c>
      <c r="H1536" s="11">
        <v>15</v>
      </c>
      <c r="I1536" s="11"/>
      <c r="J1536" s="87">
        <v>0.05</v>
      </c>
      <c r="K1536" s="88">
        <f t="shared" si="141"/>
        <v>6.3333333333333325E-2</v>
      </c>
      <c r="L1536" s="238">
        <v>1991376</v>
      </c>
      <c r="M1536" s="238">
        <v>1662366.06</v>
      </c>
      <c r="N1536" s="89">
        <v>7.0000000000000007E-2</v>
      </c>
      <c r="O1536" s="239">
        <f t="shared" si="143"/>
        <v>2130772.3200000003</v>
      </c>
      <c r="P1536" s="238">
        <f t="shared" si="144"/>
        <v>749428.62429369858</v>
      </c>
      <c r="Q1536" s="238">
        <f t="shared" si="145"/>
        <v>1381343.6957063018</v>
      </c>
      <c r="R1536" s="89">
        <v>0.05</v>
      </c>
      <c r="S1536" s="238">
        <f t="shared" si="142"/>
        <v>1312276.5109209868</v>
      </c>
    </row>
    <row r="1537" spans="2:19" s="45" customFormat="1" ht="15" customHeight="1" x14ac:dyDescent="0.25">
      <c r="B1537" s="11">
        <v>1533</v>
      </c>
      <c r="C1537" s="161" t="s">
        <v>644</v>
      </c>
      <c r="D1537" s="237"/>
      <c r="E1537" s="152">
        <v>42455</v>
      </c>
      <c r="F1537" s="58">
        <v>44482</v>
      </c>
      <c r="G1537" s="5">
        <f t="shared" si="140"/>
        <v>5.5534246575342463</v>
      </c>
      <c r="H1537" s="11">
        <v>15</v>
      </c>
      <c r="I1537" s="11"/>
      <c r="J1537" s="87">
        <v>0.05</v>
      </c>
      <c r="K1537" s="88">
        <f t="shared" si="141"/>
        <v>6.3333333333333325E-2</v>
      </c>
      <c r="L1537" s="238">
        <v>4288929</v>
      </c>
      <c r="M1537" s="238">
        <v>3580323.35</v>
      </c>
      <c r="N1537" s="89">
        <v>7.0000000000000007E-2</v>
      </c>
      <c r="O1537" s="239">
        <f t="shared" si="143"/>
        <v>4589154.03</v>
      </c>
      <c r="P1537" s="238">
        <f t="shared" si="144"/>
        <v>1614083.0060035614</v>
      </c>
      <c r="Q1537" s="238">
        <f t="shared" si="145"/>
        <v>2975071.0239964388</v>
      </c>
      <c r="R1537" s="89">
        <v>0.05</v>
      </c>
      <c r="S1537" s="238">
        <f t="shared" si="142"/>
        <v>2826317.4727966166</v>
      </c>
    </row>
    <row r="1538" spans="2:19" ht="15" customHeight="1" x14ac:dyDescent="0.25">
      <c r="B1538" s="11">
        <v>1534</v>
      </c>
      <c r="C1538" s="161" t="s">
        <v>644</v>
      </c>
      <c r="D1538" s="36"/>
      <c r="E1538" s="152">
        <v>42455</v>
      </c>
      <c r="F1538" s="58">
        <v>44482</v>
      </c>
      <c r="G1538" s="5">
        <f t="shared" si="140"/>
        <v>5.5534246575342463</v>
      </c>
      <c r="H1538" s="11">
        <v>15</v>
      </c>
      <c r="I1538" s="11"/>
      <c r="J1538" s="87">
        <v>0.05</v>
      </c>
      <c r="K1538" s="88">
        <f t="shared" si="141"/>
        <v>6.3333333333333325E-2</v>
      </c>
      <c r="L1538" s="238">
        <v>4288929</v>
      </c>
      <c r="M1538" s="238">
        <v>3580323.35</v>
      </c>
      <c r="N1538" s="89">
        <v>7.0000000000000007E-2</v>
      </c>
      <c r="O1538" s="239">
        <f t="shared" si="143"/>
        <v>4589154.03</v>
      </c>
      <c r="P1538" s="238">
        <f t="shared" si="144"/>
        <v>1614083.0060035614</v>
      </c>
      <c r="Q1538" s="238">
        <f t="shared" si="145"/>
        <v>2975071.0239964388</v>
      </c>
      <c r="R1538" s="89">
        <v>0.05</v>
      </c>
      <c r="S1538" s="238">
        <f t="shared" si="142"/>
        <v>2826317.4727966166</v>
      </c>
    </row>
    <row r="1539" spans="2:19" x14ac:dyDescent="0.25">
      <c r="B1539" s="11">
        <v>1535</v>
      </c>
      <c r="C1539" s="161" t="s">
        <v>645</v>
      </c>
      <c r="D1539" s="36"/>
      <c r="E1539" s="152">
        <v>42455</v>
      </c>
      <c r="F1539" s="58">
        <v>44482</v>
      </c>
      <c r="G1539" s="5">
        <f t="shared" si="140"/>
        <v>5.5534246575342463</v>
      </c>
      <c r="H1539" s="11">
        <v>25</v>
      </c>
      <c r="I1539" s="11"/>
      <c r="J1539" s="87">
        <v>0.05</v>
      </c>
      <c r="K1539" s="88">
        <f t="shared" si="141"/>
        <v>3.7999999999999999E-2</v>
      </c>
      <c r="L1539" s="238">
        <v>11547379</v>
      </c>
      <c r="M1539" s="238">
        <v>9639551.1699999999</v>
      </c>
      <c r="N1539" s="89">
        <v>0.05</v>
      </c>
      <c r="O1539" s="239">
        <f t="shared" si="143"/>
        <v>12124747.950000001</v>
      </c>
      <c r="P1539" s="238">
        <f t="shared" si="144"/>
        <v>2558687.2208128767</v>
      </c>
      <c r="Q1539" s="238">
        <f t="shared" si="145"/>
        <v>9566060.7291871235</v>
      </c>
      <c r="R1539" s="89">
        <v>0.05</v>
      </c>
      <c r="S1539" s="238">
        <f t="shared" si="142"/>
        <v>9087757.6927277669</v>
      </c>
    </row>
    <row r="1540" spans="2:19" x14ac:dyDescent="0.25">
      <c r="B1540" s="11">
        <v>1536</v>
      </c>
      <c r="C1540" s="161" t="s">
        <v>645</v>
      </c>
      <c r="D1540" s="36"/>
      <c r="E1540" s="152">
        <v>42455</v>
      </c>
      <c r="F1540" s="58">
        <v>44482</v>
      </c>
      <c r="G1540" s="5">
        <f t="shared" si="140"/>
        <v>5.5534246575342463</v>
      </c>
      <c r="H1540" s="11">
        <v>25</v>
      </c>
      <c r="I1540" s="11"/>
      <c r="J1540" s="87">
        <v>0.05</v>
      </c>
      <c r="K1540" s="88">
        <f t="shared" si="141"/>
        <v>3.7999999999999999E-2</v>
      </c>
      <c r="L1540" s="238">
        <v>11547379</v>
      </c>
      <c r="M1540" s="238">
        <v>9639551.1699999999</v>
      </c>
      <c r="N1540" s="89">
        <v>0.05</v>
      </c>
      <c r="O1540" s="239">
        <f t="shared" si="143"/>
        <v>12124747.950000001</v>
      </c>
      <c r="P1540" s="238">
        <f t="shared" si="144"/>
        <v>2558687.2208128767</v>
      </c>
      <c r="Q1540" s="238">
        <f t="shared" si="145"/>
        <v>9566060.7291871235</v>
      </c>
      <c r="R1540" s="89">
        <v>0.05</v>
      </c>
      <c r="S1540" s="238">
        <f t="shared" si="142"/>
        <v>9087757.6927277669</v>
      </c>
    </row>
    <row r="1541" spans="2:19" x14ac:dyDescent="0.25">
      <c r="B1541" s="11">
        <v>1537</v>
      </c>
      <c r="C1541" s="161" t="s">
        <v>647</v>
      </c>
      <c r="D1541" s="36"/>
      <c r="E1541" s="152">
        <v>42455</v>
      </c>
      <c r="F1541" s="58">
        <v>44482</v>
      </c>
      <c r="G1541" s="5">
        <f t="shared" ref="G1541:G1604" si="146">(F1541-E1541)/(EDATE(F1541,12)-F1541)</f>
        <v>5.5534246575342463</v>
      </c>
      <c r="H1541" s="11">
        <v>25</v>
      </c>
      <c r="I1541" s="11"/>
      <c r="J1541" s="87">
        <v>0.05</v>
      </c>
      <c r="K1541" s="88">
        <f t="shared" ref="K1541:K1604" si="147">(1-J1541)/H1541</f>
        <v>3.7999999999999999E-2</v>
      </c>
      <c r="L1541" s="238">
        <v>28015920</v>
      </c>
      <c r="M1541" s="238">
        <v>23387202.780000001</v>
      </c>
      <c r="N1541" s="89">
        <v>0.05</v>
      </c>
      <c r="O1541" s="239">
        <f t="shared" si="143"/>
        <v>29416716</v>
      </c>
      <c r="P1541" s="238">
        <f t="shared" si="144"/>
        <v>6207813.607167122</v>
      </c>
      <c r="Q1541" s="238">
        <f t="shared" si="145"/>
        <v>23208902.392832879</v>
      </c>
      <c r="R1541" s="89">
        <v>0.05</v>
      </c>
      <c r="S1541" s="238">
        <f t="shared" ref="S1541:S1604" si="148">IF(M1541&lt;=0,0,IF(Q1541&lt;=J1541*O1541,J1541*O1541,Q1541*(1-R1541)))</f>
        <v>22048457.273191232</v>
      </c>
    </row>
    <row r="1542" spans="2:19" x14ac:dyDescent="0.25">
      <c r="B1542" s="11">
        <v>1538</v>
      </c>
      <c r="C1542" s="161" t="s">
        <v>647</v>
      </c>
      <c r="D1542" s="36"/>
      <c r="E1542" s="152">
        <v>42455</v>
      </c>
      <c r="F1542" s="58">
        <v>44482</v>
      </c>
      <c r="G1542" s="5">
        <f t="shared" si="146"/>
        <v>5.5534246575342463</v>
      </c>
      <c r="H1542" s="11">
        <v>25</v>
      </c>
      <c r="I1542" s="11"/>
      <c r="J1542" s="87">
        <v>0.05</v>
      </c>
      <c r="K1542" s="88">
        <f t="shared" si="147"/>
        <v>3.7999999999999999E-2</v>
      </c>
      <c r="L1542" s="238">
        <v>28015920</v>
      </c>
      <c r="M1542" s="238">
        <v>23387202.780000001</v>
      </c>
      <c r="N1542" s="89">
        <v>0.05</v>
      </c>
      <c r="O1542" s="239">
        <f t="shared" ref="O1542:O1605" si="149">L1542*(1+N1542)</f>
        <v>29416716</v>
      </c>
      <c r="P1542" s="238">
        <f t="shared" ref="P1542:P1605" si="150">O1542*K1542*G1542</f>
        <v>6207813.607167122</v>
      </c>
      <c r="Q1542" s="238">
        <f t="shared" ref="Q1542:Q1605" si="151">MAX(O1542-P1542,0)</f>
        <v>23208902.392832879</v>
      </c>
      <c r="R1542" s="89">
        <v>0.05</v>
      </c>
      <c r="S1542" s="238">
        <f t="shared" si="148"/>
        <v>22048457.273191232</v>
      </c>
    </row>
    <row r="1543" spans="2:19" ht="15" customHeight="1" x14ac:dyDescent="0.25">
      <c r="B1543" s="11">
        <v>1539</v>
      </c>
      <c r="C1543" s="161" t="s">
        <v>648</v>
      </c>
      <c r="D1543" s="36"/>
      <c r="E1543" s="152">
        <v>42455</v>
      </c>
      <c r="F1543" s="58">
        <v>44482</v>
      </c>
      <c r="G1543" s="5">
        <f t="shared" si="146"/>
        <v>5.5534246575342463</v>
      </c>
      <c r="H1543" s="11">
        <v>15</v>
      </c>
      <c r="I1543" s="11"/>
      <c r="J1543" s="87">
        <v>0.05</v>
      </c>
      <c r="K1543" s="88">
        <f t="shared" si="147"/>
        <v>6.3333333333333325E-2</v>
      </c>
      <c r="L1543" s="238">
        <v>7192444</v>
      </c>
      <c r="M1543" s="238">
        <v>6004127.1699999999</v>
      </c>
      <c r="N1543" s="89">
        <v>7.0000000000000007E-2</v>
      </c>
      <c r="O1543" s="239">
        <f t="shared" si="149"/>
        <v>7695915.0800000001</v>
      </c>
      <c r="P1543" s="238">
        <f t="shared" si="150"/>
        <v>2706783.3559455704</v>
      </c>
      <c r="Q1543" s="238">
        <f t="shared" si="151"/>
        <v>4989131.7240544297</v>
      </c>
      <c r="R1543" s="89">
        <v>0.05</v>
      </c>
      <c r="S1543" s="238">
        <f t="shared" si="148"/>
        <v>4739675.1378517076</v>
      </c>
    </row>
    <row r="1544" spans="2:19" ht="15" customHeight="1" x14ac:dyDescent="0.25">
      <c r="B1544" s="11">
        <v>1540</v>
      </c>
      <c r="C1544" s="161" t="s">
        <v>648</v>
      </c>
      <c r="D1544" s="36"/>
      <c r="E1544" s="152">
        <v>42455</v>
      </c>
      <c r="F1544" s="58">
        <v>44482</v>
      </c>
      <c r="G1544" s="5">
        <f t="shared" si="146"/>
        <v>5.5534246575342463</v>
      </c>
      <c r="H1544" s="11">
        <v>15</v>
      </c>
      <c r="I1544" s="11"/>
      <c r="J1544" s="87">
        <v>0.05</v>
      </c>
      <c r="K1544" s="88">
        <f t="shared" si="147"/>
        <v>6.3333333333333325E-2</v>
      </c>
      <c r="L1544" s="238">
        <v>7192444</v>
      </c>
      <c r="M1544" s="238">
        <v>6004127.1699999999</v>
      </c>
      <c r="N1544" s="89">
        <v>7.0000000000000007E-2</v>
      </c>
      <c r="O1544" s="239">
        <f t="shared" si="149"/>
        <v>7695915.0800000001</v>
      </c>
      <c r="P1544" s="238">
        <f t="shared" si="150"/>
        <v>2706783.3559455704</v>
      </c>
      <c r="Q1544" s="238">
        <f t="shared" si="151"/>
        <v>4989131.7240544297</v>
      </c>
      <c r="R1544" s="89">
        <v>0.05</v>
      </c>
      <c r="S1544" s="238">
        <f t="shared" si="148"/>
        <v>4739675.1378517076</v>
      </c>
    </row>
    <row r="1545" spans="2:19" ht="15" customHeight="1" x14ac:dyDescent="0.25">
      <c r="B1545" s="11">
        <v>1541</v>
      </c>
      <c r="C1545" s="161" t="s">
        <v>648</v>
      </c>
      <c r="D1545" s="36"/>
      <c r="E1545" s="152">
        <v>42455</v>
      </c>
      <c r="F1545" s="58">
        <v>44482</v>
      </c>
      <c r="G1545" s="5">
        <f t="shared" si="146"/>
        <v>5.5534246575342463</v>
      </c>
      <c r="H1545" s="11">
        <v>15</v>
      </c>
      <c r="I1545" s="11"/>
      <c r="J1545" s="87">
        <v>0.05</v>
      </c>
      <c r="K1545" s="88">
        <f t="shared" si="147"/>
        <v>6.3333333333333325E-2</v>
      </c>
      <c r="L1545" s="238">
        <v>7192444</v>
      </c>
      <c r="M1545" s="238">
        <v>6004127.1699999999</v>
      </c>
      <c r="N1545" s="89">
        <v>7.0000000000000007E-2</v>
      </c>
      <c r="O1545" s="239">
        <f t="shared" si="149"/>
        <v>7695915.0800000001</v>
      </c>
      <c r="P1545" s="238">
        <f t="shared" si="150"/>
        <v>2706783.3559455704</v>
      </c>
      <c r="Q1545" s="238">
        <f t="shared" si="151"/>
        <v>4989131.7240544297</v>
      </c>
      <c r="R1545" s="89">
        <v>0.05</v>
      </c>
      <c r="S1545" s="238">
        <f t="shared" si="148"/>
        <v>4739675.1378517076</v>
      </c>
    </row>
    <row r="1546" spans="2:19" ht="15" customHeight="1" x14ac:dyDescent="0.25">
      <c r="B1546" s="11">
        <v>1542</v>
      </c>
      <c r="C1546" s="161" t="s">
        <v>648</v>
      </c>
      <c r="D1546" s="36"/>
      <c r="E1546" s="152">
        <v>42455</v>
      </c>
      <c r="F1546" s="58">
        <v>44482</v>
      </c>
      <c r="G1546" s="5">
        <f t="shared" si="146"/>
        <v>5.5534246575342463</v>
      </c>
      <c r="H1546" s="11">
        <v>15</v>
      </c>
      <c r="I1546" s="11"/>
      <c r="J1546" s="87">
        <v>0.05</v>
      </c>
      <c r="K1546" s="88">
        <f t="shared" si="147"/>
        <v>6.3333333333333325E-2</v>
      </c>
      <c r="L1546" s="238">
        <v>7192444</v>
      </c>
      <c r="M1546" s="238">
        <v>6004127.1699999999</v>
      </c>
      <c r="N1546" s="89">
        <v>7.0000000000000007E-2</v>
      </c>
      <c r="O1546" s="239">
        <f t="shared" si="149"/>
        <v>7695915.0800000001</v>
      </c>
      <c r="P1546" s="238">
        <f t="shared" si="150"/>
        <v>2706783.3559455704</v>
      </c>
      <c r="Q1546" s="238">
        <f t="shared" si="151"/>
        <v>4989131.7240544297</v>
      </c>
      <c r="R1546" s="89">
        <v>0.05</v>
      </c>
      <c r="S1546" s="238">
        <f t="shared" si="148"/>
        <v>4739675.1378517076</v>
      </c>
    </row>
    <row r="1547" spans="2:19" ht="15" customHeight="1" x14ac:dyDescent="0.25">
      <c r="B1547" s="11">
        <v>1543</v>
      </c>
      <c r="C1547" s="161" t="s">
        <v>648</v>
      </c>
      <c r="D1547" s="36"/>
      <c r="E1547" s="152">
        <v>42455</v>
      </c>
      <c r="F1547" s="58">
        <v>44482</v>
      </c>
      <c r="G1547" s="5">
        <f t="shared" si="146"/>
        <v>5.5534246575342463</v>
      </c>
      <c r="H1547" s="11">
        <v>15</v>
      </c>
      <c r="I1547" s="11"/>
      <c r="J1547" s="87">
        <v>0.05</v>
      </c>
      <c r="K1547" s="88">
        <f t="shared" si="147"/>
        <v>6.3333333333333325E-2</v>
      </c>
      <c r="L1547" s="238">
        <v>7192444</v>
      </c>
      <c r="M1547" s="238">
        <v>6004127.1699999999</v>
      </c>
      <c r="N1547" s="89">
        <v>7.0000000000000007E-2</v>
      </c>
      <c r="O1547" s="239">
        <f t="shared" si="149"/>
        <v>7695915.0800000001</v>
      </c>
      <c r="P1547" s="238">
        <f t="shared" si="150"/>
        <v>2706783.3559455704</v>
      </c>
      <c r="Q1547" s="238">
        <f t="shared" si="151"/>
        <v>4989131.7240544297</v>
      </c>
      <c r="R1547" s="89">
        <v>0.05</v>
      </c>
      <c r="S1547" s="238">
        <f t="shared" si="148"/>
        <v>4739675.1378517076</v>
      </c>
    </row>
    <row r="1548" spans="2:19" x14ac:dyDescent="0.25">
      <c r="B1548" s="11">
        <v>1544</v>
      </c>
      <c r="C1548" s="161" t="s">
        <v>1062</v>
      </c>
      <c r="D1548" s="36"/>
      <c r="E1548" s="152">
        <v>42455</v>
      </c>
      <c r="F1548" s="58">
        <v>44482</v>
      </c>
      <c r="G1548" s="5">
        <f t="shared" si="146"/>
        <v>5.5534246575342463</v>
      </c>
      <c r="H1548" s="11">
        <v>25</v>
      </c>
      <c r="I1548" s="11"/>
      <c r="J1548" s="87">
        <v>0.05</v>
      </c>
      <c r="K1548" s="88">
        <f t="shared" si="147"/>
        <v>3.7999999999999999E-2</v>
      </c>
      <c r="L1548" s="238">
        <v>63023025</v>
      </c>
      <c r="M1548" s="238">
        <v>52610525.219999999</v>
      </c>
      <c r="N1548" s="89">
        <v>0.05</v>
      </c>
      <c r="O1548" s="239">
        <f t="shared" si="149"/>
        <v>66174176.25</v>
      </c>
      <c r="P1548" s="238">
        <f t="shared" si="150"/>
        <v>13964745.478993149</v>
      </c>
      <c r="Q1548" s="238">
        <f t="shared" si="151"/>
        <v>52209430.771006852</v>
      </c>
      <c r="R1548" s="89">
        <v>0.05</v>
      </c>
      <c r="S1548" s="238">
        <f t="shared" si="148"/>
        <v>49598959.232456505</v>
      </c>
    </row>
    <row r="1549" spans="2:19" ht="15" customHeight="1" x14ac:dyDescent="0.25">
      <c r="B1549" s="11">
        <v>1545</v>
      </c>
      <c r="C1549" s="161" t="s">
        <v>650</v>
      </c>
      <c r="D1549" s="36"/>
      <c r="E1549" s="152">
        <v>42455</v>
      </c>
      <c r="F1549" s="58">
        <v>44482</v>
      </c>
      <c r="G1549" s="5">
        <f t="shared" si="146"/>
        <v>5.5534246575342463</v>
      </c>
      <c r="H1549" s="11">
        <v>10</v>
      </c>
      <c r="I1549" s="11"/>
      <c r="J1549" s="87">
        <v>0.05</v>
      </c>
      <c r="K1549" s="88">
        <f t="shared" si="147"/>
        <v>9.5000000000000001E-2</v>
      </c>
      <c r="L1549" s="238">
        <v>6130996</v>
      </c>
      <c r="M1549" s="238">
        <v>5118048.8499999996</v>
      </c>
      <c r="N1549" s="89">
        <v>7.0000000000000007E-2</v>
      </c>
      <c r="O1549" s="239">
        <f t="shared" si="149"/>
        <v>6560165.7200000007</v>
      </c>
      <c r="P1549" s="238">
        <f t="shared" si="150"/>
        <v>3460981.6763610961</v>
      </c>
      <c r="Q1549" s="238">
        <f t="shared" si="151"/>
        <v>3099184.0436389046</v>
      </c>
      <c r="R1549" s="89">
        <v>0.05</v>
      </c>
      <c r="S1549" s="238">
        <f t="shared" si="148"/>
        <v>2944224.841456959</v>
      </c>
    </row>
    <row r="1550" spans="2:19" x14ac:dyDescent="0.25">
      <c r="B1550" s="11">
        <v>1546</v>
      </c>
      <c r="C1550" s="161" t="s">
        <v>1063</v>
      </c>
      <c r="D1550" s="36"/>
      <c r="E1550" s="152">
        <v>42455</v>
      </c>
      <c r="F1550" s="58">
        <v>44482</v>
      </c>
      <c r="G1550" s="5">
        <f t="shared" si="146"/>
        <v>5.5534246575342463</v>
      </c>
      <c r="H1550" s="11">
        <v>25</v>
      </c>
      <c r="I1550" s="11"/>
      <c r="J1550" s="87">
        <v>0.05</v>
      </c>
      <c r="K1550" s="88">
        <f t="shared" si="147"/>
        <v>3.7999999999999999E-2</v>
      </c>
      <c r="L1550" s="238">
        <v>36906587</v>
      </c>
      <c r="M1550" s="238">
        <v>30808976.969999999</v>
      </c>
      <c r="N1550" s="89">
        <v>0.05</v>
      </c>
      <c r="O1550" s="239">
        <f t="shared" si="149"/>
        <v>38751916.350000001</v>
      </c>
      <c r="P1550" s="238">
        <f t="shared" si="150"/>
        <v>8177822.215822191</v>
      </c>
      <c r="Q1550" s="238">
        <f t="shared" si="151"/>
        <v>30574094.134177811</v>
      </c>
      <c r="R1550" s="89">
        <v>0.05</v>
      </c>
      <c r="S1550" s="238">
        <f t="shared" si="148"/>
        <v>29045389.427468918</v>
      </c>
    </row>
    <row r="1551" spans="2:19" ht="15" customHeight="1" x14ac:dyDescent="0.25">
      <c r="B1551" s="11">
        <v>1547</v>
      </c>
      <c r="C1551" s="161" t="s">
        <v>650</v>
      </c>
      <c r="D1551" s="36"/>
      <c r="E1551" s="152">
        <v>42455</v>
      </c>
      <c r="F1551" s="58">
        <v>44482</v>
      </c>
      <c r="G1551" s="5">
        <f t="shared" si="146"/>
        <v>5.5534246575342463</v>
      </c>
      <c r="H1551" s="11">
        <v>15</v>
      </c>
      <c r="I1551" s="11"/>
      <c r="J1551" s="87">
        <v>0.05</v>
      </c>
      <c r="K1551" s="88">
        <f t="shared" si="147"/>
        <v>6.3333333333333325E-2</v>
      </c>
      <c r="L1551" s="238">
        <v>4805867</v>
      </c>
      <c r="M1551" s="238">
        <v>4011854.2</v>
      </c>
      <c r="N1551" s="89">
        <v>7.0000000000000007E-2</v>
      </c>
      <c r="O1551" s="239">
        <f t="shared" si="149"/>
        <v>5142277.6900000004</v>
      </c>
      <c r="P1551" s="238">
        <f t="shared" si="150"/>
        <v>1808625.9422371688</v>
      </c>
      <c r="Q1551" s="238">
        <f t="shared" si="151"/>
        <v>3333651.7477628319</v>
      </c>
      <c r="R1551" s="89">
        <v>0.05</v>
      </c>
      <c r="S1551" s="238">
        <f t="shared" si="148"/>
        <v>3166969.1603746903</v>
      </c>
    </row>
    <row r="1552" spans="2:19" x14ac:dyDescent="0.25">
      <c r="B1552" s="11">
        <v>1548</v>
      </c>
      <c r="C1552" s="161" t="s">
        <v>1064</v>
      </c>
      <c r="D1552" s="36"/>
      <c r="E1552" s="152">
        <v>42455</v>
      </c>
      <c r="F1552" s="58">
        <v>44482</v>
      </c>
      <c r="G1552" s="5">
        <f t="shared" si="146"/>
        <v>5.5534246575342463</v>
      </c>
      <c r="H1552" s="11">
        <v>25</v>
      </c>
      <c r="I1552" s="11"/>
      <c r="J1552" s="87">
        <v>0.05</v>
      </c>
      <c r="K1552" s="88">
        <f t="shared" si="147"/>
        <v>3.7999999999999999E-2</v>
      </c>
      <c r="L1552" s="238">
        <v>21048270</v>
      </c>
      <c r="M1552" s="238">
        <v>17570729.75</v>
      </c>
      <c r="N1552" s="89">
        <v>0.05</v>
      </c>
      <c r="O1552" s="239">
        <f t="shared" si="149"/>
        <v>22100683.5</v>
      </c>
      <c r="P1552" s="238">
        <f t="shared" si="150"/>
        <v>4663910.26649589</v>
      </c>
      <c r="Q1552" s="238">
        <f t="shared" si="151"/>
        <v>17436773.233504109</v>
      </c>
      <c r="R1552" s="89">
        <v>0.05</v>
      </c>
      <c r="S1552" s="238">
        <f t="shared" si="148"/>
        <v>16564934.571828904</v>
      </c>
    </row>
    <row r="1553" spans="2:19" x14ac:dyDescent="0.25">
      <c r="B1553" s="11">
        <v>1549</v>
      </c>
      <c r="C1553" s="161" t="s">
        <v>650</v>
      </c>
      <c r="D1553" s="36"/>
      <c r="E1553" s="152">
        <v>42455</v>
      </c>
      <c r="F1553" s="58">
        <v>44482</v>
      </c>
      <c r="G1553" s="5">
        <f t="shared" si="146"/>
        <v>5.5534246575342463</v>
      </c>
      <c r="H1553" s="11">
        <v>25</v>
      </c>
      <c r="I1553" s="11"/>
      <c r="J1553" s="87">
        <v>0.05</v>
      </c>
      <c r="K1553" s="88">
        <f t="shared" si="147"/>
        <v>3.7999999999999999E-2</v>
      </c>
      <c r="L1553" s="238">
        <v>3765516</v>
      </c>
      <c r="M1553" s="238">
        <v>3143387.28</v>
      </c>
      <c r="N1553" s="89">
        <v>0.05</v>
      </c>
      <c r="O1553" s="239">
        <f t="shared" si="149"/>
        <v>3953791.8000000003</v>
      </c>
      <c r="P1553" s="238">
        <f t="shared" si="150"/>
        <v>834369.22516931512</v>
      </c>
      <c r="Q1553" s="238">
        <f t="shared" si="151"/>
        <v>3119422.5748306853</v>
      </c>
      <c r="R1553" s="89">
        <v>0.05</v>
      </c>
      <c r="S1553" s="238">
        <f t="shared" si="148"/>
        <v>2963451.4460891508</v>
      </c>
    </row>
    <row r="1554" spans="2:19" x14ac:dyDescent="0.25">
      <c r="B1554" s="11">
        <v>1550</v>
      </c>
      <c r="C1554" s="161" t="s">
        <v>1065</v>
      </c>
      <c r="D1554" s="36"/>
      <c r="E1554" s="152">
        <v>42455</v>
      </c>
      <c r="F1554" s="58">
        <v>44482</v>
      </c>
      <c r="G1554" s="5">
        <f t="shared" si="146"/>
        <v>5.5534246575342463</v>
      </c>
      <c r="H1554" s="11">
        <v>25</v>
      </c>
      <c r="I1554" s="11"/>
      <c r="J1554" s="87">
        <v>0.05</v>
      </c>
      <c r="K1554" s="88">
        <f t="shared" si="147"/>
        <v>3.7999999999999999E-2</v>
      </c>
      <c r="L1554" s="238">
        <v>63756406</v>
      </c>
      <c r="M1554" s="238">
        <v>53222738.93</v>
      </c>
      <c r="N1554" s="89">
        <v>0.05</v>
      </c>
      <c r="O1554" s="239">
        <f t="shared" si="149"/>
        <v>66944226.300000004</v>
      </c>
      <c r="P1554" s="238">
        <f t="shared" si="150"/>
        <v>14127249.246530959</v>
      </c>
      <c r="Q1554" s="238">
        <f t="shared" si="151"/>
        <v>52816977.053469047</v>
      </c>
      <c r="R1554" s="89">
        <v>0.05</v>
      </c>
      <c r="S1554" s="238">
        <f t="shared" si="148"/>
        <v>50176128.200795591</v>
      </c>
    </row>
    <row r="1555" spans="2:19" x14ac:dyDescent="0.25">
      <c r="B1555" s="11">
        <v>1551</v>
      </c>
      <c r="C1555" s="161" t="s">
        <v>650</v>
      </c>
      <c r="D1555" s="36"/>
      <c r="E1555" s="152">
        <v>42455</v>
      </c>
      <c r="F1555" s="58">
        <v>44482</v>
      </c>
      <c r="G1555" s="5">
        <f t="shared" si="146"/>
        <v>5.5534246575342463</v>
      </c>
      <c r="H1555" s="11">
        <v>25</v>
      </c>
      <c r="I1555" s="11"/>
      <c r="J1555" s="87">
        <v>0.05</v>
      </c>
      <c r="K1555" s="88">
        <f t="shared" si="147"/>
        <v>3.7999999999999999E-2</v>
      </c>
      <c r="L1555" s="238">
        <v>2862315</v>
      </c>
      <c r="M1555" s="238">
        <v>2389410.79</v>
      </c>
      <c r="N1555" s="89">
        <v>0.05</v>
      </c>
      <c r="O1555" s="239">
        <f t="shared" si="149"/>
        <v>3005430.75</v>
      </c>
      <c r="P1555" s="238">
        <f t="shared" si="150"/>
        <v>634236.46287534246</v>
      </c>
      <c r="Q1555" s="238">
        <f t="shared" si="151"/>
        <v>2371194.2871246575</v>
      </c>
      <c r="R1555" s="89">
        <v>0.05</v>
      </c>
      <c r="S1555" s="238">
        <f t="shared" si="148"/>
        <v>2252634.5727684246</v>
      </c>
    </row>
    <row r="1556" spans="2:19" x14ac:dyDescent="0.25">
      <c r="B1556" s="11">
        <v>1552</v>
      </c>
      <c r="C1556" s="161" t="s">
        <v>1066</v>
      </c>
      <c r="D1556" s="36"/>
      <c r="E1556" s="152">
        <v>42455</v>
      </c>
      <c r="F1556" s="58">
        <v>44482</v>
      </c>
      <c r="G1556" s="5">
        <f t="shared" si="146"/>
        <v>5.5534246575342463</v>
      </c>
      <c r="H1556" s="11">
        <v>25</v>
      </c>
      <c r="I1556" s="11"/>
      <c r="J1556" s="87">
        <v>0.05</v>
      </c>
      <c r="K1556" s="88">
        <f t="shared" si="147"/>
        <v>3.7999999999999999E-2</v>
      </c>
      <c r="L1556" s="238">
        <v>37216978</v>
      </c>
      <c r="M1556" s="238">
        <v>31068086</v>
      </c>
      <c r="N1556" s="89">
        <v>0.05</v>
      </c>
      <c r="O1556" s="239">
        <f t="shared" si="149"/>
        <v>39077826.899999999</v>
      </c>
      <c r="P1556" s="238">
        <f t="shared" si="150"/>
        <v>8246599.1638339721</v>
      </c>
      <c r="Q1556" s="238">
        <f t="shared" si="151"/>
        <v>30831227.736166026</v>
      </c>
      <c r="R1556" s="89">
        <v>0.05</v>
      </c>
      <c r="S1556" s="238">
        <f t="shared" si="148"/>
        <v>29289666.349357724</v>
      </c>
    </row>
    <row r="1557" spans="2:19" x14ac:dyDescent="0.25">
      <c r="B1557" s="11">
        <v>1553</v>
      </c>
      <c r="C1557" s="161" t="s">
        <v>650</v>
      </c>
      <c r="D1557" s="36"/>
      <c r="E1557" s="152">
        <v>42455</v>
      </c>
      <c r="F1557" s="58">
        <v>44482</v>
      </c>
      <c r="G1557" s="5">
        <f t="shared" si="146"/>
        <v>5.5534246575342463</v>
      </c>
      <c r="H1557" s="11">
        <v>25</v>
      </c>
      <c r="I1557" s="11"/>
      <c r="J1557" s="87">
        <v>0.05</v>
      </c>
      <c r="K1557" s="88">
        <f t="shared" si="147"/>
        <v>3.7999999999999999E-2</v>
      </c>
      <c r="L1557" s="238">
        <v>4617143</v>
      </c>
      <c r="M1557" s="238">
        <v>3854310.66</v>
      </c>
      <c r="N1557" s="89">
        <v>0.05</v>
      </c>
      <c r="O1557" s="239">
        <f t="shared" si="149"/>
        <v>4848000.1500000004</v>
      </c>
      <c r="P1557" s="238">
        <f t="shared" si="150"/>
        <v>1023074.1357641096</v>
      </c>
      <c r="Q1557" s="238">
        <f t="shared" si="151"/>
        <v>3824926.0142358909</v>
      </c>
      <c r="R1557" s="89">
        <v>0.05</v>
      </c>
      <c r="S1557" s="238">
        <f t="shared" si="148"/>
        <v>3633679.7135240962</v>
      </c>
    </row>
    <row r="1558" spans="2:19" x14ac:dyDescent="0.25">
      <c r="B1558" s="11">
        <v>1554</v>
      </c>
      <c r="C1558" s="161" t="s">
        <v>1067</v>
      </c>
      <c r="D1558" s="36"/>
      <c r="E1558" s="152">
        <v>42455</v>
      </c>
      <c r="F1558" s="58">
        <v>44482</v>
      </c>
      <c r="G1558" s="5">
        <f t="shared" si="146"/>
        <v>5.5534246575342463</v>
      </c>
      <c r="H1558" s="11">
        <v>25</v>
      </c>
      <c r="I1558" s="11"/>
      <c r="J1558" s="87">
        <v>0.05</v>
      </c>
      <c r="K1558" s="88">
        <f t="shared" si="147"/>
        <v>3.7999999999999999E-2</v>
      </c>
      <c r="L1558" s="238">
        <v>31214259</v>
      </c>
      <c r="M1558" s="238">
        <v>26057120.559999999</v>
      </c>
      <c r="N1558" s="89">
        <v>0.05</v>
      </c>
      <c r="O1558" s="239">
        <f t="shared" si="149"/>
        <v>32774971.950000003</v>
      </c>
      <c r="P1558" s="238">
        <f t="shared" si="150"/>
        <v>6916506.8203306859</v>
      </c>
      <c r="Q1558" s="238">
        <f t="shared" si="151"/>
        <v>25858465.129669316</v>
      </c>
      <c r="R1558" s="89">
        <v>0.05</v>
      </c>
      <c r="S1558" s="238">
        <f t="shared" si="148"/>
        <v>24565541.873185851</v>
      </c>
    </row>
    <row r="1559" spans="2:19" x14ac:dyDescent="0.25">
      <c r="B1559" s="11">
        <v>1555</v>
      </c>
      <c r="C1559" s="161" t="s">
        <v>650</v>
      </c>
      <c r="D1559" s="36"/>
      <c r="E1559" s="152">
        <v>42455</v>
      </c>
      <c r="F1559" s="58">
        <v>44482</v>
      </c>
      <c r="G1559" s="5">
        <f t="shared" si="146"/>
        <v>5.5534246575342463</v>
      </c>
      <c r="H1559" s="11">
        <v>25</v>
      </c>
      <c r="I1559" s="11"/>
      <c r="J1559" s="87">
        <v>0.05</v>
      </c>
      <c r="K1559" s="88">
        <f t="shared" si="147"/>
        <v>3.7999999999999999E-2</v>
      </c>
      <c r="L1559" s="238">
        <v>3287052</v>
      </c>
      <c r="M1559" s="238">
        <v>2743973.86</v>
      </c>
      <c r="N1559" s="89">
        <v>0.05</v>
      </c>
      <c r="O1559" s="239">
        <f t="shared" si="149"/>
        <v>3451404.6</v>
      </c>
      <c r="P1559" s="238">
        <f t="shared" si="150"/>
        <v>728350.38553315063</v>
      </c>
      <c r="Q1559" s="238">
        <f t="shared" si="151"/>
        <v>2723054.2144668493</v>
      </c>
      <c r="R1559" s="89">
        <v>0.05</v>
      </c>
      <c r="S1559" s="238">
        <f t="shared" si="148"/>
        <v>2586901.503743507</v>
      </c>
    </row>
    <row r="1560" spans="2:19" x14ac:dyDescent="0.25">
      <c r="B1560" s="11">
        <v>1556</v>
      </c>
      <c r="C1560" s="161" t="s">
        <v>1068</v>
      </c>
      <c r="D1560" s="36"/>
      <c r="E1560" s="152">
        <v>42455</v>
      </c>
      <c r="F1560" s="58">
        <v>44482</v>
      </c>
      <c r="G1560" s="5">
        <f t="shared" si="146"/>
        <v>5.5534246575342463</v>
      </c>
      <c r="H1560" s="11">
        <v>25</v>
      </c>
      <c r="I1560" s="11"/>
      <c r="J1560" s="87">
        <v>0.05</v>
      </c>
      <c r="K1560" s="88">
        <f t="shared" si="147"/>
        <v>3.7999999999999999E-2</v>
      </c>
      <c r="L1560" s="238">
        <v>20563189</v>
      </c>
      <c r="M1560" s="238">
        <v>17165792.550000001</v>
      </c>
      <c r="N1560" s="89">
        <v>0.05</v>
      </c>
      <c r="O1560" s="239">
        <f t="shared" si="149"/>
        <v>21591348.449999999</v>
      </c>
      <c r="P1560" s="238">
        <f t="shared" si="150"/>
        <v>4556425.2211224651</v>
      </c>
      <c r="Q1560" s="238">
        <f t="shared" si="151"/>
        <v>17034923.228877533</v>
      </c>
      <c r="R1560" s="89">
        <v>0.05</v>
      </c>
      <c r="S1560" s="238">
        <f t="shared" si="148"/>
        <v>16183177.067433655</v>
      </c>
    </row>
    <row r="1561" spans="2:19" x14ac:dyDescent="0.25">
      <c r="B1561" s="11">
        <v>1557</v>
      </c>
      <c r="C1561" s="161" t="s">
        <v>650</v>
      </c>
      <c r="D1561" s="36"/>
      <c r="E1561" s="152">
        <v>42455</v>
      </c>
      <c r="F1561" s="58">
        <v>44482</v>
      </c>
      <c r="G1561" s="5">
        <f t="shared" si="146"/>
        <v>5.5534246575342463</v>
      </c>
      <c r="H1561" s="11">
        <v>25</v>
      </c>
      <c r="I1561" s="11"/>
      <c r="J1561" s="87">
        <v>0.05</v>
      </c>
      <c r="K1561" s="88">
        <f t="shared" si="147"/>
        <v>3.7999999999999999E-2</v>
      </c>
      <c r="L1561" s="238">
        <v>3287052</v>
      </c>
      <c r="M1561" s="238">
        <v>2743973.86</v>
      </c>
      <c r="N1561" s="89">
        <v>0.05</v>
      </c>
      <c r="O1561" s="239">
        <f t="shared" si="149"/>
        <v>3451404.6</v>
      </c>
      <c r="P1561" s="238">
        <f t="shared" si="150"/>
        <v>728350.38553315063</v>
      </c>
      <c r="Q1561" s="238">
        <f t="shared" si="151"/>
        <v>2723054.2144668493</v>
      </c>
      <c r="R1561" s="89">
        <v>0.05</v>
      </c>
      <c r="S1561" s="238">
        <f t="shared" si="148"/>
        <v>2586901.503743507</v>
      </c>
    </row>
    <row r="1562" spans="2:19" x14ac:dyDescent="0.25">
      <c r="B1562" s="11">
        <v>1558</v>
      </c>
      <c r="C1562" s="161" t="s">
        <v>1069</v>
      </c>
      <c r="D1562" s="36"/>
      <c r="E1562" s="152">
        <v>42455</v>
      </c>
      <c r="F1562" s="58">
        <v>44482</v>
      </c>
      <c r="G1562" s="5">
        <f t="shared" si="146"/>
        <v>5.5534246575342463</v>
      </c>
      <c r="H1562" s="11">
        <v>25</v>
      </c>
      <c r="I1562" s="11"/>
      <c r="J1562" s="87">
        <v>0.05</v>
      </c>
      <c r="K1562" s="88">
        <f t="shared" si="147"/>
        <v>3.7999999999999999E-2</v>
      </c>
      <c r="L1562" s="238">
        <v>28577143</v>
      </c>
      <c r="M1562" s="238">
        <v>23855701.989999998</v>
      </c>
      <c r="N1562" s="89">
        <v>0.05</v>
      </c>
      <c r="O1562" s="239">
        <f t="shared" si="149"/>
        <v>30006000.150000002</v>
      </c>
      <c r="P1562" s="238">
        <f t="shared" si="150"/>
        <v>6332170.3220654801</v>
      </c>
      <c r="Q1562" s="238">
        <f t="shared" si="151"/>
        <v>23673829.827934522</v>
      </c>
      <c r="R1562" s="89">
        <v>0.05</v>
      </c>
      <c r="S1562" s="238">
        <f t="shared" si="148"/>
        <v>22490138.336537793</v>
      </c>
    </row>
    <row r="1563" spans="2:19" x14ac:dyDescent="0.25">
      <c r="B1563" s="11">
        <v>1559</v>
      </c>
      <c r="C1563" s="161" t="s">
        <v>650</v>
      </c>
      <c r="D1563" s="36"/>
      <c r="E1563" s="152">
        <v>42455</v>
      </c>
      <c r="F1563" s="58">
        <v>44482</v>
      </c>
      <c r="G1563" s="5">
        <f t="shared" si="146"/>
        <v>5.5534246575342463</v>
      </c>
      <c r="H1563" s="11">
        <v>25</v>
      </c>
      <c r="I1563" s="11"/>
      <c r="J1563" s="87">
        <v>0.05</v>
      </c>
      <c r="K1563" s="88">
        <f t="shared" si="147"/>
        <v>3.7999999999999999E-2</v>
      </c>
      <c r="L1563" s="238">
        <v>5476700</v>
      </c>
      <c r="M1563" s="238">
        <v>4571853.91</v>
      </c>
      <c r="N1563" s="89">
        <v>0.05</v>
      </c>
      <c r="O1563" s="239">
        <f t="shared" si="149"/>
        <v>5750535</v>
      </c>
      <c r="P1563" s="238">
        <f t="shared" si="150"/>
        <v>1213536.1887945205</v>
      </c>
      <c r="Q1563" s="238">
        <f t="shared" si="151"/>
        <v>4536998.8112054793</v>
      </c>
      <c r="R1563" s="89">
        <v>0.05</v>
      </c>
      <c r="S1563" s="238">
        <f t="shared" si="148"/>
        <v>4310148.8706452055</v>
      </c>
    </row>
    <row r="1564" spans="2:19" ht="15" customHeight="1" x14ac:dyDescent="0.25">
      <c r="B1564" s="11">
        <v>1560</v>
      </c>
      <c r="C1564" s="161" t="s">
        <v>661</v>
      </c>
      <c r="D1564" s="36"/>
      <c r="E1564" s="152">
        <v>42455</v>
      </c>
      <c r="F1564" s="58">
        <v>44482</v>
      </c>
      <c r="G1564" s="5">
        <f t="shared" si="146"/>
        <v>5.5534246575342463</v>
      </c>
      <c r="H1564" s="11">
        <v>15</v>
      </c>
      <c r="I1564" s="11"/>
      <c r="J1564" s="87">
        <v>0.05</v>
      </c>
      <c r="K1564" s="88">
        <f t="shared" si="147"/>
        <v>6.3333333333333325E-2</v>
      </c>
      <c r="L1564" s="238">
        <v>2410140</v>
      </c>
      <c r="M1564" s="238">
        <v>2011942.96</v>
      </c>
      <c r="N1564" s="89">
        <v>7.0000000000000007E-2</v>
      </c>
      <c r="O1564" s="239">
        <f t="shared" si="149"/>
        <v>2578849.8000000003</v>
      </c>
      <c r="P1564" s="238">
        <f t="shared" si="150"/>
        <v>907025.04426849319</v>
      </c>
      <c r="Q1564" s="238">
        <f t="shared" si="151"/>
        <v>1671824.7557315072</v>
      </c>
      <c r="R1564" s="89">
        <v>0.05</v>
      </c>
      <c r="S1564" s="238">
        <f t="shared" si="148"/>
        <v>1588233.5179449318</v>
      </c>
    </row>
    <row r="1565" spans="2:19" ht="15" customHeight="1" x14ac:dyDescent="0.25">
      <c r="B1565" s="11">
        <v>1561</v>
      </c>
      <c r="C1565" s="161" t="s">
        <v>661</v>
      </c>
      <c r="D1565" s="36"/>
      <c r="E1565" s="152">
        <v>42455</v>
      </c>
      <c r="F1565" s="58">
        <v>44482</v>
      </c>
      <c r="G1565" s="5">
        <f t="shared" si="146"/>
        <v>5.5534246575342463</v>
      </c>
      <c r="H1565" s="11">
        <v>15</v>
      </c>
      <c r="I1565" s="11"/>
      <c r="J1565" s="87">
        <v>0.05</v>
      </c>
      <c r="K1565" s="88">
        <f t="shared" si="147"/>
        <v>6.3333333333333325E-2</v>
      </c>
      <c r="L1565" s="238">
        <v>2410140</v>
      </c>
      <c r="M1565" s="238">
        <v>2011942.96</v>
      </c>
      <c r="N1565" s="89">
        <v>7.0000000000000007E-2</v>
      </c>
      <c r="O1565" s="239">
        <f t="shared" si="149"/>
        <v>2578849.8000000003</v>
      </c>
      <c r="P1565" s="238">
        <f t="shared" si="150"/>
        <v>907025.04426849319</v>
      </c>
      <c r="Q1565" s="238">
        <f t="shared" si="151"/>
        <v>1671824.7557315072</v>
      </c>
      <c r="R1565" s="89">
        <v>0.05</v>
      </c>
      <c r="S1565" s="238">
        <f t="shared" si="148"/>
        <v>1588233.5179449318</v>
      </c>
    </row>
    <row r="1566" spans="2:19" ht="15" customHeight="1" x14ac:dyDescent="0.25">
      <c r="B1566" s="11">
        <v>1562</v>
      </c>
      <c r="C1566" s="161" t="s">
        <v>1070</v>
      </c>
      <c r="D1566" s="36"/>
      <c r="E1566" s="152">
        <v>42455</v>
      </c>
      <c r="F1566" s="58">
        <v>44482</v>
      </c>
      <c r="G1566" s="5">
        <f t="shared" si="146"/>
        <v>5.5534246575342463</v>
      </c>
      <c r="H1566" s="11">
        <v>15</v>
      </c>
      <c r="I1566" s="11"/>
      <c r="J1566" s="87">
        <v>0.05</v>
      </c>
      <c r="K1566" s="88">
        <f t="shared" si="147"/>
        <v>6.3333333333333325E-2</v>
      </c>
      <c r="L1566" s="238">
        <v>20226996</v>
      </c>
      <c r="M1566" s="238">
        <v>16885144.5</v>
      </c>
      <c r="N1566" s="89">
        <v>7.0000000000000007E-2</v>
      </c>
      <c r="O1566" s="239">
        <f t="shared" si="149"/>
        <v>21642885.720000003</v>
      </c>
      <c r="P1566" s="238">
        <f t="shared" si="150"/>
        <v>7612168.5637841085</v>
      </c>
      <c r="Q1566" s="238">
        <f t="shared" si="151"/>
        <v>14030717.156215895</v>
      </c>
      <c r="R1566" s="89">
        <v>0.05</v>
      </c>
      <c r="S1566" s="238">
        <f t="shared" si="148"/>
        <v>13329181.2984051</v>
      </c>
    </row>
    <row r="1567" spans="2:19" ht="15" customHeight="1" x14ac:dyDescent="0.25">
      <c r="B1567" s="11">
        <v>1563</v>
      </c>
      <c r="C1567" s="161" t="s">
        <v>1071</v>
      </c>
      <c r="D1567" s="36"/>
      <c r="E1567" s="152">
        <v>42455</v>
      </c>
      <c r="F1567" s="58">
        <v>44482</v>
      </c>
      <c r="G1567" s="5">
        <f t="shared" si="146"/>
        <v>5.5534246575342463</v>
      </c>
      <c r="H1567" s="11">
        <v>15</v>
      </c>
      <c r="I1567" s="11"/>
      <c r="J1567" s="87">
        <v>0.05</v>
      </c>
      <c r="K1567" s="88">
        <f t="shared" si="147"/>
        <v>6.3333333333333325E-2</v>
      </c>
      <c r="L1567" s="238">
        <v>19828409</v>
      </c>
      <c r="M1567" s="238">
        <v>16552410.99</v>
      </c>
      <c r="N1567" s="89">
        <v>7.0000000000000007E-2</v>
      </c>
      <c r="O1567" s="239">
        <f t="shared" si="149"/>
        <v>21216397.630000003</v>
      </c>
      <c r="P1567" s="238">
        <f t="shared" si="150"/>
        <v>7462165.4970245659</v>
      </c>
      <c r="Q1567" s="238">
        <f t="shared" si="151"/>
        <v>13754232.132975437</v>
      </c>
      <c r="R1567" s="89">
        <v>0.05</v>
      </c>
      <c r="S1567" s="238">
        <f t="shared" si="148"/>
        <v>13066520.526326664</v>
      </c>
    </row>
    <row r="1568" spans="2:19" ht="15" customHeight="1" x14ac:dyDescent="0.25">
      <c r="B1568" s="11">
        <v>1564</v>
      </c>
      <c r="C1568" s="161" t="s">
        <v>1072</v>
      </c>
      <c r="D1568" s="36"/>
      <c r="E1568" s="152">
        <v>42455</v>
      </c>
      <c r="F1568" s="58">
        <v>44482</v>
      </c>
      <c r="G1568" s="5">
        <f t="shared" si="146"/>
        <v>5.5534246575342463</v>
      </c>
      <c r="H1568" s="11">
        <v>15</v>
      </c>
      <c r="I1568" s="11"/>
      <c r="J1568" s="87">
        <v>0.05</v>
      </c>
      <c r="K1568" s="88">
        <f t="shared" si="147"/>
        <v>6.3333333333333325E-2</v>
      </c>
      <c r="L1568" s="238">
        <v>2852040</v>
      </c>
      <c r="M1568" s="238">
        <v>2380833.39</v>
      </c>
      <c r="N1568" s="89">
        <v>7.0000000000000007E-2</v>
      </c>
      <c r="O1568" s="239">
        <f t="shared" si="149"/>
        <v>3051682.8000000003</v>
      </c>
      <c r="P1568" s="238">
        <f t="shared" si="150"/>
        <v>1073328.3988712328</v>
      </c>
      <c r="Q1568" s="238">
        <f t="shared" si="151"/>
        <v>1978354.4011287675</v>
      </c>
      <c r="R1568" s="89">
        <v>0.05</v>
      </c>
      <c r="S1568" s="238">
        <f t="shared" si="148"/>
        <v>1879436.6810723292</v>
      </c>
    </row>
    <row r="1569" spans="2:19" ht="15" customHeight="1" x14ac:dyDescent="0.25">
      <c r="B1569" s="11">
        <v>1565</v>
      </c>
      <c r="C1569" s="161" t="s">
        <v>1072</v>
      </c>
      <c r="D1569" s="36"/>
      <c r="E1569" s="152">
        <v>42455</v>
      </c>
      <c r="F1569" s="58">
        <v>44482</v>
      </c>
      <c r="G1569" s="5">
        <f t="shared" si="146"/>
        <v>5.5534246575342463</v>
      </c>
      <c r="H1569" s="11">
        <v>15</v>
      </c>
      <c r="I1569" s="11"/>
      <c r="J1569" s="87">
        <v>0.05</v>
      </c>
      <c r="K1569" s="88">
        <f t="shared" si="147"/>
        <v>6.3333333333333325E-2</v>
      </c>
      <c r="L1569" s="238">
        <v>2852040</v>
      </c>
      <c r="M1569" s="238">
        <v>2380833.39</v>
      </c>
      <c r="N1569" s="89">
        <v>7.0000000000000007E-2</v>
      </c>
      <c r="O1569" s="239">
        <f t="shared" si="149"/>
        <v>3051682.8000000003</v>
      </c>
      <c r="P1569" s="238">
        <f t="shared" si="150"/>
        <v>1073328.3988712328</v>
      </c>
      <c r="Q1569" s="238">
        <f t="shared" si="151"/>
        <v>1978354.4011287675</v>
      </c>
      <c r="R1569" s="89">
        <v>0.05</v>
      </c>
      <c r="S1569" s="238">
        <f t="shared" si="148"/>
        <v>1879436.6810723292</v>
      </c>
    </row>
    <row r="1570" spans="2:19" ht="15" customHeight="1" x14ac:dyDescent="0.25">
      <c r="B1570" s="11">
        <v>1566</v>
      </c>
      <c r="C1570" s="161" t="s">
        <v>1072</v>
      </c>
      <c r="D1570" s="36"/>
      <c r="E1570" s="152">
        <v>42455</v>
      </c>
      <c r="F1570" s="58">
        <v>44482</v>
      </c>
      <c r="G1570" s="5">
        <f t="shared" si="146"/>
        <v>5.5534246575342463</v>
      </c>
      <c r="H1570" s="11">
        <v>15</v>
      </c>
      <c r="I1570" s="11"/>
      <c r="J1570" s="87">
        <v>0.05</v>
      </c>
      <c r="K1570" s="88">
        <f t="shared" si="147"/>
        <v>6.3333333333333325E-2</v>
      </c>
      <c r="L1570" s="238">
        <v>2852040</v>
      </c>
      <c r="M1570" s="238">
        <v>2380833.39</v>
      </c>
      <c r="N1570" s="89">
        <v>7.0000000000000007E-2</v>
      </c>
      <c r="O1570" s="239">
        <f t="shared" si="149"/>
        <v>3051682.8000000003</v>
      </c>
      <c r="P1570" s="238">
        <f t="shared" si="150"/>
        <v>1073328.3988712328</v>
      </c>
      <c r="Q1570" s="238">
        <f t="shared" si="151"/>
        <v>1978354.4011287675</v>
      </c>
      <c r="R1570" s="89">
        <v>0.05</v>
      </c>
      <c r="S1570" s="238">
        <f t="shared" si="148"/>
        <v>1879436.6810723292</v>
      </c>
    </row>
    <row r="1571" spans="2:19" ht="15" customHeight="1" x14ac:dyDescent="0.25">
      <c r="B1571" s="11">
        <v>1567</v>
      </c>
      <c r="C1571" s="161" t="s">
        <v>1072</v>
      </c>
      <c r="D1571" s="36"/>
      <c r="E1571" s="152">
        <v>42455</v>
      </c>
      <c r="F1571" s="58">
        <v>44482</v>
      </c>
      <c r="G1571" s="5">
        <f t="shared" si="146"/>
        <v>5.5534246575342463</v>
      </c>
      <c r="H1571" s="11">
        <v>15</v>
      </c>
      <c r="I1571" s="11"/>
      <c r="J1571" s="87">
        <v>0.05</v>
      </c>
      <c r="K1571" s="88">
        <f t="shared" si="147"/>
        <v>6.3333333333333325E-2</v>
      </c>
      <c r="L1571" s="238">
        <v>2852040</v>
      </c>
      <c r="M1571" s="238">
        <v>2380833.39</v>
      </c>
      <c r="N1571" s="89">
        <v>7.0000000000000007E-2</v>
      </c>
      <c r="O1571" s="239">
        <f t="shared" si="149"/>
        <v>3051682.8000000003</v>
      </c>
      <c r="P1571" s="238">
        <f t="shared" si="150"/>
        <v>1073328.3988712328</v>
      </c>
      <c r="Q1571" s="238">
        <f t="shared" si="151"/>
        <v>1978354.4011287675</v>
      </c>
      <c r="R1571" s="89">
        <v>0.05</v>
      </c>
      <c r="S1571" s="238">
        <f t="shared" si="148"/>
        <v>1879436.6810723292</v>
      </c>
    </row>
    <row r="1572" spans="2:19" ht="15" customHeight="1" x14ac:dyDescent="0.25">
      <c r="B1572" s="11">
        <v>1568</v>
      </c>
      <c r="C1572" s="161" t="s">
        <v>1072</v>
      </c>
      <c r="D1572" s="36"/>
      <c r="E1572" s="152">
        <v>42455</v>
      </c>
      <c r="F1572" s="58">
        <v>44482</v>
      </c>
      <c r="G1572" s="5">
        <f t="shared" si="146"/>
        <v>5.5534246575342463</v>
      </c>
      <c r="H1572" s="11">
        <v>15</v>
      </c>
      <c r="I1572" s="11"/>
      <c r="J1572" s="87">
        <v>0.05</v>
      </c>
      <c r="K1572" s="88">
        <f t="shared" si="147"/>
        <v>6.3333333333333325E-2</v>
      </c>
      <c r="L1572" s="238">
        <v>2852040</v>
      </c>
      <c r="M1572" s="238">
        <v>2380833.39</v>
      </c>
      <c r="N1572" s="89">
        <v>7.0000000000000007E-2</v>
      </c>
      <c r="O1572" s="239">
        <f t="shared" si="149"/>
        <v>3051682.8000000003</v>
      </c>
      <c r="P1572" s="238">
        <f t="shared" si="150"/>
        <v>1073328.3988712328</v>
      </c>
      <c r="Q1572" s="238">
        <f t="shared" si="151"/>
        <v>1978354.4011287675</v>
      </c>
      <c r="R1572" s="89">
        <v>0.05</v>
      </c>
      <c r="S1572" s="238">
        <f t="shared" si="148"/>
        <v>1879436.6810723292</v>
      </c>
    </row>
    <row r="1573" spans="2:19" ht="15" customHeight="1" x14ac:dyDescent="0.25">
      <c r="B1573" s="11">
        <v>1569</v>
      </c>
      <c r="C1573" s="161" t="s">
        <v>668</v>
      </c>
      <c r="D1573" s="36"/>
      <c r="E1573" s="152">
        <v>42455</v>
      </c>
      <c r="F1573" s="58">
        <v>44482</v>
      </c>
      <c r="G1573" s="5">
        <f t="shared" si="146"/>
        <v>5.5534246575342463</v>
      </c>
      <c r="H1573" s="11">
        <v>5</v>
      </c>
      <c r="I1573" s="11"/>
      <c r="J1573" s="87">
        <v>0.05</v>
      </c>
      <c r="K1573" s="88">
        <f t="shared" si="147"/>
        <v>0.19</v>
      </c>
      <c r="L1573" s="238">
        <v>20017505</v>
      </c>
      <c r="M1573" s="238">
        <v>16710265.039999999</v>
      </c>
      <c r="N1573" s="89">
        <v>7.0000000000000007E-2</v>
      </c>
      <c r="O1573" s="239">
        <f t="shared" si="149"/>
        <v>21418730.350000001</v>
      </c>
      <c r="P1573" s="238">
        <f t="shared" si="150"/>
        <v>22599987.999165755</v>
      </c>
      <c r="Q1573" s="238">
        <f t="shared" si="151"/>
        <v>0</v>
      </c>
      <c r="R1573" s="89">
        <v>0.05</v>
      </c>
      <c r="S1573" s="238">
        <f t="shared" si="148"/>
        <v>1070936.5175000001</v>
      </c>
    </row>
    <row r="1574" spans="2:19" x14ac:dyDescent="0.25">
      <c r="B1574" s="11">
        <v>1570</v>
      </c>
      <c r="C1574" s="161" t="s">
        <v>669</v>
      </c>
      <c r="D1574" s="36"/>
      <c r="E1574" s="152">
        <v>42455</v>
      </c>
      <c r="F1574" s="58">
        <v>44482</v>
      </c>
      <c r="G1574" s="5">
        <f t="shared" si="146"/>
        <v>5.5534246575342463</v>
      </c>
      <c r="H1574" s="11">
        <v>25</v>
      </c>
      <c r="I1574" s="11"/>
      <c r="J1574" s="87">
        <v>0.05</v>
      </c>
      <c r="K1574" s="88">
        <f t="shared" si="147"/>
        <v>3.7999999999999999E-2</v>
      </c>
      <c r="L1574" s="238">
        <v>11479237</v>
      </c>
      <c r="M1574" s="238">
        <v>9582667.4000000004</v>
      </c>
      <c r="N1574" s="89">
        <v>0.05</v>
      </c>
      <c r="O1574" s="239">
        <f t="shared" si="149"/>
        <v>12053198.85</v>
      </c>
      <c r="P1574" s="238">
        <f t="shared" si="150"/>
        <v>2543588.20443863</v>
      </c>
      <c r="Q1574" s="238">
        <f t="shared" si="151"/>
        <v>9509610.6455613691</v>
      </c>
      <c r="R1574" s="89">
        <v>0.05</v>
      </c>
      <c r="S1574" s="238">
        <f t="shared" si="148"/>
        <v>9034130.1132833008</v>
      </c>
    </row>
    <row r="1575" spans="2:19" x14ac:dyDescent="0.25">
      <c r="B1575" s="11">
        <v>1571</v>
      </c>
      <c r="C1575" s="161" t="s">
        <v>669</v>
      </c>
      <c r="D1575" s="36"/>
      <c r="E1575" s="152">
        <v>42455</v>
      </c>
      <c r="F1575" s="58">
        <v>44482</v>
      </c>
      <c r="G1575" s="5">
        <f t="shared" si="146"/>
        <v>5.5534246575342463</v>
      </c>
      <c r="H1575" s="11">
        <v>25</v>
      </c>
      <c r="I1575" s="11"/>
      <c r="J1575" s="87">
        <v>0.05</v>
      </c>
      <c r="K1575" s="88">
        <f t="shared" si="147"/>
        <v>3.7999999999999999E-2</v>
      </c>
      <c r="L1575" s="238">
        <v>11479237</v>
      </c>
      <c r="M1575" s="238">
        <v>9582667.4000000004</v>
      </c>
      <c r="N1575" s="89">
        <v>0.05</v>
      </c>
      <c r="O1575" s="239">
        <f t="shared" si="149"/>
        <v>12053198.85</v>
      </c>
      <c r="P1575" s="238">
        <f t="shared" si="150"/>
        <v>2543588.20443863</v>
      </c>
      <c r="Q1575" s="238">
        <f t="shared" si="151"/>
        <v>9509610.6455613691</v>
      </c>
      <c r="R1575" s="89">
        <v>0.05</v>
      </c>
      <c r="S1575" s="238">
        <f t="shared" si="148"/>
        <v>9034130.1132833008</v>
      </c>
    </row>
    <row r="1576" spans="2:19" x14ac:dyDescent="0.25">
      <c r="B1576" s="11">
        <v>1572</v>
      </c>
      <c r="C1576" s="161" t="s">
        <v>669</v>
      </c>
      <c r="D1576" s="36"/>
      <c r="E1576" s="152">
        <v>42455</v>
      </c>
      <c r="F1576" s="58">
        <v>44482</v>
      </c>
      <c r="G1576" s="5">
        <f t="shared" si="146"/>
        <v>5.5534246575342463</v>
      </c>
      <c r="H1576" s="11">
        <v>25</v>
      </c>
      <c r="I1576" s="11"/>
      <c r="J1576" s="87">
        <v>0.05</v>
      </c>
      <c r="K1576" s="88">
        <f t="shared" si="147"/>
        <v>3.7999999999999999E-2</v>
      </c>
      <c r="L1576" s="238">
        <v>11479237</v>
      </c>
      <c r="M1576" s="238">
        <v>9582667.4000000004</v>
      </c>
      <c r="N1576" s="89">
        <v>0.05</v>
      </c>
      <c r="O1576" s="239">
        <f t="shared" si="149"/>
        <v>12053198.85</v>
      </c>
      <c r="P1576" s="238">
        <f t="shared" si="150"/>
        <v>2543588.20443863</v>
      </c>
      <c r="Q1576" s="238">
        <f t="shared" si="151"/>
        <v>9509610.6455613691</v>
      </c>
      <c r="R1576" s="89">
        <v>0.05</v>
      </c>
      <c r="S1576" s="238">
        <f t="shared" si="148"/>
        <v>9034130.1132833008</v>
      </c>
    </row>
    <row r="1577" spans="2:19" x14ac:dyDescent="0.25">
      <c r="B1577" s="11">
        <v>1573</v>
      </c>
      <c r="C1577" s="161" t="s">
        <v>669</v>
      </c>
      <c r="D1577" s="36"/>
      <c r="E1577" s="152">
        <v>42455</v>
      </c>
      <c r="F1577" s="58">
        <v>44482</v>
      </c>
      <c r="G1577" s="5">
        <f t="shared" si="146"/>
        <v>5.5534246575342463</v>
      </c>
      <c r="H1577" s="11">
        <v>25</v>
      </c>
      <c r="I1577" s="11"/>
      <c r="J1577" s="87">
        <v>0.05</v>
      </c>
      <c r="K1577" s="88">
        <f t="shared" si="147"/>
        <v>3.7999999999999999E-2</v>
      </c>
      <c r="L1577" s="238">
        <v>11479237</v>
      </c>
      <c r="M1577" s="238">
        <v>9582667.4000000004</v>
      </c>
      <c r="N1577" s="89">
        <v>0.05</v>
      </c>
      <c r="O1577" s="239">
        <f t="shared" si="149"/>
        <v>12053198.85</v>
      </c>
      <c r="P1577" s="238">
        <f t="shared" si="150"/>
        <v>2543588.20443863</v>
      </c>
      <c r="Q1577" s="238">
        <f t="shared" si="151"/>
        <v>9509610.6455613691</v>
      </c>
      <c r="R1577" s="89">
        <v>0.05</v>
      </c>
      <c r="S1577" s="238">
        <f t="shared" si="148"/>
        <v>9034130.1132833008</v>
      </c>
    </row>
    <row r="1578" spans="2:19" ht="15" customHeight="1" x14ac:dyDescent="0.25">
      <c r="B1578" s="11">
        <v>1574</v>
      </c>
      <c r="C1578" s="161" t="s">
        <v>1073</v>
      </c>
      <c r="D1578" s="36"/>
      <c r="E1578" s="152">
        <v>42455</v>
      </c>
      <c r="F1578" s="58">
        <v>44482</v>
      </c>
      <c r="G1578" s="5">
        <f t="shared" si="146"/>
        <v>5.5534246575342463</v>
      </c>
      <c r="H1578" s="11">
        <v>5</v>
      </c>
      <c r="I1578" s="11"/>
      <c r="J1578" s="87">
        <v>0.05</v>
      </c>
      <c r="K1578" s="88">
        <f t="shared" si="147"/>
        <v>0.19</v>
      </c>
      <c r="L1578" s="238">
        <v>1487642</v>
      </c>
      <c r="M1578" s="238">
        <v>1241857.6599999999</v>
      </c>
      <c r="N1578" s="89">
        <v>7.0000000000000007E-2</v>
      </c>
      <c r="O1578" s="239">
        <f t="shared" si="149"/>
        <v>1591776.9400000002</v>
      </c>
      <c r="P1578" s="238">
        <f t="shared" si="150"/>
        <v>1679564.5284991784</v>
      </c>
      <c r="Q1578" s="238">
        <f t="shared" si="151"/>
        <v>0</v>
      </c>
      <c r="R1578" s="89">
        <v>0.05</v>
      </c>
      <c r="S1578" s="238">
        <f t="shared" si="148"/>
        <v>79588.847000000009</v>
      </c>
    </row>
    <row r="1579" spans="2:19" ht="15" customHeight="1" x14ac:dyDescent="0.25">
      <c r="B1579" s="11">
        <v>1575</v>
      </c>
      <c r="C1579" s="161" t="s">
        <v>1074</v>
      </c>
      <c r="D1579" s="36"/>
      <c r="E1579" s="152">
        <v>42455</v>
      </c>
      <c r="F1579" s="58">
        <v>44482</v>
      </c>
      <c r="G1579" s="5">
        <f t="shared" si="146"/>
        <v>5.5534246575342463</v>
      </c>
      <c r="H1579" s="11">
        <v>5</v>
      </c>
      <c r="I1579" s="11"/>
      <c r="J1579" s="87">
        <v>0.05</v>
      </c>
      <c r="K1579" s="88">
        <f t="shared" si="147"/>
        <v>0.19</v>
      </c>
      <c r="L1579" s="238">
        <v>5367699</v>
      </c>
      <c r="M1579" s="238">
        <v>4480861.78</v>
      </c>
      <c r="N1579" s="89">
        <v>7.0000000000000007E-2</v>
      </c>
      <c r="O1579" s="239">
        <f t="shared" si="149"/>
        <v>5743437.9300000006</v>
      </c>
      <c r="P1579" s="238">
        <f t="shared" si="150"/>
        <v>6060192.4657010967</v>
      </c>
      <c r="Q1579" s="238">
        <f t="shared" si="151"/>
        <v>0</v>
      </c>
      <c r="R1579" s="89">
        <v>0.05</v>
      </c>
      <c r="S1579" s="238">
        <f t="shared" si="148"/>
        <v>287171.89650000003</v>
      </c>
    </row>
    <row r="1580" spans="2:19" ht="15" customHeight="1" x14ac:dyDescent="0.25">
      <c r="B1580" s="11">
        <v>1576</v>
      </c>
      <c r="C1580" s="161" t="s">
        <v>1075</v>
      </c>
      <c r="D1580" s="36"/>
      <c r="E1580" s="152">
        <v>42455</v>
      </c>
      <c r="F1580" s="58">
        <v>44482</v>
      </c>
      <c r="G1580" s="5">
        <f t="shared" si="146"/>
        <v>5.5534246575342463</v>
      </c>
      <c r="H1580" s="11">
        <v>15</v>
      </c>
      <c r="I1580" s="11"/>
      <c r="J1580" s="87">
        <v>0.05</v>
      </c>
      <c r="K1580" s="88">
        <f t="shared" si="147"/>
        <v>6.3333333333333325E-2</v>
      </c>
      <c r="L1580" s="238">
        <v>16353810</v>
      </c>
      <c r="M1580" s="238">
        <v>13651876.18</v>
      </c>
      <c r="N1580" s="89">
        <v>7.0000000000000007E-2</v>
      </c>
      <c r="O1580" s="239">
        <f t="shared" si="149"/>
        <v>17498576.699999999</v>
      </c>
      <c r="P1580" s="238">
        <f t="shared" si="150"/>
        <v>6154545.0634438349</v>
      </c>
      <c r="Q1580" s="238">
        <f t="shared" si="151"/>
        <v>11344031.636556163</v>
      </c>
      <c r="R1580" s="89">
        <v>0.05</v>
      </c>
      <c r="S1580" s="238">
        <f t="shared" si="148"/>
        <v>10776830.054728355</v>
      </c>
    </row>
    <row r="1581" spans="2:19" ht="15" customHeight="1" x14ac:dyDescent="0.25">
      <c r="B1581" s="11">
        <v>1577</v>
      </c>
      <c r="C1581" s="161" t="s">
        <v>1076</v>
      </c>
      <c r="D1581" s="36"/>
      <c r="E1581" s="152">
        <v>42455</v>
      </c>
      <c r="F1581" s="58">
        <v>44482</v>
      </c>
      <c r="G1581" s="5">
        <f t="shared" si="146"/>
        <v>5.5534246575342463</v>
      </c>
      <c r="H1581" s="11">
        <v>5</v>
      </c>
      <c r="I1581" s="11"/>
      <c r="J1581" s="87">
        <v>0.05</v>
      </c>
      <c r="K1581" s="88">
        <f t="shared" si="147"/>
        <v>0.19</v>
      </c>
      <c r="L1581" s="238">
        <v>770219</v>
      </c>
      <c r="M1581" s="238">
        <v>642965.43999999994</v>
      </c>
      <c r="N1581" s="89">
        <v>7.0000000000000007E-2</v>
      </c>
      <c r="O1581" s="239">
        <f t="shared" si="149"/>
        <v>824134.33000000007</v>
      </c>
      <c r="P1581" s="238">
        <f t="shared" si="150"/>
        <v>869585.90277506865</v>
      </c>
      <c r="Q1581" s="238">
        <f t="shared" si="151"/>
        <v>0</v>
      </c>
      <c r="R1581" s="89">
        <v>0.05</v>
      </c>
      <c r="S1581" s="238">
        <f t="shared" si="148"/>
        <v>41206.71650000001</v>
      </c>
    </row>
    <row r="1582" spans="2:19" ht="15" customHeight="1" x14ac:dyDescent="0.25">
      <c r="B1582" s="11">
        <v>1578</v>
      </c>
      <c r="C1582" s="161" t="s">
        <v>1076</v>
      </c>
      <c r="D1582" s="36"/>
      <c r="E1582" s="152">
        <v>42455</v>
      </c>
      <c r="F1582" s="58">
        <v>44482</v>
      </c>
      <c r="G1582" s="5">
        <f t="shared" si="146"/>
        <v>5.5534246575342463</v>
      </c>
      <c r="H1582" s="11">
        <v>5</v>
      </c>
      <c r="I1582" s="11"/>
      <c r="J1582" s="87">
        <v>0.05</v>
      </c>
      <c r="K1582" s="88">
        <f t="shared" si="147"/>
        <v>0.19</v>
      </c>
      <c r="L1582" s="238">
        <v>770219</v>
      </c>
      <c r="M1582" s="238">
        <v>642965.43999999994</v>
      </c>
      <c r="N1582" s="89">
        <v>7.0000000000000007E-2</v>
      </c>
      <c r="O1582" s="239">
        <f t="shared" si="149"/>
        <v>824134.33000000007</v>
      </c>
      <c r="P1582" s="238">
        <f t="shared" si="150"/>
        <v>869585.90277506865</v>
      </c>
      <c r="Q1582" s="238">
        <f t="shared" si="151"/>
        <v>0</v>
      </c>
      <c r="R1582" s="89">
        <v>0.05</v>
      </c>
      <c r="S1582" s="238">
        <f t="shared" si="148"/>
        <v>41206.71650000001</v>
      </c>
    </row>
    <row r="1583" spans="2:19" ht="15" customHeight="1" x14ac:dyDescent="0.25">
      <c r="B1583" s="11">
        <v>1579</v>
      </c>
      <c r="C1583" s="161" t="s">
        <v>1077</v>
      </c>
      <c r="D1583" s="36"/>
      <c r="E1583" s="152">
        <v>42455</v>
      </c>
      <c r="F1583" s="58">
        <v>44482</v>
      </c>
      <c r="G1583" s="5">
        <f t="shared" si="146"/>
        <v>5.5534246575342463</v>
      </c>
      <c r="H1583" s="11">
        <v>15</v>
      </c>
      <c r="I1583" s="11"/>
      <c r="J1583" s="87">
        <v>0.05</v>
      </c>
      <c r="K1583" s="88">
        <f t="shared" si="147"/>
        <v>6.3333333333333325E-2</v>
      </c>
      <c r="L1583" s="238">
        <v>10226038</v>
      </c>
      <c r="M1583" s="238">
        <v>8536518.6799999997</v>
      </c>
      <c r="N1583" s="89">
        <v>7.0000000000000007E-2</v>
      </c>
      <c r="O1583" s="239">
        <f t="shared" si="149"/>
        <v>10941860.66</v>
      </c>
      <c r="P1583" s="238">
        <f t="shared" si="150"/>
        <v>3848437.2566080359</v>
      </c>
      <c r="Q1583" s="238">
        <f t="shared" si="151"/>
        <v>7093423.4033919647</v>
      </c>
      <c r="R1583" s="89">
        <v>0.05</v>
      </c>
      <c r="S1583" s="238">
        <f t="shared" si="148"/>
        <v>6738752.2332223663</v>
      </c>
    </row>
    <row r="1584" spans="2:19" ht="15" customHeight="1" x14ac:dyDescent="0.25">
      <c r="B1584" s="11">
        <v>1580</v>
      </c>
      <c r="C1584" s="161" t="s">
        <v>1077</v>
      </c>
      <c r="D1584" s="36"/>
      <c r="E1584" s="152">
        <v>42455</v>
      </c>
      <c r="F1584" s="58">
        <v>44482</v>
      </c>
      <c r="G1584" s="5">
        <f t="shared" si="146"/>
        <v>5.5534246575342463</v>
      </c>
      <c r="H1584" s="11">
        <v>15</v>
      </c>
      <c r="I1584" s="11"/>
      <c r="J1584" s="87">
        <v>0.05</v>
      </c>
      <c r="K1584" s="88">
        <f t="shared" si="147"/>
        <v>6.3333333333333325E-2</v>
      </c>
      <c r="L1584" s="238">
        <v>10226038</v>
      </c>
      <c r="M1584" s="238">
        <v>8536518.6799999997</v>
      </c>
      <c r="N1584" s="89">
        <v>7.0000000000000007E-2</v>
      </c>
      <c r="O1584" s="239">
        <f t="shared" si="149"/>
        <v>10941860.66</v>
      </c>
      <c r="P1584" s="238">
        <f t="shared" si="150"/>
        <v>3848437.2566080359</v>
      </c>
      <c r="Q1584" s="238">
        <f t="shared" si="151"/>
        <v>7093423.4033919647</v>
      </c>
      <c r="R1584" s="89">
        <v>0.05</v>
      </c>
      <c r="S1584" s="238">
        <f t="shared" si="148"/>
        <v>6738752.2332223663</v>
      </c>
    </row>
    <row r="1585" spans="2:19" ht="15" customHeight="1" x14ac:dyDescent="0.25">
      <c r="B1585" s="11">
        <v>1581</v>
      </c>
      <c r="C1585" s="161" t="s">
        <v>1078</v>
      </c>
      <c r="D1585" s="36"/>
      <c r="E1585" s="152">
        <v>42455</v>
      </c>
      <c r="F1585" s="58">
        <v>44482</v>
      </c>
      <c r="G1585" s="5">
        <f t="shared" si="146"/>
        <v>5.5534246575342463</v>
      </c>
      <c r="H1585" s="11">
        <v>15</v>
      </c>
      <c r="I1585" s="11"/>
      <c r="J1585" s="87">
        <v>0.05</v>
      </c>
      <c r="K1585" s="88">
        <f t="shared" si="147"/>
        <v>6.3333333333333325E-2</v>
      </c>
      <c r="L1585" s="238">
        <v>20097196</v>
      </c>
      <c r="M1585" s="238">
        <v>16776789.699999999</v>
      </c>
      <c r="N1585" s="89">
        <v>7.0000000000000007E-2</v>
      </c>
      <c r="O1585" s="239">
        <f t="shared" si="149"/>
        <v>21503999.720000003</v>
      </c>
      <c r="P1585" s="238">
        <f t="shared" si="150"/>
        <v>7563320.01110831</v>
      </c>
      <c r="Q1585" s="238">
        <f t="shared" si="151"/>
        <v>13940679.708891694</v>
      </c>
      <c r="R1585" s="89">
        <v>0.05</v>
      </c>
      <c r="S1585" s="238">
        <f t="shared" si="148"/>
        <v>13243645.723447109</v>
      </c>
    </row>
    <row r="1586" spans="2:19" ht="15" customHeight="1" x14ac:dyDescent="0.25">
      <c r="B1586" s="11">
        <v>1582</v>
      </c>
      <c r="C1586" s="161" t="s">
        <v>1079</v>
      </c>
      <c r="D1586" s="36"/>
      <c r="E1586" s="152">
        <v>42455</v>
      </c>
      <c r="F1586" s="58">
        <v>44482</v>
      </c>
      <c r="G1586" s="5">
        <f t="shared" si="146"/>
        <v>5.5534246575342463</v>
      </c>
      <c r="H1586" s="11">
        <v>5</v>
      </c>
      <c r="I1586" s="11"/>
      <c r="J1586" s="87">
        <v>0.05</v>
      </c>
      <c r="K1586" s="88">
        <f t="shared" si="147"/>
        <v>0.19</v>
      </c>
      <c r="L1586" s="238">
        <v>1484534</v>
      </c>
      <c r="M1586" s="238">
        <v>1239263.17</v>
      </c>
      <c r="N1586" s="89">
        <v>7.0000000000000007E-2</v>
      </c>
      <c r="O1586" s="239">
        <f t="shared" si="149"/>
        <v>1588451.3800000001</v>
      </c>
      <c r="P1586" s="238">
        <f t="shared" si="150"/>
        <v>1676055.5615873975</v>
      </c>
      <c r="Q1586" s="238">
        <f t="shared" si="151"/>
        <v>0</v>
      </c>
      <c r="R1586" s="89">
        <v>0.05</v>
      </c>
      <c r="S1586" s="238">
        <f t="shared" si="148"/>
        <v>79422.569000000018</v>
      </c>
    </row>
    <row r="1587" spans="2:19" ht="15" customHeight="1" x14ac:dyDescent="0.25">
      <c r="B1587" s="11">
        <v>1583</v>
      </c>
      <c r="C1587" s="161" t="s">
        <v>1079</v>
      </c>
      <c r="D1587" s="36"/>
      <c r="E1587" s="152">
        <v>42455</v>
      </c>
      <c r="F1587" s="58">
        <v>44482</v>
      </c>
      <c r="G1587" s="5">
        <f t="shared" si="146"/>
        <v>5.5534246575342463</v>
      </c>
      <c r="H1587" s="11">
        <v>5</v>
      </c>
      <c r="I1587" s="11"/>
      <c r="J1587" s="87">
        <v>0.05</v>
      </c>
      <c r="K1587" s="88">
        <f t="shared" si="147"/>
        <v>0.19</v>
      </c>
      <c r="L1587" s="238">
        <v>1484534</v>
      </c>
      <c r="M1587" s="238">
        <v>1239263.17</v>
      </c>
      <c r="N1587" s="89">
        <v>7.0000000000000007E-2</v>
      </c>
      <c r="O1587" s="239">
        <f t="shared" si="149"/>
        <v>1588451.3800000001</v>
      </c>
      <c r="P1587" s="238">
        <f t="shared" si="150"/>
        <v>1676055.5615873975</v>
      </c>
      <c r="Q1587" s="238">
        <f t="shared" si="151"/>
        <v>0</v>
      </c>
      <c r="R1587" s="89">
        <v>0.05</v>
      </c>
      <c r="S1587" s="238">
        <f t="shared" si="148"/>
        <v>79422.569000000018</v>
      </c>
    </row>
    <row r="1588" spans="2:19" ht="15" customHeight="1" x14ac:dyDescent="0.25">
      <c r="B1588" s="11">
        <v>1584</v>
      </c>
      <c r="C1588" s="161" t="s">
        <v>1080</v>
      </c>
      <c r="D1588" s="36"/>
      <c r="E1588" s="152">
        <v>42455</v>
      </c>
      <c r="F1588" s="58">
        <v>44482</v>
      </c>
      <c r="G1588" s="5">
        <f t="shared" si="146"/>
        <v>5.5534246575342463</v>
      </c>
      <c r="H1588" s="11">
        <v>25</v>
      </c>
      <c r="I1588" s="11"/>
      <c r="J1588" s="87">
        <v>0.05</v>
      </c>
      <c r="K1588" s="88">
        <f t="shared" si="147"/>
        <v>3.7999999999999999E-2</v>
      </c>
      <c r="L1588" s="238">
        <v>42143028</v>
      </c>
      <c r="M1588" s="238">
        <v>35180266.869999997</v>
      </c>
      <c r="N1588" s="89">
        <v>0.05</v>
      </c>
      <c r="O1588" s="239">
        <f t="shared" si="149"/>
        <v>44250179.399999999</v>
      </c>
      <c r="P1588" s="238">
        <f t="shared" si="150"/>
        <v>9338121.4204504099</v>
      </c>
      <c r="Q1588" s="238">
        <f t="shared" si="151"/>
        <v>34912057.979549587</v>
      </c>
      <c r="R1588" s="89">
        <v>0.05</v>
      </c>
      <c r="S1588" s="238">
        <f t="shared" si="148"/>
        <v>33166455.080572106</v>
      </c>
    </row>
    <row r="1589" spans="2:19" x14ac:dyDescent="0.25">
      <c r="B1589" s="11">
        <v>1585</v>
      </c>
      <c r="C1589" s="161" t="s">
        <v>1081</v>
      </c>
      <c r="D1589" s="36"/>
      <c r="E1589" s="152">
        <v>42455</v>
      </c>
      <c r="F1589" s="58">
        <v>44482</v>
      </c>
      <c r="G1589" s="5">
        <f t="shared" si="146"/>
        <v>5.5534246575342463</v>
      </c>
      <c r="H1589" s="11">
        <v>25</v>
      </c>
      <c r="I1589" s="11"/>
      <c r="J1589" s="87">
        <v>0.05</v>
      </c>
      <c r="K1589" s="88">
        <f t="shared" si="147"/>
        <v>3.7999999999999999E-2</v>
      </c>
      <c r="L1589" s="238">
        <v>49015963</v>
      </c>
      <c r="M1589" s="238">
        <v>40917673.450000003</v>
      </c>
      <c r="N1589" s="89">
        <v>0.05</v>
      </c>
      <c r="O1589" s="239">
        <f t="shared" si="149"/>
        <v>51466761.149999999</v>
      </c>
      <c r="P1589" s="238">
        <f t="shared" si="150"/>
        <v>10861037.655725753</v>
      </c>
      <c r="Q1589" s="238">
        <f t="shared" si="151"/>
        <v>40605723.494274244</v>
      </c>
      <c r="R1589" s="89">
        <v>0.05</v>
      </c>
      <c r="S1589" s="238">
        <f t="shared" si="148"/>
        <v>38575437.319560528</v>
      </c>
    </row>
    <row r="1590" spans="2:19" x14ac:dyDescent="0.25">
      <c r="B1590" s="11">
        <v>1586</v>
      </c>
      <c r="C1590" s="161" t="s">
        <v>1082</v>
      </c>
      <c r="D1590" s="36"/>
      <c r="E1590" s="152">
        <v>42455</v>
      </c>
      <c r="F1590" s="58">
        <v>44482</v>
      </c>
      <c r="G1590" s="5">
        <f t="shared" si="146"/>
        <v>5.5534246575342463</v>
      </c>
      <c r="H1590" s="11">
        <v>25</v>
      </c>
      <c r="I1590" s="11"/>
      <c r="J1590" s="87">
        <v>0.05</v>
      </c>
      <c r="K1590" s="88">
        <f t="shared" si="147"/>
        <v>3.7999999999999999E-2</v>
      </c>
      <c r="L1590" s="238">
        <v>5191190</v>
      </c>
      <c r="M1590" s="238">
        <v>4333515.1399999997</v>
      </c>
      <c r="N1590" s="89">
        <v>0.05</v>
      </c>
      <c r="O1590" s="239">
        <f t="shared" si="149"/>
        <v>5450749.5</v>
      </c>
      <c r="P1590" s="238">
        <f t="shared" si="150"/>
        <v>1150272.4136630136</v>
      </c>
      <c r="Q1590" s="238">
        <f t="shared" si="151"/>
        <v>4300477.0863369862</v>
      </c>
      <c r="R1590" s="89">
        <v>0.05</v>
      </c>
      <c r="S1590" s="238">
        <f t="shared" si="148"/>
        <v>4085453.2320201364</v>
      </c>
    </row>
    <row r="1591" spans="2:19" x14ac:dyDescent="0.25">
      <c r="B1591" s="11">
        <v>1587</v>
      </c>
      <c r="C1591" s="161" t="s">
        <v>1083</v>
      </c>
      <c r="D1591" s="36"/>
      <c r="E1591" s="152">
        <v>42455</v>
      </c>
      <c r="F1591" s="58">
        <v>44482</v>
      </c>
      <c r="G1591" s="5">
        <f t="shared" si="146"/>
        <v>5.5534246575342463</v>
      </c>
      <c r="H1591" s="11">
        <v>25</v>
      </c>
      <c r="I1591" s="11"/>
      <c r="J1591" s="87">
        <v>0.05</v>
      </c>
      <c r="K1591" s="88">
        <f t="shared" si="147"/>
        <v>3.7999999999999999E-2</v>
      </c>
      <c r="L1591" s="238">
        <v>18148571</v>
      </c>
      <c r="M1591" s="238">
        <v>15150111.449999999</v>
      </c>
      <c r="N1591" s="89">
        <v>0.05</v>
      </c>
      <c r="O1591" s="239">
        <f t="shared" si="149"/>
        <v>19055999.550000001</v>
      </c>
      <c r="P1591" s="238">
        <f t="shared" si="150"/>
        <v>4021390.1954473974</v>
      </c>
      <c r="Q1591" s="238">
        <f t="shared" si="151"/>
        <v>15034609.354552604</v>
      </c>
      <c r="R1591" s="89">
        <v>0.05</v>
      </c>
      <c r="S1591" s="238">
        <f t="shared" si="148"/>
        <v>14282878.886824973</v>
      </c>
    </row>
    <row r="1592" spans="2:19" x14ac:dyDescent="0.25">
      <c r="B1592" s="11">
        <v>1588</v>
      </c>
      <c r="C1592" s="161" t="s">
        <v>1084</v>
      </c>
      <c r="D1592" s="36"/>
      <c r="E1592" s="152">
        <v>42455</v>
      </c>
      <c r="F1592" s="58">
        <v>44482</v>
      </c>
      <c r="G1592" s="5">
        <f t="shared" si="146"/>
        <v>5.5534246575342463</v>
      </c>
      <c r="H1592" s="11">
        <v>25</v>
      </c>
      <c r="I1592" s="11"/>
      <c r="J1592" s="87">
        <v>0.05</v>
      </c>
      <c r="K1592" s="88">
        <f t="shared" si="147"/>
        <v>3.7999999999999999E-2</v>
      </c>
      <c r="L1592" s="238">
        <v>12812929</v>
      </c>
      <c r="M1592" s="238">
        <v>10696010.300000001</v>
      </c>
      <c r="N1592" s="89">
        <v>0.05</v>
      </c>
      <c r="O1592" s="239">
        <f t="shared" si="149"/>
        <v>13453575.450000001</v>
      </c>
      <c r="P1592" s="238">
        <f t="shared" si="150"/>
        <v>2839109.8701690412</v>
      </c>
      <c r="Q1592" s="238">
        <f t="shared" si="151"/>
        <v>10614465.579830959</v>
      </c>
      <c r="R1592" s="89">
        <v>0.05</v>
      </c>
      <c r="S1592" s="238">
        <f t="shared" si="148"/>
        <v>10083742.300839411</v>
      </c>
    </row>
    <row r="1593" spans="2:19" ht="15" customHeight="1" x14ac:dyDescent="0.25">
      <c r="B1593" s="11">
        <v>1589</v>
      </c>
      <c r="C1593" s="161" t="s">
        <v>1085</v>
      </c>
      <c r="D1593" s="237" t="s">
        <v>2585</v>
      </c>
      <c r="E1593" s="152">
        <v>42455</v>
      </c>
      <c r="F1593" s="58">
        <v>44482</v>
      </c>
      <c r="G1593" s="5">
        <f t="shared" si="146"/>
        <v>5.5534246575342463</v>
      </c>
      <c r="H1593" s="11">
        <v>25</v>
      </c>
      <c r="I1593" s="11"/>
      <c r="J1593" s="87">
        <v>0.05</v>
      </c>
      <c r="K1593" s="88">
        <f t="shared" si="147"/>
        <v>3.7999999999999999E-2</v>
      </c>
      <c r="L1593" s="238">
        <v>41849257</v>
      </c>
      <c r="M1593" s="238">
        <v>34935031.939999998</v>
      </c>
      <c r="N1593" s="89">
        <v>0.05</v>
      </c>
      <c r="O1593" s="239">
        <f t="shared" si="149"/>
        <v>43941719.850000001</v>
      </c>
      <c r="P1593" s="238">
        <f t="shared" si="150"/>
        <v>9273027.1593591776</v>
      </c>
      <c r="Q1593" s="238">
        <f t="shared" si="151"/>
        <v>34668692.690640822</v>
      </c>
      <c r="R1593" s="89">
        <v>0.05</v>
      </c>
      <c r="S1593" s="238">
        <f t="shared" si="148"/>
        <v>32935258.05610878</v>
      </c>
    </row>
    <row r="1594" spans="2:19" ht="15" customHeight="1" x14ac:dyDescent="0.25">
      <c r="B1594" s="11">
        <v>1590</v>
      </c>
      <c r="C1594" s="161" t="s">
        <v>1085</v>
      </c>
      <c r="D1594" s="237" t="s">
        <v>2585</v>
      </c>
      <c r="E1594" s="152">
        <v>42455</v>
      </c>
      <c r="F1594" s="58">
        <v>44482</v>
      </c>
      <c r="G1594" s="5">
        <f t="shared" si="146"/>
        <v>5.5534246575342463</v>
      </c>
      <c r="H1594" s="11">
        <v>25</v>
      </c>
      <c r="I1594" s="11"/>
      <c r="J1594" s="87">
        <v>0.05</v>
      </c>
      <c r="K1594" s="88">
        <f t="shared" si="147"/>
        <v>3.7999999999999999E-2</v>
      </c>
      <c r="L1594" s="238">
        <v>41849257</v>
      </c>
      <c r="M1594" s="238">
        <v>34935031.939999998</v>
      </c>
      <c r="N1594" s="89">
        <v>0.05</v>
      </c>
      <c r="O1594" s="239">
        <f t="shared" si="149"/>
        <v>43941719.850000001</v>
      </c>
      <c r="P1594" s="238">
        <f t="shared" si="150"/>
        <v>9273027.1593591776</v>
      </c>
      <c r="Q1594" s="238">
        <f t="shared" si="151"/>
        <v>34668692.690640822</v>
      </c>
      <c r="R1594" s="89">
        <v>0.05</v>
      </c>
      <c r="S1594" s="238">
        <f t="shared" si="148"/>
        <v>32935258.05610878</v>
      </c>
    </row>
    <row r="1595" spans="2:19" ht="15" customHeight="1" x14ac:dyDescent="0.25">
      <c r="B1595" s="11">
        <v>1591</v>
      </c>
      <c r="C1595" s="161" t="s">
        <v>1085</v>
      </c>
      <c r="D1595" s="237" t="s">
        <v>2585</v>
      </c>
      <c r="E1595" s="152">
        <v>42455</v>
      </c>
      <c r="F1595" s="58">
        <v>44482</v>
      </c>
      <c r="G1595" s="5">
        <f t="shared" si="146"/>
        <v>5.5534246575342463</v>
      </c>
      <c r="H1595" s="11">
        <v>25</v>
      </c>
      <c r="I1595" s="11"/>
      <c r="J1595" s="87">
        <v>0.05</v>
      </c>
      <c r="K1595" s="88">
        <f t="shared" si="147"/>
        <v>3.7999999999999999E-2</v>
      </c>
      <c r="L1595" s="238">
        <v>41849257</v>
      </c>
      <c r="M1595" s="238">
        <v>34935031.939999998</v>
      </c>
      <c r="N1595" s="89">
        <v>0.05</v>
      </c>
      <c r="O1595" s="239">
        <f t="shared" si="149"/>
        <v>43941719.850000001</v>
      </c>
      <c r="P1595" s="238">
        <f t="shared" si="150"/>
        <v>9273027.1593591776</v>
      </c>
      <c r="Q1595" s="238">
        <f t="shared" si="151"/>
        <v>34668692.690640822</v>
      </c>
      <c r="R1595" s="89">
        <v>0.05</v>
      </c>
      <c r="S1595" s="238">
        <f t="shared" si="148"/>
        <v>32935258.05610878</v>
      </c>
    </row>
    <row r="1596" spans="2:19" ht="15" customHeight="1" x14ac:dyDescent="0.25">
      <c r="B1596" s="11">
        <v>1592</v>
      </c>
      <c r="C1596" s="161" t="s">
        <v>1085</v>
      </c>
      <c r="D1596" s="237" t="s">
        <v>2585</v>
      </c>
      <c r="E1596" s="152">
        <v>42455</v>
      </c>
      <c r="F1596" s="58">
        <v>44482</v>
      </c>
      <c r="G1596" s="5">
        <f t="shared" si="146"/>
        <v>5.5534246575342463</v>
      </c>
      <c r="H1596" s="11">
        <v>25</v>
      </c>
      <c r="I1596" s="11"/>
      <c r="J1596" s="87">
        <v>0.05</v>
      </c>
      <c r="K1596" s="88">
        <f t="shared" si="147"/>
        <v>3.7999999999999999E-2</v>
      </c>
      <c r="L1596" s="238">
        <v>41849257</v>
      </c>
      <c r="M1596" s="238">
        <v>34935031.939999998</v>
      </c>
      <c r="N1596" s="89">
        <v>0.05</v>
      </c>
      <c r="O1596" s="239">
        <f t="shared" si="149"/>
        <v>43941719.850000001</v>
      </c>
      <c r="P1596" s="238">
        <f t="shared" si="150"/>
        <v>9273027.1593591776</v>
      </c>
      <c r="Q1596" s="238">
        <f t="shared" si="151"/>
        <v>34668692.690640822</v>
      </c>
      <c r="R1596" s="89">
        <v>0.05</v>
      </c>
      <c r="S1596" s="238">
        <f t="shared" si="148"/>
        <v>32935258.05610878</v>
      </c>
    </row>
    <row r="1597" spans="2:19" ht="15" customHeight="1" x14ac:dyDescent="0.25">
      <c r="B1597" s="11">
        <v>1593</v>
      </c>
      <c r="C1597" s="161" t="s">
        <v>1085</v>
      </c>
      <c r="D1597" s="237" t="s">
        <v>2585</v>
      </c>
      <c r="E1597" s="152">
        <v>42455</v>
      </c>
      <c r="F1597" s="58">
        <v>44482</v>
      </c>
      <c r="G1597" s="5">
        <f t="shared" si="146"/>
        <v>5.5534246575342463</v>
      </c>
      <c r="H1597" s="11">
        <v>25</v>
      </c>
      <c r="I1597" s="11"/>
      <c r="J1597" s="87">
        <v>0.05</v>
      </c>
      <c r="K1597" s="88">
        <f t="shared" si="147"/>
        <v>3.7999999999999999E-2</v>
      </c>
      <c r="L1597" s="238">
        <v>41849257</v>
      </c>
      <c r="M1597" s="238">
        <v>34935031.939999998</v>
      </c>
      <c r="N1597" s="89">
        <v>0.05</v>
      </c>
      <c r="O1597" s="239">
        <f t="shared" si="149"/>
        <v>43941719.850000001</v>
      </c>
      <c r="P1597" s="238">
        <f t="shared" si="150"/>
        <v>9273027.1593591776</v>
      </c>
      <c r="Q1597" s="238">
        <f t="shared" si="151"/>
        <v>34668692.690640822</v>
      </c>
      <c r="R1597" s="89">
        <v>0.05</v>
      </c>
      <c r="S1597" s="238">
        <f t="shared" si="148"/>
        <v>32935258.05610878</v>
      </c>
    </row>
    <row r="1598" spans="2:19" ht="15" customHeight="1" x14ac:dyDescent="0.25">
      <c r="B1598" s="11">
        <v>1594</v>
      </c>
      <c r="C1598" s="161" t="s">
        <v>1085</v>
      </c>
      <c r="D1598" s="237" t="s">
        <v>2585</v>
      </c>
      <c r="E1598" s="152">
        <v>42455</v>
      </c>
      <c r="F1598" s="58">
        <v>44482</v>
      </c>
      <c r="G1598" s="5">
        <f t="shared" si="146"/>
        <v>5.5534246575342463</v>
      </c>
      <c r="H1598" s="11">
        <v>25</v>
      </c>
      <c r="I1598" s="11"/>
      <c r="J1598" s="87">
        <v>0.05</v>
      </c>
      <c r="K1598" s="88">
        <f t="shared" si="147"/>
        <v>3.7999999999999999E-2</v>
      </c>
      <c r="L1598" s="238">
        <v>41849257</v>
      </c>
      <c r="M1598" s="238">
        <v>34935031.939999998</v>
      </c>
      <c r="N1598" s="89">
        <v>0.05</v>
      </c>
      <c r="O1598" s="239">
        <f t="shared" si="149"/>
        <v>43941719.850000001</v>
      </c>
      <c r="P1598" s="238">
        <f t="shared" si="150"/>
        <v>9273027.1593591776</v>
      </c>
      <c r="Q1598" s="238">
        <f t="shared" si="151"/>
        <v>34668692.690640822</v>
      </c>
      <c r="R1598" s="89">
        <v>0.05</v>
      </c>
      <c r="S1598" s="238">
        <f t="shared" si="148"/>
        <v>32935258.05610878</v>
      </c>
    </row>
    <row r="1599" spans="2:19" ht="15" customHeight="1" x14ac:dyDescent="0.25">
      <c r="B1599" s="11">
        <v>1595</v>
      </c>
      <c r="C1599" s="161" t="s">
        <v>1085</v>
      </c>
      <c r="D1599" s="237" t="s">
        <v>2585</v>
      </c>
      <c r="E1599" s="152">
        <v>42455</v>
      </c>
      <c r="F1599" s="58">
        <v>44482</v>
      </c>
      <c r="G1599" s="5">
        <f t="shared" si="146"/>
        <v>5.5534246575342463</v>
      </c>
      <c r="H1599" s="11">
        <v>25</v>
      </c>
      <c r="I1599" s="11"/>
      <c r="J1599" s="87">
        <v>0.05</v>
      </c>
      <c r="K1599" s="88">
        <f t="shared" si="147"/>
        <v>3.7999999999999999E-2</v>
      </c>
      <c r="L1599" s="238">
        <v>41849257</v>
      </c>
      <c r="M1599" s="238">
        <v>34935031.939999998</v>
      </c>
      <c r="N1599" s="89">
        <v>0.05</v>
      </c>
      <c r="O1599" s="239">
        <f t="shared" si="149"/>
        <v>43941719.850000001</v>
      </c>
      <c r="P1599" s="238">
        <f t="shared" si="150"/>
        <v>9273027.1593591776</v>
      </c>
      <c r="Q1599" s="238">
        <f t="shared" si="151"/>
        <v>34668692.690640822</v>
      </c>
      <c r="R1599" s="89">
        <v>0.05</v>
      </c>
      <c r="S1599" s="238">
        <f t="shared" si="148"/>
        <v>32935258.05610878</v>
      </c>
    </row>
    <row r="1600" spans="2:19" ht="15" customHeight="1" x14ac:dyDescent="0.25">
      <c r="B1600" s="11">
        <v>1596</v>
      </c>
      <c r="C1600" s="161" t="s">
        <v>1085</v>
      </c>
      <c r="D1600" s="237" t="s">
        <v>2585</v>
      </c>
      <c r="E1600" s="152">
        <v>42455</v>
      </c>
      <c r="F1600" s="58">
        <v>44482</v>
      </c>
      <c r="G1600" s="5">
        <f t="shared" si="146"/>
        <v>5.5534246575342463</v>
      </c>
      <c r="H1600" s="11">
        <v>25</v>
      </c>
      <c r="I1600" s="11"/>
      <c r="J1600" s="87">
        <v>0.05</v>
      </c>
      <c r="K1600" s="88">
        <f t="shared" si="147"/>
        <v>3.7999999999999999E-2</v>
      </c>
      <c r="L1600" s="238">
        <v>41849257</v>
      </c>
      <c r="M1600" s="238">
        <v>34935031.939999998</v>
      </c>
      <c r="N1600" s="89">
        <v>0.05</v>
      </c>
      <c r="O1600" s="239">
        <f t="shared" si="149"/>
        <v>43941719.850000001</v>
      </c>
      <c r="P1600" s="238">
        <f t="shared" si="150"/>
        <v>9273027.1593591776</v>
      </c>
      <c r="Q1600" s="238">
        <f t="shared" si="151"/>
        <v>34668692.690640822</v>
      </c>
      <c r="R1600" s="89">
        <v>0.05</v>
      </c>
      <c r="S1600" s="238">
        <f t="shared" si="148"/>
        <v>32935258.05610878</v>
      </c>
    </row>
    <row r="1601" spans="2:19" ht="15" customHeight="1" x14ac:dyDescent="0.25">
      <c r="B1601" s="11">
        <v>1597</v>
      </c>
      <c r="C1601" s="161" t="s">
        <v>1086</v>
      </c>
      <c r="D1601" s="237"/>
      <c r="E1601" s="152">
        <v>42455</v>
      </c>
      <c r="F1601" s="58">
        <v>44482</v>
      </c>
      <c r="G1601" s="5">
        <f t="shared" si="146"/>
        <v>5.5534246575342463</v>
      </c>
      <c r="H1601" s="11">
        <v>15</v>
      </c>
      <c r="I1601" s="11"/>
      <c r="J1601" s="87">
        <v>0.05</v>
      </c>
      <c r="K1601" s="88">
        <f t="shared" si="147"/>
        <v>6.3333333333333325E-2</v>
      </c>
      <c r="L1601" s="238">
        <v>2287077</v>
      </c>
      <c r="M1601" s="238">
        <v>1909212.11</v>
      </c>
      <c r="N1601" s="89">
        <v>0.05</v>
      </c>
      <c r="O1601" s="239">
        <f t="shared" si="149"/>
        <v>2401430.85</v>
      </c>
      <c r="P1601" s="238">
        <f t="shared" si="150"/>
        <v>844623.80206438352</v>
      </c>
      <c r="Q1601" s="238">
        <f t="shared" si="151"/>
        <v>1556807.0479356167</v>
      </c>
      <c r="R1601" s="89">
        <v>0.05</v>
      </c>
      <c r="S1601" s="238">
        <f t="shared" si="148"/>
        <v>1478966.6955388358</v>
      </c>
    </row>
    <row r="1602" spans="2:19" ht="15" customHeight="1" x14ac:dyDescent="0.25">
      <c r="B1602" s="11">
        <v>1598</v>
      </c>
      <c r="C1602" s="161" t="s">
        <v>1086</v>
      </c>
      <c r="D1602" s="237"/>
      <c r="E1602" s="152">
        <v>42455</v>
      </c>
      <c r="F1602" s="58">
        <v>44482</v>
      </c>
      <c r="G1602" s="5">
        <f t="shared" si="146"/>
        <v>5.5534246575342463</v>
      </c>
      <c r="H1602" s="11">
        <v>15</v>
      </c>
      <c r="I1602" s="11"/>
      <c r="J1602" s="87">
        <v>0.05</v>
      </c>
      <c r="K1602" s="88">
        <f t="shared" si="147"/>
        <v>6.3333333333333325E-2</v>
      </c>
      <c r="L1602" s="238">
        <v>2287077</v>
      </c>
      <c r="M1602" s="238">
        <v>1909212.11</v>
      </c>
      <c r="N1602" s="89">
        <v>0.05</v>
      </c>
      <c r="O1602" s="239">
        <f t="shared" si="149"/>
        <v>2401430.85</v>
      </c>
      <c r="P1602" s="238">
        <f t="shared" si="150"/>
        <v>844623.80206438352</v>
      </c>
      <c r="Q1602" s="238">
        <f t="shared" si="151"/>
        <v>1556807.0479356167</v>
      </c>
      <c r="R1602" s="89">
        <v>0.05</v>
      </c>
      <c r="S1602" s="238">
        <f t="shared" si="148"/>
        <v>1478966.6955388358</v>
      </c>
    </row>
    <row r="1603" spans="2:19" ht="15" customHeight="1" x14ac:dyDescent="0.25">
      <c r="B1603" s="11">
        <v>1599</v>
      </c>
      <c r="C1603" s="161" t="s">
        <v>1086</v>
      </c>
      <c r="D1603" s="237"/>
      <c r="E1603" s="152">
        <v>42455</v>
      </c>
      <c r="F1603" s="58">
        <v>44482</v>
      </c>
      <c r="G1603" s="5">
        <f t="shared" si="146"/>
        <v>5.5534246575342463</v>
      </c>
      <c r="H1603" s="11">
        <v>15</v>
      </c>
      <c r="I1603" s="11"/>
      <c r="J1603" s="87">
        <v>0.05</v>
      </c>
      <c r="K1603" s="88">
        <f t="shared" si="147"/>
        <v>6.3333333333333325E-2</v>
      </c>
      <c r="L1603" s="238">
        <v>2287077</v>
      </c>
      <c r="M1603" s="238">
        <v>1909212.11</v>
      </c>
      <c r="N1603" s="89">
        <v>0.05</v>
      </c>
      <c r="O1603" s="239">
        <f t="shared" si="149"/>
        <v>2401430.85</v>
      </c>
      <c r="P1603" s="238">
        <f t="shared" si="150"/>
        <v>844623.80206438352</v>
      </c>
      <c r="Q1603" s="238">
        <f t="shared" si="151"/>
        <v>1556807.0479356167</v>
      </c>
      <c r="R1603" s="89">
        <v>0.05</v>
      </c>
      <c r="S1603" s="238">
        <f t="shared" si="148"/>
        <v>1478966.6955388358</v>
      </c>
    </row>
    <row r="1604" spans="2:19" ht="15" customHeight="1" x14ac:dyDescent="0.25">
      <c r="B1604" s="11">
        <v>1600</v>
      </c>
      <c r="C1604" s="161" t="s">
        <v>1086</v>
      </c>
      <c r="D1604" s="237"/>
      <c r="E1604" s="152">
        <v>42455</v>
      </c>
      <c r="F1604" s="58">
        <v>44482</v>
      </c>
      <c r="G1604" s="5">
        <f t="shared" si="146"/>
        <v>5.5534246575342463</v>
      </c>
      <c r="H1604" s="11">
        <v>15</v>
      </c>
      <c r="I1604" s="11"/>
      <c r="J1604" s="87">
        <v>0.05</v>
      </c>
      <c r="K1604" s="88">
        <f t="shared" si="147"/>
        <v>6.3333333333333325E-2</v>
      </c>
      <c r="L1604" s="238">
        <v>2287077</v>
      </c>
      <c r="M1604" s="238">
        <v>1909212.11</v>
      </c>
      <c r="N1604" s="89">
        <v>0.05</v>
      </c>
      <c r="O1604" s="239">
        <f t="shared" si="149"/>
        <v>2401430.85</v>
      </c>
      <c r="P1604" s="238">
        <f t="shared" si="150"/>
        <v>844623.80206438352</v>
      </c>
      <c r="Q1604" s="238">
        <f t="shared" si="151"/>
        <v>1556807.0479356167</v>
      </c>
      <c r="R1604" s="89">
        <v>0.05</v>
      </c>
      <c r="S1604" s="238">
        <f t="shared" si="148"/>
        <v>1478966.6955388358</v>
      </c>
    </row>
    <row r="1605" spans="2:19" ht="15" customHeight="1" x14ac:dyDescent="0.25">
      <c r="B1605" s="11">
        <v>1601</v>
      </c>
      <c r="C1605" s="161" t="s">
        <v>1086</v>
      </c>
      <c r="D1605" s="237"/>
      <c r="E1605" s="152">
        <v>42455</v>
      </c>
      <c r="F1605" s="58">
        <v>44482</v>
      </c>
      <c r="G1605" s="5">
        <f t="shared" ref="G1605:G1668" si="152">(F1605-E1605)/(EDATE(F1605,12)-F1605)</f>
        <v>5.5534246575342463</v>
      </c>
      <c r="H1605" s="11">
        <v>15</v>
      </c>
      <c r="I1605" s="11"/>
      <c r="J1605" s="87">
        <v>0.05</v>
      </c>
      <c r="K1605" s="88">
        <f t="shared" ref="K1605:K1668" si="153">(1-J1605)/H1605</f>
        <v>6.3333333333333325E-2</v>
      </c>
      <c r="L1605" s="238">
        <v>2287077</v>
      </c>
      <c r="M1605" s="238">
        <v>1909212.11</v>
      </c>
      <c r="N1605" s="89">
        <v>0.05</v>
      </c>
      <c r="O1605" s="239">
        <f t="shared" si="149"/>
        <v>2401430.85</v>
      </c>
      <c r="P1605" s="238">
        <f t="shared" si="150"/>
        <v>844623.80206438352</v>
      </c>
      <c r="Q1605" s="238">
        <f t="shared" si="151"/>
        <v>1556807.0479356167</v>
      </c>
      <c r="R1605" s="89">
        <v>0.05</v>
      </c>
      <c r="S1605" s="238">
        <f t="shared" ref="S1605:S1668" si="154">IF(M1605&lt;=0,0,IF(Q1605&lt;=J1605*O1605,J1605*O1605,Q1605*(1-R1605)))</f>
        <v>1478966.6955388358</v>
      </c>
    </row>
    <row r="1606" spans="2:19" ht="15" customHeight="1" x14ac:dyDescent="0.25">
      <c r="B1606" s="11">
        <v>1602</v>
      </c>
      <c r="C1606" s="161" t="s">
        <v>1086</v>
      </c>
      <c r="D1606" s="237"/>
      <c r="E1606" s="152">
        <v>42455</v>
      </c>
      <c r="F1606" s="58">
        <v>44482</v>
      </c>
      <c r="G1606" s="5">
        <f t="shared" si="152"/>
        <v>5.5534246575342463</v>
      </c>
      <c r="H1606" s="11">
        <v>15</v>
      </c>
      <c r="I1606" s="11"/>
      <c r="J1606" s="87">
        <v>0.05</v>
      </c>
      <c r="K1606" s="88">
        <f t="shared" si="153"/>
        <v>6.3333333333333325E-2</v>
      </c>
      <c r="L1606" s="238">
        <v>2287077</v>
      </c>
      <c r="M1606" s="238">
        <v>1909212.11</v>
      </c>
      <c r="N1606" s="89">
        <v>0.05</v>
      </c>
      <c r="O1606" s="239">
        <f t="shared" ref="O1606:O1669" si="155">L1606*(1+N1606)</f>
        <v>2401430.85</v>
      </c>
      <c r="P1606" s="238">
        <f t="shared" ref="P1606:P1669" si="156">O1606*K1606*G1606</f>
        <v>844623.80206438352</v>
      </c>
      <c r="Q1606" s="238">
        <f t="shared" ref="Q1606:Q1669" si="157">MAX(O1606-P1606,0)</f>
        <v>1556807.0479356167</v>
      </c>
      <c r="R1606" s="89">
        <v>0.05</v>
      </c>
      <c r="S1606" s="238">
        <f t="shared" si="154"/>
        <v>1478966.6955388358</v>
      </c>
    </row>
    <row r="1607" spans="2:19" ht="15" customHeight="1" x14ac:dyDescent="0.25">
      <c r="B1607" s="11">
        <v>1603</v>
      </c>
      <c r="C1607" s="161" t="s">
        <v>1086</v>
      </c>
      <c r="D1607" s="237"/>
      <c r="E1607" s="152">
        <v>42455</v>
      </c>
      <c r="F1607" s="58">
        <v>44482</v>
      </c>
      <c r="G1607" s="5">
        <f t="shared" si="152"/>
        <v>5.5534246575342463</v>
      </c>
      <c r="H1607" s="11">
        <v>15</v>
      </c>
      <c r="I1607" s="11"/>
      <c r="J1607" s="87">
        <v>0.05</v>
      </c>
      <c r="K1607" s="88">
        <f t="shared" si="153"/>
        <v>6.3333333333333325E-2</v>
      </c>
      <c r="L1607" s="238">
        <v>2287077</v>
      </c>
      <c r="M1607" s="238">
        <v>1909212.11</v>
      </c>
      <c r="N1607" s="89">
        <v>0.05</v>
      </c>
      <c r="O1607" s="239">
        <f t="shared" si="155"/>
        <v>2401430.85</v>
      </c>
      <c r="P1607" s="238">
        <f t="shared" si="156"/>
        <v>844623.80206438352</v>
      </c>
      <c r="Q1607" s="238">
        <f t="shared" si="157"/>
        <v>1556807.0479356167</v>
      </c>
      <c r="R1607" s="89">
        <v>0.05</v>
      </c>
      <c r="S1607" s="238">
        <f t="shared" si="154"/>
        <v>1478966.6955388358</v>
      </c>
    </row>
    <row r="1608" spans="2:19" ht="15" customHeight="1" x14ac:dyDescent="0.25">
      <c r="B1608" s="11">
        <v>1604</v>
      </c>
      <c r="C1608" s="161" t="s">
        <v>1086</v>
      </c>
      <c r="D1608" s="237"/>
      <c r="E1608" s="152">
        <v>42455</v>
      </c>
      <c r="F1608" s="58">
        <v>44482</v>
      </c>
      <c r="G1608" s="5">
        <f t="shared" si="152"/>
        <v>5.5534246575342463</v>
      </c>
      <c r="H1608" s="11">
        <v>15</v>
      </c>
      <c r="I1608" s="11"/>
      <c r="J1608" s="87">
        <v>0.05</v>
      </c>
      <c r="K1608" s="88">
        <f t="shared" si="153"/>
        <v>6.3333333333333325E-2</v>
      </c>
      <c r="L1608" s="238">
        <v>2287077</v>
      </c>
      <c r="M1608" s="238">
        <v>1909212.11</v>
      </c>
      <c r="N1608" s="89">
        <v>0.05</v>
      </c>
      <c r="O1608" s="239">
        <f t="shared" si="155"/>
        <v>2401430.85</v>
      </c>
      <c r="P1608" s="238">
        <f t="shared" si="156"/>
        <v>844623.80206438352</v>
      </c>
      <c r="Q1608" s="238">
        <f t="shared" si="157"/>
        <v>1556807.0479356167</v>
      </c>
      <c r="R1608" s="89">
        <v>0.05</v>
      </c>
      <c r="S1608" s="238">
        <f t="shared" si="154"/>
        <v>1478966.6955388358</v>
      </c>
    </row>
    <row r="1609" spans="2:19" ht="15" customHeight="1" x14ac:dyDescent="0.25">
      <c r="B1609" s="11">
        <v>1605</v>
      </c>
      <c r="C1609" s="161" t="s">
        <v>1087</v>
      </c>
      <c r="D1609" s="237"/>
      <c r="E1609" s="152">
        <v>42455</v>
      </c>
      <c r="F1609" s="58">
        <v>44482</v>
      </c>
      <c r="G1609" s="5">
        <f t="shared" si="152"/>
        <v>5.5534246575342463</v>
      </c>
      <c r="H1609" s="11">
        <v>25</v>
      </c>
      <c r="I1609" s="11"/>
      <c r="J1609" s="87">
        <v>0.05</v>
      </c>
      <c r="K1609" s="88">
        <f t="shared" si="153"/>
        <v>3.7999999999999999E-2</v>
      </c>
      <c r="L1609" s="238">
        <v>254605272</v>
      </c>
      <c r="M1609" s="238">
        <v>212540053.13999999</v>
      </c>
      <c r="N1609" s="89">
        <v>0.05</v>
      </c>
      <c r="O1609" s="239">
        <f t="shared" si="155"/>
        <v>267335535.60000002</v>
      </c>
      <c r="P1609" s="238">
        <f t="shared" si="156"/>
        <v>56415854.698974244</v>
      </c>
      <c r="Q1609" s="238">
        <f t="shared" si="157"/>
        <v>210919680.90102577</v>
      </c>
      <c r="R1609" s="89">
        <v>0.05</v>
      </c>
      <c r="S1609" s="238">
        <f t="shared" si="154"/>
        <v>200373696.85597447</v>
      </c>
    </row>
    <row r="1610" spans="2:19" ht="15" customHeight="1" x14ac:dyDescent="0.25">
      <c r="B1610" s="11">
        <v>1606</v>
      </c>
      <c r="C1610" s="161" t="s">
        <v>1087</v>
      </c>
      <c r="D1610" s="237"/>
      <c r="E1610" s="152">
        <v>42455</v>
      </c>
      <c r="F1610" s="58">
        <v>44482</v>
      </c>
      <c r="G1610" s="5">
        <f t="shared" si="152"/>
        <v>5.5534246575342463</v>
      </c>
      <c r="H1610" s="11">
        <v>25</v>
      </c>
      <c r="I1610" s="11"/>
      <c r="J1610" s="87">
        <v>0.05</v>
      </c>
      <c r="K1610" s="88">
        <f t="shared" si="153"/>
        <v>3.7999999999999999E-2</v>
      </c>
      <c r="L1610" s="238">
        <v>254605272</v>
      </c>
      <c r="M1610" s="238">
        <v>212540053.13999999</v>
      </c>
      <c r="N1610" s="89">
        <v>0.05</v>
      </c>
      <c r="O1610" s="239">
        <f t="shared" si="155"/>
        <v>267335535.60000002</v>
      </c>
      <c r="P1610" s="238">
        <f t="shared" si="156"/>
        <v>56415854.698974244</v>
      </c>
      <c r="Q1610" s="238">
        <f t="shared" si="157"/>
        <v>210919680.90102577</v>
      </c>
      <c r="R1610" s="89">
        <v>0.05</v>
      </c>
      <c r="S1610" s="238">
        <f t="shared" si="154"/>
        <v>200373696.85597447</v>
      </c>
    </row>
    <row r="1611" spans="2:19" ht="15" customHeight="1" x14ac:dyDescent="0.25">
      <c r="B1611" s="11">
        <v>1607</v>
      </c>
      <c r="C1611" s="161" t="s">
        <v>1087</v>
      </c>
      <c r="D1611" s="237"/>
      <c r="E1611" s="152">
        <v>42455</v>
      </c>
      <c r="F1611" s="58">
        <v>44482</v>
      </c>
      <c r="G1611" s="5">
        <f t="shared" si="152"/>
        <v>5.5534246575342463</v>
      </c>
      <c r="H1611" s="11">
        <v>25</v>
      </c>
      <c r="I1611" s="11"/>
      <c r="J1611" s="87">
        <v>0.05</v>
      </c>
      <c r="K1611" s="88">
        <f t="shared" si="153"/>
        <v>3.7999999999999999E-2</v>
      </c>
      <c r="L1611" s="238">
        <v>254605272</v>
      </c>
      <c r="M1611" s="238">
        <v>212540053.13999999</v>
      </c>
      <c r="N1611" s="89">
        <v>0.05</v>
      </c>
      <c r="O1611" s="239">
        <f t="shared" si="155"/>
        <v>267335535.60000002</v>
      </c>
      <c r="P1611" s="238">
        <f t="shared" si="156"/>
        <v>56415854.698974244</v>
      </c>
      <c r="Q1611" s="238">
        <f t="shared" si="157"/>
        <v>210919680.90102577</v>
      </c>
      <c r="R1611" s="89">
        <v>0.05</v>
      </c>
      <c r="S1611" s="238">
        <f t="shared" si="154"/>
        <v>200373696.85597447</v>
      </c>
    </row>
    <row r="1612" spans="2:19" ht="15" customHeight="1" x14ac:dyDescent="0.25">
      <c r="B1612" s="11">
        <v>1608</v>
      </c>
      <c r="C1612" s="161" t="s">
        <v>1087</v>
      </c>
      <c r="D1612" s="237"/>
      <c r="E1612" s="152">
        <v>42455</v>
      </c>
      <c r="F1612" s="58">
        <v>44482</v>
      </c>
      <c r="G1612" s="5">
        <f t="shared" si="152"/>
        <v>5.5534246575342463</v>
      </c>
      <c r="H1612" s="11">
        <v>25</v>
      </c>
      <c r="I1612" s="11"/>
      <c r="J1612" s="87">
        <v>0.05</v>
      </c>
      <c r="K1612" s="88">
        <f t="shared" si="153"/>
        <v>3.7999999999999999E-2</v>
      </c>
      <c r="L1612" s="238">
        <v>254605272</v>
      </c>
      <c r="M1612" s="238">
        <v>212540053.13999999</v>
      </c>
      <c r="N1612" s="89">
        <v>0.05</v>
      </c>
      <c r="O1612" s="239">
        <f t="shared" si="155"/>
        <v>267335535.60000002</v>
      </c>
      <c r="P1612" s="238">
        <f t="shared" si="156"/>
        <v>56415854.698974244</v>
      </c>
      <c r="Q1612" s="238">
        <f t="shared" si="157"/>
        <v>210919680.90102577</v>
      </c>
      <c r="R1612" s="89">
        <v>0.05</v>
      </c>
      <c r="S1612" s="238">
        <f t="shared" si="154"/>
        <v>200373696.85597447</v>
      </c>
    </row>
    <row r="1613" spans="2:19" ht="15" customHeight="1" x14ac:dyDescent="0.25">
      <c r="B1613" s="11">
        <v>1609</v>
      </c>
      <c r="C1613" s="161" t="s">
        <v>1087</v>
      </c>
      <c r="D1613" s="237"/>
      <c r="E1613" s="152">
        <v>42455</v>
      </c>
      <c r="F1613" s="58">
        <v>44482</v>
      </c>
      <c r="G1613" s="5">
        <f t="shared" si="152"/>
        <v>5.5534246575342463</v>
      </c>
      <c r="H1613" s="11">
        <v>25</v>
      </c>
      <c r="I1613" s="11"/>
      <c r="J1613" s="87">
        <v>0.05</v>
      </c>
      <c r="K1613" s="88">
        <f t="shared" si="153"/>
        <v>3.7999999999999999E-2</v>
      </c>
      <c r="L1613" s="238">
        <v>254605272</v>
      </c>
      <c r="M1613" s="238">
        <v>212540053.13999999</v>
      </c>
      <c r="N1613" s="89">
        <v>0.05</v>
      </c>
      <c r="O1613" s="239">
        <f t="shared" si="155"/>
        <v>267335535.60000002</v>
      </c>
      <c r="P1613" s="238">
        <f t="shared" si="156"/>
        <v>56415854.698974244</v>
      </c>
      <c r="Q1613" s="238">
        <f t="shared" si="157"/>
        <v>210919680.90102577</v>
      </c>
      <c r="R1613" s="89">
        <v>0.05</v>
      </c>
      <c r="S1613" s="238">
        <f t="shared" si="154"/>
        <v>200373696.85597447</v>
      </c>
    </row>
    <row r="1614" spans="2:19" ht="15" customHeight="1" x14ac:dyDescent="0.25">
      <c r="B1614" s="11">
        <v>1610</v>
      </c>
      <c r="C1614" s="161" t="s">
        <v>1087</v>
      </c>
      <c r="D1614" s="237"/>
      <c r="E1614" s="152">
        <v>42455</v>
      </c>
      <c r="F1614" s="58">
        <v>44482</v>
      </c>
      <c r="G1614" s="5">
        <f t="shared" si="152"/>
        <v>5.5534246575342463</v>
      </c>
      <c r="H1614" s="11">
        <v>25</v>
      </c>
      <c r="I1614" s="11"/>
      <c r="J1614" s="87">
        <v>0.05</v>
      </c>
      <c r="K1614" s="88">
        <f t="shared" si="153"/>
        <v>3.7999999999999999E-2</v>
      </c>
      <c r="L1614" s="238">
        <v>254605272</v>
      </c>
      <c r="M1614" s="238">
        <v>212540053.13999999</v>
      </c>
      <c r="N1614" s="89">
        <v>0.05</v>
      </c>
      <c r="O1614" s="239">
        <f t="shared" si="155"/>
        <v>267335535.60000002</v>
      </c>
      <c r="P1614" s="238">
        <f t="shared" si="156"/>
        <v>56415854.698974244</v>
      </c>
      <c r="Q1614" s="238">
        <f t="shared" si="157"/>
        <v>210919680.90102577</v>
      </c>
      <c r="R1614" s="89">
        <v>0.05</v>
      </c>
      <c r="S1614" s="238">
        <f t="shared" si="154"/>
        <v>200373696.85597447</v>
      </c>
    </row>
    <row r="1615" spans="2:19" ht="15" customHeight="1" x14ac:dyDescent="0.25">
      <c r="B1615" s="11">
        <v>1611</v>
      </c>
      <c r="C1615" s="161" t="s">
        <v>1087</v>
      </c>
      <c r="D1615" s="237"/>
      <c r="E1615" s="152">
        <v>42455</v>
      </c>
      <c r="F1615" s="58">
        <v>44482</v>
      </c>
      <c r="G1615" s="5">
        <f t="shared" si="152"/>
        <v>5.5534246575342463</v>
      </c>
      <c r="H1615" s="11">
        <v>25</v>
      </c>
      <c r="I1615" s="11"/>
      <c r="J1615" s="87">
        <v>0.05</v>
      </c>
      <c r="K1615" s="88">
        <f t="shared" si="153"/>
        <v>3.7999999999999999E-2</v>
      </c>
      <c r="L1615" s="238">
        <v>254605272</v>
      </c>
      <c r="M1615" s="238">
        <v>212540053.13999999</v>
      </c>
      <c r="N1615" s="89">
        <v>0.05</v>
      </c>
      <c r="O1615" s="239">
        <f t="shared" si="155"/>
        <v>267335535.60000002</v>
      </c>
      <c r="P1615" s="238">
        <f t="shared" si="156"/>
        <v>56415854.698974244</v>
      </c>
      <c r="Q1615" s="238">
        <f t="shared" si="157"/>
        <v>210919680.90102577</v>
      </c>
      <c r="R1615" s="89">
        <v>0.05</v>
      </c>
      <c r="S1615" s="238">
        <f t="shared" si="154"/>
        <v>200373696.85597447</v>
      </c>
    </row>
    <row r="1616" spans="2:19" ht="15" customHeight="1" x14ac:dyDescent="0.25">
      <c r="B1616" s="11">
        <v>1612</v>
      </c>
      <c r="C1616" s="161" t="s">
        <v>1087</v>
      </c>
      <c r="D1616" s="237"/>
      <c r="E1616" s="152">
        <v>42455</v>
      </c>
      <c r="F1616" s="58">
        <v>44482</v>
      </c>
      <c r="G1616" s="5">
        <f t="shared" si="152"/>
        <v>5.5534246575342463</v>
      </c>
      <c r="H1616" s="11">
        <v>25</v>
      </c>
      <c r="I1616" s="11"/>
      <c r="J1616" s="87">
        <v>0.05</v>
      </c>
      <c r="K1616" s="88">
        <f t="shared" si="153"/>
        <v>3.7999999999999999E-2</v>
      </c>
      <c r="L1616" s="238">
        <v>254605272</v>
      </c>
      <c r="M1616" s="238">
        <v>212540053.13999999</v>
      </c>
      <c r="N1616" s="89">
        <v>0.05</v>
      </c>
      <c r="O1616" s="239">
        <f t="shared" si="155"/>
        <v>267335535.60000002</v>
      </c>
      <c r="P1616" s="238">
        <f t="shared" si="156"/>
        <v>56415854.698974244</v>
      </c>
      <c r="Q1616" s="238">
        <f t="shared" si="157"/>
        <v>210919680.90102577</v>
      </c>
      <c r="R1616" s="89">
        <v>0.05</v>
      </c>
      <c r="S1616" s="238">
        <f t="shared" si="154"/>
        <v>200373696.85597447</v>
      </c>
    </row>
    <row r="1617" spans="2:19" ht="15" customHeight="1" x14ac:dyDescent="0.25">
      <c r="B1617" s="11">
        <v>1613</v>
      </c>
      <c r="C1617" s="161" t="s">
        <v>1088</v>
      </c>
      <c r="D1617" s="237"/>
      <c r="E1617" s="152">
        <v>42455</v>
      </c>
      <c r="F1617" s="58">
        <v>44482</v>
      </c>
      <c r="G1617" s="5">
        <f t="shared" si="152"/>
        <v>5.5534246575342463</v>
      </c>
      <c r="H1617" s="11">
        <v>25</v>
      </c>
      <c r="I1617" s="11"/>
      <c r="J1617" s="87">
        <v>0.05</v>
      </c>
      <c r="K1617" s="88">
        <f t="shared" si="153"/>
        <v>3.7999999999999999E-2</v>
      </c>
      <c r="L1617" s="238">
        <v>139348804</v>
      </c>
      <c r="M1617" s="238">
        <v>116325958.11</v>
      </c>
      <c r="N1617" s="89">
        <v>0.05</v>
      </c>
      <c r="O1617" s="239">
        <f t="shared" si="155"/>
        <v>146316244.20000002</v>
      </c>
      <c r="P1617" s="238">
        <f t="shared" si="156"/>
        <v>30877137.056847125</v>
      </c>
      <c r="Q1617" s="238">
        <f t="shared" si="157"/>
        <v>115439107.14315289</v>
      </c>
      <c r="R1617" s="89">
        <v>0.05</v>
      </c>
      <c r="S1617" s="238">
        <f t="shared" si="154"/>
        <v>109667151.78599524</v>
      </c>
    </row>
    <row r="1618" spans="2:19" ht="15" customHeight="1" x14ac:dyDescent="0.25">
      <c r="B1618" s="11">
        <v>1614</v>
      </c>
      <c r="C1618" s="161" t="s">
        <v>1088</v>
      </c>
      <c r="D1618" s="237"/>
      <c r="E1618" s="152">
        <v>42455</v>
      </c>
      <c r="F1618" s="58">
        <v>44482</v>
      </c>
      <c r="G1618" s="5">
        <f t="shared" si="152"/>
        <v>5.5534246575342463</v>
      </c>
      <c r="H1618" s="11">
        <v>25</v>
      </c>
      <c r="I1618" s="11"/>
      <c r="J1618" s="87">
        <v>0.05</v>
      </c>
      <c r="K1618" s="88">
        <f t="shared" si="153"/>
        <v>3.7999999999999999E-2</v>
      </c>
      <c r="L1618" s="238">
        <v>139348804</v>
      </c>
      <c r="M1618" s="238">
        <v>116325958.11</v>
      </c>
      <c r="N1618" s="89">
        <v>0.05</v>
      </c>
      <c r="O1618" s="239">
        <f t="shared" si="155"/>
        <v>146316244.20000002</v>
      </c>
      <c r="P1618" s="238">
        <f t="shared" si="156"/>
        <v>30877137.056847125</v>
      </c>
      <c r="Q1618" s="238">
        <f t="shared" si="157"/>
        <v>115439107.14315289</v>
      </c>
      <c r="R1618" s="89">
        <v>0.05</v>
      </c>
      <c r="S1618" s="238">
        <f t="shared" si="154"/>
        <v>109667151.78599524</v>
      </c>
    </row>
    <row r="1619" spans="2:19" ht="15" customHeight="1" x14ac:dyDescent="0.25">
      <c r="B1619" s="11">
        <v>1615</v>
      </c>
      <c r="C1619" s="161" t="s">
        <v>1088</v>
      </c>
      <c r="D1619" s="237"/>
      <c r="E1619" s="152">
        <v>42455</v>
      </c>
      <c r="F1619" s="58">
        <v>44482</v>
      </c>
      <c r="G1619" s="5">
        <f t="shared" si="152"/>
        <v>5.5534246575342463</v>
      </c>
      <c r="H1619" s="11">
        <v>25</v>
      </c>
      <c r="I1619" s="11"/>
      <c r="J1619" s="87">
        <v>0.05</v>
      </c>
      <c r="K1619" s="88">
        <f t="shared" si="153"/>
        <v>3.7999999999999999E-2</v>
      </c>
      <c r="L1619" s="238">
        <v>139348804</v>
      </c>
      <c r="M1619" s="238">
        <v>116325958.11</v>
      </c>
      <c r="N1619" s="89">
        <v>0.05</v>
      </c>
      <c r="O1619" s="239">
        <f t="shared" si="155"/>
        <v>146316244.20000002</v>
      </c>
      <c r="P1619" s="238">
        <f t="shared" si="156"/>
        <v>30877137.056847125</v>
      </c>
      <c r="Q1619" s="238">
        <f t="shared" si="157"/>
        <v>115439107.14315289</v>
      </c>
      <c r="R1619" s="89">
        <v>0.05</v>
      </c>
      <c r="S1619" s="238">
        <f t="shared" si="154"/>
        <v>109667151.78599524</v>
      </c>
    </row>
    <row r="1620" spans="2:19" ht="15" customHeight="1" x14ac:dyDescent="0.25">
      <c r="B1620" s="11">
        <v>1616</v>
      </c>
      <c r="C1620" s="161" t="s">
        <v>1088</v>
      </c>
      <c r="D1620" s="237"/>
      <c r="E1620" s="152">
        <v>42455</v>
      </c>
      <c r="F1620" s="58">
        <v>44482</v>
      </c>
      <c r="G1620" s="5">
        <f t="shared" si="152"/>
        <v>5.5534246575342463</v>
      </c>
      <c r="H1620" s="11">
        <v>25</v>
      </c>
      <c r="I1620" s="11"/>
      <c r="J1620" s="87">
        <v>0.05</v>
      </c>
      <c r="K1620" s="88">
        <f t="shared" si="153"/>
        <v>3.7999999999999999E-2</v>
      </c>
      <c r="L1620" s="238">
        <v>139348804</v>
      </c>
      <c r="M1620" s="238">
        <v>116325958.11</v>
      </c>
      <c r="N1620" s="89">
        <v>0.05</v>
      </c>
      <c r="O1620" s="239">
        <f t="shared" si="155"/>
        <v>146316244.20000002</v>
      </c>
      <c r="P1620" s="238">
        <f t="shared" si="156"/>
        <v>30877137.056847125</v>
      </c>
      <c r="Q1620" s="238">
        <f t="shared" si="157"/>
        <v>115439107.14315289</v>
      </c>
      <c r="R1620" s="89">
        <v>0.05</v>
      </c>
      <c r="S1620" s="238">
        <f t="shared" si="154"/>
        <v>109667151.78599524</v>
      </c>
    </row>
    <row r="1621" spans="2:19" ht="15" customHeight="1" x14ac:dyDescent="0.25">
      <c r="B1621" s="11">
        <v>1617</v>
      </c>
      <c r="C1621" s="161" t="s">
        <v>1088</v>
      </c>
      <c r="D1621" s="237"/>
      <c r="E1621" s="152">
        <v>42455</v>
      </c>
      <c r="F1621" s="58">
        <v>44482</v>
      </c>
      <c r="G1621" s="5">
        <f t="shared" si="152"/>
        <v>5.5534246575342463</v>
      </c>
      <c r="H1621" s="11">
        <v>25</v>
      </c>
      <c r="I1621" s="11"/>
      <c r="J1621" s="87">
        <v>0.05</v>
      </c>
      <c r="K1621" s="88">
        <f t="shared" si="153"/>
        <v>3.7999999999999999E-2</v>
      </c>
      <c r="L1621" s="238">
        <v>139348804</v>
      </c>
      <c r="M1621" s="238">
        <v>116325958.11</v>
      </c>
      <c r="N1621" s="89">
        <v>0.05</v>
      </c>
      <c r="O1621" s="239">
        <f t="shared" si="155"/>
        <v>146316244.20000002</v>
      </c>
      <c r="P1621" s="238">
        <f t="shared" si="156"/>
        <v>30877137.056847125</v>
      </c>
      <c r="Q1621" s="238">
        <f t="shared" si="157"/>
        <v>115439107.14315289</v>
      </c>
      <c r="R1621" s="89">
        <v>0.05</v>
      </c>
      <c r="S1621" s="238">
        <f t="shared" si="154"/>
        <v>109667151.78599524</v>
      </c>
    </row>
    <row r="1622" spans="2:19" ht="15" customHeight="1" x14ac:dyDescent="0.25">
      <c r="B1622" s="11">
        <v>1618</v>
      </c>
      <c r="C1622" s="161" t="s">
        <v>1088</v>
      </c>
      <c r="D1622" s="237"/>
      <c r="E1622" s="152">
        <v>42455</v>
      </c>
      <c r="F1622" s="58">
        <v>44482</v>
      </c>
      <c r="G1622" s="5">
        <f t="shared" si="152"/>
        <v>5.5534246575342463</v>
      </c>
      <c r="H1622" s="11">
        <v>25</v>
      </c>
      <c r="I1622" s="11"/>
      <c r="J1622" s="87">
        <v>0.05</v>
      </c>
      <c r="K1622" s="88">
        <f t="shared" si="153"/>
        <v>3.7999999999999999E-2</v>
      </c>
      <c r="L1622" s="238">
        <v>139348804</v>
      </c>
      <c r="M1622" s="238">
        <v>116325958.11</v>
      </c>
      <c r="N1622" s="89">
        <v>0.05</v>
      </c>
      <c r="O1622" s="239">
        <f t="shared" si="155"/>
        <v>146316244.20000002</v>
      </c>
      <c r="P1622" s="238">
        <f t="shared" si="156"/>
        <v>30877137.056847125</v>
      </c>
      <c r="Q1622" s="238">
        <f t="shared" si="157"/>
        <v>115439107.14315289</v>
      </c>
      <c r="R1622" s="89">
        <v>0.05</v>
      </c>
      <c r="S1622" s="238">
        <f t="shared" si="154"/>
        <v>109667151.78599524</v>
      </c>
    </row>
    <row r="1623" spans="2:19" ht="15" customHeight="1" x14ac:dyDescent="0.25">
      <c r="B1623" s="11">
        <v>1619</v>
      </c>
      <c r="C1623" s="161" t="s">
        <v>1088</v>
      </c>
      <c r="D1623" s="237"/>
      <c r="E1623" s="152">
        <v>42455</v>
      </c>
      <c r="F1623" s="58">
        <v>44482</v>
      </c>
      <c r="G1623" s="5">
        <f t="shared" si="152"/>
        <v>5.5534246575342463</v>
      </c>
      <c r="H1623" s="11">
        <v>25</v>
      </c>
      <c r="I1623" s="11"/>
      <c r="J1623" s="87">
        <v>0.05</v>
      </c>
      <c r="K1623" s="88">
        <f t="shared" si="153"/>
        <v>3.7999999999999999E-2</v>
      </c>
      <c r="L1623" s="238">
        <v>139348804</v>
      </c>
      <c r="M1623" s="238">
        <v>116325958.11</v>
      </c>
      <c r="N1623" s="89">
        <v>0.05</v>
      </c>
      <c r="O1623" s="239">
        <f t="shared" si="155"/>
        <v>146316244.20000002</v>
      </c>
      <c r="P1623" s="238">
        <f t="shared" si="156"/>
        <v>30877137.056847125</v>
      </c>
      <c r="Q1623" s="238">
        <f t="shared" si="157"/>
        <v>115439107.14315289</v>
      </c>
      <c r="R1623" s="89">
        <v>0.05</v>
      </c>
      <c r="S1623" s="238">
        <f t="shared" si="154"/>
        <v>109667151.78599524</v>
      </c>
    </row>
    <row r="1624" spans="2:19" ht="15" customHeight="1" x14ac:dyDescent="0.25">
      <c r="B1624" s="11">
        <v>1620</v>
      </c>
      <c r="C1624" s="161" t="s">
        <v>1088</v>
      </c>
      <c r="D1624" s="237"/>
      <c r="E1624" s="152">
        <v>42455</v>
      </c>
      <c r="F1624" s="58">
        <v>44482</v>
      </c>
      <c r="G1624" s="5">
        <f t="shared" si="152"/>
        <v>5.5534246575342463</v>
      </c>
      <c r="H1624" s="11">
        <v>25</v>
      </c>
      <c r="I1624" s="11"/>
      <c r="J1624" s="87">
        <v>0.05</v>
      </c>
      <c r="K1624" s="88">
        <f t="shared" si="153"/>
        <v>3.7999999999999999E-2</v>
      </c>
      <c r="L1624" s="238">
        <v>139348804</v>
      </c>
      <c r="M1624" s="238">
        <v>116325958.11</v>
      </c>
      <c r="N1624" s="89">
        <v>0.05</v>
      </c>
      <c r="O1624" s="239">
        <f t="shared" si="155"/>
        <v>146316244.20000002</v>
      </c>
      <c r="P1624" s="238">
        <f t="shared" si="156"/>
        <v>30877137.056847125</v>
      </c>
      <c r="Q1624" s="238">
        <f t="shared" si="157"/>
        <v>115439107.14315289</v>
      </c>
      <c r="R1624" s="89">
        <v>0.05</v>
      </c>
      <c r="S1624" s="238">
        <f t="shared" si="154"/>
        <v>109667151.78599524</v>
      </c>
    </row>
    <row r="1625" spans="2:19" ht="15" customHeight="1" x14ac:dyDescent="0.25">
      <c r="B1625" s="11">
        <v>1621</v>
      </c>
      <c r="C1625" s="161" t="s">
        <v>1089</v>
      </c>
      <c r="D1625" s="237"/>
      <c r="E1625" s="152">
        <v>42455</v>
      </c>
      <c r="F1625" s="58">
        <v>44482</v>
      </c>
      <c r="G1625" s="5">
        <f t="shared" si="152"/>
        <v>5.5534246575342463</v>
      </c>
      <c r="H1625" s="11">
        <v>15</v>
      </c>
      <c r="I1625" s="11"/>
      <c r="J1625" s="87">
        <v>0.05</v>
      </c>
      <c r="K1625" s="88">
        <f t="shared" si="153"/>
        <v>6.3333333333333325E-2</v>
      </c>
      <c r="L1625" s="238">
        <v>7400640</v>
      </c>
      <c r="M1625" s="238">
        <v>6177925.5599999996</v>
      </c>
      <c r="N1625" s="89">
        <v>0.05</v>
      </c>
      <c r="O1625" s="239">
        <f t="shared" si="155"/>
        <v>7770672</v>
      </c>
      <c r="P1625" s="238">
        <f t="shared" si="156"/>
        <v>2733076.6277260268</v>
      </c>
      <c r="Q1625" s="238">
        <f t="shared" si="157"/>
        <v>5037595.3722739732</v>
      </c>
      <c r="R1625" s="89">
        <v>0.05</v>
      </c>
      <c r="S1625" s="238">
        <f t="shared" si="154"/>
        <v>4785715.6036602743</v>
      </c>
    </row>
    <row r="1626" spans="2:19" ht="15" customHeight="1" x14ac:dyDescent="0.25">
      <c r="B1626" s="11">
        <v>1622</v>
      </c>
      <c r="C1626" s="161" t="s">
        <v>1089</v>
      </c>
      <c r="D1626" s="237"/>
      <c r="E1626" s="152">
        <v>42455</v>
      </c>
      <c r="F1626" s="58">
        <v>44482</v>
      </c>
      <c r="G1626" s="5">
        <f t="shared" si="152"/>
        <v>5.5534246575342463</v>
      </c>
      <c r="H1626" s="11">
        <v>15</v>
      </c>
      <c r="I1626" s="11"/>
      <c r="J1626" s="87">
        <v>0.05</v>
      </c>
      <c r="K1626" s="88">
        <f t="shared" si="153"/>
        <v>6.3333333333333325E-2</v>
      </c>
      <c r="L1626" s="238">
        <v>7400640</v>
      </c>
      <c r="M1626" s="238">
        <v>6177925.5599999996</v>
      </c>
      <c r="N1626" s="89">
        <v>0.05</v>
      </c>
      <c r="O1626" s="239">
        <f t="shared" si="155"/>
        <v>7770672</v>
      </c>
      <c r="P1626" s="238">
        <f t="shared" si="156"/>
        <v>2733076.6277260268</v>
      </c>
      <c r="Q1626" s="238">
        <f t="shared" si="157"/>
        <v>5037595.3722739732</v>
      </c>
      <c r="R1626" s="89">
        <v>0.05</v>
      </c>
      <c r="S1626" s="238">
        <f t="shared" si="154"/>
        <v>4785715.6036602743</v>
      </c>
    </row>
    <row r="1627" spans="2:19" ht="15" customHeight="1" x14ac:dyDescent="0.25">
      <c r="B1627" s="11">
        <v>1623</v>
      </c>
      <c r="C1627" s="161" t="s">
        <v>1090</v>
      </c>
      <c r="D1627" s="237"/>
      <c r="E1627" s="152">
        <v>42455</v>
      </c>
      <c r="F1627" s="58">
        <v>44482</v>
      </c>
      <c r="G1627" s="5">
        <f t="shared" si="152"/>
        <v>5.5534246575342463</v>
      </c>
      <c r="H1627" s="11">
        <v>8</v>
      </c>
      <c r="I1627" s="11"/>
      <c r="J1627" s="87">
        <v>0.05</v>
      </c>
      <c r="K1627" s="88">
        <f t="shared" si="153"/>
        <v>0.11874999999999999</v>
      </c>
      <c r="L1627" s="238">
        <v>334208</v>
      </c>
      <c r="M1627" s="238">
        <v>278991.03000000003</v>
      </c>
      <c r="N1627" s="89">
        <v>0.05</v>
      </c>
      <c r="O1627" s="239">
        <f t="shared" si="155"/>
        <v>350918.40000000002</v>
      </c>
      <c r="P1627" s="238">
        <f t="shared" si="156"/>
        <v>231419.86882191777</v>
      </c>
      <c r="Q1627" s="238">
        <f t="shared" si="157"/>
        <v>119498.53117808225</v>
      </c>
      <c r="R1627" s="89">
        <v>0.05</v>
      </c>
      <c r="S1627" s="238">
        <f t="shared" si="154"/>
        <v>113523.60461917814</v>
      </c>
    </row>
    <row r="1628" spans="2:19" ht="15" customHeight="1" x14ac:dyDescent="0.25">
      <c r="B1628" s="11">
        <v>1624</v>
      </c>
      <c r="C1628" s="161" t="s">
        <v>1090</v>
      </c>
      <c r="D1628" s="237"/>
      <c r="E1628" s="152">
        <v>42455</v>
      </c>
      <c r="F1628" s="58">
        <v>44482</v>
      </c>
      <c r="G1628" s="5">
        <f t="shared" si="152"/>
        <v>5.5534246575342463</v>
      </c>
      <c r="H1628" s="11">
        <v>8</v>
      </c>
      <c r="I1628" s="11"/>
      <c r="J1628" s="87">
        <v>0.05</v>
      </c>
      <c r="K1628" s="88">
        <f t="shared" si="153"/>
        <v>0.11874999999999999</v>
      </c>
      <c r="L1628" s="238">
        <v>334208</v>
      </c>
      <c r="M1628" s="238">
        <v>278991.03000000003</v>
      </c>
      <c r="N1628" s="89">
        <v>0.05</v>
      </c>
      <c r="O1628" s="239">
        <f t="shared" si="155"/>
        <v>350918.40000000002</v>
      </c>
      <c r="P1628" s="238">
        <f t="shared" si="156"/>
        <v>231419.86882191777</v>
      </c>
      <c r="Q1628" s="238">
        <f t="shared" si="157"/>
        <v>119498.53117808225</v>
      </c>
      <c r="R1628" s="89">
        <v>0.05</v>
      </c>
      <c r="S1628" s="238">
        <f t="shared" si="154"/>
        <v>113523.60461917814</v>
      </c>
    </row>
    <row r="1629" spans="2:19" ht="15" customHeight="1" x14ac:dyDescent="0.25">
      <c r="B1629" s="11">
        <v>1625</v>
      </c>
      <c r="C1629" s="161" t="s">
        <v>1090</v>
      </c>
      <c r="D1629" s="237"/>
      <c r="E1629" s="152">
        <v>42455</v>
      </c>
      <c r="F1629" s="58">
        <v>44482</v>
      </c>
      <c r="G1629" s="5">
        <f t="shared" si="152"/>
        <v>5.5534246575342463</v>
      </c>
      <c r="H1629" s="11">
        <v>8</v>
      </c>
      <c r="I1629" s="11"/>
      <c r="J1629" s="87">
        <v>0.05</v>
      </c>
      <c r="K1629" s="88">
        <f t="shared" si="153"/>
        <v>0.11874999999999999</v>
      </c>
      <c r="L1629" s="238">
        <v>334208</v>
      </c>
      <c r="M1629" s="238">
        <v>278991.03000000003</v>
      </c>
      <c r="N1629" s="89">
        <v>0.05</v>
      </c>
      <c r="O1629" s="239">
        <f t="shared" si="155"/>
        <v>350918.40000000002</v>
      </c>
      <c r="P1629" s="238">
        <f t="shared" si="156"/>
        <v>231419.86882191777</v>
      </c>
      <c r="Q1629" s="238">
        <f t="shared" si="157"/>
        <v>119498.53117808225</v>
      </c>
      <c r="R1629" s="89">
        <v>0.05</v>
      </c>
      <c r="S1629" s="238">
        <f t="shared" si="154"/>
        <v>113523.60461917814</v>
      </c>
    </row>
    <row r="1630" spans="2:19" ht="15" customHeight="1" x14ac:dyDescent="0.25">
      <c r="B1630" s="11">
        <v>1626</v>
      </c>
      <c r="C1630" s="161" t="s">
        <v>1090</v>
      </c>
      <c r="D1630" s="237"/>
      <c r="E1630" s="152">
        <v>42455</v>
      </c>
      <c r="F1630" s="58">
        <v>44482</v>
      </c>
      <c r="G1630" s="5">
        <f t="shared" si="152"/>
        <v>5.5534246575342463</v>
      </c>
      <c r="H1630" s="11">
        <v>8</v>
      </c>
      <c r="I1630" s="11"/>
      <c r="J1630" s="87">
        <v>0.05</v>
      </c>
      <c r="K1630" s="88">
        <f t="shared" si="153"/>
        <v>0.11874999999999999</v>
      </c>
      <c r="L1630" s="238">
        <v>334208</v>
      </c>
      <c r="M1630" s="238">
        <v>278991.03000000003</v>
      </c>
      <c r="N1630" s="89">
        <v>0.05</v>
      </c>
      <c r="O1630" s="239">
        <f t="shared" si="155"/>
        <v>350918.40000000002</v>
      </c>
      <c r="P1630" s="238">
        <f t="shared" si="156"/>
        <v>231419.86882191777</v>
      </c>
      <c r="Q1630" s="238">
        <f t="shared" si="157"/>
        <v>119498.53117808225</v>
      </c>
      <c r="R1630" s="89">
        <v>0.05</v>
      </c>
      <c r="S1630" s="238">
        <f t="shared" si="154"/>
        <v>113523.60461917814</v>
      </c>
    </row>
    <row r="1631" spans="2:19" ht="15" customHeight="1" x14ac:dyDescent="0.25">
      <c r="B1631" s="11">
        <v>1627</v>
      </c>
      <c r="C1631" s="161" t="s">
        <v>1090</v>
      </c>
      <c r="D1631" s="237"/>
      <c r="E1631" s="152">
        <v>42455</v>
      </c>
      <c r="F1631" s="58">
        <v>44482</v>
      </c>
      <c r="G1631" s="5">
        <f t="shared" si="152"/>
        <v>5.5534246575342463</v>
      </c>
      <c r="H1631" s="11">
        <v>8</v>
      </c>
      <c r="I1631" s="11"/>
      <c r="J1631" s="87">
        <v>0.05</v>
      </c>
      <c r="K1631" s="88">
        <f t="shared" si="153"/>
        <v>0.11874999999999999</v>
      </c>
      <c r="L1631" s="238">
        <v>334208</v>
      </c>
      <c r="M1631" s="238">
        <v>278991.03000000003</v>
      </c>
      <c r="N1631" s="89">
        <v>0.05</v>
      </c>
      <c r="O1631" s="239">
        <f t="shared" si="155"/>
        <v>350918.40000000002</v>
      </c>
      <c r="P1631" s="238">
        <f t="shared" si="156"/>
        <v>231419.86882191777</v>
      </c>
      <c r="Q1631" s="238">
        <f t="shared" si="157"/>
        <v>119498.53117808225</v>
      </c>
      <c r="R1631" s="89">
        <v>0.05</v>
      </c>
      <c r="S1631" s="238">
        <f t="shared" si="154"/>
        <v>113523.60461917814</v>
      </c>
    </row>
    <row r="1632" spans="2:19" ht="15" customHeight="1" x14ac:dyDescent="0.25">
      <c r="B1632" s="11">
        <v>1628</v>
      </c>
      <c r="C1632" s="161" t="s">
        <v>1090</v>
      </c>
      <c r="D1632" s="237"/>
      <c r="E1632" s="152">
        <v>42455</v>
      </c>
      <c r="F1632" s="58">
        <v>44482</v>
      </c>
      <c r="G1632" s="5">
        <f t="shared" si="152"/>
        <v>5.5534246575342463</v>
      </c>
      <c r="H1632" s="11">
        <v>8</v>
      </c>
      <c r="I1632" s="11"/>
      <c r="J1632" s="87">
        <v>0.05</v>
      </c>
      <c r="K1632" s="88">
        <f t="shared" si="153"/>
        <v>0.11874999999999999</v>
      </c>
      <c r="L1632" s="238">
        <v>334208</v>
      </c>
      <c r="M1632" s="238">
        <v>278991.03000000003</v>
      </c>
      <c r="N1632" s="89">
        <v>0.05</v>
      </c>
      <c r="O1632" s="239">
        <f t="shared" si="155"/>
        <v>350918.40000000002</v>
      </c>
      <c r="P1632" s="238">
        <f t="shared" si="156"/>
        <v>231419.86882191777</v>
      </c>
      <c r="Q1632" s="238">
        <f t="shared" si="157"/>
        <v>119498.53117808225</v>
      </c>
      <c r="R1632" s="89">
        <v>0.05</v>
      </c>
      <c r="S1632" s="238">
        <f t="shared" si="154"/>
        <v>113523.60461917814</v>
      </c>
    </row>
    <row r="1633" spans="2:19" ht="15" customHeight="1" x14ac:dyDescent="0.25">
      <c r="B1633" s="11">
        <v>1629</v>
      </c>
      <c r="C1633" s="161" t="s">
        <v>1090</v>
      </c>
      <c r="D1633" s="237"/>
      <c r="E1633" s="152">
        <v>42455</v>
      </c>
      <c r="F1633" s="58">
        <v>44482</v>
      </c>
      <c r="G1633" s="5">
        <f t="shared" si="152"/>
        <v>5.5534246575342463</v>
      </c>
      <c r="H1633" s="11">
        <v>8</v>
      </c>
      <c r="I1633" s="11"/>
      <c r="J1633" s="87">
        <v>0.05</v>
      </c>
      <c r="K1633" s="88">
        <f t="shared" si="153"/>
        <v>0.11874999999999999</v>
      </c>
      <c r="L1633" s="238">
        <v>334208</v>
      </c>
      <c r="M1633" s="238">
        <v>278991.03000000003</v>
      </c>
      <c r="N1633" s="89">
        <v>0.05</v>
      </c>
      <c r="O1633" s="239">
        <f t="shared" si="155"/>
        <v>350918.40000000002</v>
      </c>
      <c r="P1633" s="238">
        <f t="shared" si="156"/>
        <v>231419.86882191777</v>
      </c>
      <c r="Q1633" s="238">
        <f t="shared" si="157"/>
        <v>119498.53117808225</v>
      </c>
      <c r="R1633" s="89">
        <v>0.05</v>
      </c>
      <c r="S1633" s="238">
        <f t="shared" si="154"/>
        <v>113523.60461917814</v>
      </c>
    </row>
    <row r="1634" spans="2:19" ht="15" customHeight="1" x14ac:dyDescent="0.25">
      <c r="B1634" s="11">
        <v>1630</v>
      </c>
      <c r="C1634" s="161" t="s">
        <v>1090</v>
      </c>
      <c r="D1634" s="237"/>
      <c r="E1634" s="152">
        <v>42455</v>
      </c>
      <c r="F1634" s="58">
        <v>44482</v>
      </c>
      <c r="G1634" s="5">
        <f t="shared" si="152"/>
        <v>5.5534246575342463</v>
      </c>
      <c r="H1634" s="11">
        <v>8</v>
      </c>
      <c r="I1634" s="11"/>
      <c r="J1634" s="87">
        <v>0.05</v>
      </c>
      <c r="K1634" s="88">
        <f t="shared" si="153"/>
        <v>0.11874999999999999</v>
      </c>
      <c r="L1634" s="238">
        <v>334208</v>
      </c>
      <c r="M1634" s="238">
        <v>278991.03000000003</v>
      </c>
      <c r="N1634" s="89">
        <v>0.05</v>
      </c>
      <c r="O1634" s="239">
        <f t="shared" si="155"/>
        <v>350918.40000000002</v>
      </c>
      <c r="P1634" s="238">
        <f t="shared" si="156"/>
        <v>231419.86882191777</v>
      </c>
      <c r="Q1634" s="238">
        <f t="shared" si="157"/>
        <v>119498.53117808225</v>
      </c>
      <c r="R1634" s="89">
        <v>0.05</v>
      </c>
      <c r="S1634" s="238">
        <f t="shared" si="154"/>
        <v>113523.60461917814</v>
      </c>
    </row>
    <row r="1635" spans="2:19" ht="15" customHeight="1" x14ac:dyDescent="0.25">
      <c r="B1635" s="11">
        <v>1631</v>
      </c>
      <c r="C1635" s="161" t="s">
        <v>1090</v>
      </c>
      <c r="D1635" s="237"/>
      <c r="E1635" s="152">
        <v>42455</v>
      </c>
      <c r="F1635" s="58">
        <v>44482</v>
      </c>
      <c r="G1635" s="5">
        <f t="shared" si="152"/>
        <v>5.5534246575342463</v>
      </c>
      <c r="H1635" s="11">
        <v>8</v>
      </c>
      <c r="I1635" s="11"/>
      <c r="J1635" s="87">
        <v>0.05</v>
      </c>
      <c r="K1635" s="88">
        <f t="shared" si="153"/>
        <v>0.11874999999999999</v>
      </c>
      <c r="L1635" s="238">
        <v>334208</v>
      </c>
      <c r="M1635" s="238">
        <v>278991.03000000003</v>
      </c>
      <c r="N1635" s="89">
        <v>0.05</v>
      </c>
      <c r="O1635" s="239">
        <f t="shared" si="155"/>
        <v>350918.40000000002</v>
      </c>
      <c r="P1635" s="238">
        <f t="shared" si="156"/>
        <v>231419.86882191777</v>
      </c>
      <c r="Q1635" s="238">
        <f t="shared" si="157"/>
        <v>119498.53117808225</v>
      </c>
      <c r="R1635" s="89">
        <v>0.05</v>
      </c>
      <c r="S1635" s="238">
        <f t="shared" si="154"/>
        <v>113523.60461917814</v>
      </c>
    </row>
    <row r="1636" spans="2:19" ht="15" customHeight="1" x14ac:dyDescent="0.25">
      <c r="B1636" s="11">
        <v>1632</v>
      </c>
      <c r="C1636" s="161" t="s">
        <v>1090</v>
      </c>
      <c r="D1636" s="237"/>
      <c r="E1636" s="152">
        <v>42455</v>
      </c>
      <c r="F1636" s="58">
        <v>44482</v>
      </c>
      <c r="G1636" s="5">
        <f t="shared" si="152"/>
        <v>5.5534246575342463</v>
      </c>
      <c r="H1636" s="11">
        <v>8</v>
      </c>
      <c r="I1636" s="11"/>
      <c r="J1636" s="87">
        <v>0.05</v>
      </c>
      <c r="K1636" s="88">
        <f t="shared" si="153"/>
        <v>0.11874999999999999</v>
      </c>
      <c r="L1636" s="238">
        <v>334208</v>
      </c>
      <c r="M1636" s="238">
        <v>278991.03000000003</v>
      </c>
      <c r="N1636" s="89">
        <v>0.05</v>
      </c>
      <c r="O1636" s="239">
        <f t="shared" si="155"/>
        <v>350918.40000000002</v>
      </c>
      <c r="P1636" s="238">
        <f t="shared" si="156"/>
        <v>231419.86882191777</v>
      </c>
      <c r="Q1636" s="238">
        <f t="shared" si="157"/>
        <v>119498.53117808225</v>
      </c>
      <c r="R1636" s="89">
        <v>0.05</v>
      </c>
      <c r="S1636" s="238">
        <f t="shared" si="154"/>
        <v>113523.60461917814</v>
      </c>
    </row>
    <row r="1637" spans="2:19" ht="15" customHeight="1" x14ac:dyDescent="0.25">
      <c r="B1637" s="11">
        <v>1633</v>
      </c>
      <c r="C1637" s="161" t="s">
        <v>1090</v>
      </c>
      <c r="D1637" s="237"/>
      <c r="E1637" s="152">
        <v>42455</v>
      </c>
      <c r="F1637" s="58">
        <v>44482</v>
      </c>
      <c r="G1637" s="5">
        <f t="shared" si="152"/>
        <v>5.5534246575342463</v>
      </c>
      <c r="H1637" s="11">
        <v>8</v>
      </c>
      <c r="I1637" s="11"/>
      <c r="J1637" s="87">
        <v>0.05</v>
      </c>
      <c r="K1637" s="88">
        <f t="shared" si="153"/>
        <v>0.11874999999999999</v>
      </c>
      <c r="L1637" s="238">
        <v>334208</v>
      </c>
      <c r="M1637" s="238">
        <v>278991.03000000003</v>
      </c>
      <c r="N1637" s="89">
        <v>0.05</v>
      </c>
      <c r="O1637" s="239">
        <f t="shared" si="155"/>
        <v>350918.40000000002</v>
      </c>
      <c r="P1637" s="238">
        <f t="shared" si="156"/>
        <v>231419.86882191777</v>
      </c>
      <c r="Q1637" s="238">
        <f t="shared" si="157"/>
        <v>119498.53117808225</v>
      </c>
      <c r="R1637" s="89">
        <v>0.05</v>
      </c>
      <c r="S1637" s="238">
        <f t="shared" si="154"/>
        <v>113523.60461917814</v>
      </c>
    </row>
    <row r="1638" spans="2:19" ht="15" customHeight="1" x14ac:dyDescent="0.25">
      <c r="B1638" s="11">
        <v>1634</v>
      </c>
      <c r="C1638" s="161" t="s">
        <v>1090</v>
      </c>
      <c r="D1638" s="237"/>
      <c r="E1638" s="152">
        <v>42455</v>
      </c>
      <c r="F1638" s="58">
        <v>44482</v>
      </c>
      <c r="G1638" s="5">
        <f t="shared" si="152"/>
        <v>5.5534246575342463</v>
      </c>
      <c r="H1638" s="11">
        <v>8</v>
      </c>
      <c r="I1638" s="11"/>
      <c r="J1638" s="87">
        <v>0.05</v>
      </c>
      <c r="K1638" s="88">
        <f t="shared" si="153"/>
        <v>0.11874999999999999</v>
      </c>
      <c r="L1638" s="238">
        <v>334208</v>
      </c>
      <c r="M1638" s="238">
        <v>278991.03000000003</v>
      </c>
      <c r="N1638" s="89">
        <v>0.05</v>
      </c>
      <c r="O1638" s="239">
        <f t="shared" si="155"/>
        <v>350918.40000000002</v>
      </c>
      <c r="P1638" s="238">
        <f t="shared" si="156"/>
        <v>231419.86882191777</v>
      </c>
      <c r="Q1638" s="238">
        <f t="shared" si="157"/>
        <v>119498.53117808225</v>
      </c>
      <c r="R1638" s="89">
        <v>0.05</v>
      </c>
      <c r="S1638" s="238">
        <f t="shared" si="154"/>
        <v>113523.60461917814</v>
      </c>
    </row>
    <row r="1639" spans="2:19" ht="15" customHeight="1" x14ac:dyDescent="0.25">
      <c r="B1639" s="11">
        <v>1635</v>
      </c>
      <c r="C1639" s="161" t="s">
        <v>1090</v>
      </c>
      <c r="D1639" s="237"/>
      <c r="E1639" s="152">
        <v>42455</v>
      </c>
      <c r="F1639" s="58">
        <v>44482</v>
      </c>
      <c r="G1639" s="5">
        <f t="shared" si="152"/>
        <v>5.5534246575342463</v>
      </c>
      <c r="H1639" s="11">
        <v>8</v>
      </c>
      <c r="I1639" s="11"/>
      <c r="J1639" s="87">
        <v>0.05</v>
      </c>
      <c r="K1639" s="88">
        <f t="shared" si="153"/>
        <v>0.11874999999999999</v>
      </c>
      <c r="L1639" s="238">
        <v>334208</v>
      </c>
      <c r="M1639" s="238">
        <v>278991.03000000003</v>
      </c>
      <c r="N1639" s="89">
        <v>0.05</v>
      </c>
      <c r="O1639" s="239">
        <f t="shared" si="155"/>
        <v>350918.40000000002</v>
      </c>
      <c r="P1639" s="238">
        <f t="shared" si="156"/>
        <v>231419.86882191777</v>
      </c>
      <c r="Q1639" s="238">
        <f t="shared" si="157"/>
        <v>119498.53117808225</v>
      </c>
      <c r="R1639" s="89">
        <v>0.05</v>
      </c>
      <c r="S1639" s="238">
        <f t="shared" si="154"/>
        <v>113523.60461917814</v>
      </c>
    </row>
    <row r="1640" spans="2:19" ht="15" customHeight="1" x14ac:dyDescent="0.25">
      <c r="B1640" s="11">
        <v>1636</v>
      </c>
      <c r="C1640" s="161" t="s">
        <v>1090</v>
      </c>
      <c r="D1640" s="237"/>
      <c r="E1640" s="152">
        <v>42455</v>
      </c>
      <c r="F1640" s="58">
        <v>44482</v>
      </c>
      <c r="G1640" s="5">
        <f t="shared" si="152"/>
        <v>5.5534246575342463</v>
      </c>
      <c r="H1640" s="11">
        <v>8</v>
      </c>
      <c r="I1640" s="11"/>
      <c r="J1640" s="87">
        <v>0.05</v>
      </c>
      <c r="K1640" s="88">
        <f t="shared" si="153"/>
        <v>0.11874999999999999</v>
      </c>
      <c r="L1640" s="238">
        <v>334208</v>
      </c>
      <c r="M1640" s="238">
        <v>278991.03000000003</v>
      </c>
      <c r="N1640" s="89">
        <v>0.05</v>
      </c>
      <c r="O1640" s="239">
        <f t="shared" si="155"/>
        <v>350918.40000000002</v>
      </c>
      <c r="P1640" s="238">
        <f t="shared" si="156"/>
        <v>231419.86882191777</v>
      </c>
      <c r="Q1640" s="238">
        <f t="shared" si="157"/>
        <v>119498.53117808225</v>
      </c>
      <c r="R1640" s="89">
        <v>0.05</v>
      </c>
      <c r="S1640" s="238">
        <f t="shared" si="154"/>
        <v>113523.60461917814</v>
      </c>
    </row>
    <row r="1641" spans="2:19" ht="15" customHeight="1" x14ac:dyDescent="0.25">
      <c r="B1641" s="11">
        <v>1637</v>
      </c>
      <c r="C1641" s="161" t="s">
        <v>1090</v>
      </c>
      <c r="D1641" s="237"/>
      <c r="E1641" s="152">
        <v>42455</v>
      </c>
      <c r="F1641" s="58">
        <v>44482</v>
      </c>
      <c r="G1641" s="5">
        <f t="shared" si="152"/>
        <v>5.5534246575342463</v>
      </c>
      <c r="H1641" s="11">
        <v>8</v>
      </c>
      <c r="I1641" s="11"/>
      <c r="J1641" s="87">
        <v>0.05</v>
      </c>
      <c r="K1641" s="88">
        <f t="shared" si="153"/>
        <v>0.11874999999999999</v>
      </c>
      <c r="L1641" s="238">
        <v>334208</v>
      </c>
      <c r="M1641" s="238">
        <v>278991.03000000003</v>
      </c>
      <c r="N1641" s="89">
        <v>0.05</v>
      </c>
      <c r="O1641" s="239">
        <f t="shared" si="155"/>
        <v>350918.40000000002</v>
      </c>
      <c r="P1641" s="238">
        <f t="shared" si="156"/>
        <v>231419.86882191777</v>
      </c>
      <c r="Q1641" s="238">
        <f t="shared" si="157"/>
        <v>119498.53117808225</v>
      </c>
      <c r="R1641" s="89">
        <v>0.05</v>
      </c>
      <c r="S1641" s="238">
        <f t="shared" si="154"/>
        <v>113523.60461917814</v>
      </c>
    </row>
    <row r="1642" spans="2:19" ht="15" customHeight="1" x14ac:dyDescent="0.25">
      <c r="B1642" s="11">
        <v>1638</v>
      </c>
      <c r="C1642" s="161" t="s">
        <v>1090</v>
      </c>
      <c r="D1642" s="237"/>
      <c r="E1642" s="152">
        <v>42455</v>
      </c>
      <c r="F1642" s="58">
        <v>44482</v>
      </c>
      <c r="G1642" s="5">
        <f t="shared" si="152"/>
        <v>5.5534246575342463</v>
      </c>
      <c r="H1642" s="11">
        <v>8</v>
      </c>
      <c r="I1642" s="11"/>
      <c r="J1642" s="87">
        <v>0.05</v>
      </c>
      <c r="K1642" s="88">
        <f t="shared" si="153"/>
        <v>0.11874999999999999</v>
      </c>
      <c r="L1642" s="238">
        <v>334208</v>
      </c>
      <c r="M1642" s="238">
        <v>278991.03000000003</v>
      </c>
      <c r="N1642" s="89">
        <v>0.05</v>
      </c>
      <c r="O1642" s="239">
        <f t="shared" si="155"/>
        <v>350918.40000000002</v>
      </c>
      <c r="P1642" s="238">
        <f t="shared" si="156"/>
        <v>231419.86882191777</v>
      </c>
      <c r="Q1642" s="238">
        <f t="shared" si="157"/>
        <v>119498.53117808225</v>
      </c>
      <c r="R1642" s="89">
        <v>0.05</v>
      </c>
      <c r="S1642" s="238">
        <f t="shared" si="154"/>
        <v>113523.60461917814</v>
      </c>
    </row>
    <row r="1643" spans="2:19" ht="15" customHeight="1" x14ac:dyDescent="0.25">
      <c r="B1643" s="11">
        <v>1639</v>
      </c>
      <c r="C1643" s="161" t="s">
        <v>1091</v>
      </c>
      <c r="D1643" s="237"/>
      <c r="E1643" s="152">
        <v>42455</v>
      </c>
      <c r="F1643" s="58">
        <v>44482</v>
      </c>
      <c r="G1643" s="5">
        <f t="shared" si="152"/>
        <v>5.5534246575342463</v>
      </c>
      <c r="H1643" s="11">
        <v>15</v>
      </c>
      <c r="I1643" s="11"/>
      <c r="J1643" s="87">
        <v>0.05</v>
      </c>
      <c r="K1643" s="88">
        <f t="shared" si="153"/>
        <v>6.3333333333333325E-2</v>
      </c>
      <c r="L1643" s="238">
        <v>7971273</v>
      </c>
      <c r="M1643" s="238">
        <v>6654280.0700000003</v>
      </c>
      <c r="N1643" s="89">
        <v>0.05</v>
      </c>
      <c r="O1643" s="239">
        <f t="shared" si="155"/>
        <v>8369836.6500000004</v>
      </c>
      <c r="P1643" s="238">
        <f t="shared" si="156"/>
        <v>2943812.9580041091</v>
      </c>
      <c r="Q1643" s="238">
        <f t="shared" si="157"/>
        <v>5426023.6919958908</v>
      </c>
      <c r="R1643" s="89">
        <v>0.05</v>
      </c>
      <c r="S1643" s="238">
        <f t="shared" si="154"/>
        <v>5154722.5073960964</v>
      </c>
    </row>
    <row r="1644" spans="2:19" ht="15" customHeight="1" x14ac:dyDescent="0.25">
      <c r="B1644" s="11">
        <v>1640</v>
      </c>
      <c r="C1644" s="161" t="s">
        <v>1092</v>
      </c>
      <c r="D1644" s="237"/>
      <c r="E1644" s="152">
        <v>42455</v>
      </c>
      <c r="F1644" s="58">
        <v>44482</v>
      </c>
      <c r="G1644" s="5">
        <f t="shared" si="152"/>
        <v>5.5534246575342463</v>
      </c>
      <c r="H1644" s="11">
        <v>15</v>
      </c>
      <c r="I1644" s="11"/>
      <c r="J1644" s="87">
        <v>0.05</v>
      </c>
      <c r="K1644" s="88">
        <f t="shared" si="153"/>
        <v>6.3333333333333325E-2</v>
      </c>
      <c r="L1644" s="238">
        <v>4432794</v>
      </c>
      <c r="M1644" s="238">
        <v>3700419.34</v>
      </c>
      <c r="N1644" s="89">
        <v>0.05</v>
      </c>
      <c r="O1644" s="239">
        <f t="shared" si="155"/>
        <v>4654433.7</v>
      </c>
      <c r="P1644" s="238">
        <f t="shared" si="156"/>
        <v>1637042.9688410957</v>
      </c>
      <c r="Q1644" s="238">
        <f t="shared" si="157"/>
        <v>3017390.7311589047</v>
      </c>
      <c r="R1644" s="89">
        <v>0.05</v>
      </c>
      <c r="S1644" s="238">
        <f t="shared" si="154"/>
        <v>2866521.1946009593</v>
      </c>
    </row>
    <row r="1645" spans="2:19" ht="15" customHeight="1" x14ac:dyDescent="0.25">
      <c r="B1645" s="11">
        <v>1641</v>
      </c>
      <c r="C1645" s="161" t="s">
        <v>1093</v>
      </c>
      <c r="D1645" s="237"/>
      <c r="E1645" s="152">
        <v>42455</v>
      </c>
      <c r="F1645" s="58">
        <v>44482</v>
      </c>
      <c r="G1645" s="5">
        <f t="shared" si="152"/>
        <v>5.5534246575342463</v>
      </c>
      <c r="H1645" s="11">
        <v>15</v>
      </c>
      <c r="I1645" s="11"/>
      <c r="J1645" s="87">
        <v>0.05</v>
      </c>
      <c r="K1645" s="88">
        <f t="shared" si="153"/>
        <v>6.3333333333333325E-2</v>
      </c>
      <c r="L1645" s="238">
        <v>1292639</v>
      </c>
      <c r="M1645" s="238">
        <v>1079072.55</v>
      </c>
      <c r="N1645" s="89">
        <v>0.05</v>
      </c>
      <c r="O1645" s="239">
        <f t="shared" si="155"/>
        <v>1357270.95</v>
      </c>
      <c r="P1645" s="238">
        <f t="shared" si="156"/>
        <v>477375.12417671218</v>
      </c>
      <c r="Q1645" s="238">
        <f t="shared" si="157"/>
        <v>879895.82582328771</v>
      </c>
      <c r="R1645" s="89">
        <v>0.05</v>
      </c>
      <c r="S1645" s="238">
        <f t="shared" si="154"/>
        <v>835901.03453212325</v>
      </c>
    </row>
    <row r="1646" spans="2:19" ht="15" customHeight="1" x14ac:dyDescent="0.25">
      <c r="B1646" s="11">
        <v>1642</v>
      </c>
      <c r="C1646" s="161" t="s">
        <v>1094</v>
      </c>
      <c r="D1646" s="237" t="s">
        <v>2585</v>
      </c>
      <c r="E1646" s="152">
        <v>42455</v>
      </c>
      <c r="F1646" s="58">
        <v>44482</v>
      </c>
      <c r="G1646" s="5">
        <f t="shared" si="152"/>
        <v>5.5534246575342463</v>
      </c>
      <c r="H1646" s="11">
        <v>15</v>
      </c>
      <c r="I1646" s="11"/>
      <c r="J1646" s="87">
        <v>0.05</v>
      </c>
      <c r="K1646" s="88">
        <f t="shared" si="153"/>
        <v>6.3333333333333325E-2</v>
      </c>
      <c r="L1646" s="238">
        <v>64400254</v>
      </c>
      <c r="M1646" s="238">
        <v>53760212.020000003</v>
      </c>
      <c r="N1646" s="89">
        <v>0.05</v>
      </c>
      <c r="O1646" s="239">
        <f t="shared" si="155"/>
        <v>67620266.700000003</v>
      </c>
      <c r="P1646" s="238">
        <f t="shared" si="156"/>
        <v>23783190.241252054</v>
      </c>
      <c r="Q1646" s="238">
        <f t="shared" si="157"/>
        <v>43837076.458747953</v>
      </c>
      <c r="R1646" s="89">
        <v>0.05</v>
      </c>
      <c r="S1646" s="238">
        <f t="shared" si="154"/>
        <v>41645222.635810554</v>
      </c>
    </row>
    <row r="1647" spans="2:19" ht="15" customHeight="1" x14ac:dyDescent="0.25">
      <c r="B1647" s="11">
        <v>1643</v>
      </c>
      <c r="C1647" s="161" t="s">
        <v>1094</v>
      </c>
      <c r="D1647" s="237" t="s">
        <v>2585</v>
      </c>
      <c r="E1647" s="152">
        <v>42455</v>
      </c>
      <c r="F1647" s="58">
        <v>44482</v>
      </c>
      <c r="G1647" s="5">
        <f t="shared" si="152"/>
        <v>5.5534246575342463</v>
      </c>
      <c r="H1647" s="11">
        <v>15</v>
      </c>
      <c r="I1647" s="11"/>
      <c r="J1647" s="87">
        <v>0.05</v>
      </c>
      <c r="K1647" s="88">
        <f t="shared" si="153"/>
        <v>6.3333333333333325E-2</v>
      </c>
      <c r="L1647" s="238">
        <v>64400254</v>
      </c>
      <c r="M1647" s="238">
        <v>53760212.020000003</v>
      </c>
      <c r="N1647" s="89">
        <v>0.05</v>
      </c>
      <c r="O1647" s="239">
        <f t="shared" si="155"/>
        <v>67620266.700000003</v>
      </c>
      <c r="P1647" s="238">
        <f t="shared" si="156"/>
        <v>23783190.241252054</v>
      </c>
      <c r="Q1647" s="238">
        <f t="shared" si="157"/>
        <v>43837076.458747953</v>
      </c>
      <c r="R1647" s="89">
        <v>0.05</v>
      </c>
      <c r="S1647" s="238">
        <f t="shared" si="154"/>
        <v>41645222.635810554</v>
      </c>
    </row>
    <row r="1648" spans="2:19" ht="15" customHeight="1" x14ac:dyDescent="0.25">
      <c r="B1648" s="11">
        <v>1644</v>
      </c>
      <c r="C1648" s="161" t="s">
        <v>1095</v>
      </c>
      <c r="D1648" s="237"/>
      <c r="E1648" s="152">
        <v>42455</v>
      </c>
      <c r="F1648" s="58">
        <v>44482</v>
      </c>
      <c r="G1648" s="5">
        <f t="shared" si="152"/>
        <v>5.5534246575342463</v>
      </c>
      <c r="H1648" s="11">
        <v>25</v>
      </c>
      <c r="I1648" s="11"/>
      <c r="J1648" s="87">
        <v>0.05</v>
      </c>
      <c r="K1648" s="88">
        <f t="shared" si="153"/>
        <v>3.7999999999999999E-2</v>
      </c>
      <c r="L1648" s="238">
        <v>2609269160</v>
      </c>
      <c r="M1648" s="238">
        <v>2180077776.5</v>
      </c>
      <c r="N1648" s="89">
        <v>0.05</v>
      </c>
      <c r="O1648" s="239">
        <f t="shared" si="155"/>
        <v>2739732618</v>
      </c>
      <c r="P1648" s="238">
        <f t="shared" si="156"/>
        <v>578166149.68237805</v>
      </c>
      <c r="Q1648" s="238">
        <f t="shared" si="157"/>
        <v>2161566468.3176222</v>
      </c>
      <c r="R1648" s="89">
        <v>0.05</v>
      </c>
      <c r="S1648" s="238">
        <f t="shared" si="154"/>
        <v>2053488144.901741</v>
      </c>
    </row>
    <row r="1649" spans="2:19" ht="15" customHeight="1" x14ac:dyDescent="0.25">
      <c r="B1649" s="11">
        <v>1645</v>
      </c>
      <c r="C1649" s="161" t="s">
        <v>1096</v>
      </c>
      <c r="D1649" s="237"/>
      <c r="E1649" s="152">
        <v>42455</v>
      </c>
      <c r="F1649" s="58">
        <v>44482</v>
      </c>
      <c r="G1649" s="5">
        <f t="shared" si="152"/>
        <v>5.5534246575342463</v>
      </c>
      <c r="H1649" s="11">
        <v>5</v>
      </c>
      <c r="I1649" s="11"/>
      <c r="J1649" s="87">
        <v>0.05</v>
      </c>
      <c r="K1649" s="88">
        <f t="shared" si="153"/>
        <v>0.19</v>
      </c>
      <c r="L1649" s="238">
        <v>2013487</v>
      </c>
      <c r="M1649" s="238">
        <v>1680823.93</v>
      </c>
      <c r="N1649" s="89">
        <v>0.05</v>
      </c>
      <c r="O1649" s="239">
        <f t="shared" si="155"/>
        <v>2114161.35</v>
      </c>
      <c r="P1649" s="238">
        <f t="shared" si="156"/>
        <v>2230758.7965082191</v>
      </c>
      <c r="Q1649" s="238">
        <f t="shared" si="157"/>
        <v>0</v>
      </c>
      <c r="R1649" s="89">
        <v>0.05</v>
      </c>
      <c r="S1649" s="238">
        <f t="shared" si="154"/>
        <v>105708.0675</v>
      </c>
    </row>
    <row r="1650" spans="2:19" ht="15" customHeight="1" x14ac:dyDescent="0.25">
      <c r="B1650" s="11">
        <v>1646</v>
      </c>
      <c r="C1650" s="161" t="s">
        <v>1096</v>
      </c>
      <c r="D1650" s="237"/>
      <c r="E1650" s="152">
        <v>42455</v>
      </c>
      <c r="F1650" s="58">
        <v>44482</v>
      </c>
      <c r="G1650" s="5">
        <f t="shared" si="152"/>
        <v>5.5534246575342463</v>
      </c>
      <c r="H1650" s="11">
        <v>5</v>
      </c>
      <c r="I1650" s="11"/>
      <c r="J1650" s="87">
        <v>0.05</v>
      </c>
      <c r="K1650" s="88">
        <f t="shared" si="153"/>
        <v>0.19</v>
      </c>
      <c r="L1650" s="238">
        <v>2013487</v>
      </c>
      <c r="M1650" s="238">
        <v>1680823.93</v>
      </c>
      <c r="N1650" s="89">
        <v>0.05</v>
      </c>
      <c r="O1650" s="239">
        <f t="shared" si="155"/>
        <v>2114161.35</v>
      </c>
      <c r="P1650" s="238">
        <f t="shared" si="156"/>
        <v>2230758.7965082191</v>
      </c>
      <c r="Q1650" s="238">
        <f t="shared" si="157"/>
        <v>0</v>
      </c>
      <c r="R1650" s="89">
        <v>0.05</v>
      </c>
      <c r="S1650" s="238">
        <f t="shared" si="154"/>
        <v>105708.0675</v>
      </c>
    </row>
    <row r="1651" spans="2:19" ht="15" customHeight="1" x14ac:dyDescent="0.25">
      <c r="B1651" s="11">
        <v>1647</v>
      </c>
      <c r="C1651" s="161" t="s">
        <v>1096</v>
      </c>
      <c r="D1651" s="237"/>
      <c r="E1651" s="152">
        <v>42455</v>
      </c>
      <c r="F1651" s="58">
        <v>44482</v>
      </c>
      <c r="G1651" s="5">
        <f t="shared" si="152"/>
        <v>5.5534246575342463</v>
      </c>
      <c r="H1651" s="11">
        <v>5</v>
      </c>
      <c r="I1651" s="11"/>
      <c r="J1651" s="87">
        <v>0.05</v>
      </c>
      <c r="K1651" s="88">
        <f t="shared" si="153"/>
        <v>0.19</v>
      </c>
      <c r="L1651" s="238">
        <v>2013487</v>
      </c>
      <c r="M1651" s="238">
        <v>1680823.93</v>
      </c>
      <c r="N1651" s="89">
        <v>0.05</v>
      </c>
      <c r="O1651" s="239">
        <f t="shared" si="155"/>
        <v>2114161.35</v>
      </c>
      <c r="P1651" s="238">
        <f t="shared" si="156"/>
        <v>2230758.7965082191</v>
      </c>
      <c r="Q1651" s="238">
        <f t="shared" si="157"/>
        <v>0</v>
      </c>
      <c r="R1651" s="89">
        <v>0.05</v>
      </c>
      <c r="S1651" s="238">
        <f t="shared" si="154"/>
        <v>105708.0675</v>
      </c>
    </row>
    <row r="1652" spans="2:19" ht="15" customHeight="1" x14ac:dyDescent="0.25">
      <c r="B1652" s="11">
        <v>1648</v>
      </c>
      <c r="C1652" s="161" t="s">
        <v>1096</v>
      </c>
      <c r="D1652" s="237"/>
      <c r="E1652" s="152">
        <v>42455</v>
      </c>
      <c r="F1652" s="58">
        <v>44482</v>
      </c>
      <c r="G1652" s="5">
        <f t="shared" si="152"/>
        <v>5.5534246575342463</v>
      </c>
      <c r="H1652" s="11">
        <v>5</v>
      </c>
      <c r="I1652" s="11"/>
      <c r="J1652" s="87">
        <v>0.05</v>
      </c>
      <c r="K1652" s="88">
        <f t="shared" si="153"/>
        <v>0.19</v>
      </c>
      <c r="L1652" s="238">
        <v>2013487</v>
      </c>
      <c r="M1652" s="238">
        <v>1680823.93</v>
      </c>
      <c r="N1652" s="89">
        <v>0.05</v>
      </c>
      <c r="O1652" s="239">
        <f t="shared" si="155"/>
        <v>2114161.35</v>
      </c>
      <c r="P1652" s="238">
        <f t="shared" si="156"/>
        <v>2230758.7965082191</v>
      </c>
      <c r="Q1652" s="238">
        <f t="shared" si="157"/>
        <v>0</v>
      </c>
      <c r="R1652" s="89">
        <v>0.05</v>
      </c>
      <c r="S1652" s="238">
        <f t="shared" si="154"/>
        <v>105708.0675</v>
      </c>
    </row>
    <row r="1653" spans="2:19" ht="15" customHeight="1" x14ac:dyDescent="0.25">
      <c r="B1653" s="11">
        <v>1649</v>
      </c>
      <c r="C1653" s="161" t="s">
        <v>1097</v>
      </c>
      <c r="D1653" s="237"/>
      <c r="E1653" s="152">
        <v>42455</v>
      </c>
      <c r="F1653" s="58">
        <v>44482</v>
      </c>
      <c r="G1653" s="5">
        <f t="shared" si="152"/>
        <v>5.5534246575342463</v>
      </c>
      <c r="H1653" s="11">
        <v>15</v>
      </c>
      <c r="I1653" s="11"/>
      <c r="J1653" s="87">
        <v>0.05</v>
      </c>
      <c r="K1653" s="88">
        <f t="shared" si="153"/>
        <v>6.3333333333333325E-2</v>
      </c>
      <c r="L1653" s="238">
        <v>40334</v>
      </c>
      <c r="M1653" s="238">
        <v>33670.129999999997</v>
      </c>
      <c r="N1653" s="89">
        <v>0.05</v>
      </c>
      <c r="O1653" s="239">
        <f t="shared" si="155"/>
        <v>42350.700000000004</v>
      </c>
      <c r="P1653" s="238">
        <f t="shared" si="156"/>
        <v>14895.456704109587</v>
      </c>
      <c r="Q1653" s="238">
        <f t="shared" si="157"/>
        <v>27455.243295890417</v>
      </c>
      <c r="R1653" s="89">
        <v>0.05</v>
      </c>
      <c r="S1653" s="238">
        <f t="shared" si="154"/>
        <v>26082.481131095894</v>
      </c>
    </row>
    <row r="1654" spans="2:19" ht="15" customHeight="1" x14ac:dyDescent="0.25">
      <c r="B1654" s="11">
        <v>1650</v>
      </c>
      <c r="C1654" s="161" t="s">
        <v>1097</v>
      </c>
      <c r="D1654" s="237"/>
      <c r="E1654" s="152">
        <v>42455</v>
      </c>
      <c r="F1654" s="58">
        <v>44482</v>
      </c>
      <c r="G1654" s="5">
        <f t="shared" si="152"/>
        <v>5.5534246575342463</v>
      </c>
      <c r="H1654" s="11">
        <v>15</v>
      </c>
      <c r="I1654" s="11"/>
      <c r="J1654" s="87">
        <v>0.05</v>
      </c>
      <c r="K1654" s="88">
        <f t="shared" si="153"/>
        <v>6.3333333333333325E-2</v>
      </c>
      <c r="L1654" s="238">
        <v>40334</v>
      </c>
      <c r="M1654" s="238">
        <v>33670.129999999997</v>
      </c>
      <c r="N1654" s="89">
        <v>0.05</v>
      </c>
      <c r="O1654" s="239">
        <f t="shared" si="155"/>
        <v>42350.700000000004</v>
      </c>
      <c r="P1654" s="238">
        <f t="shared" si="156"/>
        <v>14895.456704109587</v>
      </c>
      <c r="Q1654" s="238">
        <f t="shared" si="157"/>
        <v>27455.243295890417</v>
      </c>
      <c r="R1654" s="89">
        <v>0.05</v>
      </c>
      <c r="S1654" s="238">
        <f t="shared" si="154"/>
        <v>26082.481131095894</v>
      </c>
    </row>
    <row r="1655" spans="2:19" ht="15" customHeight="1" x14ac:dyDescent="0.25">
      <c r="B1655" s="11">
        <v>1651</v>
      </c>
      <c r="C1655" s="161" t="s">
        <v>1097</v>
      </c>
      <c r="D1655" s="237"/>
      <c r="E1655" s="152">
        <v>42455</v>
      </c>
      <c r="F1655" s="58">
        <v>44482</v>
      </c>
      <c r="G1655" s="5">
        <f t="shared" si="152"/>
        <v>5.5534246575342463</v>
      </c>
      <c r="H1655" s="11">
        <v>15</v>
      </c>
      <c r="I1655" s="11"/>
      <c r="J1655" s="87">
        <v>0.05</v>
      </c>
      <c r="K1655" s="88">
        <f t="shared" si="153"/>
        <v>6.3333333333333325E-2</v>
      </c>
      <c r="L1655" s="238">
        <v>40334</v>
      </c>
      <c r="M1655" s="238">
        <v>33670.129999999997</v>
      </c>
      <c r="N1655" s="89">
        <v>0.05</v>
      </c>
      <c r="O1655" s="239">
        <f t="shared" si="155"/>
        <v>42350.700000000004</v>
      </c>
      <c r="P1655" s="238">
        <f t="shared" si="156"/>
        <v>14895.456704109587</v>
      </c>
      <c r="Q1655" s="238">
        <f t="shared" si="157"/>
        <v>27455.243295890417</v>
      </c>
      <c r="R1655" s="89">
        <v>0.05</v>
      </c>
      <c r="S1655" s="238">
        <f t="shared" si="154"/>
        <v>26082.481131095894</v>
      </c>
    </row>
    <row r="1656" spans="2:19" ht="15" customHeight="1" x14ac:dyDescent="0.25">
      <c r="B1656" s="11">
        <v>1652</v>
      </c>
      <c r="C1656" s="161" t="s">
        <v>1097</v>
      </c>
      <c r="D1656" s="237"/>
      <c r="E1656" s="152">
        <v>42455</v>
      </c>
      <c r="F1656" s="58">
        <v>44482</v>
      </c>
      <c r="G1656" s="5">
        <f t="shared" si="152"/>
        <v>5.5534246575342463</v>
      </c>
      <c r="H1656" s="11">
        <v>15</v>
      </c>
      <c r="I1656" s="11"/>
      <c r="J1656" s="87">
        <v>0.05</v>
      </c>
      <c r="K1656" s="88">
        <f t="shared" si="153"/>
        <v>6.3333333333333325E-2</v>
      </c>
      <c r="L1656" s="238">
        <v>40334</v>
      </c>
      <c r="M1656" s="238">
        <v>33670.129999999997</v>
      </c>
      <c r="N1656" s="89">
        <v>0.05</v>
      </c>
      <c r="O1656" s="239">
        <f t="shared" si="155"/>
        <v>42350.700000000004</v>
      </c>
      <c r="P1656" s="238">
        <f t="shared" si="156"/>
        <v>14895.456704109587</v>
      </c>
      <c r="Q1656" s="238">
        <f t="shared" si="157"/>
        <v>27455.243295890417</v>
      </c>
      <c r="R1656" s="89">
        <v>0.05</v>
      </c>
      <c r="S1656" s="238">
        <f t="shared" si="154"/>
        <v>26082.481131095894</v>
      </c>
    </row>
    <row r="1657" spans="2:19" ht="15" customHeight="1" x14ac:dyDescent="0.25">
      <c r="B1657" s="11">
        <v>1653</v>
      </c>
      <c r="C1657" s="161" t="s">
        <v>1097</v>
      </c>
      <c r="D1657" s="237"/>
      <c r="E1657" s="152">
        <v>42455</v>
      </c>
      <c r="F1657" s="58">
        <v>44482</v>
      </c>
      <c r="G1657" s="5">
        <f t="shared" si="152"/>
        <v>5.5534246575342463</v>
      </c>
      <c r="H1657" s="11">
        <v>15</v>
      </c>
      <c r="I1657" s="11"/>
      <c r="J1657" s="87">
        <v>0.05</v>
      </c>
      <c r="K1657" s="88">
        <f t="shared" si="153"/>
        <v>6.3333333333333325E-2</v>
      </c>
      <c r="L1657" s="238">
        <v>40334</v>
      </c>
      <c r="M1657" s="238">
        <v>33670.129999999997</v>
      </c>
      <c r="N1657" s="89">
        <v>0.05</v>
      </c>
      <c r="O1657" s="239">
        <f t="shared" si="155"/>
        <v>42350.700000000004</v>
      </c>
      <c r="P1657" s="238">
        <f t="shared" si="156"/>
        <v>14895.456704109587</v>
      </c>
      <c r="Q1657" s="238">
        <f t="shared" si="157"/>
        <v>27455.243295890417</v>
      </c>
      <c r="R1657" s="89">
        <v>0.05</v>
      </c>
      <c r="S1657" s="238">
        <f t="shared" si="154"/>
        <v>26082.481131095894</v>
      </c>
    </row>
    <row r="1658" spans="2:19" ht="15" customHeight="1" x14ac:dyDescent="0.25">
      <c r="B1658" s="11">
        <v>1654</v>
      </c>
      <c r="C1658" s="161" t="s">
        <v>1097</v>
      </c>
      <c r="D1658" s="237"/>
      <c r="E1658" s="152">
        <v>42455</v>
      </c>
      <c r="F1658" s="58">
        <v>44482</v>
      </c>
      <c r="G1658" s="5">
        <f t="shared" si="152"/>
        <v>5.5534246575342463</v>
      </c>
      <c r="H1658" s="11">
        <v>15</v>
      </c>
      <c r="I1658" s="11"/>
      <c r="J1658" s="87">
        <v>0.05</v>
      </c>
      <c r="K1658" s="88">
        <f t="shared" si="153"/>
        <v>6.3333333333333325E-2</v>
      </c>
      <c r="L1658" s="238">
        <v>40334</v>
      </c>
      <c r="M1658" s="238">
        <v>33670.129999999997</v>
      </c>
      <c r="N1658" s="89">
        <v>0.05</v>
      </c>
      <c r="O1658" s="239">
        <f t="shared" si="155"/>
        <v>42350.700000000004</v>
      </c>
      <c r="P1658" s="238">
        <f t="shared" si="156"/>
        <v>14895.456704109587</v>
      </c>
      <c r="Q1658" s="238">
        <f t="shared" si="157"/>
        <v>27455.243295890417</v>
      </c>
      <c r="R1658" s="89">
        <v>0.05</v>
      </c>
      <c r="S1658" s="238">
        <f t="shared" si="154"/>
        <v>26082.481131095894</v>
      </c>
    </row>
    <row r="1659" spans="2:19" ht="15" customHeight="1" x14ac:dyDescent="0.25">
      <c r="B1659" s="11">
        <v>1655</v>
      </c>
      <c r="C1659" s="161" t="s">
        <v>1097</v>
      </c>
      <c r="D1659" s="237"/>
      <c r="E1659" s="152">
        <v>42455</v>
      </c>
      <c r="F1659" s="58">
        <v>44482</v>
      </c>
      <c r="G1659" s="5">
        <f t="shared" si="152"/>
        <v>5.5534246575342463</v>
      </c>
      <c r="H1659" s="11">
        <v>15</v>
      </c>
      <c r="I1659" s="11"/>
      <c r="J1659" s="87">
        <v>0.05</v>
      </c>
      <c r="K1659" s="88">
        <f t="shared" si="153"/>
        <v>6.3333333333333325E-2</v>
      </c>
      <c r="L1659" s="238">
        <v>40334</v>
      </c>
      <c r="M1659" s="238">
        <v>33670.129999999997</v>
      </c>
      <c r="N1659" s="89">
        <v>0.05</v>
      </c>
      <c r="O1659" s="239">
        <f t="shared" si="155"/>
        <v>42350.700000000004</v>
      </c>
      <c r="P1659" s="238">
        <f t="shared" si="156"/>
        <v>14895.456704109587</v>
      </c>
      <c r="Q1659" s="238">
        <f t="shared" si="157"/>
        <v>27455.243295890417</v>
      </c>
      <c r="R1659" s="89">
        <v>0.05</v>
      </c>
      <c r="S1659" s="238">
        <f t="shared" si="154"/>
        <v>26082.481131095894</v>
      </c>
    </row>
    <row r="1660" spans="2:19" ht="15" customHeight="1" x14ac:dyDescent="0.25">
      <c r="B1660" s="11">
        <v>1656</v>
      </c>
      <c r="C1660" s="161" t="s">
        <v>1097</v>
      </c>
      <c r="D1660" s="237"/>
      <c r="E1660" s="152">
        <v>42455</v>
      </c>
      <c r="F1660" s="58">
        <v>44482</v>
      </c>
      <c r="G1660" s="5">
        <f t="shared" si="152"/>
        <v>5.5534246575342463</v>
      </c>
      <c r="H1660" s="11">
        <v>15</v>
      </c>
      <c r="I1660" s="11"/>
      <c r="J1660" s="87">
        <v>0.05</v>
      </c>
      <c r="K1660" s="88">
        <f t="shared" si="153"/>
        <v>6.3333333333333325E-2</v>
      </c>
      <c r="L1660" s="238">
        <v>40334</v>
      </c>
      <c r="M1660" s="238">
        <v>33670.129999999997</v>
      </c>
      <c r="N1660" s="89">
        <v>0.05</v>
      </c>
      <c r="O1660" s="239">
        <f t="shared" si="155"/>
        <v>42350.700000000004</v>
      </c>
      <c r="P1660" s="238">
        <f t="shared" si="156"/>
        <v>14895.456704109587</v>
      </c>
      <c r="Q1660" s="238">
        <f t="shared" si="157"/>
        <v>27455.243295890417</v>
      </c>
      <c r="R1660" s="89">
        <v>0.05</v>
      </c>
      <c r="S1660" s="238">
        <f t="shared" si="154"/>
        <v>26082.481131095894</v>
      </c>
    </row>
    <row r="1661" spans="2:19" ht="15" customHeight="1" x14ac:dyDescent="0.25">
      <c r="B1661" s="11">
        <v>1657</v>
      </c>
      <c r="C1661" s="161" t="s">
        <v>1097</v>
      </c>
      <c r="D1661" s="237"/>
      <c r="E1661" s="152">
        <v>42455</v>
      </c>
      <c r="F1661" s="58">
        <v>44482</v>
      </c>
      <c r="G1661" s="5">
        <f t="shared" si="152"/>
        <v>5.5534246575342463</v>
      </c>
      <c r="H1661" s="11">
        <v>15</v>
      </c>
      <c r="I1661" s="11"/>
      <c r="J1661" s="87">
        <v>0.05</v>
      </c>
      <c r="K1661" s="88">
        <f t="shared" si="153"/>
        <v>6.3333333333333325E-2</v>
      </c>
      <c r="L1661" s="238">
        <v>40334</v>
      </c>
      <c r="M1661" s="238">
        <v>33670.129999999997</v>
      </c>
      <c r="N1661" s="89">
        <v>0.05</v>
      </c>
      <c r="O1661" s="239">
        <f t="shared" si="155"/>
        <v>42350.700000000004</v>
      </c>
      <c r="P1661" s="238">
        <f t="shared" si="156"/>
        <v>14895.456704109587</v>
      </c>
      <c r="Q1661" s="238">
        <f t="shared" si="157"/>
        <v>27455.243295890417</v>
      </c>
      <c r="R1661" s="89">
        <v>0.05</v>
      </c>
      <c r="S1661" s="238">
        <f t="shared" si="154"/>
        <v>26082.481131095894</v>
      </c>
    </row>
    <row r="1662" spans="2:19" ht="15" customHeight="1" x14ac:dyDescent="0.25">
      <c r="B1662" s="11">
        <v>1658</v>
      </c>
      <c r="C1662" s="161" t="s">
        <v>1097</v>
      </c>
      <c r="D1662" s="237"/>
      <c r="E1662" s="152">
        <v>42455</v>
      </c>
      <c r="F1662" s="58">
        <v>44482</v>
      </c>
      <c r="G1662" s="5">
        <f t="shared" si="152"/>
        <v>5.5534246575342463</v>
      </c>
      <c r="H1662" s="11">
        <v>15</v>
      </c>
      <c r="I1662" s="11"/>
      <c r="J1662" s="87">
        <v>0.05</v>
      </c>
      <c r="K1662" s="88">
        <f t="shared" si="153"/>
        <v>6.3333333333333325E-2</v>
      </c>
      <c r="L1662" s="238">
        <v>40334</v>
      </c>
      <c r="M1662" s="238">
        <v>33670.129999999997</v>
      </c>
      <c r="N1662" s="89">
        <v>0.05</v>
      </c>
      <c r="O1662" s="239">
        <f t="shared" si="155"/>
        <v>42350.700000000004</v>
      </c>
      <c r="P1662" s="238">
        <f t="shared" si="156"/>
        <v>14895.456704109587</v>
      </c>
      <c r="Q1662" s="238">
        <f t="shared" si="157"/>
        <v>27455.243295890417</v>
      </c>
      <c r="R1662" s="89">
        <v>0.05</v>
      </c>
      <c r="S1662" s="238">
        <f t="shared" si="154"/>
        <v>26082.481131095894</v>
      </c>
    </row>
    <row r="1663" spans="2:19" ht="15" customHeight="1" x14ac:dyDescent="0.25">
      <c r="B1663" s="11">
        <v>1659</v>
      </c>
      <c r="C1663" s="161" t="s">
        <v>1097</v>
      </c>
      <c r="D1663" s="237"/>
      <c r="E1663" s="152">
        <v>42455</v>
      </c>
      <c r="F1663" s="58">
        <v>44482</v>
      </c>
      <c r="G1663" s="5">
        <f t="shared" si="152"/>
        <v>5.5534246575342463</v>
      </c>
      <c r="H1663" s="11">
        <v>15</v>
      </c>
      <c r="I1663" s="11"/>
      <c r="J1663" s="87">
        <v>0.05</v>
      </c>
      <c r="K1663" s="88">
        <f t="shared" si="153"/>
        <v>6.3333333333333325E-2</v>
      </c>
      <c r="L1663" s="238">
        <v>40334</v>
      </c>
      <c r="M1663" s="238">
        <v>33670.129999999997</v>
      </c>
      <c r="N1663" s="89">
        <v>0.05</v>
      </c>
      <c r="O1663" s="239">
        <f t="shared" si="155"/>
        <v>42350.700000000004</v>
      </c>
      <c r="P1663" s="238">
        <f t="shared" si="156"/>
        <v>14895.456704109587</v>
      </c>
      <c r="Q1663" s="238">
        <f t="shared" si="157"/>
        <v>27455.243295890417</v>
      </c>
      <c r="R1663" s="89">
        <v>0.05</v>
      </c>
      <c r="S1663" s="238">
        <f t="shared" si="154"/>
        <v>26082.481131095894</v>
      </c>
    </row>
    <row r="1664" spans="2:19" ht="15" customHeight="1" x14ac:dyDescent="0.25">
      <c r="B1664" s="11">
        <v>1660</v>
      </c>
      <c r="C1664" s="161" t="s">
        <v>1097</v>
      </c>
      <c r="D1664" s="237"/>
      <c r="E1664" s="152">
        <v>42455</v>
      </c>
      <c r="F1664" s="58">
        <v>44482</v>
      </c>
      <c r="G1664" s="5">
        <f t="shared" si="152"/>
        <v>5.5534246575342463</v>
      </c>
      <c r="H1664" s="11">
        <v>15</v>
      </c>
      <c r="I1664" s="11"/>
      <c r="J1664" s="87">
        <v>0.05</v>
      </c>
      <c r="K1664" s="88">
        <f t="shared" si="153"/>
        <v>6.3333333333333325E-2</v>
      </c>
      <c r="L1664" s="238">
        <v>40334</v>
      </c>
      <c r="M1664" s="238">
        <v>33670.129999999997</v>
      </c>
      <c r="N1664" s="89">
        <v>0.05</v>
      </c>
      <c r="O1664" s="239">
        <f t="shared" si="155"/>
        <v>42350.700000000004</v>
      </c>
      <c r="P1664" s="238">
        <f t="shared" si="156"/>
        <v>14895.456704109587</v>
      </c>
      <c r="Q1664" s="238">
        <f t="shared" si="157"/>
        <v>27455.243295890417</v>
      </c>
      <c r="R1664" s="89">
        <v>0.05</v>
      </c>
      <c r="S1664" s="238">
        <f t="shared" si="154"/>
        <v>26082.481131095894</v>
      </c>
    </row>
    <row r="1665" spans="2:19" ht="15" customHeight="1" x14ac:dyDescent="0.25">
      <c r="B1665" s="11">
        <v>1661</v>
      </c>
      <c r="C1665" s="161" t="s">
        <v>1097</v>
      </c>
      <c r="D1665" s="237"/>
      <c r="E1665" s="152">
        <v>42455</v>
      </c>
      <c r="F1665" s="58">
        <v>44482</v>
      </c>
      <c r="G1665" s="5">
        <f t="shared" si="152"/>
        <v>5.5534246575342463</v>
      </c>
      <c r="H1665" s="11">
        <v>15</v>
      </c>
      <c r="I1665" s="11"/>
      <c r="J1665" s="87">
        <v>0.05</v>
      </c>
      <c r="K1665" s="88">
        <f t="shared" si="153"/>
        <v>6.3333333333333325E-2</v>
      </c>
      <c r="L1665" s="238">
        <v>40334</v>
      </c>
      <c r="M1665" s="238">
        <v>33670.129999999997</v>
      </c>
      <c r="N1665" s="89">
        <v>0.05</v>
      </c>
      <c r="O1665" s="239">
        <f t="shared" si="155"/>
        <v>42350.700000000004</v>
      </c>
      <c r="P1665" s="238">
        <f t="shared" si="156"/>
        <v>14895.456704109587</v>
      </c>
      <c r="Q1665" s="238">
        <f t="shared" si="157"/>
        <v>27455.243295890417</v>
      </c>
      <c r="R1665" s="89">
        <v>0.05</v>
      </c>
      <c r="S1665" s="238">
        <f t="shared" si="154"/>
        <v>26082.481131095894</v>
      </c>
    </row>
    <row r="1666" spans="2:19" ht="15" customHeight="1" x14ac:dyDescent="0.25">
      <c r="B1666" s="11">
        <v>1662</v>
      </c>
      <c r="C1666" s="161" t="s">
        <v>1097</v>
      </c>
      <c r="D1666" s="237"/>
      <c r="E1666" s="152">
        <v>42455</v>
      </c>
      <c r="F1666" s="58">
        <v>44482</v>
      </c>
      <c r="G1666" s="5">
        <f t="shared" si="152"/>
        <v>5.5534246575342463</v>
      </c>
      <c r="H1666" s="11">
        <v>15</v>
      </c>
      <c r="I1666" s="11"/>
      <c r="J1666" s="87">
        <v>0.05</v>
      </c>
      <c r="K1666" s="88">
        <f t="shared" si="153"/>
        <v>6.3333333333333325E-2</v>
      </c>
      <c r="L1666" s="238">
        <v>40334</v>
      </c>
      <c r="M1666" s="238">
        <v>33670.129999999997</v>
      </c>
      <c r="N1666" s="89">
        <v>0.05</v>
      </c>
      <c r="O1666" s="239">
        <f t="shared" si="155"/>
        <v>42350.700000000004</v>
      </c>
      <c r="P1666" s="238">
        <f t="shared" si="156"/>
        <v>14895.456704109587</v>
      </c>
      <c r="Q1666" s="238">
        <f t="shared" si="157"/>
        <v>27455.243295890417</v>
      </c>
      <c r="R1666" s="89">
        <v>0.05</v>
      </c>
      <c r="S1666" s="238">
        <f t="shared" si="154"/>
        <v>26082.481131095894</v>
      </c>
    </row>
    <row r="1667" spans="2:19" ht="15" customHeight="1" x14ac:dyDescent="0.25">
      <c r="B1667" s="11">
        <v>1663</v>
      </c>
      <c r="C1667" s="161" t="s">
        <v>1097</v>
      </c>
      <c r="D1667" s="237"/>
      <c r="E1667" s="152">
        <v>42455</v>
      </c>
      <c r="F1667" s="58">
        <v>44482</v>
      </c>
      <c r="G1667" s="5">
        <f t="shared" si="152"/>
        <v>5.5534246575342463</v>
      </c>
      <c r="H1667" s="11">
        <v>15</v>
      </c>
      <c r="I1667" s="11"/>
      <c r="J1667" s="87">
        <v>0.05</v>
      </c>
      <c r="K1667" s="88">
        <f t="shared" si="153"/>
        <v>6.3333333333333325E-2</v>
      </c>
      <c r="L1667" s="238">
        <v>40334</v>
      </c>
      <c r="M1667" s="238">
        <v>33670.129999999997</v>
      </c>
      <c r="N1667" s="89">
        <v>0.05</v>
      </c>
      <c r="O1667" s="239">
        <f t="shared" si="155"/>
        <v>42350.700000000004</v>
      </c>
      <c r="P1667" s="238">
        <f t="shared" si="156"/>
        <v>14895.456704109587</v>
      </c>
      <c r="Q1667" s="238">
        <f t="shared" si="157"/>
        <v>27455.243295890417</v>
      </c>
      <c r="R1667" s="89">
        <v>0.05</v>
      </c>
      <c r="S1667" s="238">
        <f t="shared" si="154"/>
        <v>26082.481131095894</v>
      </c>
    </row>
    <row r="1668" spans="2:19" ht="15" customHeight="1" x14ac:dyDescent="0.25">
      <c r="B1668" s="11">
        <v>1664</v>
      </c>
      <c r="C1668" s="161" t="s">
        <v>1097</v>
      </c>
      <c r="D1668" s="237"/>
      <c r="E1668" s="152">
        <v>42455</v>
      </c>
      <c r="F1668" s="58">
        <v>44482</v>
      </c>
      <c r="G1668" s="5">
        <f t="shared" si="152"/>
        <v>5.5534246575342463</v>
      </c>
      <c r="H1668" s="11">
        <v>15</v>
      </c>
      <c r="I1668" s="11"/>
      <c r="J1668" s="87">
        <v>0.05</v>
      </c>
      <c r="K1668" s="88">
        <f t="shared" si="153"/>
        <v>6.3333333333333325E-2</v>
      </c>
      <c r="L1668" s="238">
        <v>40334</v>
      </c>
      <c r="M1668" s="238">
        <v>33670.129999999997</v>
      </c>
      <c r="N1668" s="89">
        <v>0.05</v>
      </c>
      <c r="O1668" s="239">
        <f t="shared" si="155"/>
        <v>42350.700000000004</v>
      </c>
      <c r="P1668" s="238">
        <f t="shared" si="156"/>
        <v>14895.456704109587</v>
      </c>
      <c r="Q1668" s="238">
        <f t="shared" si="157"/>
        <v>27455.243295890417</v>
      </c>
      <c r="R1668" s="89">
        <v>0.05</v>
      </c>
      <c r="S1668" s="238">
        <f t="shared" si="154"/>
        <v>26082.481131095894</v>
      </c>
    </row>
    <row r="1669" spans="2:19" ht="15" customHeight="1" x14ac:dyDescent="0.25">
      <c r="B1669" s="11">
        <v>1665</v>
      </c>
      <c r="C1669" s="161" t="s">
        <v>1098</v>
      </c>
      <c r="D1669" s="237"/>
      <c r="E1669" s="152">
        <v>42455</v>
      </c>
      <c r="F1669" s="58">
        <v>44482</v>
      </c>
      <c r="G1669" s="5">
        <f t="shared" ref="G1669:G1732" si="158">(F1669-E1669)/(EDATE(F1669,12)-F1669)</f>
        <v>5.5534246575342463</v>
      </c>
      <c r="H1669" s="11">
        <v>25</v>
      </c>
      <c r="I1669" s="11"/>
      <c r="J1669" s="87">
        <v>0.05</v>
      </c>
      <c r="K1669" s="88">
        <f t="shared" ref="K1669:K1732" si="159">(1-J1669)/H1669</f>
        <v>3.7999999999999999E-2</v>
      </c>
      <c r="L1669" s="238">
        <v>175818695</v>
      </c>
      <c r="M1669" s="238">
        <v>146770388.84999999</v>
      </c>
      <c r="N1669" s="89">
        <v>0.05</v>
      </c>
      <c r="O1669" s="239">
        <f t="shared" si="155"/>
        <v>184609629.75</v>
      </c>
      <c r="P1669" s="238">
        <f t="shared" si="156"/>
        <v>38958195.455132872</v>
      </c>
      <c r="Q1669" s="238">
        <f t="shared" si="157"/>
        <v>145651434.29486713</v>
      </c>
      <c r="R1669" s="89">
        <v>0.05</v>
      </c>
      <c r="S1669" s="238">
        <f t="shared" ref="S1669:S1732" si="160">IF(M1669&lt;=0,0,IF(Q1669&lt;=J1669*O1669,J1669*O1669,Q1669*(1-R1669)))</f>
        <v>138368862.58012375</v>
      </c>
    </row>
    <row r="1670" spans="2:19" ht="15" customHeight="1" x14ac:dyDescent="0.25">
      <c r="B1670" s="11">
        <v>1666</v>
      </c>
      <c r="C1670" s="161" t="s">
        <v>1099</v>
      </c>
      <c r="D1670" s="237"/>
      <c r="E1670" s="152">
        <v>42455</v>
      </c>
      <c r="F1670" s="58">
        <v>44482</v>
      </c>
      <c r="G1670" s="5">
        <f t="shared" si="158"/>
        <v>5.5534246575342463</v>
      </c>
      <c r="H1670" s="11">
        <v>25</v>
      </c>
      <c r="I1670" s="11"/>
      <c r="J1670" s="87">
        <v>0.05</v>
      </c>
      <c r="K1670" s="88">
        <f t="shared" si="159"/>
        <v>3.7999999999999999E-2</v>
      </c>
      <c r="L1670" s="238">
        <v>562283087</v>
      </c>
      <c r="M1670" s="238">
        <v>469384142.19999999</v>
      </c>
      <c r="N1670" s="89">
        <v>0.05</v>
      </c>
      <c r="O1670" s="239">
        <f t="shared" ref="O1670:O1733" si="161">L1670*(1+N1670)</f>
        <v>590397241.35000002</v>
      </c>
      <c r="P1670" s="238">
        <f t="shared" ref="P1670:P1733" si="162">O1670*K1670*G1670</f>
        <v>124591610.71842493</v>
      </c>
      <c r="Q1670" s="238">
        <f t="shared" ref="Q1670:Q1733" si="163">MAX(O1670-P1670,0)</f>
        <v>465805630.63157511</v>
      </c>
      <c r="R1670" s="89">
        <v>0.05</v>
      </c>
      <c r="S1670" s="238">
        <f t="shared" si="160"/>
        <v>442515349.09999633</v>
      </c>
    </row>
    <row r="1671" spans="2:19" ht="15" customHeight="1" x14ac:dyDescent="0.25">
      <c r="B1671" s="11">
        <v>1667</v>
      </c>
      <c r="C1671" s="161" t="s">
        <v>1100</v>
      </c>
      <c r="D1671" s="237" t="s">
        <v>2585</v>
      </c>
      <c r="E1671" s="152">
        <v>42455</v>
      </c>
      <c r="F1671" s="58">
        <v>44482</v>
      </c>
      <c r="G1671" s="5">
        <f t="shared" si="158"/>
        <v>5.5534246575342463</v>
      </c>
      <c r="H1671" s="11">
        <v>25</v>
      </c>
      <c r="I1671" s="11"/>
      <c r="J1671" s="87">
        <v>0.05</v>
      </c>
      <c r="K1671" s="88">
        <f t="shared" si="159"/>
        <v>3.7999999999999999E-2</v>
      </c>
      <c r="L1671" s="238">
        <v>99945811</v>
      </c>
      <c r="M1671" s="238">
        <v>83433024.849999994</v>
      </c>
      <c r="N1671" s="89">
        <v>0.05</v>
      </c>
      <c r="O1671" s="239">
        <f t="shared" si="161"/>
        <v>104943101.55</v>
      </c>
      <c r="P1671" s="238">
        <f t="shared" si="162"/>
        <v>22146157.095863834</v>
      </c>
      <c r="Q1671" s="238">
        <f t="shared" si="163"/>
        <v>82796944.454136163</v>
      </c>
      <c r="R1671" s="89">
        <v>0.05</v>
      </c>
      <c r="S1671" s="238">
        <f t="shared" si="160"/>
        <v>78657097.231429353</v>
      </c>
    </row>
    <row r="1672" spans="2:19" ht="15" customHeight="1" x14ac:dyDescent="0.25">
      <c r="B1672" s="11">
        <v>1668</v>
      </c>
      <c r="C1672" s="161" t="s">
        <v>1101</v>
      </c>
      <c r="D1672" s="237"/>
      <c r="E1672" s="152">
        <v>42455</v>
      </c>
      <c r="F1672" s="58">
        <v>44482</v>
      </c>
      <c r="G1672" s="5">
        <f t="shared" si="158"/>
        <v>5.5534246575342463</v>
      </c>
      <c r="H1672" s="11">
        <v>25</v>
      </c>
      <c r="I1672" s="11"/>
      <c r="J1672" s="87">
        <v>0.05</v>
      </c>
      <c r="K1672" s="88">
        <f t="shared" si="159"/>
        <v>3.7999999999999999E-2</v>
      </c>
      <c r="L1672" s="238">
        <v>857100003</v>
      </c>
      <c r="M1672" s="238">
        <v>715492176.41999996</v>
      </c>
      <c r="N1672" s="89">
        <v>0.05</v>
      </c>
      <c r="O1672" s="239">
        <f t="shared" si="161"/>
        <v>899955003.1500001</v>
      </c>
      <c r="P1672" s="238">
        <f t="shared" si="162"/>
        <v>189917627.59625176</v>
      </c>
      <c r="Q1672" s="238">
        <f t="shared" si="163"/>
        <v>710037375.55374837</v>
      </c>
      <c r="R1672" s="89">
        <v>0.05</v>
      </c>
      <c r="S1672" s="238">
        <f t="shared" si="160"/>
        <v>674535506.77606094</v>
      </c>
    </row>
    <row r="1673" spans="2:19" ht="15" customHeight="1" x14ac:dyDescent="0.25">
      <c r="B1673" s="11">
        <v>1669</v>
      </c>
      <c r="C1673" s="161" t="s">
        <v>1102</v>
      </c>
      <c r="D1673" s="237"/>
      <c r="E1673" s="152">
        <v>42455</v>
      </c>
      <c r="F1673" s="58">
        <v>44482</v>
      </c>
      <c r="G1673" s="5">
        <f t="shared" si="158"/>
        <v>5.5534246575342463</v>
      </c>
      <c r="H1673" s="11">
        <v>25</v>
      </c>
      <c r="I1673" s="11"/>
      <c r="J1673" s="87">
        <v>0.05</v>
      </c>
      <c r="K1673" s="88">
        <f t="shared" si="159"/>
        <v>3.7999999999999999E-2</v>
      </c>
      <c r="L1673" s="238">
        <v>244303058</v>
      </c>
      <c r="M1673" s="238">
        <v>203939944.06</v>
      </c>
      <c r="N1673" s="89">
        <v>0.05</v>
      </c>
      <c r="O1673" s="239">
        <f t="shared" si="161"/>
        <v>256518210.90000001</v>
      </c>
      <c r="P1673" s="238">
        <f t="shared" si="162"/>
        <v>54133073.185707942</v>
      </c>
      <c r="Q1673" s="238">
        <f t="shared" si="163"/>
        <v>202385137.71429205</v>
      </c>
      <c r="R1673" s="89">
        <v>0.05</v>
      </c>
      <c r="S1673" s="238">
        <f t="shared" si="160"/>
        <v>192265880.82857743</v>
      </c>
    </row>
    <row r="1674" spans="2:19" ht="15" customHeight="1" x14ac:dyDescent="0.25">
      <c r="B1674" s="11">
        <v>1670</v>
      </c>
      <c r="C1674" s="161" t="s">
        <v>1103</v>
      </c>
      <c r="D1674" s="237"/>
      <c r="E1674" s="152">
        <v>42455</v>
      </c>
      <c r="F1674" s="58">
        <v>44482</v>
      </c>
      <c r="G1674" s="5">
        <f t="shared" si="158"/>
        <v>5.5534246575342463</v>
      </c>
      <c r="H1674" s="11">
        <v>25</v>
      </c>
      <c r="I1674" s="11"/>
      <c r="J1674" s="87">
        <v>0.05</v>
      </c>
      <c r="K1674" s="88">
        <f t="shared" si="159"/>
        <v>3.7999999999999999E-2</v>
      </c>
      <c r="L1674" s="238">
        <v>227567971</v>
      </c>
      <c r="M1674" s="238">
        <v>189969784.47999999</v>
      </c>
      <c r="N1674" s="89">
        <v>0.05</v>
      </c>
      <c r="O1674" s="239">
        <f t="shared" si="161"/>
        <v>238946369.55000001</v>
      </c>
      <c r="P1674" s="238">
        <f t="shared" si="162"/>
        <v>50424885.098515883</v>
      </c>
      <c r="Q1674" s="238">
        <f t="shared" si="163"/>
        <v>188521484.45148414</v>
      </c>
      <c r="R1674" s="89">
        <v>0.05</v>
      </c>
      <c r="S1674" s="238">
        <f t="shared" si="160"/>
        <v>179095410.22890994</v>
      </c>
    </row>
    <row r="1675" spans="2:19" ht="15" customHeight="1" x14ac:dyDescent="0.25">
      <c r="B1675" s="11">
        <v>1671</v>
      </c>
      <c r="C1675" s="161" t="s">
        <v>1103</v>
      </c>
      <c r="D1675" s="237"/>
      <c r="E1675" s="152">
        <v>42455</v>
      </c>
      <c r="F1675" s="58">
        <v>44482</v>
      </c>
      <c r="G1675" s="5">
        <f t="shared" si="158"/>
        <v>5.5534246575342463</v>
      </c>
      <c r="H1675" s="11">
        <v>25</v>
      </c>
      <c r="I1675" s="11"/>
      <c r="J1675" s="87">
        <v>0.05</v>
      </c>
      <c r="K1675" s="88">
        <f t="shared" si="159"/>
        <v>3.7999999999999999E-2</v>
      </c>
      <c r="L1675" s="238">
        <v>227567971</v>
      </c>
      <c r="M1675" s="238">
        <v>189969784.47999999</v>
      </c>
      <c r="N1675" s="89">
        <v>0.05</v>
      </c>
      <c r="O1675" s="239">
        <f t="shared" si="161"/>
        <v>238946369.55000001</v>
      </c>
      <c r="P1675" s="238">
        <f t="shared" si="162"/>
        <v>50424885.098515883</v>
      </c>
      <c r="Q1675" s="238">
        <f t="shared" si="163"/>
        <v>188521484.45148414</v>
      </c>
      <c r="R1675" s="89">
        <v>0.05</v>
      </c>
      <c r="S1675" s="238">
        <f t="shared" si="160"/>
        <v>179095410.22890994</v>
      </c>
    </row>
    <row r="1676" spans="2:19" ht="15" customHeight="1" x14ac:dyDescent="0.25">
      <c r="B1676" s="11">
        <v>1672</v>
      </c>
      <c r="C1676" s="161" t="s">
        <v>1104</v>
      </c>
      <c r="D1676" s="237"/>
      <c r="E1676" s="152">
        <v>42455</v>
      </c>
      <c r="F1676" s="58">
        <v>44482</v>
      </c>
      <c r="G1676" s="5">
        <f t="shared" si="158"/>
        <v>5.5534246575342463</v>
      </c>
      <c r="H1676" s="11">
        <v>25</v>
      </c>
      <c r="I1676" s="11"/>
      <c r="J1676" s="87">
        <v>0.05</v>
      </c>
      <c r="K1676" s="88">
        <f t="shared" si="159"/>
        <v>3.7999999999999999E-2</v>
      </c>
      <c r="L1676" s="238">
        <v>11742643</v>
      </c>
      <c r="M1676" s="238">
        <v>9802554.1500000004</v>
      </c>
      <c r="N1676" s="89">
        <v>0.05</v>
      </c>
      <c r="O1676" s="239">
        <f t="shared" si="161"/>
        <v>12329775.15</v>
      </c>
      <c r="P1676" s="238">
        <f t="shared" si="162"/>
        <v>2601954.1389147942</v>
      </c>
      <c r="Q1676" s="238">
        <f t="shared" si="163"/>
        <v>9727821.0110852066</v>
      </c>
      <c r="R1676" s="89">
        <v>0.05</v>
      </c>
      <c r="S1676" s="238">
        <f t="shared" si="160"/>
        <v>9241429.960530946</v>
      </c>
    </row>
    <row r="1677" spans="2:19" ht="15" customHeight="1" x14ac:dyDescent="0.25">
      <c r="B1677" s="11">
        <v>1673</v>
      </c>
      <c r="C1677" s="161" t="s">
        <v>1104</v>
      </c>
      <c r="D1677" s="237"/>
      <c r="E1677" s="152">
        <v>42455</v>
      </c>
      <c r="F1677" s="58">
        <v>44482</v>
      </c>
      <c r="G1677" s="5">
        <f t="shared" si="158"/>
        <v>5.5534246575342463</v>
      </c>
      <c r="H1677" s="11">
        <v>25</v>
      </c>
      <c r="I1677" s="11"/>
      <c r="J1677" s="87">
        <v>0.05</v>
      </c>
      <c r="K1677" s="88">
        <f t="shared" si="159"/>
        <v>3.7999999999999999E-2</v>
      </c>
      <c r="L1677" s="238">
        <v>11742617</v>
      </c>
      <c r="M1677" s="238">
        <v>9802532.4600000009</v>
      </c>
      <c r="N1677" s="89">
        <v>0.05</v>
      </c>
      <c r="O1677" s="239">
        <f t="shared" si="161"/>
        <v>12329747.85</v>
      </c>
      <c r="P1677" s="238">
        <f t="shared" si="162"/>
        <v>2601948.3777920543</v>
      </c>
      <c r="Q1677" s="238">
        <f t="shared" si="163"/>
        <v>9727799.4722079448</v>
      </c>
      <c r="R1677" s="89">
        <v>0.05</v>
      </c>
      <c r="S1677" s="238">
        <f t="shared" si="160"/>
        <v>9241409.4985975474</v>
      </c>
    </row>
    <row r="1678" spans="2:19" ht="15" customHeight="1" x14ac:dyDescent="0.25">
      <c r="B1678" s="11">
        <v>1674</v>
      </c>
      <c r="C1678" s="161" t="s">
        <v>1105</v>
      </c>
      <c r="D1678" s="237"/>
      <c r="E1678" s="152">
        <v>42455</v>
      </c>
      <c r="F1678" s="58">
        <v>44482</v>
      </c>
      <c r="G1678" s="5">
        <f t="shared" si="158"/>
        <v>5.5534246575342463</v>
      </c>
      <c r="H1678" s="11">
        <v>25</v>
      </c>
      <c r="I1678" s="11"/>
      <c r="J1678" s="87">
        <v>0.05</v>
      </c>
      <c r="K1678" s="88">
        <f t="shared" si="159"/>
        <v>3.7999999999999999E-2</v>
      </c>
      <c r="L1678" s="238">
        <v>1078083</v>
      </c>
      <c r="M1678" s="238">
        <v>899964.94</v>
      </c>
      <c r="N1678" s="89">
        <v>0.05</v>
      </c>
      <c r="O1678" s="239">
        <f t="shared" si="161"/>
        <v>1131987.1500000001</v>
      </c>
      <c r="P1678" s="238">
        <f t="shared" si="162"/>
        <v>238883.40333123287</v>
      </c>
      <c r="Q1678" s="238">
        <f t="shared" si="163"/>
        <v>893103.7466687673</v>
      </c>
      <c r="R1678" s="89">
        <v>0.05</v>
      </c>
      <c r="S1678" s="238">
        <f t="shared" si="160"/>
        <v>848448.55933532887</v>
      </c>
    </row>
    <row r="1679" spans="2:19" ht="15" customHeight="1" x14ac:dyDescent="0.25">
      <c r="B1679" s="11">
        <v>1675</v>
      </c>
      <c r="C1679" s="161" t="s">
        <v>1105</v>
      </c>
      <c r="D1679" s="237"/>
      <c r="E1679" s="152">
        <v>42455</v>
      </c>
      <c r="F1679" s="58">
        <v>44482</v>
      </c>
      <c r="G1679" s="5">
        <f t="shared" si="158"/>
        <v>5.5534246575342463</v>
      </c>
      <c r="H1679" s="11">
        <v>25</v>
      </c>
      <c r="I1679" s="11"/>
      <c r="J1679" s="87">
        <v>0.05</v>
      </c>
      <c r="K1679" s="88">
        <f t="shared" si="159"/>
        <v>3.7999999999999999E-2</v>
      </c>
      <c r="L1679" s="238">
        <v>1078083</v>
      </c>
      <c r="M1679" s="238">
        <v>899964.94</v>
      </c>
      <c r="N1679" s="89">
        <v>0.05</v>
      </c>
      <c r="O1679" s="239">
        <f t="shared" si="161"/>
        <v>1131987.1500000001</v>
      </c>
      <c r="P1679" s="238">
        <f t="shared" si="162"/>
        <v>238883.40333123287</v>
      </c>
      <c r="Q1679" s="238">
        <f t="shared" si="163"/>
        <v>893103.7466687673</v>
      </c>
      <c r="R1679" s="89">
        <v>0.05</v>
      </c>
      <c r="S1679" s="238">
        <f t="shared" si="160"/>
        <v>848448.55933532887</v>
      </c>
    </row>
    <row r="1680" spans="2:19" ht="15" customHeight="1" x14ac:dyDescent="0.25">
      <c r="B1680" s="11">
        <v>1676</v>
      </c>
      <c r="C1680" s="161" t="s">
        <v>1105</v>
      </c>
      <c r="D1680" s="237"/>
      <c r="E1680" s="152">
        <v>42455</v>
      </c>
      <c r="F1680" s="58">
        <v>44482</v>
      </c>
      <c r="G1680" s="5">
        <f t="shared" si="158"/>
        <v>5.5534246575342463</v>
      </c>
      <c r="H1680" s="11">
        <v>25</v>
      </c>
      <c r="I1680" s="11"/>
      <c r="J1680" s="87">
        <v>0.05</v>
      </c>
      <c r="K1680" s="88">
        <f t="shared" si="159"/>
        <v>3.7999999999999999E-2</v>
      </c>
      <c r="L1680" s="238">
        <v>1078083</v>
      </c>
      <c r="M1680" s="238">
        <v>899964.94</v>
      </c>
      <c r="N1680" s="89">
        <v>0.05</v>
      </c>
      <c r="O1680" s="239">
        <f t="shared" si="161"/>
        <v>1131987.1500000001</v>
      </c>
      <c r="P1680" s="238">
        <f t="shared" si="162"/>
        <v>238883.40333123287</v>
      </c>
      <c r="Q1680" s="238">
        <f t="shared" si="163"/>
        <v>893103.7466687673</v>
      </c>
      <c r="R1680" s="89">
        <v>0.05</v>
      </c>
      <c r="S1680" s="238">
        <f t="shared" si="160"/>
        <v>848448.55933532887</v>
      </c>
    </row>
    <row r="1681" spans="2:19" ht="15" customHeight="1" x14ac:dyDescent="0.25">
      <c r="B1681" s="11">
        <v>1677</v>
      </c>
      <c r="C1681" s="161" t="s">
        <v>1105</v>
      </c>
      <c r="D1681" s="237"/>
      <c r="E1681" s="152">
        <v>42455</v>
      </c>
      <c r="F1681" s="58">
        <v>44482</v>
      </c>
      <c r="G1681" s="5">
        <f t="shared" si="158"/>
        <v>5.5534246575342463</v>
      </c>
      <c r="H1681" s="11">
        <v>25</v>
      </c>
      <c r="I1681" s="11"/>
      <c r="J1681" s="87">
        <v>0.05</v>
      </c>
      <c r="K1681" s="88">
        <f t="shared" si="159"/>
        <v>3.7999999999999999E-2</v>
      </c>
      <c r="L1681" s="238">
        <v>1078083</v>
      </c>
      <c r="M1681" s="238">
        <v>899964.94</v>
      </c>
      <c r="N1681" s="89">
        <v>0.05</v>
      </c>
      <c r="O1681" s="239">
        <f t="shared" si="161"/>
        <v>1131987.1500000001</v>
      </c>
      <c r="P1681" s="238">
        <f t="shared" si="162"/>
        <v>238883.40333123287</v>
      </c>
      <c r="Q1681" s="238">
        <f t="shared" si="163"/>
        <v>893103.7466687673</v>
      </c>
      <c r="R1681" s="89">
        <v>0.05</v>
      </c>
      <c r="S1681" s="238">
        <f t="shared" si="160"/>
        <v>848448.55933532887</v>
      </c>
    </row>
    <row r="1682" spans="2:19" ht="15" customHeight="1" x14ac:dyDescent="0.25">
      <c r="B1682" s="11">
        <v>1678</v>
      </c>
      <c r="C1682" s="161" t="s">
        <v>1105</v>
      </c>
      <c r="D1682" s="237"/>
      <c r="E1682" s="152">
        <v>42455</v>
      </c>
      <c r="F1682" s="58">
        <v>44482</v>
      </c>
      <c r="G1682" s="5">
        <f t="shared" si="158"/>
        <v>5.5534246575342463</v>
      </c>
      <c r="H1682" s="11">
        <v>25</v>
      </c>
      <c r="I1682" s="11"/>
      <c r="J1682" s="87">
        <v>0.05</v>
      </c>
      <c r="K1682" s="88">
        <f t="shared" si="159"/>
        <v>3.7999999999999999E-2</v>
      </c>
      <c r="L1682" s="238">
        <v>1078083</v>
      </c>
      <c r="M1682" s="238">
        <v>899964.94</v>
      </c>
      <c r="N1682" s="89">
        <v>0.05</v>
      </c>
      <c r="O1682" s="239">
        <f t="shared" si="161"/>
        <v>1131987.1500000001</v>
      </c>
      <c r="P1682" s="238">
        <f t="shared" si="162"/>
        <v>238883.40333123287</v>
      </c>
      <c r="Q1682" s="238">
        <f t="shared" si="163"/>
        <v>893103.7466687673</v>
      </c>
      <c r="R1682" s="89">
        <v>0.05</v>
      </c>
      <c r="S1682" s="238">
        <f t="shared" si="160"/>
        <v>848448.55933532887</v>
      </c>
    </row>
    <row r="1683" spans="2:19" ht="15" customHeight="1" x14ac:dyDescent="0.25">
      <c r="B1683" s="11">
        <v>1679</v>
      </c>
      <c r="C1683" s="161" t="s">
        <v>1105</v>
      </c>
      <c r="D1683" s="237"/>
      <c r="E1683" s="152">
        <v>42455</v>
      </c>
      <c r="F1683" s="58">
        <v>44482</v>
      </c>
      <c r="G1683" s="5">
        <f t="shared" si="158"/>
        <v>5.5534246575342463</v>
      </c>
      <c r="H1683" s="11">
        <v>25</v>
      </c>
      <c r="I1683" s="11"/>
      <c r="J1683" s="87">
        <v>0.05</v>
      </c>
      <c r="K1683" s="88">
        <f t="shared" si="159"/>
        <v>3.7999999999999999E-2</v>
      </c>
      <c r="L1683" s="238">
        <v>1078083</v>
      </c>
      <c r="M1683" s="238">
        <v>899964.94</v>
      </c>
      <c r="N1683" s="89">
        <v>0.05</v>
      </c>
      <c r="O1683" s="239">
        <f t="shared" si="161"/>
        <v>1131987.1500000001</v>
      </c>
      <c r="P1683" s="238">
        <f t="shared" si="162"/>
        <v>238883.40333123287</v>
      </c>
      <c r="Q1683" s="238">
        <f t="shared" si="163"/>
        <v>893103.7466687673</v>
      </c>
      <c r="R1683" s="89">
        <v>0.05</v>
      </c>
      <c r="S1683" s="238">
        <f t="shared" si="160"/>
        <v>848448.55933532887</v>
      </c>
    </row>
    <row r="1684" spans="2:19" ht="15" customHeight="1" x14ac:dyDescent="0.25">
      <c r="B1684" s="11">
        <v>1680</v>
      </c>
      <c r="C1684" s="161" t="s">
        <v>1105</v>
      </c>
      <c r="D1684" s="237"/>
      <c r="E1684" s="152">
        <v>42455</v>
      </c>
      <c r="F1684" s="58">
        <v>44482</v>
      </c>
      <c r="G1684" s="5">
        <f t="shared" si="158"/>
        <v>5.5534246575342463</v>
      </c>
      <c r="H1684" s="11">
        <v>25</v>
      </c>
      <c r="I1684" s="11"/>
      <c r="J1684" s="87">
        <v>0.05</v>
      </c>
      <c r="K1684" s="88">
        <f t="shared" si="159"/>
        <v>3.7999999999999999E-2</v>
      </c>
      <c r="L1684" s="238">
        <v>1078083</v>
      </c>
      <c r="M1684" s="238">
        <v>899964.94</v>
      </c>
      <c r="N1684" s="89">
        <v>0.05</v>
      </c>
      <c r="O1684" s="239">
        <f t="shared" si="161"/>
        <v>1131987.1500000001</v>
      </c>
      <c r="P1684" s="238">
        <f t="shared" si="162"/>
        <v>238883.40333123287</v>
      </c>
      <c r="Q1684" s="238">
        <f t="shared" si="163"/>
        <v>893103.7466687673</v>
      </c>
      <c r="R1684" s="89">
        <v>0.05</v>
      </c>
      <c r="S1684" s="238">
        <f t="shared" si="160"/>
        <v>848448.55933532887</v>
      </c>
    </row>
    <row r="1685" spans="2:19" ht="15" customHeight="1" x14ac:dyDescent="0.25">
      <c r="B1685" s="11">
        <v>1681</v>
      </c>
      <c r="C1685" s="161" t="s">
        <v>1105</v>
      </c>
      <c r="D1685" s="237"/>
      <c r="E1685" s="152">
        <v>42455</v>
      </c>
      <c r="F1685" s="58">
        <v>44482</v>
      </c>
      <c r="G1685" s="5">
        <f t="shared" si="158"/>
        <v>5.5534246575342463</v>
      </c>
      <c r="H1685" s="11">
        <v>25</v>
      </c>
      <c r="I1685" s="11"/>
      <c r="J1685" s="87">
        <v>0.05</v>
      </c>
      <c r="K1685" s="88">
        <f t="shared" si="159"/>
        <v>3.7999999999999999E-2</v>
      </c>
      <c r="L1685" s="238">
        <v>1078083</v>
      </c>
      <c r="M1685" s="238">
        <v>899964.94</v>
      </c>
      <c r="N1685" s="89">
        <v>0.05</v>
      </c>
      <c r="O1685" s="239">
        <f t="shared" si="161"/>
        <v>1131987.1500000001</v>
      </c>
      <c r="P1685" s="238">
        <f t="shared" si="162"/>
        <v>238883.40333123287</v>
      </c>
      <c r="Q1685" s="238">
        <f t="shared" si="163"/>
        <v>893103.7466687673</v>
      </c>
      <c r="R1685" s="89">
        <v>0.05</v>
      </c>
      <c r="S1685" s="238">
        <f t="shared" si="160"/>
        <v>848448.55933532887</v>
      </c>
    </row>
    <row r="1686" spans="2:19" ht="15" customHeight="1" x14ac:dyDescent="0.25">
      <c r="B1686" s="11">
        <v>1682</v>
      </c>
      <c r="C1686" s="161" t="s">
        <v>1105</v>
      </c>
      <c r="D1686" s="237"/>
      <c r="E1686" s="152">
        <v>42455</v>
      </c>
      <c r="F1686" s="58">
        <v>44482</v>
      </c>
      <c r="G1686" s="5">
        <f t="shared" si="158"/>
        <v>5.5534246575342463</v>
      </c>
      <c r="H1686" s="11">
        <v>25</v>
      </c>
      <c r="I1686" s="11"/>
      <c r="J1686" s="87">
        <v>0.05</v>
      </c>
      <c r="K1686" s="88">
        <f t="shared" si="159"/>
        <v>3.7999999999999999E-2</v>
      </c>
      <c r="L1686" s="238">
        <v>1078083</v>
      </c>
      <c r="M1686" s="238">
        <v>899964.94</v>
      </c>
      <c r="N1686" s="89">
        <v>0.05</v>
      </c>
      <c r="O1686" s="239">
        <f t="shared" si="161"/>
        <v>1131987.1500000001</v>
      </c>
      <c r="P1686" s="238">
        <f t="shared" si="162"/>
        <v>238883.40333123287</v>
      </c>
      <c r="Q1686" s="238">
        <f t="shared" si="163"/>
        <v>893103.7466687673</v>
      </c>
      <c r="R1686" s="89">
        <v>0.05</v>
      </c>
      <c r="S1686" s="238">
        <f t="shared" si="160"/>
        <v>848448.55933532887</v>
      </c>
    </row>
    <row r="1687" spans="2:19" ht="15" customHeight="1" x14ac:dyDescent="0.25">
      <c r="B1687" s="11">
        <v>1683</v>
      </c>
      <c r="C1687" s="161" t="s">
        <v>1105</v>
      </c>
      <c r="D1687" s="237"/>
      <c r="E1687" s="152">
        <v>42455</v>
      </c>
      <c r="F1687" s="58">
        <v>44482</v>
      </c>
      <c r="G1687" s="5">
        <f t="shared" si="158"/>
        <v>5.5534246575342463</v>
      </c>
      <c r="H1687" s="11">
        <v>25</v>
      </c>
      <c r="I1687" s="11"/>
      <c r="J1687" s="87">
        <v>0.05</v>
      </c>
      <c r="K1687" s="88">
        <f t="shared" si="159"/>
        <v>3.7999999999999999E-2</v>
      </c>
      <c r="L1687" s="238">
        <v>1078083</v>
      </c>
      <c r="M1687" s="238">
        <v>899964.94</v>
      </c>
      <c r="N1687" s="89">
        <v>0.05</v>
      </c>
      <c r="O1687" s="239">
        <f t="shared" si="161"/>
        <v>1131987.1500000001</v>
      </c>
      <c r="P1687" s="238">
        <f t="shared" si="162"/>
        <v>238883.40333123287</v>
      </c>
      <c r="Q1687" s="238">
        <f t="shared" si="163"/>
        <v>893103.7466687673</v>
      </c>
      <c r="R1687" s="89">
        <v>0.05</v>
      </c>
      <c r="S1687" s="238">
        <f t="shared" si="160"/>
        <v>848448.55933532887</v>
      </c>
    </row>
    <row r="1688" spans="2:19" ht="15" customHeight="1" x14ac:dyDescent="0.25">
      <c r="B1688" s="11">
        <v>1684</v>
      </c>
      <c r="C1688" s="161" t="s">
        <v>1105</v>
      </c>
      <c r="D1688" s="237"/>
      <c r="E1688" s="152">
        <v>42455</v>
      </c>
      <c r="F1688" s="58">
        <v>44482</v>
      </c>
      <c r="G1688" s="5">
        <f t="shared" si="158"/>
        <v>5.5534246575342463</v>
      </c>
      <c r="H1688" s="11">
        <v>25</v>
      </c>
      <c r="I1688" s="11"/>
      <c r="J1688" s="87">
        <v>0.05</v>
      </c>
      <c r="K1688" s="88">
        <f t="shared" si="159"/>
        <v>3.7999999999999999E-2</v>
      </c>
      <c r="L1688" s="238">
        <v>1078083</v>
      </c>
      <c r="M1688" s="238">
        <v>899964.94</v>
      </c>
      <c r="N1688" s="89">
        <v>0.05</v>
      </c>
      <c r="O1688" s="239">
        <f t="shared" si="161"/>
        <v>1131987.1500000001</v>
      </c>
      <c r="P1688" s="238">
        <f t="shared" si="162"/>
        <v>238883.40333123287</v>
      </c>
      <c r="Q1688" s="238">
        <f t="shared" si="163"/>
        <v>893103.7466687673</v>
      </c>
      <c r="R1688" s="89">
        <v>0.05</v>
      </c>
      <c r="S1688" s="238">
        <f t="shared" si="160"/>
        <v>848448.55933532887</v>
      </c>
    </row>
    <row r="1689" spans="2:19" ht="15" customHeight="1" x14ac:dyDescent="0.25">
      <c r="B1689" s="11">
        <v>1685</v>
      </c>
      <c r="C1689" s="161" t="s">
        <v>1105</v>
      </c>
      <c r="D1689" s="237"/>
      <c r="E1689" s="152">
        <v>42455</v>
      </c>
      <c r="F1689" s="58">
        <v>44482</v>
      </c>
      <c r="G1689" s="5">
        <f t="shared" si="158"/>
        <v>5.5534246575342463</v>
      </c>
      <c r="H1689" s="11">
        <v>25</v>
      </c>
      <c r="I1689" s="11"/>
      <c r="J1689" s="87">
        <v>0.05</v>
      </c>
      <c r="K1689" s="88">
        <f t="shared" si="159"/>
        <v>3.7999999999999999E-2</v>
      </c>
      <c r="L1689" s="238">
        <v>1078083</v>
      </c>
      <c r="M1689" s="238">
        <v>899964.94</v>
      </c>
      <c r="N1689" s="89">
        <v>0.05</v>
      </c>
      <c r="O1689" s="239">
        <f t="shared" si="161"/>
        <v>1131987.1500000001</v>
      </c>
      <c r="P1689" s="238">
        <f t="shared" si="162"/>
        <v>238883.40333123287</v>
      </c>
      <c r="Q1689" s="238">
        <f t="shared" si="163"/>
        <v>893103.7466687673</v>
      </c>
      <c r="R1689" s="89">
        <v>0.05</v>
      </c>
      <c r="S1689" s="238">
        <f t="shared" si="160"/>
        <v>848448.55933532887</v>
      </c>
    </row>
    <row r="1690" spans="2:19" ht="15" customHeight="1" x14ac:dyDescent="0.25">
      <c r="B1690" s="11">
        <v>1686</v>
      </c>
      <c r="C1690" s="161" t="s">
        <v>1105</v>
      </c>
      <c r="D1690" s="237"/>
      <c r="E1690" s="152">
        <v>42455</v>
      </c>
      <c r="F1690" s="58">
        <v>44482</v>
      </c>
      <c r="G1690" s="5">
        <f t="shared" si="158"/>
        <v>5.5534246575342463</v>
      </c>
      <c r="H1690" s="11">
        <v>25</v>
      </c>
      <c r="I1690" s="11"/>
      <c r="J1690" s="87">
        <v>0.05</v>
      </c>
      <c r="K1690" s="88">
        <f t="shared" si="159"/>
        <v>3.7999999999999999E-2</v>
      </c>
      <c r="L1690" s="238">
        <v>1078083</v>
      </c>
      <c r="M1690" s="238">
        <v>899964.94</v>
      </c>
      <c r="N1690" s="89">
        <v>0.05</v>
      </c>
      <c r="O1690" s="239">
        <f t="shared" si="161"/>
        <v>1131987.1500000001</v>
      </c>
      <c r="P1690" s="238">
        <f t="shared" si="162"/>
        <v>238883.40333123287</v>
      </c>
      <c r="Q1690" s="238">
        <f t="shared" si="163"/>
        <v>893103.7466687673</v>
      </c>
      <c r="R1690" s="89">
        <v>0.05</v>
      </c>
      <c r="S1690" s="238">
        <f t="shared" si="160"/>
        <v>848448.55933532887</v>
      </c>
    </row>
    <row r="1691" spans="2:19" ht="15" customHeight="1" x14ac:dyDescent="0.25">
      <c r="B1691" s="11">
        <v>1687</v>
      </c>
      <c r="C1691" s="161" t="s">
        <v>1105</v>
      </c>
      <c r="D1691" s="237"/>
      <c r="E1691" s="152">
        <v>42455</v>
      </c>
      <c r="F1691" s="58">
        <v>44482</v>
      </c>
      <c r="G1691" s="5">
        <f t="shared" si="158"/>
        <v>5.5534246575342463</v>
      </c>
      <c r="H1691" s="11">
        <v>25</v>
      </c>
      <c r="I1691" s="11"/>
      <c r="J1691" s="87">
        <v>0.05</v>
      </c>
      <c r="K1691" s="88">
        <f t="shared" si="159"/>
        <v>3.7999999999999999E-2</v>
      </c>
      <c r="L1691" s="238">
        <v>1078083</v>
      </c>
      <c r="M1691" s="238">
        <v>899964.94</v>
      </c>
      <c r="N1691" s="89">
        <v>0.05</v>
      </c>
      <c r="O1691" s="239">
        <f t="shared" si="161"/>
        <v>1131987.1500000001</v>
      </c>
      <c r="P1691" s="238">
        <f t="shared" si="162"/>
        <v>238883.40333123287</v>
      </c>
      <c r="Q1691" s="238">
        <f t="shared" si="163"/>
        <v>893103.7466687673</v>
      </c>
      <c r="R1691" s="89">
        <v>0.05</v>
      </c>
      <c r="S1691" s="238">
        <f t="shared" si="160"/>
        <v>848448.55933532887</v>
      </c>
    </row>
    <row r="1692" spans="2:19" ht="15" customHeight="1" x14ac:dyDescent="0.25">
      <c r="B1692" s="11">
        <v>1688</v>
      </c>
      <c r="C1692" s="161" t="s">
        <v>1105</v>
      </c>
      <c r="D1692" s="237"/>
      <c r="E1692" s="152">
        <v>42455</v>
      </c>
      <c r="F1692" s="58">
        <v>44482</v>
      </c>
      <c r="G1692" s="5">
        <f t="shared" si="158"/>
        <v>5.5534246575342463</v>
      </c>
      <c r="H1692" s="11">
        <v>25</v>
      </c>
      <c r="I1692" s="11"/>
      <c r="J1692" s="87">
        <v>0.05</v>
      </c>
      <c r="K1692" s="88">
        <f t="shared" si="159"/>
        <v>3.7999999999999999E-2</v>
      </c>
      <c r="L1692" s="238">
        <v>1078083</v>
      </c>
      <c r="M1692" s="238">
        <v>899964.94</v>
      </c>
      <c r="N1692" s="89">
        <v>0.05</v>
      </c>
      <c r="O1692" s="239">
        <f t="shared" si="161"/>
        <v>1131987.1500000001</v>
      </c>
      <c r="P1692" s="238">
        <f t="shared" si="162"/>
        <v>238883.40333123287</v>
      </c>
      <c r="Q1692" s="238">
        <f t="shared" si="163"/>
        <v>893103.7466687673</v>
      </c>
      <c r="R1692" s="89">
        <v>0.05</v>
      </c>
      <c r="S1692" s="238">
        <f t="shared" si="160"/>
        <v>848448.55933532887</v>
      </c>
    </row>
    <row r="1693" spans="2:19" ht="15" customHeight="1" x14ac:dyDescent="0.25">
      <c r="B1693" s="11">
        <v>1689</v>
      </c>
      <c r="C1693" s="161" t="s">
        <v>1105</v>
      </c>
      <c r="D1693" s="237"/>
      <c r="E1693" s="152">
        <v>42455</v>
      </c>
      <c r="F1693" s="58">
        <v>44482</v>
      </c>
      <c r="G1693" s="5">
        <f t="shared" si="158"/>
        <v>5.5534246575342463</v>
      </c>
      <c r="H1693" s="11">
        <v>25</v>
      </c>
      <c r="I1693" s="11"/>
      <c r="J1693" s="87">
        <v>0.05</v>
      </c>
      <c r="K1693" s="88">
        <f t="shared" si="159"/>
        <v>3.7999999999999999E-2</v>
      </c>
      <c r="L1693" s="238">
        <v>1078083</v>
      </c>
      <c r="M1693" s="238">
        <v>899964.94</v>
      </c>
      <c r="N1693" s="89">
        <v>0.05</v>
      </c>
      <c r="O1693" s="239">
        <f t="shared" si="161"/>
        <v>1131987.1500000001</v>
      </c>
      <c r="P1693" s="238">
        <f t="shared" si="162"/>
        <v>238883.40333123287</v>
      </c>
      <c r="Q1693" s="238">
        <f t="shared" si="163"/>
        <v>893103.7466687673</v>
      </c>
      <c r="R1693" s="89">
        <v>0.05</v>
      </c>
      <c r="S1693" s="238">
        <f t="shared" si="160"/>
        <v>848448.55933532887</v>
      </c>
    </row>
    <row r="1694" spans="2:19" ht="15" customHeight="1" x14ac:dyDescent="0.25">
      <c r="B1694" s="11">
        <v>1690</v>
      </c>
      <c r="C1694" s="161" t="s">
        <v>1105</v>
      </c>
      <c r="D1694" s="237"/>
      <c r="E1694" s="152">
        <v>42455</v>
      </c>
      <c r="F1694" s="58">
        <v>44482</v>
      </c>
      <c r="G1694" s="5">
        <f t="shared" si="158"/>
        <v>5.5534246575342463</v>
      </c>
      <c r="H1694" s="11">
        <v>25</v>
      </c>
      <c r="I1694" s="11"/>
      <c r="J1694" s="87">
        <v>0.05</v>
      </c>
      <c r="K1694" s="88">
        <f t="shared" si="159"/>
        <v>3.7999999999999999E-2</v>
      </c>
      <c r="L1694" s="238">
        <v>1078083</v>
      </c>
      <c r="M1694" s="238">
        <v>899964.94</v>
      </c>
      <c r="N1694" s="89">
        <v>0.05</v>
      </c>
      <c r="O1694" s="239">
        <f t="shared" si="161"/>
        <v>1131987.1500000001</v>
      </c>
      <c r="P1694" s="238">
        <f t="shared" si="162"/>
        <v>238883.40333123287</v>
      </c>
      <c r="Q1694" s="238">
        <f t="shared" si="163"/>
        <v>893103.7466687673</v>
      </c>
      <c r="R1694" s="89">
        <v>0.05</v>
      </c>
      <c r="S1694" s="238">
        <f t="shared" si="160"/>
        <v>848448.55933532887</v>
      </c>
    </row>
    <row r="1695" spans="2:19" ht="15" customHeight="1" x14ac:dyDescent="0.25">
      <c r="B1695" s="11">
        <v>1691</v>
      </c>
      <c r="C1695" s="161" t="s">
        <v>1105</v>
      </c>
      <c r="D1695" s="237"/>
      <c r="E1695" s="152">
        <v>42455</v>
      </c>
      <c r="F1695" s="58">
        <v>44482</v>
      </c>
      <c r="G1695" s="5">
        <f t="shared" si="158"/>
        <v>5.5534246575342463</v>
      </c>
      <c r="H1695" s="11">
        <v>25</v>
      </c>
      <c r="I1695" s="11"/>
      <c r="J1695" s="87">
        <v>0.05</v>
      </c>
      <c r="K1695" s="88">
        <f t="shared" si="159"/>
        <v>3.7999999999999999E-2</v>
      </c>
      <c r="L1695" s="238">
        <v>1078083</v>
      </c>
      <c r="M1695" s="238">
        <v>899964.94</v>
      </c>
      <c r="N1695" s="89">
        <v>0.05</v>
      </c>
      <c r="O1695" s="239">
        <f t="shared" si="161"/>
        <v>1131987.1500000001</v>
      </c>
      <c r="P1695" s="238">
        <f t="shared" si="162"/>
        <v>238883.40333123287</v>
      </c>
      <c r="Q1695" s="238">
        <f t="shared" si="163"/>
        <v>893103.7466687673</v>
      </c>
      <c r="R1695" s="89">
        <v>0.05</v>
      </c>
      <c r="S1695" s="238">
        <f t="shared" si="160"/>
        <v>848448.55933532887</v>
      </c>
    </row>
    <row r="1696" spans="2:19" ht="15" customHeight="1" x14ac:dyDescent="0.25">
      <c r="B1696" s="11">
        <v>1692</v>
      </c>
      <c r="C1696" s="161" t="s">
        <v>1105</v>
      </c>
      <c r="D1696" s="237"/>
      <c r="E1696" s="152">
        <v>42455</v>
      </c>
      <c r="F1696" s="58">
        <v>44482</v>
      </c>
      <c r="G1696" s="5">
        <f t="shared" si="158"/>
        <v>5.5534246575342463</v>
      </c>
      <c r="H1696" s="11">
        <v>25</v>
      </c>
      <c r="I1696" s="11"/>
      <c r="J1696" s="87">
        <v>0.05</v>
      </c>
      <c r="K1696" s="88">
        <f t="shared" si="159"/>
        <v>3.7999999999999999E-2</v>
      </c>
      <c r="L1696" s="238">
        <v>1078083</v>
      </c>
      <c r="M1696" s="238">
        <v>899964.94</v>
      </c>
      <c r="N1696" s="89">
        <v>0.05</v>
      </c>
      <c r="O1696" s="239">
        <f t="shared" si="161"/>
        <v>1131987.1500000001</v>
      </c>
      <c r="P1696" s="238">
        <f t="shared" si="162"/>
        <v>238883.40333123287</v>
      </c>
      <c r="Q1696" s="238">
        <f t="shared" si="163"/>
        <v>893103.7466687673</v>
      </c>
      <c r="R1696" s="89">
        <v>0.05</v>
      </c>
      <c r="S1696" s="238">
        <f t="shared" si="160"/>
        <v>848448.55933532887</v>
      </c>
    </row>
    <row r="1697" spans="2:19" ht="15" customHeight="1" x14ac:dyDescent="0.25">
      <c r="B1697" s="11">
        <v>1693</v>
      </c>
      <c r="C1697" s="161" t="s">
        <v>1105</v>
      </c>
      <c r="D1697" s="237"/>
      <c r="E1697" s="152">
        <v>42455</v>
      </c>
      <c r="F1697" s="58">
        <v>44482</v>
      </c>
      <c r="G1697" s="5">
        <f t="shared" si="158"/>
        <v>5.5534246575342463</v>
      </c>
      <c r="H1697" s="11">
        <v>25</v>
      </c>
      <c r="I1697" s="11"/>
      <c r="J1697" s="87">
        <v>0.05</v>
      </c>
      <c r="K1697" s="88">
        <f t="shared" si="159"/>
        <v>3.7999999999999999E-2</v>
      </c>
      <c r="L1697" s="238">
        <v>1078083</v>
      </c>
      <c r="M1697" s="238">
        <v>899964.94</v>
      </c>
      <c r="N1697" s="89">
        <v>0.05</v>
      </c>
      <c r="O1697" s="239">
        <f t="shared" si="161"/>
        <v>1131987.1500000001</v>
      </c>
      <c r="P1697" s="238">
        <f t="shared" si="162"/>
        <v>238883.40333123287</v>
      </c>
      <c r="Q1697" s="238">
        <f t="shared" si="163"/>
        <v>893103.7466687673</v>
      </c>
      <c r="R1697" s="89">
        <v>0.05</v>
      </c>
      <c r="S1697" s="238">
        <f t="shared" si="160"/>
        <v>848448.55933532887</v>
      </c>
    </row>
    <row r="1698" spans="2:19" ht="15" customHeight="1" x14ac:dyDescent="0.25">
      <c r="B1698" s="11">
        <v>1694</v>
      </c>
      <c r="C1698" s="161" t="s">
        <v>1105</v>
      </c>
      <c r="D1698" s="237"/>
      <c r="E1698" s="152">
        <v>42455</v>
      </c>
      <c r="F1698" s="58">
        <v>44482</v>
      </c>
      <c r="G1698" s="5">
        <f t="shared" si="158"/>
        <v>5.5534246575342463</v>
      </c>
      <c r="H1698" s="11">
        <v>25</v>
      </c>
      <c r="I1698" s="11"/>
      <c r="J1698" s="87">
        <v>0.05</v>
      </c>
      <c r="K1698" s="88">
        <f t="shared" si="159"/>
        <v>3.7999999999999999E-2</v>
      </c>
      <c r="L1698" s="238">
        <v>1078083</v>
      </c>
      <c r="M1698" s="238">
        <v>899964.94</v>
      </c>
      <c r="N1698" s="89">
        <v>0.05</v>
      </c>
      <c r="O1698" s="239">
        <f t="shared" si="161"/>
        <v>1131987.1500000001</v>
      </c>
      <c r="P1698" s="238">
        <f t="shared" si="162"/>
        <v>238883.40333123287</v>
      </c>
      <c r="Q1698" s="238">
        <f t="shared" si="163"/>
        <v>893103.7466687673</v>
      </c>
      <c r="R1698" s="89">
        <v>0.05</v>
      </c>
      <c r="S1698" s="238">
        <f t="shared" si="160"/>
        <v>848448.55933532887</v>
      </c>
    </row>
    <row r="1699" spans="2:19" ht="15" customHeight="1" x14ac:dyDescent="0.25">
      <c r="B1699" s="11">
        <v>1695</v>
      </c>
      <c r="C1699" s="161" t="s">
        <v>1105</v>
      </c>
      <c r="D1699" s="237"/>
      <c r="E1699" s="152">
        <v>42455</v>
      </c>
      <c r="F1699" s="58">
        <v>44482</v>
      </c>
      <c r="G1699" s="5">
        <f t="shared" si="158"/>
        <v>5.5534246575342463</v>
      </c>
      <c r="H1699" s="11">
        <v>25</v>
      </c>
      <c r="I1699" s="11"/>
      <c r="J1699" s="87">
        <v>0.05</v>
      </c>
      <c r="K1699" s="88">
        <f t="shared" si="159"/>
        <v>3.7999999999999999E-2</v>
      </c>
      <c r="L1699" s="238">
        <v>1078083</v>
      </c>
      <c r="M1699" s="238">
        <v>899964.94</v>
      </c>
      <c r="N1699" s="89">
        <v>0.05</v>
      </c>
      <c r="O1699" s="239">
        <f t="shared" si="161"/>
        <v>1131987.1500000001</v>
      </c>
      <c r="P1699" s="238">
        <f t="shared" si="162"/>
        <v>238883.40333123287</v>
      </c>
      <c r="Q1699" s="238">
        <f t="shared" si="163"/>
        <v>893103.7466687673</v>
      </c>
      <c r="R1699" s="89">
        <v>0.05</v>
      </c>
      <c r="S1699" s="238">
        <f t="shared" si="160"/>
        <v>848448.55933532887</v>
      </c>
    </row>
    <row r="1700" spans="2:19" ht="15" customHeight="1" x14ac:dyDescent="0.25">
      <c r="B1700" s="11">
        <v>1696</v>
      </c>
      <c r="C1700" s="161" t="s">
        <v>1105</v>
      </c>
      <c r="D1700" s="237"/>
      <c r="E1700" s="152">
        <v>42455</v>
      </c>
      <c r="F1700" s="58">
        <v>44482</v>
      </c>
      <c r="G1700" s="5">
        <f t="shared" si="158"/>
        <v>5.5534246575342463</v>
      </c>
      <c r="H1700" s="11">
        <v>25</v>
      </c>
      <c r="I1700" s="11"/>
      <c r="J1700" s="87">
        <v>0.05</v>
      </c>
      <c r="K1700" s="88">
        <f t="shared" si="159"/>
        <v>3.7999999999999999E-2</v>
      </c>
      <c r="L1700" s="238">
        <v>1078083</v>
      </c>
      <c r="M1700" s="238">
        <v>899964.94</v>
      </c>
      <c r="N1700" s="89">
        <v>0.05</v>
      </c>
      <c r="O1700" s="239">
        <f t="shared" si="161"/>
        <v>1131987.1500000001</v>
      </c>
      <c r="P1700" s="238">
        <f t="shared" si="162"/>
        <v>238883.40333123287</v>
      </c>
      <c r="Q1700" s="238">
        <f t="shared" si="163"/>
        <v>893103.7466687673</v>
      </c>
      <c r="R1700" s="89">
        <v>0.05</v>
      </c>
      <c r="S1700" s="238">
        <f t="shared" si="160"/>
        <v>848448.55933532887</v>
      </c>
    </row>
    <row r="1701" spans="2:19" ht="15" customHeight="1" x14ac:dyDescent="0.25">
      <c r="B1701" s="11">
        <v>1697</v>
      </c>
      <c r="C1701" s="161" t="s">
        <v>1105</v>
      </c>
      <c r="D1701" s="237"/>
      <c r="E1701" s="152">
        <v>42455</v>
      </c>
      <c r="F1701" s="58">
        <v>44482</v>
      </c>
      <c r="G1701" s="5">
        <f t="shared" si="158"/>
        <v>5.5534246575342463</v>
      </c>
      <c r="H1701" s="11">
        <v>25</v>
      </c>
      <c r="I1701" s="11"/>
      <c r="J1701" s="87">
        <v>0.05</v>
      </c>
      <c r="K1701" s="88">
        <f t="shared" si="159"/>
        <v>3.7999999999999999E-2</v>
      </c>
      <c r="L1701" s="238">
        <v>1078083</v>
      </c>
      <c r="M1701" s="238">
        <v>899964.94</v>
      </c>
      <c r="N1701" s="89">
        <v>0.05</v>
      </c>
      <c r="O1701" s="239">
        <f t="shared" si="161"/>
        <v>1131987.1500000001</v>
      </c>
      <c r="P1701" s="238">
        <f t="shared" si="162"/>
        <v>238883.40333123287</v>
      </c>
      <c r="Q1701" s="238">
        <f t="shared" si="163"/>
        <v>893103.7466687673</v>
      </c>
      <c r="R1701" s="89">
        <v>0.05</v>
      </c>
      <c r="S1701" s="238">
        <f t="shared" si="160"/>
        <v>848448.55933532887</v>
      </c>
    </row>
    <row r="1702" spans="2:19" ht="15" customHeight="1" x14ac:dyDescent="0.25">
      <c r="B1702" s="11">
        <v>1698</v>
      </c>
      <c r="C1702" s="161" t="s">
        <v>1105</v>
      </c>
      <c r="D1702" s="237"/>
      <c r="E1702" s="152">
        <v>42455</v>
      </c>
      <c r="F1702" s="58">
        <v>44482</v>
      </c>
      <c r="G1702" s="5">
        <f t="shared" si="158"/>
        <v>5.5534246575342463</v>
      </c>
      <c r="H1702" s="11">
        <v>25</v>
      </c>
      <c r="I1702" s="11"/>
      <c r="J1702" s="87">
        <v>0.05</v>
      </c>
      <c r="K1702" s="88">
        <f t="shared" si="159"/>
        <v>3.7999999999999999E-2</v>
      </c>
      <c r="L1702" s="238">
        <v>1078083</v>
      </c>
      <c r="M1702" s="238">
        <v>899964.94</v>
      </c>
      <c r="N1702" s="89">
        <v>0.05</v>
      </c>
      <c r="O1702" s="239">
        <f t="shared" si="161"/>
        <v>1131987.1500000001</v>
      </c>
      <c r="P1702" s="238">
        <f t="shared" si="162"/>
        <v>238883.40333123287</v>
      </c>
      <c r="Q1702" s="238">
        <f t="shared" si="163"/>
        <v>893103.7466687673</v>
      </c>
      <c r="R1702" s="89">
        <v>0.05</v>
      </c>
      <c r="S1702" s="238">
        <f t="shared" si="160"/>
        <v>848448.55933532887</v>
      </c>
    </row>
    <row r="1703" spans="2:19" ht="15" customHeight="1" x14ac:dyDescent="0.25">
      <c r="B1703" s="11">
        <v>1699</v>
      </c>
      <c r="C1703" s="161" t="s">
        <v>1105</v>
      </c>
      <c r="D1703" s="237"/>
      <c r="E1703" s="152">
        <v>42455</v>
      </c>
      <c r="F1703" s="58">
        <v>44482</v>
      </c>
      <c r="G1703" s="5">
        <f t="shared" si="158"/>
        <v>5.5534246575342463</v>
      </c>
      <c r="H1703" s="11">
        <v>25</v>
      </c>
      <c r="I1703" s="11"/>
      <c r="J1703" s="87">
        <v>0.05</v>
      </c>
      <c r="K1703" s="88">
        <f t="shared" si="159"/>
        <v>3.7999999999999999E-2</v>
      </c>
      <c r="L1703" s="238">
        <v>1078083</v>
      </c>
      <c r="M1703" s="238">
        <v>899964.94</v>
      </c>
      <c r="N1703" s="89">
        <v>0.05</v>
      </c>
      <c r="O1703" s="239">
        <f t="shared" si="161"/>
        <v>1131987.1500000001</v>
      </c>
      <c r="P1703" s="238">
        <f t="shared" si="162"/>
        <v>238883.40333123287</v>
      </c>
      <c r="Q1703" s="238">
        <f t="shared" si="163"/>
        <v>893103.7466687673</v>
      </c>
      <c r="R1703" s="89">
        <v>0.05</v>
      </c>
      <c r="S1703" s="238">
        <f t="shared" si="160"/>
        <v>848448.55933532887</v>
      </c>
    </row>
    <row r="1704" spans="2:19" ht="15" customHeight="1" x14ac:dyDescent="0.25">
      <c r="B1704" s="11">
        <v>1700</v>
      </c>
      <c r="C1704" s="161" t="s">
        <v>1105</v>
      </c>
      <c r="D1704" s="237"/>
      <c r="E1704" s="152">
        <v>42455</v>
      </c>
      <c r="F1704" s="58">
        <v>44482</v>
      </c>
      <c r="G1704" s="5">
        <f t="shared" si="158"/>
        <v>5.5534246575342463</v>
      </c>
      <c r="H1704" s="11">
        <v>25</v>
      </c>
      <c r="I1704" s="11"/>
      <c r="J1704" s="87">
        <v>0.05</v>
      </c>
      <c r="K1704" s="88">
        <f t="shared" si="159"/>
        <v>3.7999999999999999E-2</v>
      </c>
      <c r="L1704" s="238">
        <v>1078083</v>
      </c>
      <c r="M1704" s="238">
        <v>899964.94</v>
      </c>
      <c r="N1704" s="89">
        <v>0.05</v>
      </c>
      <c r="O1704" s="239">
        <f t="shared" si="161"/>
        <v>1131987.1500000001</v>
      </c>
      <c r="P1704" s="238">
        <f t="shared" si="162"/>
        <v>238883.40333123287</v>
      </c>
      <c r="Q1704" s="238">
        <f t="shared" si="163"/>
        <v>893103.7466687673</v>
      </c>
      <c r="R1704" s="89">
        <v>0.05</v>
      </c>
      <c r="S1704" s="238">
        <f t="shared" si="160"/>
        <v>848448.55933532887</v>
      </c>
    </row>
    <row r="1705" spans="2:19" ht="15" customHeight="1" x14ac:dyDescent="0.25">
      <c r="B1705" s="11">
        <v>1701</v>
      </c>
      <c r="C1705" s="161" t="s">
        <v>1105</v>
      </c>
      <c r="D1705" s="237"/>
      <c r="E1705" s="152">
        <v>42455</v>
      </c>
      <c r="F1705" s="58">
        <v>44482</v>
      </c>
      <c r="G1705" s="5">
        <f t="shared" si="158"/>
        <v>5.5534246575342463</v>
      </c>
      <c r="H1705" s="11">
        <v>25</v>
      </c>
      <c r="I1705" s="11"/>
      <c r="J1705" s="87">
        <v>0.05</v>
      </c>
      <c r="K1705" s="88">
        <f t="shared" si="159"/>
        <v>3.7999999999999999E-2</v>
      </c>
      <c r="L1705" s="238">
        <v>1078083</v>
      </c>
      <c r="M1705" s="238">
        <v>899964.94</v>
      </c>
      <c r="N1705" s="89">
        <v>0.05</v>
      </c>
      <c r="O1705" s="239">
        <f t="shared" si="161"/>
        <v>1131987.1500000001</v>
      </c>
      <c r="P1705" s="238">
        <f t="shared" si="162"/>
        <v>238883.40333123287</v>
      </c>
      <c r="Q1705" s="238">
        <f t="shared" si="163"/>
        <v>893103.7466687673</v>
      </c>
      <c r="R1705" s="89">
        <v>0.05</v>
      </c>
      <c r="S1705" s="238">
        <f t="shared" si="160"/>
        <v>848448.55933532887</v>
      </c>
    </row>
    <row r="1706" spans="2:19" ht="15" customHeight="1" x14ac:dyDescent="0.25">
      <c r="B1706" s="11">
        <v>1702</v>
      </c>
      <c r="C1706" s="161" t="s">
        <v>1105</v>
      </c>
      <c r="D1706" s="237"/>
      <c r="E1706" s="152">
        <v>42455</v>
      </c>
      <c r="F1706" s="58">
        <v>44482</v>
      </c>
      <c r="G1706" s="5">
        <f t="shared" si="158"/>
        <v>5.5534246575342463</v>
      </c>
      <c r="H1706" s="11">
        <v>25</v>
      </c>
      <c r="I1706" s="11"/>
      <c r="J1706" s="87">
        <v>0.05</v>
      </c>
      <c r="K1706" s="88">
        <f t="shared" si="159"/>
        <v>3.7999999999999999E-2</v>
      </c>
      <c r="L1706" s="238">
        <v>1078083</v>
      </c>
      <c r="M1706" s="238">
        <v>899964.94</v>
      </c>
      <c r="N1706" s="89">
        <v>0.05</v>
      </c>
      <c r="O1706" s="239">
        <f t="shared" si="161"/>
        <v>1131987.1500000001</v>
      </c>
      <c r="P1706" s="238">
        <f t="shared" si="162"/>
        <v>238883.40333123287</v>
      </c>
      <c r="Q1706" s="238">
        <f t="shared" si="163"/>
        <v>893103.7466687673</v>
      </c>
      <c r="R1706" s="89">
        <v>0.05</v>
      </c>
      <c r="S1706" s="238">
        <f t="shared" si="160"/>
        <v>848448.55933532887</v>
      </c>
    </row>
    <row r="1707" spans="2:19" ht="15" customHeight="1" x14ac:dyDescent="0.25">
      <c r="B1707" s="11">
        <v>1703</v>
      </c>
      <c r="C1707" s="161" t="s">
        <v>1105</v>
      </c>
      <c r="D1707" s="237"/>
      <c r="E1707" s="152">
        <v>42455</v>
      </c>
      <c r="F1707" s="58">
        <v>44482</v>
      </c>
      <c r="G1707" s="5">
        <f t="shared" si="158"/>
        <v>5.5534246575342463</v>
      </c>
      <c r="H1707" s="11">
        <v>25</v>
      </c>
      <c r="I1707" s="11"/>
      <c r="J1707" s="87">
        <v>0.05</v>
      </c>
      <c r="K1707" s="88">
        <f t="shared" si="159"/>
        <v>3.7999999999999999E-2</v>
      </c>
      <c r="L1707" s="238">
        <v>1078083</v>
      </c>
      <c r="M1707" s="238">
        <v>899964.94</v>
      </c>
      <c r="N1707" s="89">
        <v>0.05</v>
      </c>
      <c r="O1707" s="239">
        <f t="shared" si="161"/>
        <v>1131987.1500000001</v>
      </c>
      <c r="P1707" s="238">
        <f t="shared" si="162"/>
        <v>238883.40333123287</v>
      </c>
      <c r="Q1707" s="238">
        <f t="shared" si="163"/>
        <v>893103.7466687673</v>
      </c>
      <c r="R1707" s="89">
        <v>0.05</v>
      </c>
      <c r="S1707" s="238">
        <f t="shared" si="160"/>
        <v>848448.55933532887</v>
      </c>
    </row>
    <row r="1708" spans="2:19" ht="15" customHeight="1" x14ac:dyDescent="0.25">
      <c r="B1708" s="11">
        <v>1704</v>
      </c>
      <c r="C1708" s="161" t="s">
        <v>1105</v>
      </c>
      <c r="D1708" s="237"/>
      <c r="E1708" s="152">
        <v>42455</v>
      </c>
      <c r="F1708" s="58">
        <v>44482</v>
      </c>
      <c r="G1708" s="5">
        <f t="shared" si="158"/>
        <v>5.5534246575342463</v>
      </c>
      <c r="H1708" s="11">
        <v>25</v>
      </c>
      <c r="I1708" s="11"/>
      <c r="J1708" s="87">
        <v>0.05</v>
      </c>
      <c r="K1708" s="88">
        <f t="shared" si="159"/>
        <v>3.7999999999999999E-2</v>
      </c>
      <c r="L1708" s="238">
        <v>1078083</v>
      </c>
      <c r="M1708" s="238">
        <v>899964.94</v>
      </c>
      <c r="N1708" s="89">
        <v>0.05</v>
      </c>
      <c r="O1708" s="239">
        <f t="shared" si="161"/>
        <v>1131987.1500000001</v>
      </c>
      <c r="P1708" s="238">
        <f t="shared" si="162"/>
        <v>238883.40333123287</v>
      </c>
      <c r="Q1708" s="238">
        <f t="shared" si="163"/>
        <v>893103.7466687673</v>
      </c>
      <c r="R1708" s="89">
        <v>0.05</v>
      </c>
      <c r="S1708" s="238">
        <f t="shared" si="160"/>
        <v>848448.55933532887</v>
      </c>
    </row>
    <row r="1709" spans="2:19" ht="15" customHeight="1" x14ac:dyDescent="0.25">
      <c r="B1709" s="11">
        <v>1705</v>
      </c>
      <c r="C1709" s="161" t="s">
        <v>1105</v>
      </c>
      <c r="D1709" s="237"/>
      <c r="E1709" s="152">
        <v>42455</v>
      </c>
      <c r="F1709" s="58">
        <v>44482</v>
      </c>
      <c r="G1709" s="5">
        <f t="shared" si="158"/>
        <v>5.5534246575342463</v>
      </c>
      <c r="H1709" s="11">
        <v>25</v>
      </c>
      <c r="I1709" s="11"/>
      <c r="J1709" s="87">
        <v>0.05</v>
      </c>
      <c r="K1709" s="88">
        <f t="shared" si="159"/>
        <v>3.7999999999999999E-2</v>
      </c>
      <c r="L1709" s="238">
        <v>1078083</v>
      </c>
      <c r="M1709" s="238">
        <v>899964.94</v>
      </c>
      <c r="N1709" s="89">
        <v>0.05</v>
      </c>
      <c r="O1709" s="239">
        <f t="shared" si="161"/>
        <v>1131987.1500000001</v>
      </c>
      <c r="P1709" s="238">
        <f t="shared" si="162"/>
        <v>238883.40333123287</v>
      </c>
      <c r="Q1709" s="238">
        <f t="shared" si="163"/>
        <v>893103.7466687673</v>
      </c>
      <c r="R1709" s="89">
        <v>0.05</v>
      </c>
      <c r="S1709" s="238">
        <f t="shared" si="160"/>
        <v>848448.55933532887</v>
      </c>
    </row>
    <row r="1710" spans="2:19" ht="15" customHeight="1" x14ac:dyDescent="0.25">
      <c r="B1710" s="11">
        <v>1706</v>
      </c>
      <c r="C1710" s="161" t="s">
        <v>1105</v>
      </c>
      <c r="D1710" s="237"/>
      <c r="E1710" s="152">
        <v>42455</v>
      </c>
      <c r="F1710" s="58">
        <v>44482</v>
      </c>
      <c r="G1710" s="5">
        <f t="shared" si="158"/>
        <v>5.5534246575342463</v>
      </c>
      <c r="H1710" s="11">
        <v>25</v>
      </c>
      <c r="I1710" s="11"/>
      <c r="J1710" s="87">
        <v>0.05</v>
      </c>
      <c r="K1710" s="88">
        <f t="shared" si="159"/>
        <v>3.7999999999999999E-2</v>
      </c>
      <c r="L1710" s="238">
        <v>1078083</v>
      </c>
      <c r="M1710" s="238">
        <v>899964.94</v>
      </c>
      <c r="N1710" s="89">
        <v>0.05</v>
      </c>
      <c r="O1710" s="239">
        <f t="shared" si="161"/>
        <v>1131987.1500000001</v>
      </c>
      <c r="P1710" s="238">
        <f t="shared" si="162"/>
        <v>238883.40333123287</v>
      </c>
      <c r="Q1710" s="238">
        <f t="shared" si="163"/>
        <v>893103.7466687673</v>
      </c>
      <c r="R1710" s="89">
        <v>0.05</v>
      </c>
      <c r="S1710" s="238">
        <f t="shared" si="160"/>
        <v>848448.55933532887</v>
      </c>
    </row>
    <row r="1711" spans="2:19" ht="15" customHeight="1" x14ac:dyDescent="0.25">
      <c r="B1711" s="11">
        <v>1707</v>
      </c>
      <c r="C1711" s="161" t="s">
        <v>1105</v>
      </c>
      <c r="D1711" s="237"/>
      <c r="E1711" s="152">
        <v>42455</v>
      </c>
      <c r="F1711" s="58">
        <v>44482</v>
      </c>
      <c r="G1711" s="5">
        <f t="shared" si="158"/>
        <v>5.5534246575342463</v>
      </c>
      <c r="H1711" s="11">
        <v>25</v>
      </c>
      <c r="I1711" s="11"/>
      <c r="J1711" s="87">
        <v>0.05</v>
      </c>
      <c r="K1711" s="88">
        <f t="shared" si="159"/>
        <v>3.7999999999999999E-2</v>
      </c>
      <c r="L1711" s="238">
        <v>1078083</v>
      </c>
      <c r="M1711" s="238">
        <v>899964.94</v>
      </c>
      <c r="N1711" s="89">
        <v>0.05</v>
      </c>
      <c r="O1711" s="239">
        <f t="shared" si="161"/>
        <v>1131987.1500000001</v>
      </c>
      <c r="P1711" s="238">
        <f t="shared" si="162"/>
        <v>238883.40333123287</v>
      </c>
      <c r="Q1711" s="238">
        <f t="shared" si="163"/>
        <v>893103.7466687673</v>
      </c>
      <c r="R1711" s="89">
        <v>0.05</v>
      </c>
      <c r="S1711" s="238">
        <f t="shared" si="160"/>
        <v>848448.55933532887</v>
      </c>
    </row>
    <row r="1712" spans="2:19" ht="15" customHeight="1" x14ac:dyDescent="0.25">
      <c r="B1712" s="11">
        <v>1708</v>
      </c>
      <c r="C1712" s="161" t="s">
        <v>1105</v>
      </c>
      <c r="D1712" s="237"/>
      <c r="E1712" s="152">
        <v>42455</v>
      </c>
      <c r="F1712" s="58">
        <v>44482</v>
      </c>
      <c r="G1712" s="5">
        <f t="shared" si="158"/>
        <v>5.5534246575342463</v>
      </c>
      <c r="H1712" s="11">
        <v>25</v>
      </c>
      <c r="I1712" s="11"/>
      <c r="J1712" s="87">
        <v>0.05</v>
      </c>
      <c r="K1712" s="88">
        <f t="shared" si="159"/>
        <v>3.7999999999999999E-2</v>
      </c>
      <c r="L1712" s="238">
        <v>1078083</v>
      </c>
      <c r="M1712" s="238">
        <v>899964.94</v>
      </c>
      <c r="N1712" s="89">
        <v>0.05</v>
      </c>
      <c r="O1712" s="239">
        <f t="shared" si="161"/>
        <v>1131987.1500000001</v>
      </c>
      <c r="P1712" s="238">
        <f t="shared" si="162"/>
        <v>238883.40333123287</v>
      </c>
      <c r="Q1712" s="238">
        <f t="shared" si="163"/>
        <v>893103.7466687673</v>
      </c>
      <c r="R1712" s="89">
        <v>0.05</v>
      </c>
      <c r="S1712" s="238">
        <f t="shared" si="160"/>
        <v>848448.55933532887</v>
      </c>
    </row>
    <row r="1713" spans="2:19" ht="15" customHeight="1" x14ac:dyDescent="0.25">
      <c r="B1713" s="11">
        <v>1709</v>
      </c>
      <c r="C1713" s="161" t="s">
        <v>1105</v>
      </c>
      <c r="D1713" s="237"/>
      <c r="E1713" s="152">
        <v>42455</v>
      </c>
      <c r="F1713" s="58">
        <v>44482</v>
      </c>
      <c r="G1713" s="5">
        <f t="shared" si="158"/>
        <v>5.5534246575342463</v>
      </c>
      <c r="H1713" s="11">
        <v>25</v>
      </c>
      <c r="I1713" s="11"/>
      <c r="J1713" s="87">
        <v>0.05</v>
      </c>
      <c r="K1713" s="88">
        <f t="shared" si="159"/>
        <v>3.7999999999999999E-2</v>
      </c>
      <c r="L1713" s="238">
        <v>1078083</v>
      </c>
      <c r="M1713" s="238">
        <v>899964.94</v>
      </c>
      <c r="N1713" s="89">
        <v>0.05</v>
      </c>
      <c r="O1713" s="239">
        <f t="shared" si="161"/>
        <v>1131987.1500000001</v>
      </c>
      <c r="P1713" s="238">
        <f t="shared" si="162"/>
        <v>238883.40333123287</v>
      </c>
      <c r="Q1713" s="238">
        <f t="shared" si="163"/>
        <v>893103.7466687673</v>
      </c>
      <c r="R1713" s="89">
        <v>0.05</v>
      </c>
      <c r="S1713" s="238">
        <f t="shared" si="160"/>
        <v>848448.55933532887</v>
      </c>
    </row>
    <row r="1714" spans="2:19" ht="15" customHeight="1" x14ac:dyDescent="0.25">
      <c r="B1714" s="11">
        <v>1710</v>
      </c>
      <c r="C1714" s="161" t="s">
        <v>1105</v>
      </c>
      <c r="D1714" s="237"/>
      <c r="E1714" s="152">
        <v>42455</v>
      </c>
      <c r="F1714" s="58">
        <v>44482</v>
      </c>
      <c r="G1714" s="5">
        <f t="shared" si="158"/>
        <v>5.5534246575342463</v>
      </c>
      <c r="H1714" s="11">
        <v>25</v>
      </c>
      <c r="I1714" s="11"/>
      <c r="J1714" s="87">
        <v>0.05</v>
      </c>
      <c r="K1714" s="88">
        <f t="shared" si="159"/>
        <v>3.7999999999999999E-2</v>
      </c>
      <c r="L1714" s="238">
        <v>1078083</v>
      </c>
      <c r="M1714" s="238">
        <v>899964.94</v>
      </c>
      <c r="N1714" s="89">
        <v>0.05</v>
      </c>
      <c r="O1714" s="239">
        <f t="shared" si="161"/>
        <v>1131987.1500000001</v>
      </c>
      <c r="P1714" s="238">
        <f t="shared" si="162"/>
        <v>238883.40333123287</v>
      </c>
      <c r="Q1714" s="238">
        <f t="shared" si="163"/>
        <v>893103.7466687673</v>
      </c>
      <c r="R1714" s="89">
        <v>0.05</v>
      </c>
      <c r="S1714" s="238">
        <f t="shared" si="160"/>
        <v>848448.55933532887</v>
      </c>
    </row>
    <row r="1715" spans="2:19" ht="15" customHeight="1" x14ac:dyDescent="0.25">
      <c r="B1715" s="11">
        <v>1711</v>
      </c>
      <c r="C1715" s="161" t="s">
        <v>1105</v>
      </c>
      <c r="D1715" s="237"/>
      <c r="E1715" s="152">
        <v>42455</v>
      </c>
      <c r="F1715" s="58">
        <v>44482</v>
      </c>
      <c r="G1715" s="5">
        <f t="shared" si="158"/>
        <v>5.5534246575342463</v>
      </c>
      <c r="H1715" s="11">
        <v>25</v>
      </c>
      <c r="I1715" s="11"/>
      <c r="J1715" s="87">
        <v>0.05</v>
      </c>
      <c r="K1715" s="88">
        <f t="shared" si="159"/>
        <v>3.7999999999999999E-2</v>
      </c>
      <c r="L1715" s="238">
        <v>1078083</v>
      </c>
      <c r="M1715" s="238">
        <v>899964.94</v>
      </c>
      <c r="N1715" s="89">
        <v>0.05</v>
      </c>
      <c r="O1715" s="239">
        <f t="shared" si="161"/>
        <v>1131987.1500000001</v>
      </c>
      <c r="P1715" s="238">
        <f t="shared" si="162"/>
        <v>238883.40333123287</v>
      </c>
      <c r="Q1715" s="238">
        <f t="shared" si="163"/>
        <v>893103.7466687673</v>
      </c>
      <c r="R1715" s="89">
        <v>0.05</v>
      </c>
      <c r="S1715" s="238">
        <f t="shared" si="160"/>
        <v>848448.55933532887</v>
      </c>
    </row>
    <row r="1716" spans="2:19" ht="15" customHeight="1" x14ac:dyDescent="0.25">
      <c r="B1716" s="11">
        <v>1712</v>
      </c>
      <c r="C1716" s="161" t="s">
        <v>1105</v>
      </c>
      <c r="D1716" s="237"/>
      <c r="E1716" s="152">
        <v>42455</v>
      </c>
      <c r="F1716" s="58">
        <v>44482</v>
      </c>
      <c r="G1716" s="5">
        <f t="shared" si="158"/>
        <v>5.5534246575342463</v>
      </c>
      <c r="H1716" s="11">
        <v>25</v>
      </c>
      <c r="I1716" s="11"/>
      <c r="J1716" s="87">
        <v>0.05</v>
      </c>
      <c r="K1716" s="88">
        <f t="shared" si="159"/>
        <v>3.7999999999999999E-2</v>
      </c>
      <c r="L1716" s="238">
        <v>1078083</v>
      </c>
      <c r="M1716" s="238">
        <v>899964.94</v>
      </c>
      <c r="N1716" s="89">
        <v>0.05</v>
      </c>
      <c r="O1716" s="239">
        <f t="shared" si="161"/>
        <v>1131987.1500000001</v>
      </c>
      <c r="P1716" s="238">
        <f t="shared" si="162"/>
        <v>238883.40333123287</v>
      </c>
      <c r="Q1716" s="238">
        <f t="shared" si="163"/>
        <v>893103.7466687673</v>
      </c>
      <c r="R1716" s="89">
        <v>0.05</v>
      </c>
      <c r="S1716" s="238">
        <f t="shared" si="160"/>
        <v>848448.55933532887</v>
      </c>
    </row>
    <row r="1717" spans="2:19" ht="15" customHeight="1" x14ac:dyDescent="0.25">
      <c r="B1717" s="11">
        <v>1713</v>
      </c>
      <c r="C1717" s="161" t="s">
        <v>1105</v>
      </c>
      <c r="D1717" s="237"/>
      <c r="E1717" s="152">
        <v>42455</v>
      </c>
      <c r="F1717" s="58">
        <v>44482</v>
      </c>
      <c r="G1717" s="5">
        <f t="shared" si="158"/>
        <v>5.5534246575342463</v>
      </c>
      <c r="H1717" s="11">
        <v>25</v>
      </c>
      <c r="I1717" s="11"/>
      <c r="J1717" s="87">
        <v>0.05</v>
      </c>
      <c r="K1717" s="88">
        <f t="shared" si="159"/>
        <v>3.7999999999999999E-2</v>
      </c>
      <c r="L1717" s="238">
        <v>1078083</v>
      </c>
      <c r="M1717" s="238">
        <v>899964.94</v>
      </c>
      <c r="N1717" s="89">
        <v>0.05</v>
      </c>
      <c r="O1717" s="239">
        <f t="shared" si="161"/>
        <v>1131987.1500000001</v>
      </c>
      <c r="P1717" s="238">
        <f t="shared" si="162"/>
        <v>238883.40333123287</v>
      </c>
      <c r="Q1717" s="238">
        <f t="shared" si="163"/>
        <v>893103.7466687673</v>
      </c>
      <c r="R1717" s="89">
        <v>0.05</v>
      </c>
      <c r="S1717" s="238">
        <f t="shared" si="160"/>
        <v>848448.55933532887</v>
      </c>
    </row>
    <row r="1718" spans="2:19" ht="15" customHeight="1" x14ac:dyDescent="0.25">
      <c r="B1718" s="11">
        <v>1714</v>
      </c>
      <c r="C1718" s="161" t="s">
        <v>1105</v>
      </c>
      <c r="D1718" s="237"/>
      <c r="E1718" s="152">
        <v>42455</v>
      </c>
      <c r="F1718" s="58">
        <v>44482</v>
      </c>
      <c r="G1718" s="5">
        <f t="shared" si="158"/>
        <v>5.5534246575342463</v>
      </c>
      <c r="H1718" s="11">
        <v>25</v>
      </c>
      <c r="I1718" s="11"/>
      <c r="J1718" s="87">
        <v>0.05</v>
      </c>
      <c r="K1718" s="88">
        <f t="shared" si="159"/>
        <v>3.7999999999999999E-2</v>
      </c>
      <c r="L1718" s="238">
        <v>1078083</v>
      </c>
      <c r="M1718" s="238">
        <v>899964.94</v>
      </c>
      <c r="N1718" s="89">
        <v>0.05</v>
      </c>
      <c r="O1718" s="239">
        <f t="shared" si="161"/>
        <v>1131987.1500000001</v>
      </c>
      <c r="P1718" s="238">
        <f t="shared" si="162"/>
        <v>238883.40333123287</v>
      </c>
      <c r="Q1718" s="238">
        <f t="shared" si="163"/>
        <v>893103.7466687673</v>
      </c>
      <c r="R1718" s="89">
        <v>0.05</v>
      </c>
      <c r="S1718" s="238">
        <f t="shared" si="160"/>
        <v>848448.55933532887</v>
      </c>
    </row>
    <row r="1719" spans="2:19" ht="15" customHeight="1" x14ac:dyDescent="0.25">
      <c r="B1719" s="11">
        <v>1715</v>
      </c>
      <c r="C1719" s="161" t="s">
        <v>1105</v>
      </c>
      <c r="D1719" s="237"/>
      <c r="E1719" s="152">
        <v>42455</v>
      </c>
      <c r="F1719" s="58">
        <v>44482</v>
      </c>
      <c r="G1719" s="5">
        <f t="shared" si="158"/>
        <v>5.5534246575342463</v>
      </c>
      <c r="H1719" s="11">
        <v>25</v>
      </c>
      <c r="I1719" s="11"/>
      <c r="J1719" s="87">
        <v>0.05</v>
      </c>
      <c r="K1719" s="88">
        <f t="shared" si="159"/>
        <v>3.7999999999999999E-2</v>
      </c>
      <c r="L1719" s="238">
        <v>1078083</v>
      </c>
      <c r="M1719" s="238">
        <v>899964.94</v>
      </c>
      <c r="N1719" s="89">
        <v>0.05</v>
      </c>
      <c r="O1719" s="239">
        <f t="shared" si="161"/>
        <v>1131987.1500000001</v>
      </c>
      <c r="P1719" s="238">
        <f t="shared" si="162"/>
        <v>238883.40333123287</v>
      </c>
      <c r="Q1719" s="238">
        <f t="shared" si="163"/>
        <v>893103.7466687673</v>
      </c>
      <c r="R1719" s="89">
        <v>0.05</v>
      </c>
      <c r="S1719" s="238">
        <f t="shared" si="160"/>
        <v>848448.55933532887</v>
      </c>
    </row>
    <row r="1720" spans="2:19" ht="15" customHeight="1" x14ac:dyDescent="0.25">
      <c r="B1720" s="11">
        <v>1716</v>
      </c>
      <c r="C1720" s="161" t="s">
        <v>1105</v>
      </c>
      <c r="D1720" s="237"/>
      <c r="E1720" s="152">
        <v>42455</v>
      </c>
      <c r="F1720" s="58">
        <v>44482</v>
      </c>
      <c r="G1720" s="5">
        <f t="shared" si="158"/>
        <v>5.5534246575342463</v>
      </c>
      <c r="H1720" s="11">
        <v>25</v>
      </c>
      <c r="I1720" s="11"/>
      <c r="J1720" s="87">
        <v>0.05</v>
      </c>
      <c r="K1720" s="88">
        <f t="shared" si="159"/>
        <v>3.7999999999999999E-2</v>
      </c>
      <c r="L1720" s="238">
        <v>1078083</v>
      </c>
      <c r="M1720" s="238">
        <v>899964.94</v>
      </c>
      <c r="N1720" s="89">
        <v>0.05</v>
      </c>
      <c r="O1720" s="239">
        <f t="shared" si="161"/>
        <v>1131987.1500000001</v>
      </c>
      <c r="P1720" s="238">
        <f t="shared" si="162"/>
        <v>238883.40333123287</v>
      </c>
      <c r="Q1720" s="238">
        <f t="shared" si="163"/>
        <v>893103.7466687673</v>
      </c>
      <c r="R1720" s="89">
        <v>0.05</v>
      </c>
      <c r="S1720" s="238">
        <f t="shared" si="160"/>
        <v>848448.55933532887</v>
      </c>
    </row>
    <row r="1721" spans="2:19" ht="15" customHeight="1" x14ac:dyDescent="0.25">
      <c r="B1721" s="11">
        <v>1717</v>
      </c>
      <c r="C1721" s="161" t="s">
        <v>1105</v>
      </c>
      <c r="D1721" s="237"/>
      <c r="E1721" s="152">
        <v>42455</v>
      </c>
      <c r="F1721" s="58">
        <v>44482</v>
      </c>
      <c r="G1721" s="5">
        <f t="shared" si="158"/>
        <v>5.5534246575342463</v>
      </c>
      <c r="H1721" s="11">
        <v>25</v>
      </c>
      <c r="I1721" s="11"/>
      <c r="J1721" s="87">
        <v>0.05</v>
      </c>
      <c r="K1721" s="88">
        <f t="shared" si="159"/>
        <v>3.7999999999999999E-2</v>
      </c>
      <c r="L1721" s="238">
        <v>1078139</v>
      </c>
      <c r="M1721" s="238">
        <v>900011.68</v>
      </c>
      <c r="N1721" s="89">
        <v>0.05</v>
      </c>
      <c r="O1721" s="239">
        <f t="shared" si="161"/>
        <v>1132045.95</v>
      </c>
      <c r="P1721" s="238">
        <f t="shared" si="162"/>
        <v>238895.81190328763</v>
      </c>
      <c r="Q1721" s="238">
        <f t="shared" si="163"/>
        <v>893150.1380967123</v>
      </c>
      <c r="R1721" s="89">
        <v>0.05</v>
      </c>
      <c r="S1721" s="238">
        <f t="shared" si="160"/>
        <v>848492.6311918766</v>
      </c>
    </row>
    <row r="1722" spans="2:19" ht="15" customHeight="1" x14ac:dyDescent="0.25">
      <c r="B1722" s="11">
        <v>1718</v>
      </c>
      <c r="C1722" s="161" t="s">
        <v>1106</v>
      </c>
      <c r="D1722" s="237"/>
      <c r="E1722" s="152">
        <v>42455</v>
      </c>
      <c r="F1722" s="58">
        <v>44482</v>
      </c>
      <c r="G1722" s="5">
        <f t="shared" si="158"/>
        <v>5.5534246575342463</v>
      </c>
      <c r="H1722" s="11">
        <v>25</v>
      </c>
      <c r="I1722" s="11"/>
      <c r="J1722" s="87">
        <v>0.05</v>
      </c>
      <c r="K1722" s="88">
        <f t="shared" si="159"/>
        <v>3.7999999999999999E-2</v>
      </c>
      <c r="L1722" s="238">
        <v>67468</v>
      </c>
      <c r="M1722" s="238">
        <v>56321.11</v>
      </c>
      <c r="N1722" s="89">
        <v>0.05</v>
      </c>
      <c r="O1722" s="239">
        <f t="shared" si="161"/>
        <v>70841.400000000009</v>
      </c>
      <c r="P1722" s="238">
        <f t="shared" si="162"/>
        <v>14949.670346301371</v>
      </c>
      <c r="Q1722" s="238">
        <f t="shared" si="163"/>
        <v>55891.72965369864</v>
      </c>
      <c r="R1722" s="89">
        <v>0.05</v>
      </c>
      <c r="S1722" s="238">
        <f t="shared" si="160"/>
        <v>53097.143171013704</v>
      </c>
    </row>
    <row r="1723" spans="2:19" ht="15" customHeight="1" x14ac:dyDescent="0.25">
      <c r="B1723" s="11">
        <v>1719</v>
      </c>
      <c r="C1723" s="161" t="s">
        <v>1106</v>
      </c>
      <c r="D1723" s="237"/>
      <c r="E1723" s="152">
        <v>42455</v>
      </c>
      <c r="F1723" s="58">
        <v>44482</v>
      </c>
      <c r="G1723" s="5">
        <f t="shared" si="158"/>
        <v>5.5534246575342463</v>
      </c>
      <c r="H1723" s="11">
        <v>25</v>
      </c>
      <c r="I1723" s="11"/>
      <c r="J1723" s="87">
        <v>0.05</v>
      </c>
      <c r="K1723" s="88">
        <f t="shared" si="159"/>
        <v>3.7999999999999999E-2</v>
      </c>
      <c r="L1723" s="238">
        <v>67468</v>
      </c>
      <c r="M1723" s="238">
        <v>56321.11</v>
      </c>
      <c r="N1723" s="89">
        <v>0.05</v>
      </c>
      <c r="O1723" s="239">
        <f t="shared" si="161"/>
        <v>70841.400000000009</v>
      </c>
      <c r="P1723" s="238">
        <f t="shared" si="162"/>
        <v>14949.670346301371</v>
      </c>
      <c r="Q1723" s="238">
        <f t="shared" si="163"/>
        <v>55891.72965369864</v>
      </c>
      <c r="R1723" s="89">
        <v>0.05</v>
      </c>
      <c r="S1723" s="238">
        <f t="shared" si="160"/>
        <v>53097.143171013704</v>
      </c>
    </row>
    <row r="1724" spans="2:19" ht="15" customHeight="1" x14ac:dyDescent="0.25">
      <c r="B1724" s="11">
        <v>1720</v>
      </c>
      <c r="C1724" s="161" t="s">
        <v>1106</v>
      </c>
      <c r="D1724" s="237"/>
      <c r="E1724" s="152">
        <v>42455</v>
      </c>
      <c r="F1724" s="58">
        <v>44482</v>
      </c>
      <c r="G1724" s="5">
        <f t="shared" si="158"/>
        <v>5.5534246575342463</v>
      </c>
      <c r="H1724" s="11">
        <v>25</v>
      </c>
      <c r="I1724" s="11"/>
      <c r="J1724" s="87">
        <v>0.05</v>
      </c>
      <c r="K1724" s="88">
        <f t="shared" si="159"/>
        <v>3.7999999999999999E-2</v>
      </c>
      <c r="L1724" s="238">
        <v>67468</v>
      </c>
      <c r="M1724" s="238">
        <v>56321.11</v>
      </c>
      <c r="N1724" s="89">
        <v>0.05</v>
      </c>
      <c r="O1724" s="239">
        <f t="shared" si="161"/>
        <v>70841.400000000009</v>
      </c>
      <c r="P1724" s="238">
        <f t="shared" si="162"/>
        <v>14949.670346301371</v>
      </c>
      <c r="Q1724" s="238">
        <f t="shared" si="163"/>
        <v>55891.72965369864</v>
      </c>
      <c r="R1724" s="89">
        <v>0.05</v>
      </c>
      <c r="S1724" s="238">
        <f t="shared" si="160"/>
        <v>53097.143171013704</v>
      </c>
    </row>
    <row r="1725" spans="2:19" ht="15" customHeight="1" x14ac:dyDescent="0.25">
      <c r="B1725" s="11">
        <v>1721</v>
      </c>
      <c r="C1725" s="161" t="s">
        <v>1106</v>
      </c>
      <c r="D1725" s="237"/>
      <c r="E1725" s="152">
        <v>42455</v>
      </c>
      <c r="F1725" s="58">
        <v>44482</v>
      </c>
      <c r="G1725" s="5">
        <f t="shared" si="158"/>
        <v>5.5534246575342463</v>
      </c>
      <c r="H1725" s="11">
        <v>25</v>
      </c>
      <c r="I1725" s="11"/>
      <c r="J1725" s="87">
        <v>0.05</v>
      </c>
      <c r="K1725" s="88">
        <f t="shared" si="159"/>
        <v>3.7999999999999999E-2</v>
      </c>
      <c r="L1725" s="238">
        <v>67468</v>
      </c>
      <c r="M1725" s="238">
        <v>56321.11</v>
      </c>
      <c r="N1725" s="89">
        <v>0.05</v>
      </c>
      <c r="O1725" s="239">
        <f t="shared" si="161"/>
        <v>70841.400000000009</v>
      </c>
      <c r="P1725" s="238">
        <f t="shared" si="162"/>
        <v>14949.670346301371</v>
      </c>
      <c r="Q1725" s="238">
        <f t="shared" si="163"/>
        <v>55891.72965369864</v>
      </c>
      <c r="R1725" s="89">
        <v>0.05</v>
      </c>
      <c r="S1725" s="238">
        <f t="shared" si="160"/>
        <v>53097.143171013704</v>
      </c>
    </row>
    <row r="1726" spans="2:19" ht="15" customHeight="1" x14ac:dyDescent="0.25">
      <c r="B1726" s="11">
        <v>1722</v>
      </c>
      <c r="C1726" s="161" t="s">
        <v>1106</v>
      </c>
      <c r="D1726" s="237"/>
      <c r="E1726" s="152">
        <v>42455</v>
      </c>
      <c r="F1726" s="58">
        <v>44482</v>
      </c>
      <c r="G1726" s="5">
        <f t="shared" si="158"/>
        <v>5.5534246575342463</v>
      </c>
      <c r="H1726" s="11">
        <v>25</v>
      </c>
      <c r="I1726" s="11"/>
      <c r="J1726" s="87">
        <v>0.05</v>
      </c>
      <c r="K1726" s="88">
        <f t="shared" si="159"/>
        <v>3.7999999999999999E-2</v>
      </c>
      <c r="L1726" s="238">
        <v>67468</v>
      </c>
      <c r="M1726" s="238">
        <v>56321.11</v>
      </c>
      <c r="N1726" s="89">
        <v>0.05</v>
      </c>
      <c r="O1726" s="239">
        <f t="shared" si="161"/>
        <v>70841.400000000009</v>
      </c>
      <c r="P1726" s="238">
        <f t="shared" si="162"/>
        <v>14949.670346301371</v>
      </c>
      <c r="Q1726" s="238">
        <f t="shared" si="163"/>
        <v>55891.72965369864</v>
      </c>
      <c r="R1726" s="89">
        <v>0.05</v>
      </c>
      <c r="S1726" s="238">
        <f t="shared" si="160"/>
        <v>53097.143171013704</v>
      </c>
    </row>
    <row r="1727" spans="2:19" ht="15" customHeight="1" x14ac:dyDescent="0.25">
      <c r="B1727" s="11">
        <v>1723</v>
      </c>
      <c r="C1727" s="161" t="s">
        <v>1106</v>
      </c>
      <c r="D1727" s="237"/>
      <c r="E1727" s="152">
        <v>42455</v>
      </c>
      <c r="F1727" s="58">
        <v>44482</v>
      </c>
      <c r="G1727" s="5">
        <f t="shared" si="158"/>
        <v>5.5534246575342463</v>
      </c>
      <c r="H1727" s="11">
        <v>25</v>
      </c>
      <c r="I1727" s="11"/>
      <c r="J1727" s="87">
        <v>0.05</v>
      </c>
      <c r="K1727" s="88">
        <f t="shared" si="159"/>
        <v>3.7999999999999999E-2</v>
      </c>
      <c r="L1727" s="238">
        <v>67468</v>
      </c>
      <c r="M1727" s="238">
        <v>56321.11</v>
      </c>
      <c r="N1727" s="89">
        <v>0.05</v>
      </c>
      <c r="O1727" s="239">
        <f t="shared" si="161"/>
        <v>70841.400000000009</v>
      </c>
      <c r="P1727" s="238">
        <f t="shared" si="162"/>
        <v>14949.670346301371</v>
      </c>
      <c r="Q1727" s="238">
        <f t="shared" si="163"/>
        <v>55891.72965369864</v>
      </c>
      <c r="R1727" s="89">
        <v>0.05</v>
      </c>
      <c r="S1727" s="238">
        <f t="shared" si="160"/>
        <v>53097.143171013704</v>
      </c>
    </row>
    <row r="1728" spans="2:19" ht="15" customHeight="1" x14ac:dyDescent="0.25">
      <c r="B1728" s="11">
        <v>1724</v>
      </c>
      <c r="C1728" s="161" t="s">
        <v>1106</v>
      </c>
      <c r="D1728" s="237"/>
      <c r="E1728" s="152">
        <v>42455</v>
      </c>
      <c r="F1728" s="58">
        <v>44482</v>
      </c>
      <c r="G1728" s="5">
        <f t="shared" si="158"/>
        <v>5.5534246575342463</v>
      </c>
      <c r="H1728" s="11">
        <v>25</v>
      </c>
      <c r="I1728" s="11"/>
      <c r="J1728" s="87">
        <v>0.05</v>
      </c>
      <c r="K1728" s="88">
        <f t="shared" si="159"/>
        <v>3.7999999999999999E-2</v>
      </c>
      <c r="L1728" s="238">
        <v>67468</v>
      </c>
      <c r="M1728" s="238">
        <v>56321.11</v>
      </c>
      <c r="N1728" s="89">
        <v>0.05</v>
      </c>
      <c r="O1728" s="239">
        <f t="shared" si="161"/>
        <v>70841.400000000009</v>
      </c>
      <c r="P1728" s="238">
        <f t="shared" si="162"/>
        <v>14949.670346301371</v>
      </c>
      <c r="Q1728" s="238">
        <f t="shared" si="163"/>
        <v>55891.72965369864</v>
      </c>
      <c r="R1728" s="89">
        <v>0.05</v>
      </c>
      <c r="S1728" s="238">
        <f t="shared" si="160"/>
        <v>53097.143171013704</v>
      </c>
    </row>
    <row r="1729" spans="2:19" ht="15" customHeight="1" x14ac:dyDescent="0.25">
      <c r="B1729" s="11">
        <v>1725</v>
      </c>
      <c r="C1729" s="161" t="s">
        <v>1106</v>
      </c>
      <c r="D1729" s="237"/>
      <c r="E1729" s="152">
        <v>42455</v>
      </c>
      <c r="F1729" s="58">
        <v>44482</v>
      </c>
      <c r="G1729" s="5">
        <f t="shared" si="158"/>
        <v>5.5534246575342463</v>
      </c>
      <c r="H1729" s="11">
        <v>25</v>
      </c>
      <c r="I1729" s="11"/>
      <c r="J1729" s="87">
        <v>0.05</v>
      </c>
      <c r="K1729" s="88">
        <f t="shared" si="159"/>
        <v>3.7999999999999999E-2</v>
      </c>
      <c r="L1729" s="238">
        <v>67468</v>
      </c>
      <c r="M1729" s="238">
        <v>56321.11</v>
      </c>
      <c r="N1729" s="89">
        <v>0.05</v>
      </c>
      <c r="O1729" s="239">
        <f t="shared" si="161"/>
        <v>70841.400000000009</v>
      </c>
      <c r="P1729" s="238">
        <f t="shared" si="162"/>
        <v>14949.670346301371</v>
      </c>
      <c r="Q1729" s="238">
        <f t="shared" si="163"/>
        <v>55891.72965369864</v>
      </c>
      <c r="R1729" s="89">
        <v>0.05</v>
      </c>
      <c r="S1729" s="238">
        <f t="shared" si="160"/>
        <v>53097.143171013704</v>
      </c>
    </row>
    <row r="1730" spans="2:19" ht="15" customHeight="1" x14ac:dyDescent="0.25">
      <c r="B1730" s="11">
        <v>1726</v>
      </c>
      <c r="C1730" s="161" t="s">
        <v>1106</v>
      </c>
      <c r="D1730" s="237"/>
      <c r="E1730" s="152">
        <v>42455</v>
      </c>
      <c r="F1730" s="58">
        <v>44482</v>
      </c>
      <c r="G1730" s="5">
        <f t="shared" si="158"/>
        <v>5.5534246575342463</v>
      </c>
      <c r="H1730" s="11">
        <v>25</v>
      </c>
      <c r="I1730" s="11"/>
      <c r="J1730" s="87">
        <v>0.05</v>
      </c>
      <c r="K1730" s="88">
        <f t="shared" si="159"/>
        <v>3.7999999999999999E-2</v>
      </c>
      <c r="L1730" s="238">
        <v>67468</v>
      </c>
      <c r="M1730" s="238">
        <v>56321.11</v>
      </c>
      <c r="N1730" s="89">
        <v>0.05</v>
      </c>
      <c r="O1730" s="239">
        <f t="shared" si="161"/>
        <v>70841.400000000009</v>
      </c>
      <c r="P1730" s="238">
        <f t="shared" si="162"/>
        <v>14949.670346301371</v>
      </c>
      <c r="Q1730" s="238">
        <f t="shared" si="163"/>
        <v>55891.72965369864</v>
      </c>
      <c r="R1730" s="89">
        <v>0.05</v>
      </c>
      <c r="S1730" s="238">
        <f t="shared" si="160"/>
        <v>53097.143171013704</v>
      </c>
    </row>
    <row r="1731" spans="2:19" ht="15" customHeight="1" x14ac:dyDescent="0.25">
      <c r="B1731" s="11">
        <v>1727</v>
      </c>
      <c r="C1731" s="161" t="s">
        <v>1106</v>
      </c>
      <c r="D1731" s="237"/>
      <c r="E1731" s="152">
        <v>42455</v>
      </c>
      <c r="F1731" s="58">
        <v>44482</v>
      </c>
      <c r="G1731" s="5">
        <f t="shared" si="158"/>
        <v>5.5534246575342463</v>
      </c>
      <c r="H1731" s="11">
        <v>25</v>
      </c>
      <c r="I1731" s="11"/>
      <c r="J1731" s="87">
        <v>0.05</v>
      </c>
      <c r="K1731" s="88">
        <f t="shared" si="159"/>
        <v>3.7999999999999999E-2</v>
      </c>
      <c r="L1731" s="238">
        <v>67468</v>
      </c>
      <c r="M1731" s="238">
        <v>56321.11</v>
      </c>
      <c r="N1731" s="89">
        <v>0.05</v>
      </c>
      <c r="O1731" s="239">
        <f t="shared" si="161"/>
        <v>70841.400000000009</v>
      </c>
      <c r="P1731" s="238">
        <f t="shared" si="162"/>
        <v>14949.670346301371</v>
      </c>
      <c r="Q1731" s="238">
        <f t="shared" si="163"/>
        <v>55891.72965369864</v>
      </c>
      <c r="R1731" s="89">
        <v>0.05</v>
      </c>
      <c r="S1731" s="238">
        <f t="shared" si="160"/>
        <v>53097.143171013704</v>
      </c>
    </row>
    <row r="1732" spans="2:19" ht="15" customHeight="1" x14ac:dyDescent="0.25">
      <c r="B1732" s="11">
        <v>1728</v>
      </c>
      <c r="C1732" s="161" t="s">
        <v>1106</v>
      </c>
      <c r="D1732" s="237"/>
      <c r="E1732" s="152">
        <v>42455</v>
      </c>
      <c r="F1732" s="58">
        <v>44482</v>
      </c>
      <c r="G1732" s="5">
        <f t="shared" si="158"/>
        <v>5.5534246575342463</v>
      </c>
      <c r="H1732" s="11">
        <v>25</v>
      </c>
      <c r="I1732" s="11"/>
      <c r="J1732" s="87">
        <v>0.05</v>
      </c>
      <c r="K1732" s="88">
        <f t="shared" si="159"/>
        <v>3.7999999999999999E-2</v>
      </c>
      <c r="L1732" s="238">
        <v>67468</v>
      </c>
      <c r="M1732" s="238">
        <v>56321.11</v>
      </c>
      <c r="N1732" s="89">
        <v>0.05</v>
      </c>
      <c r="O1732" s="239">
        <f t="shared" si="161"/>
        <v>70841.400000000009</v>
      </c>
      <c r="P1732" s="238">
        <f t="shared" si="162"/>
        <v>14949.670346301371</v>
      </c>
      <c r="Q1732" s="238">
        <f t="shared" si="163"/>
        <v>55891.72965369864</v>
      </c>
      <c r="R1732" s="89">
        <v>0.05</v>
      </c>
      <c r="S1732" s="238">
        <f t="shared" si="160"/>
        <v>53097.143171013704</v>
      </c>
    </row>
    <row r="1733" spans="2:19" ht="15" customHeight="1" x14ac:dyDescent="0.25">
      <c r="B1733" s="11">
        <v>1729</v>
      </c>
      <c r="C1733" s="161" t="s">
        <v>1106</v>
      </c>
      <c r="D1733" s="237"/>
      <c r="E1733" s="152">
        <v>42455</v>
      </c>
      <c r="F1733" s="58">
        <v>44482</v>
      </c>
      <c r="G1733" s="5">
        <f t="shared" ref="G1733:G1796" si="164">(F1733-E1733)/(EDATE(F1733,12)-F1733)</f>
        <v>5.5534246575342463</v>
      </c>
      <c r="H1733" s="11">
        <v>25</v>
      </c>
      <c r="I1733" s="11"/>
      <c r="J1733" s="87">
        <v>0.05</v>
      </c>
      <c r="K1733" s="88">
        <f t="shared" ref="K1733:K1796" si="165">(1-J1733)/H1733</f>
        <v>3.7999999999999999E-2</v>
      </c>
      <c r="L1733" s="238">
        <v>67468</v>
      </c>
      <c r="M1733" s="238">
        <v>56321.11</v>
      </c>
      <c r="N1733" s="89">
        <v>0.05</v>
      </c>
      <c r="O1733" s="239">
        <f t="shared" si="161"/>
        <v>70841.400000000009</v>
      </c>
      <c r="P1733" s="238">
        <f t="shared" si="162"/>
        <v>14949.670346301371</v>
      </c>
      <c r="Q1733" s="238">
        <f t="shared" si="163"/>
        <v>55891.72965369864</v>
      </c>
      <c r="R1733" s="89">
        <v>0.05</v>
      </c>
      <c r="S1733" s="238">
        <f t="shared" ref="S1733:S1796" si="166">IF(M1733&lt;=0,0,IF(Q1733&lt;=J1733*O1733,J1733*O1733,Q1733*(1-R1733)))</f>
        <v>53097.143171013704</v>
      </c>
    </row>
    <row r="1734" spans="2:19" ht="15" customHeight="1" x14ac:dyDescent="0.25">
      <c r="B1734" s="11">
        <v>1730</v>
      </c>
      <c r="C1734" s="161" t="s">
        <v>1106</v>
      </c>
      <c r="D1734" s="237"/>
      <c r="E1734" s="152">
        <v>42455</v>
      </c>
      <c r="F1734" s="58">
        <v>44482</v>
      </c>
      <c r="G1734" s="5">
        <f t="shared" si="164"/>
        <v>5.5534246575342463</v>
      </c>
      <c r="H1734" s="11">
        <v>25</v>
      </c>
      <c r="I1734" s="11"/>
      <c r="J1734" s="87">
        <v>0.05</v>
      </c>
      <c r="K1734" s="88">
        <f t="shared" si="165"/>
        <v>3.7999999999999999E-2</v>
      </c>
      <c r="L1734" s="238">
        <v>67468</v>
      </c>
      <c r="M1734" s="238">
        <v>56321.11</v>
      </c>
      <c r="N1734" s="89">
        <v>0.05</v>
      </c>
      <c r="O1734" s="239">
        <f t="shared" ref="O1734:O1797" si="167">L1734*(1+N1734)</f>
        <v>70841.400000000009</v>
      </c>
      <c r="P1734" s="238">
        <f t="shared" ref="P1734:P1797" si="168">O1734*K1734*G1734</f>
        <v>14949.670346301371</v>
      </c>
      <c r="Q1734" s="238">
        <f t="shared" ref="Q1734:Q1797" si="169">MAX(O1734-P1734,0)</f>
        <v>55891.72965369864</v>
      </c>
      <c r="R1734" s="89">
        <v>0.05</v>
      </c>
      <c r="S1734" s="238">
        <f t="shared" si="166"/>
        <v>53097.143171013704</v>
      </c>
    </row>
    <row r="1735" spans="2:19" ht="15" customHeight="1" x14ac:dyDescent="0.25">
      <c r="B1735" s="11">
        <v>1731</v>
      </c>
      <c r="C1735" s="161" t="s">
        <v>1106</v>
      </c>
      <c r="D1735" s="237"/>
      <c r="E1735" s="152">
        <v>42455</v>
      </c>
      <c r="F1735" s="58">
        <v>44482</v>
      </c>
      <c r="G1735" s="5">
        <f t="shared" si="164"/>
        <v>5.5534246575342463</v>
      </c>
      <c r="H1735" s="11">
        <v>25</v>
      </c>
      <c r="I1735" s="11"/>
      <c r="J1735" s="87">
        <v>0.05</v>
      </c>
      <c r="K1735" s="88">
        <f t="shared" si="165"/>
        <v>3.7999999999999999E-2</v>
      </c>
      <c r="L1735" s="238">
        <v>67468</v>
      </c>
      <c r="M1735" s="238">
        <v>56321.11</v>
      </c>
      <c r="N1735" s="89">
        <v>0.05</v>
      </c>
      <c r="O1735" s="239">
        <f t="shared" si="167"/>
        <v>70841.400000000009</v>
      </c>
      <c r="P1735" s="238">
        <f t="shared" si="168"/>
        <v>14949.670346301371</v>
      </c>
      <c r="Q1735" s="238">
        <f t="shared" si="169"/>
        <v>55891.72965369864</v>
      </c>
      <c r="R1735" s="89">
        <v>0.05</v>
      </c>
      <c r="S1735" s="238">
        <f t="shared" si="166"/>
        <v>53097.143171013704</v>
      </c>
    </row>
    <row r="1736" spans="2:19" ht="15" customHeight="1" x14ac:dyDescent="0.25">
      <c r="B1736" s="11">
        <v>1732</v>
      </c>
      <c r="C1736" s="161" t="s">
        <v>1106</v>
      </c>
      <c r="D1736" s="237"/>
      <c r="E1736" s="152">
        <v>42455</v>
      </c>
      <c r="F1736" s="58">
        <v>44482</v>
      </c>
      <c r="G1736" s="5">
        <f t="shared" si="164"/>
        <v>5.5534246575342463</v>
      </c>
      <c r="H1736" s="11">
        <v>25</v>
      </c>
      <c r="I1736" s="11"/>
      <c r="J1736" s="87">
        <v>0.05</v>
      </c>
      <c r="K1736" s="88">
        <f t="shared" si="165"/>
        <v>3.7999999999999999E-2</v>
      </c>
      <c r="L1736" s="238">
        <v>67468</v>
      </c>
      <c r="M1736" s="238">
        <v>56321.11</v>
      </c>
      <c r="N1736" s="89">
        <v>0.05</v>
      </c>
      <c r="O1736" s="239">
        <f t="shared" si="167"/>
        <v>70841.400000000009</v>
      </c>
      <c r="P1736" s="238">
        <f t="shared" si="168"/>
        <v>14949.670346301371</v>
      </c>
      <c r="Q1736" s="238">
        <f t="shared" si="169"/>
        <v>55891.72965369864</v>
      </c>
      <c r="R1736" s="89">
        <v>0.05</v>
      </c>
      <c r="S1736" s="238">
        <f t="shared" si="166"/>
        <v>53097.143171013704</v>
      </c>
    </row>
    <row r="1737" spans="2:19" ht="15" customHeight="1" x14ac:dyDescent="0.25">
      <c r="B1737" s="11">
        <v>1733</v>
      </c>
      <c r="C1737" s="161" t="s">
        <v>1106</v>
      </c>
      <c r="D1737" s="237"/>
      <c r="E1737" s="152">
        <v>42455</v>
      </c>
      <c r="F1737" s="58">
        <v>44482</v>
      </c>
      <c r="G1737" s="5">
        <f t="shared" si="164"/>
        <v>5.5534246575342463</v>
      </c>
      <c r="H1737" s="11">
        <v>25</v>
      </c>
      <c r="I1737" s="11"/>
      <c r="J1737" s="87">
        <v>0.05</v>
      </c>
      <c r="K1737" s="88">
        <f t="shared" si="165"/>
        <v>3.7999999999999999E-2</v>
      </c>
      <c r="L1737" s="238">
        <v>67468</v>
      </c>
      <c r="M1737" s="238">
        <v>56321.11</v>
      </c>
      <c r="N1737" s="89">
        <v>0.05</v>
      </c>
      <c r="O1737" s="239">
        <f t="shared" si="167"/>
        <v>70841.400000000009</v>
      </c>
      <c r="P1737" s="238">
        <f t="shared" si="168"/>
        <v>14949.670346301371</v>
      </c>
      <c r="Q1737" s="238">
        <f t="shared" si="169"/>
        <v>55891.72965369864</v>
      </c>
      <c r="R1737" s="89">
        <v>0.05</v>
      </c>
      <c r="S1737" s="238">
        <f t="shared" si="166"/>
        <v>53097.143171013704</v>
      </c>
    </row>
    <row r="1738" spans="2:19" ht="15" customHeight="1" x14ac:dyDescent="0.25">
      <c r="B1738" s="11">
        <v>1734</v>
      </c>
      <c r="C1738" s="161" t="s">
        <v>1106</v>
      </c>
      <c r="D1738" s="237"/>
      <c r="E1738" s="152">
        <v>42455</v>
      </c>
      <c r="F1738" s="58">
        <v>44482</v>
      </c>
      <c r="G1738" s="5">
        <f t="shared" si="164"/>
        <v>5.5534246575342463</v>
      </c>
      <c r="H1738" s="11">
        <v>25</v>
      </c>
      <c r="I1738" s="11"/>
      <c r="J1738" s="87">
        <v>0.05</v>
      </c>
      <c r="K1738" s="88">
        <f t="shared" si="165"/>
        <v>3.7999999999999999E-2</v>
      </c>
      <c r="L1738" s="238">
        <v>67468</v>
      </c>
      <c r="M1738" s="238">
        <v>56321.11</v>
      </c>
      <c r="N1738" s="89">
        <v>0.05</v>
      </c>
      <c r="O1738" s="239">
        <f t="shared" si="167"/>
        <v>70841.400000000009</v>
      </c>
      <c r="P1738" s="238">
        <f t="shared" si="168"/>
        <v>14949.670346301371</v>
      </c>
      <c r="Q1738" s="238">
        <f t="shared" si="169"/>
        <v>55891.72965369864</v>
      </c>
      <c r="R1738" s="89">
        <v>0.05</v>
      </c>
      <c r="S1738" s="238">
        <f t="shared" si="166"/>
        <v>53097.143171013704</v>
      </c>
    </row>
    <row r="1739" spans="2:19" ht="15" customHeight="1" x14ac:dyDescent="0.25">
      <c r="B1739" s="11">
        <v>1735</v>
      </c>
      <c r="C1739" s="161" t="s">
        <v>1106</v>
      </c>
      <c r="D1739" s="237"/>
      <c r="E1739" s="152">
        <v>42455</v>
      </c>
      <c r="F1739" s="58">
        <v>44482</v>
      </c>
      <c r="G1739" s="5">
        <f t="shared" si="164"/>
        <v>5.5534246575342463</v>
      </c>
      <c r="H1739" s="11">
        <v>25</v>
      </c>
      <c r="I1739" s="11"/>
      <c r="J1739" s="87">
        <v>0.05</v>
      </c>
      <c r="K1739" s="88">
        <f t="shared" si="165"/>
        <v>3.7999999999999999E-2</v>
      </c>
      <c r="L1739" s="238">
        <v>67468</v>
      </c>
      <c r="M1739" s="238">
        <v>56321.11</v>
      </c>
      <c r="N1739" s="89">
        <v>0.05</v>
      </c>
      <c r="O1739" s="239">
        <f t="shared" si="167"/>
        <v>70841.400000000009</v>
      </c>
      <c r="P1739" s="238">
        <f t="shared" si="168"/>
        <v>14949.670346301371</v>
      </c>
      <c r="Q1739" s="238">
        <f t="shared" si="169"/>
        <v>55891.72965369864</v>
      </c>
      <c r="R1739" s="89">
        <v>0.05</v>
      </c>
      <c r="S1739" s="238">
        <f t="shared" si="166"/>
        <v>53097.143171013704</v>
      </c>
    </row>
    <row r="1740" spans="2:19" ht="15" customHeight="1" x14ac:dyDescent="0.25">
      <c r="B1740" s="11">
        <v>1736</v>
      </c>
      <c r="C1740" s="161" t="s">
        <v>1106</v>
      </c>
      <c r="D1740" s="237"/>
      <c r="E1740" s="152">
        <v>42455</v>
      </c>
      <c r="F1740" s="58">
        <v>44482</v>
      </c>
      <c r="G1740" s="5">
        <f t="shared" si="164"/>
        <v>5.5534246575342463</v>
      </c>
      <c r="H1740" s="11">
        <v>25</v>
      </c>
      <c r="I1740" s="11"/>
      <c r="J1740" s="87">
        <v>0.05</v>
      </c>
      <c r="K1740" s="88">
        <f t="shared" si="165"/>
        <v>3.7999999999999999E-2</v>
      </c>
      <c r="L1740" s="238">
        <v>67468</v>
      </c>
      <c r="M1740" s="238">
        <v>56321.11</v>
      </c>
      <c r="N1740" s="89">
        <v>0.05</v>
      </c>
      <c r="O1740" s="239">
        <f t="shared" si="167"/>
        <v>70841.400000000009</v>
      </c>
      <c r="P1740" s="238">
        <f t="shared" si="168"/>
        <v>14949.670346301371</v>
      </c>
      <c r="Q1740" s="238">
        <f t="shared" si="169"/>
        <v>55891.72965369864</v>
      </c>
      <c r="R1740" s="89">
        <v>0.05</v>
      </c>
      <c r="S1740" s="238">
        <f t="shared" si="166"/>
        <v>53097.143171013704</v>
      </c>
    </row>
    <row r="1741" spans="2:19" ht="15" customHeight="1" x14ac:dyDescent="0.25">
      <c r="B1741" s="11">
        <v>1737</v>
      </c>
      <c r="C1741" s="161" t="s">
        <v>1106</v>
      </c>
      <c r="D1741" s="237"/>
      <c r="E1741" s="152">
        <v>42455</v>
      </c>
      <c r="F1741" s="58">
        <v>44482</v>
      </c>
      <c r="G1741" s="5">
        <f t="shared" si="164"/>
        <v>5.5534246575342463</v>
      </c>
      <c r="H1741" s="11">
        <v>25</v>
      </c>
      <c r="I1741" s="11"/>
      <c r="J1741" s="87">
        <v>0.05</v>
      </c>
      <c r="K1741" s="88">
        <f t="shared" si="165"/>
        <v>3.7999999999999999E-2</v>
      </c>
      <c r="L1741" s="238">
        <v>67468</v>
      </c>
      <c r="M1741" s="238">
        <v>56321.11</v>
      </c>
      <c r="N1741" s="89">
        <v>0.05</v>
      </c>
      <c r="O1741" s="239">
        <f t="shared" si="167"/>
        <v>70841.400000000009</v>
      </c>
      <c r="P1741" s="238">
        <f t="shared" si="168"/>
        <v>14949.670346301371</v>
      </c>
      <c r="Q1741" s="238">
        <f t="shared" si="169"/>
        <v>55891.72965369864</v>
      </c>
      <c r="R1741" s="89">
        <v>0.05</v>
      </c>
      <c r="S1741" s="238">
        <f t="shared" si="166"/>
        <v>53097.143171013704</v>
      </c>
    </row>
    <row r="1742" spans="2:19" ht="15" customHeight="1" x14ac:dyDescent="0.25">
      <c r="B1742" s="11">
        <v>1738</v>
      </c>
      <c r="C1742" s="161" t="s">
        <v>1106</v>
      </c>
      <c r="D1742" s="237"/>
      <c r="E1742" s="152">
        <v>42455</v>
      </c>
      <c r="F1742" s="58">
        <v>44482</v>
      </c>
      <c r="G1742" s="5">
        <f t="shared" si="164"/>
        <v>5.5534246575342463</v>
      </c>
      <c r="H1742" s="11">
        <v>25</v>
      </c>
      <c r="I1742" s="11"/>
      <c r="J1742" s="87">
        <v>0.05</v>
      </c>
      <c r="K1742" s="88">
        <f t="shared" si="165"/>
        <v>3.7999999999999999E-2</v>
      </c>
      <c r="L1742" s="238">
        <v>67468</v>
      </c>
      <c r="M1742" s="238">
        <v>56321.11</v>
      </c>
      <c r="N1742" s="89">
        <v>0.05</v>
      </c>
      <c r="O1742" s="239">
        <f t="shared" si="167"/>
        <v>70841.400000000009</v>
      </c>
      <c r="P1742" s="238">
        <f t="shared" si="168"/>
        <v>14949.670346301371</v>
      </c>
      <c r="Q1742" s="238">
        <f t="shared" si="169"/>
        <v>55891.72965369864</v>
      </c>
      <c r="R1742" s="89">
        <v>0.05</v>
      </c>
      <c r="S1742" s="238">
        <f t="shared" si="166"/>
        <v>53097.143171013704</v>
      </c>
    </row>
    <row r="1743" spans="2:19" ht="15" customHeight="1" x14ac:dyDescent="0.25">
      <c r="B1743" s="11">
        <v>1739</v>
      </c>
      <c r="C1743" s="161" t="s">
        <v>1106</v>
      </c>
      <c r="D1743" s="237"/>
      <c r="E1743" s="152">
        <v>42455</v>
      </c>
      <c r="F1743" s="58">
        <v>44482</v>
      </c>
      <c r="G1743" s="5">
        <f t="shared" si="164"/>
        <v>5.5534246575342463</v>
      </c>
      <c r="H1743" s="11">
        <v>25</v>
      </c>
      <c r="I1743" s="11"/>
      <c r="J1743" s="87">
        <v>0.05</v>
      </c>
      <c r="K1743" s="88">
        <f t="shared" si="165"/>
        <v>3.7999999999999999E-2</v>
      </c>
      <c r="L1743" s="238">
        <v>67468</v>
      </c>
      <c r="M1743" s="238">
        <v>56321.11</v>
      </c>
      <c r="N1743" s="89">
        <v>0.05</v>
      </c>
      <c r="O1743" s="239">
        <f t="shared" si="167"/>
        <v>70841.400000000009</v>
      </c>
      <c r="P1743" s="238">
        <f t="shared" si="168"/>
        <v>14949.670346301371</v>
      </c>
      <c r="Q1743" s="238">
        <f t="shared" si="169"/>
        <v>55891.72965369864</v>
      </c>
      <c r="R1743" s="89">
        <v>0.05</v>
      </c>
      <c r="S1743" s="238">
        <f t="shared" si="166"/>
        <v>53097.143171013704</v>
      </c>
    </row>
    <row r="1744" spans="2:19" ht="15" customHeight="1" x14ac:dyDescent="0.25">
      <c r="B1744" s="11">
        <v>1740</v>
      </c>
      <c r="C1744" s="161" t="s">
        <v>1106</v>
      </c>
      <c r="D1744" s="237"/>
      <c r="E1744" s="152">
        <v>42455</v>
      </c>
      <c r="F1744" s="58">
        <v>44482</v>
      </c>
      <c r="G1744" s="5">
        <f t="shared" si="164"/>
        <v>5.5534246575342463</v>
      </c>
      <c r="H1744" s="11">
        <v>25</v>
      </c>
      <c r="I1744" s="11"/>
      <c r="J1744" s="87">
        <v>0.05</v>
      </c>
      <c r="K1744" s="88">
        <f t="shared" si="165"/>
        <v>3.7999999999999999E-2</v>
      </c>
      <c r="L1744" s="238">
        <v>67468</v>
      </c>
      <c r="M1744" s="238">
        <v>56321.11</v>
      </c>
      <c r="N1744" s="89">
        <v>0.05</v>
      </c>
      <c r="O1744" s="239">
        <f t="shared" si="167"/>
        <v>70841.400000000009</v>
      </c>
      <c r="P1744" s="238">
        <f t="shared" si="168"/>
        <v>14949.670346301371</v>
      </c>
      <c r="Q1744" s="238">
        <f t="shared" si="169"/>
        <v>55891.72965369864</v>
      </c>
      <c r="R1744" s="89">
        <v>0.05</v>
      </c>
      <c r="S1744" s="238">
        <f t="shared" si="166"/>
        <v>53097.143171013704</v>
      </c>
    </row>
    <row r="1745" spans="2:19" ht="15" customHeight="1" x14ac:dyDescent="0.25">
      <c r="B1745" s="11">
        <v>1741</v>
      </c>
      <c r="C1745" s="161" t="s">
        <v>1106</v>
      </c>
      <c r="D1745" s="237"/>
      <c r="E1745" s="152">
        <v>42455</v>
      </c>
      <c r="F1745" s="58">
        <v>44482</v>
      </c>
      <c r="G1745" s="5">
        <f t="shared" si="164"/>
        <v>5.5534246575342463</v>
      </c>
      <c r="H1745" s="11">
        <v>25</v>
      </c>
      <c r="I1745" s="11"/>
      <c r="J1745" s="87">
        <v>0.05</v>
      </c>
      <c r="K1745" s="88">
        <f t="shared" si="165"/>
        <v>3.7999999999999999E-2</v>
      </c>
      <c r="L1745" s="238">
        <v>67468</v>
      </c>
      <c r="M1745" s="238">
        <v>56321.11</v>
      </c>
      <c r="N1745" s="89">
        <v>0.05</v>
      </c>
      <c r="O1745" s="239">
        <f t="shared" si="167"/>
        <v>70841.400000000009</v>
      </c>
      <c r="P1745" s="238">
        <f t="shared" si="168"/>
        <v>14949.670346301371</v>
      </c>
      <c r="Q1745" s="238">
        <f t="shared" si="169"/>
        <v>55891.72965369864</v>
      </c>
      <c r="R1745" s="89">
        <v>0.05</v>
      </c>
      <c r="S1745" s="238">
        <f t="shared" si="166"/>
        <v>53097.143171013704</v>
      </c>
    </row>
    <row r="1746" spans="2:19" ht="15" customHeight="1" x14ac:dyDescent="0.25">
      <c r="B1746" s="11">
        <v>1742</v>
      </c>
      <c r="C1746" s="161" t="s">
        <v>1106</v>
      </c>
      <c r="D1746" s="237"/>
      <c r="E1746" s="152">
        <v>42455</v>
      </c>
      <c r="F1746" s="58">
        <v>44482</v>
      </c>
      <c r="G1746" s="5">
        <f t="shared" si="164"/>
        <v>5.5534246575342463</v>
      </c>
      <c r="H1746" s="11">
        <v>25</v>
      </c>
      <c r="I1746" s="11"/>
      <c r="J1746" s="87">
        <v>0.05</v>
      </c>
      <c r="K1746" s="88">
        <f t="shared" si="165"/>
        <v>3.7999999999999999E-2</v>
      </c>
      <c r="L1746" s="238">
        <v>67468</v>
      </c>
      <c r="M1746" s="238">
        <v>56321.11</v>
      </c>
      <c r="N1746" s="89">
        <v>0.05</v>
      </c>
      <c r="O1746" s="239">
        <f t="shared" si="167"/>
        <v>70841.400000000009</v>
      </c>
      <c r="P1746" s="238">
        <f t="shared" si="168"/>
        <v>14949.670346301371</v>
      </c>
      <c r="Q1746" s="238">
        <f t="shared" si="169"/>
        <v>55891.72965369864</v>
      </c>
      <c r="R1746" s="89">
        <v>0.05</v>
      </c>
      <c r="S1746" s="238">
        <f t="shared" si="166"/>
        <v>53097.143171013704</v>
      </c>
    </row>
    <row r="1747" spans="2:19" ht="15" customHeight="1" x14ac:dyDescent="0.25">
      <c r="B1747" s="11">
        <v>1743</v>
      </c>
      <c r="C1747" s="161" t="s">
        <v>1106</v>
      </c>
      <c r="D1747" s="237"/>
      <c r="E1747" s="152">
        <v>42455</v>
      </c>
      <c r="F1747" s="58">
        <v>44482</v>
      </c>
      <c r="G1747" s="5">
        <f t="shared" si="164"/>
        <v>5.5534246575342463</v>
      </c>
      <c r="H1747" s="11">
        <v>25</v>
      </c>
      <c r="I1747" s="11"/>
      <c r="J1747" s="87">
        <v>0.05</v>
      </c>
      <c r="K1747" s="88">
        <f t="shared" si="165"/>
        <v>3.7999999999999999E-2</v>
      </c>
      <c r="L1747" s="238">
        <v>67468</v>
      </c>
      <c r="M1747" s="238">
        <v>56321.11</v>
      </c>
      <c r="N1747" s="89">
        <v>0.05</v>
      </c>
      <c r="O1747" s="239">
        <f t="shared" si="167"/>
        <v>70841.400000000009</v>
      </c>
      <c r="P1747" s="238">
        <f t="shared" si="168"/>
        <v>14949.670346301371</v>
      </c>
      <c r="Q1747" s="238">
        <f t="shared" si="169"/>
        <v>55891.72965369864</v>
      </c>
      <c r="R1747" s="89">
        <v>0.05</v>
      </c>
      <c r="S1747" s="238">
        <f t="shared" si="166"/>
        <v>53097.143171013704</v>
      </c>
    </row>
    <row r="1748" spans="2:19" ht="15" customHeight="1" x14ac:dyDescent="0.25">
      <c r="B1748" s="11">
        <v>1744</v>
      </c>
      <c r="C1748" s="161" t="s">
        <v>1106</v>
      </c>
      <c r="D1748" s="237"/>
      <c r="E1748" s="152">
        <v>42455</v>
      </c>
      <c r="F1748" s="58">
        <v>44482</v>
      </c>
      <c r="G1748" s="5">
        <f t="shared" si="164"/>
        <v>5.5534246575342463</v>
      </c>
      <c r="H1748" s="11">
        <v>25</v>
      </c>
      <c r="I1748" s="11"/>
      <c r="J1748" s="87">
        <v>0.05</v>
      </c>
      <c r="K1748" s="88">
        <f t="shared" si="165"/>
        <v>3.7999999999999999E-2</v>
      </c>
      <c r="L1748" s="238">
        <v>67468</v>
      </c>
      <c r="M1748" s="238">
        <v>56321.11</v>
      </c>
      <c r="N1748" s="89">
        <v>0.05</v>
      </c>
      <c r="O1748" s="239">
        <f t="shared" si="167"/>
        <v>70841.400000000009</v>
      </c>
      <c r="P1748" s="238">
        <f t="shared" si="168"/>
        <v>14949.670346301371</v>
      </c>
      <c r="Q1748" s="238">
        <f t="shared" si="169"/>
        <v>55891.72965369864</v>
      </c>
      <c r="R1748" s="89">
        <v>0.05</v>
      </c>
      <c r="S1748" s="238">
        <f t="shared" si="166"/>
        <v>53097.143171013704</v>
      </c>
    </row>
    <row r="1749" spans="2:19" ht="15" customHeight="1" x14ac:dyDescent="0.25">
      <c r="B1749" s="11">
        <v>1745</v>
      </c>
      <c r="C1749" s="161" t="s">
        <v>1106</v>
      </c>
      <c r="D1749" s="237"/>
      <c r="E1749" s="152">
        <v>42455</v>
      </c>
      <c r="F1749" s="58">
        <v>44482</v>
      </c>
      <c r="G1749" s="5">
        <f t="shared" si="164"/>
        <v>5.5534246575342463</v>
      </c>
      <c r="H1749" s="11">
        <v>25</v>
      </c>
      <c r="I1749" s="11"/>
      <c r="J1749" s="87">
        <v>0.05</v>
      </c>
      <c r="K1749" s="88">
        <f t="shared" si="165"/>
        <v>3.7999999999999999E-2</v>
      </c>
      <c r="L1749" s="238">
        <v>67468</v>
      </c>
      <c r="M1749" s="238">
        <v>56321.11</v>
      </c>
      <c r="N1749" s="89">
        <v>0.05</v>
      </c>
      <c r="O1749" s="239">
        <f t="shared" si="167"/>
        <v>70841.400000000009</v>
      </c>
      <c r="P1749" s="238">
        <f t="shared" si="168"/>
        <v>14949.670346301371</v>
      </c>
      <c r="Q1749" s="238">
        <f t="shared" si="169"/>
        <v>55891.72965369864</v>
      </c>
      <c r="R1749" s="89">
        <v>0.05</v>
      </c>
      <c r="S1749" s="238">
        <f t="shared" si="166"/>
        <v>53097.143171013704</v>
      </c>
    </row>
    <row r="1750" spans="2:19" ht="15" customHeight="1" x14ac:dyDescent="0.25">
      <c r="B1750" s="11">
        <v>1746</v>
      </c>
      <c r="C1750" s="161" t="s">
        <v>1106</v>
      </c>
      <c r="D1750" s="237"/>
      <c r="E1750" s="152">
        <v>42455</v>
      </c>
      <c r="F1750" s="58">
        <v>44482</v>
      </c>
      <c r="G1750" s="5">
        <f t="shared" si="164"/>
        <v>5.5534246575342463</v>
      </c>
      <c r="H1750" s="11">
        <v>25</v>
      </c>
      <c r="I1750" s="11"/>
      <c r="J1750" s="87">
        <v>0.05</v>
      </c>
      <c r="K1750" s="88">
        <f t="shared" si="165"/>
        <v>3.7999999999999999E-2</v>
      </c>
      <c r="L1750" s="238">
        <v>67468</v>
      </c>
      <c r="M1750" s="238">
        <v>56321.11</v>
      </c>
      <c r="N1750" s="89">
        <v>0.05</v>
      </c>
      <c r="O1750" s="239">
        <f t="shared" si="167"/>
        <v>70841.400000000009</v>
      </c>
      <c r="P1750" s="238">
        <f t="shared" si="168"/>
        <v>14949.670346301371</v>
      </c>
      <c r="Q1750" s="238">
        <f t="shared" si="169"/>
        <v>55891.72965369864</v>
      </c>
      <c r="R1750" s="89">
        <v>0.05</v>
      </c>
      <c r="S1750" s="238">
        <f t="shared" si="166"/>
        <v>53097.143171013704</v>
      </c>
    </row>
    <row r="1751" spans="2:19" ht="15" customHeight="1" x14ac:dyDescent="0.25">
      <c r="B1751" s="11">
        <v>1747</v>
      </c>
      <c r="C1751" s="161" t="s">
        <v>1106</v>
      </c>
      <c r="D1751" s="237"/>
      <c r="E1751" s="152">
        <v>42455</v>
      </c>
      <c r="F1751" s="58">
        <v>44482</v>
      </c>
      <c r="G1751" s="5">
        <f t="shared" si="164"/>
        <v>5.5534246575342463</v>
      </c>
      <c r="H1751" s="11">
        <v>25</v>
      </c>
      <c r="I1751" s="11"/>
      <c r="J1751" s="87">
        <v>0.05</v>
      </c>
      <c r="K1751" s="88">
        <f t="shared" si="165"/>
        <v>3.7999999999999999E-2</v>
      </c>
      <c r="L1751" s="238">
        <v>67468</v>
      </c>
      <c r="M1751" s="238">
        <v>56321.11</v>
      </c>
      <c r="N1751" s="89">
        <v>0.05</v>
      </c>
      <c r="O1751" s="239">
        <f t="shared" si="167"/>
        <v>70841.400000000009</v>
      </c>
      <c r="P1751" s="238">
        <f t="shared" si="168"/>
        <v>14949.670346301371</v>
      </c>
      <c r="Q1751" s="238">
        <f t="shared" si="169"/>
        <v>55891.72965369864</v>
      </c>
      <c r="R1751" s="89">
        <v>0.05</v>
      </c>
      <c r="S1751" s="238">
        <f t="shared" si="166"/>
        <v>53097.143171013704</v>
      </c>
    </row>
    <row r="1752" spans="2:19" ht="15" customHeight="1" x14ac:dyDescent="0.25">
      <c r="B1752" s="11">
        <v>1748</v>
      </c>
      <c r="C1752" s="161" t="s">
        <v>1106</v>
      </c>
      <c r="D1752" s="237"/>
      <c r="E1752" s="152">
        <v>42455</v>
      </c>
      <c r="F1752" s="58">
        <v>44482</v>
      </c>
      <c r="G1752" s="5">
        <f t="shared" si="164"/>
        <v>5.5534246575342463</v>
      </c>
      <c r="H1752" s="11">
        <v>25</v>
      </c>
      <c r="I1752" s="11"/>
      <c r="J1752" s="87">
        <v>0.05</v>
      </c>
      <c r="K1752" s="88">
        <f t="shared" si="165"/>
        <v>3.7999999999999999E-2</v>
      </c>
      <c r="L1752" s="238">
        <v>67468</v>
      </c>
      <c r="M1752" s="238">
        <v>56321.11</v>
      </c>
      <c r="N1752" s="89">
        <v>0.05</v>
      </c>
      <c r="O1752" s="239">
        <f t="shared" si="167"/>
        <v>70841.400000000009</v>
      </c>
      <c r="P1752" s="238">
        <f t="shared" si="168"/>
        <v>14949.670346301371</v>
      </c>
      <c r="Q1752" s="238">
        <f t="shared" si="169"/>
        <v>55891.72965369864</v>
      </c>
      <c r="R1752" s="89">
        <v>0.05</v>
      </c>
      <c r="S1752" s="238">
        <f t="shared" si="166"/>
        <v>53097.143171013704</v>
      </c>
    </row>
    <row r="1753" spans="2:19" ht="15" customHeight="1" x14ac:dyDescent="0.25">
      <c r="B1753" s="11">
        <v>1749</v>
      </c>
      <c r="C1753" s="161" t="s">
        <v>1106</v>
      </c>
      <c r="D1753" s="237"/>
      <c r="E1753" s="152">
        <v>42455</v>
      </c>
      <c r="F1753" s="58">
        <v>44482</v>
      </c>
      <c r="G1753" s="5">
        <f t="shared" si="164"/>
        <v>5.5534246575342463</v>
      </c>
      <c r="H1753" s="11">
        <v>25</v>
      </c>
      <c r="I1753" s="11"/>
      <c r="J1753" s="87">
        <v>0.05</v>
      </c>
      <c r="K1753" s="88">
        <f t="shared" si="165"/>
        <v>3.7999999999999999E-2</v>
      </c>
      <c r="L1753" s="238">
        <v>67468</v>
      </c>
      <c r="M1753" s="238">
        <v>56321.11</v>
      </c>
      <c r="N1753" s="89">
        <v>0.05</v>
      </c>
      <c r="O1753" s="239">
        <f t="shared" si="167"/>
        <v>70841.400000000009</v>
      </c>
      <c r="P1753" s="238">
        <f t="shared" si="168"/>
        <v>14949.670346301371</v>
      </c>
      <c r="Q1753" s="238">
        <f t="shared" si="169"/>
        <v>55891.72965369864</v>
      </c>
      <c r="R1753" s="89">
        <v>0.05</v>
      </c>
      <c r="S1753" s="238">
        <f t="shared" si="166"/>
        <v>53097.143171013704</v>
      </c>
    </row>
    <row r="1754" spans="2:19" ht="15" customHeight="1" x14ac:dyDescent="0.25">
      <c r="B1754" s="11">
        <v>1750</v>
      </c>
      <c r="C1754" s="161" t="s">
        <v>1106</v>
      </c>
      <c r="D1754" s="237"/>
      <c r="E1754" s="152">
        <v>42455</v>
      </c>
      <c r="F1754" s="58">
        <v>44482</v>
      </c>
      <c r="G1754" s="5">
        <f t="shared" si="164"/>
        <v>5.5534246575342463</v>
      </c>
      <c r="H1754" s="11">
        <v>25</v>
      </c>
      <c r="I1754" s="11"/>
      <c r="J1754" s="87">
        <v>0.05</v>
      </c>
      <c r="K1754" s="88">
        <f t="shared" si="165"/>
        <v>3.7999999999999999E-2</v>
      </c>
      <c r="L1754" s="238">
        <v>67468</v>
      </c>
      <c r="M1754" s="238">
        <v>56321.11</v>
      </c>
      <c r="N1754" s="89">
        <v>0.05</v>
      </c>
      <c r="O1754" s="239">
        <f t="shared" si="167"/>
        <v>70841.400000000009</v>
      </c>
      <c r="P1754" s="238">
        <f t="shared" si="168"/>
        <v>14949.670346301371</v>
      </c>
      <c r="Q1754" s="238">
        <f t="shared" si="169"/>
        <v>55891.72965369864</v>
      </c>
      <c r="R1754" s="89">
        <v>0.05</v>
      </c>
      <c r="S1754" s="238">
        <f t="shared" si="166"/>
        <v>53097.143171013704</v>
      </c>
    </row>
    <row r="1755" spans="2:19" ht="15" customHeight="1" x14ac:dyDescent="0.25">
      <c r="B1755" s="11">
        <v>1751</v>
      </c>
      <c r="C1755" s="161" t="s">
        <v>1106</v>
      </c>
      <c r="D1755" s="237"/>
      <c r="E1755" s="152">
        <v>42455</v>
      </c>
      <c r="F1755" s="58">
        <v>44482</v>
      </c>
      <c r="G1755" s="5">
        <f t="shared" si="164"/>
        <v>5.5534246575342463</v>
      </c>
      <c r="H1755" s="11">
        <v>25</v>
      </c>
      <c r="I1755" s="11"/>
      <c r="J1755" s="87">
        <v>0.05</v>
      </c>
      <c r="K1755" s="88">
        <f t="shared" si="165"/>
        <v>3.7999999999999999E-2</v>
      </c>
      <c r="L1755" s="238">
        <v>67468</v>
      </c>
      <c r="M1755" s="238">
        <v>56321.11</v>
      </c>
      <c r="N1755" s="89">
        <v>0.05</v>
      </c>
      <c r="O1755" s="239">
        <f t="shared" si="167"/>
        <v>70841.400000000009</v>
      </c>
      <c r="P1755" s="238">
        <f t="shared" si="168"/>
        <v>14949.670346301371</v>
      </c>
      <c r="Q1755" s="238">
        <f t="shared" si="169"/>
        <v>55891.72965369864</v>
      </c>
      <c r="R1755" s="89">
        <v>0.05</v>
      </c>
      <c r="S1755" s="238">
        <f t="shared" si="166"/>
        <v>53097.143171013704</v>
      </c>
    </row>
    <row r="1756" spans="2:19" ht="15" customHeight="1" x14ac:dyDescent="0.25">
      <c r="B1756" s="11">
        <v>1752</v>
      </c>
      <c r="C1756" s="161" t="s">
        <v>1106</v>
      </c>
      <c r="D1756" s="237"/>
      <c r="E1756" s="152">
        <v>42455</v>
      </c>
      <c r="F1756" s="58">
        <v>44482</v>
      </c>
      <c r="G1756" s="5">
        <f t="shared" si="164"/>
        <v>5.5534246575342463</v>
      </c>
      <c r="H1756" s="11">
        <v>25</v>
      </c>
      <c r="I1756" s="11"/>
      <c r="J1756" s="87">
        <v>0.05</v>
      </c>
      <c r="K1756" s="88">
        <f t="shared" si="165"/>
        <v>3.7999999999999999E-2</v>
      </c>
      <c r="L1756" s="238">
        <v>67468</v>
      </c>
      <c r="M1756" s="238">
        <v>56321.11</v>
      </c>
      <c r="N1756" s="89">
        <v>0.05</v>
      </c>
      <c r="O1756" s="239">
        <f t="shared" si="167"/>
        <v>70841.400000000009</v>
      </c>
      <c r="P1756" s="238">
        <f t="shared" si="168"/>
        <v>14949.670346301371</v>
      </c>
      <c r="Q1756" s="238">
        <f t="shared" si="169"/>
        <v>55891.72965369864</v>
      </c>
      <c r="R1756" s="89">
        <v>0.05</v>
      </c>
      <c r="S1756" s="238">
        <f t="shared" si="166"/>
        <v>53097.143171013704</v>
      </c>
    </row>
    <row r="1757" spans="2:19" ht="15" customHeight="1" x14ac:dyDescent="0.25">
      <c r="B1757" s="11">
        <v>1753</v>
      </c>
      <c r="C1757" s="161" t="s">
        <v>1106</v>
      </c>
      <c r="D1757" s="237"/>
      <c r="E1757" s="152">
        <v>42455</v>
      </c>
      <c r="F1757" s="58">
        <v>44482</v>
      </c>
      <c r="G1757" s="5">
        <f t="shared" si="164"/>
        <v>5.5534246575342463</v>
      </c>
      <c r="H1757" s="11">
        <v>25</v>
      </c>
      <c r="I1757" s="11"/>
      <c r="J1757" s="87">
        <v>0.05</v>
      </c>
      <c r="K1757" s="88">
        <f t="shared" si="165"/>
        <v>3.7999999999999999E-2</v>
      </c>
      <c r="L1757" s="238">
        <v>67468</v>
      </c>
      <c r="M1757" s="238">
        <v>56321.11</v>
      </c>
      <c r="N1757" s="89">
        <v>0.05</v>
      </c>
      <c r="O1757" s="239">
        <f t="shared" si="167"/>
        <v>70841.400000000009</v>
      </c>
      <c r="P1757" s="238">
        <f t="shared" si="168"/>
        <v>14949.670346301371</v>
      </c>
      <c r="Q1757" s="238">
        <f t="shared" si="169"/>
        <v>55891.72965369864</v>
      </c>
      <c r="R1757" s="89">
        <v>0.05</v>
      </c>
      <c r="S1757" s="238">
        <f t="shared" si="166"/>
        <v>53097.143171013704</v>
      </c>
    </row>
    <row r="1758" spans="2:19" ht="15" customHeight="1" x14ac:dyDescent="0.25">
      <c r="B1758" s="11">
        <v>1754</v>
      </c>
      <c r="C1758" s="161" t="s">
        <v>1106</v>
      </c>
      <c r="D1758" s="237"/>
      <c r="E1758" s="152">
        <v>42455</v>
      </c>
      <c r="F1758" s="58">
        <v>44482</v>
      </c>
      <c r="G1758" s="5">
        <f t="shared" si="164"/>
        <v>5.5534246575342463</v>
      </c>
      <c r="H1758" s="11">
        <v>25</v>
      </c>
      <c r="I1758" s="11"/>
      <c r="J1758" s="87">
        <v>0.05</v>
      </c>
      <c r="K1758" s="88">
        <f t="shared" si="165"/>
        <v>3.7999999999999999E-2</v>
      </c>
      <c r="L1758" s="238">
        <v>67468</v>
      </c>
      <c r="M1758" s="238">
        <v>56321.11</v>
      </c>
      <c r="N1758" s="89">
        <v>0.05</v>
      </c>
      <c r="O1758" s="239">
        <f t="shared" si="167"/>
        <v>70841.400000000009</v>
      </c>
      <c r="P1758" s="238">
        <f t="shared" si="168"/>
        <v>14949.670346301371</v>
      </c>
      <c r="Q1758" s="238">
        <f t="shared" si="169"/>
        <v>55891.72965369864</v>
      </c>
      <c r="R1758" s="89">
        <v>0.05</v>
      </c>
      <c r="S1758" s="238">
        <f t="shared" si="166"/>
        <v>53097.143171013704</v>
      </c>
    </row>
    <row r="1759" spans="2:19" ht="15" customHeight="1" x14ac:dyDescent="0.25">
      <c r="B1759" s="11">
        <v>1755</v>
      </c>
      <c r="C1759" s="161" t="s">
        <v>1106</v>
      </c>
      <c r="D1759" s="237"/>
      <c r="E1759" s="152">
        <v>42455</v>
      </c>
      <c r="F1759" s="58">
        <v>44482</v>
      </c>
      <c r="G1759" s="5">
        <f t="shared" si="164"/>
        <v>5.5534246575342463</v>
      </c>
      <c r="H1759" s="11">
        <v>25</v>
      </c>
      <c r="I1759" s="11"/>
      <c r="J1759" s="87">
        <v>0.05</v>
      </c>
      <c r="K1759" s="88">
        <f t="shared" si="165"/>
        <v>3.7999999999999999E-2</v>
      </c>
      <c r="L1759" s="238">
        <v>67468</v>
      </c>
      <c r="M1759" s="238">
        <v>56321.11</v>
      </c>
      <c r="N1759" s="89">
        <v>0.05</v>
      </c>
      <c r="O1759" s="239">
        <f t="shared" si="167"/>
        <v>70841.400000000009</v>
      </c>
      <c r="P1759" s="238">
        <f t="shared" si="168"/>
        <v>14949.670346301371</v>
      </c>
      <c r="Q1759" s="238">
        <f t="shared" si="169"/>
        <v>55891.72965369864</v>
      </c>
      <c r="R1759" s="89">
        <v>0.05</v>
      </c>
      <c r="S1759" s="238">
        <f t="shared" si="166"/>
        <v>53097.143171013704</v>
      </c>
    </row>
    <row r="1760" spans="2:19" ht="15" customHeight="1" x14ac:dyDescent="0.25">
      <c r="B1760" s="11">
        <v>1756</v>
      </c>
      <c r="C1760" s="161" t="s">
        <v>1106</v>
      </c>
      <c r="D1760" s="237"/>
      <c r="E1760" s="152">
        <v>42455</v>
      </c>
      <c r="F1760" s="58">
        <v>44482</v>
      </c>
      <c r="G1760" s="5">
        <f t="shared" si="164"/>
        <v>5.5534246575342463</v>
      </c>
      <c r="H1760" s="11">
        <v>25</v>
      </c>
      <c r="I1760" s="11"/>
      <c r="J1760" s="87">
        <v>0.05</v>
      </c>
      <c r="K1760" s="88">
        <f t="shared" si="165"/>
        <v>3.7999999999999999E-2</v>
      </c>
      <c r="L1760" s="238">
        <v>67468</v>
      </c>
      <c r="M1760" s="238">
        <v>56321.11</v>
      </c>
      <c r="N1760" s="89">
        <v>0.05</v>
      </c>
      <c r="O1760" s="239">
        <f t="shared" si="167"/>
        <v>70841.400000000009</v>
      </c>
      <c r="P1760" s="238">
        <f t="shared" si="168"/>
        <v>14949.670346301371</v>
      </c>
      <c r="Q1760" s="238">
        <f t="shared" si="169"/>
        <v>55891.72965369864</v>
      </c>
      <c r="R1760" s="89">
        <v>0.05</v>
      </c>
      <c r="S1760" s="238">
        <f t="shared" si="166"/>
        <v>53097.143171013704</v>
      </c>
    </row>
    <row r="1761" spans="2:19" ht="15" customHeight="1" x14ac:dyDescent="0.25">
      <c r="B1761" s="11">
        <v>1757</v>
      </c>
      <c r="C1761" s="161" t="s">
        <v>1106</v>
      </c>
      <c r="D1761" s="237"/>
      <c r="E1761" s="152">
        <v>42455</v>
      </c>
      <c r="F1761" s="58">
        <v>44482</v>
      </c>
      <c r="G1761" s="5">
        <f t="shared" si="164"/>
        <v>5.5534246575342463</v>
      </c>
      <c r="H1761" s="11">
        <v>25</v>
      </c>
      <c r="I1761" s="11"/>
      <c r="J1761" s="87">
        <v>0.05</v>
      </c>
      <c r="K1761" s="88">
        <f t="shared" si="165"/>
        <v>3.7999999999999999E-2</v>
      </c>
      <c r="L1761" s="238">
        <v>67468</v>
      </c>
      <c r="M1761" s="238">
        <v>56321.11</v>
      </c>
      <c r="N1761" s="89">
        <v>0.05</v>
      </c>
      <c r="O1761" s="239">
        <f t="shared" si="167"/>
        <v>70841.400000000009</v>
      </c>
      <c r="P1761" s="238">
        <f t="shared" si="168"/>
        <v>14949.670346301371</v>
      </c>
      <c r="Q1761" s="238">
        <f t="shared" si="169"/>
        <v>55891.72965369864</v>
      </c>
      <c r="R1761" s="89">
        <v>0.05</v>
      </c>
      <c r="S1761" s="238">
        <f t="shared" si="166"/>
        <v>53097.143171013704</v>
      </c>
    </row>
    <row r="1762" spans="2:19" ht="15" customHeight="1" x14ac:dyDescent="0.25">
      <c r="B1762" s="11">
        <v>1758</v>
      </c>
      <c r="C1762" s="161" t="s">
        <v>1106</v>
      </c>
      <c r="D1762" s="237"/>
      <c r="E1762" s="152">
        <v>42455</v>
      </c>
      <c r="F1762" s="58">
        <v>44482</v>
      </c>
      <c r="G1762" s="5">
        <f t="shared" si="164"/>
        <v>5.5534246575342463</v>
      </c>
      <c r="H1762" s="11">
        <v>25</v>
      </c>
      <c r="I1762" s="11"/>
      <c r="J1762" s="87">
        <v>0.05</v>
      </c>
      <c r="K1762" s="88">
        <f t="shared" si="165"/>
        <v>3.7999999999999999E-2</v>
      </c>
      <c r="L1762" s="238">
        <v>67468</v>
      </c>
      <c r="M1762" s="238">
        <v>56321.11</v>
      </c>
      <c r="N1762" s="89">
        <v>0.05</v>
      </c>
      <c r="O1762" s="239">
        <f t="shared" si="167"/>
        <v>70841.400000000009</v>
      </c>
      <c r="P1762" s="238">
        <f t="shared" si="168"/>
        <v>14949.670346301371</v>
      </c>
      <c r="Q1762" s="238">
        <f t="shared" si="169"/>
        <v>55891.72965369864</v>
      </c>
      <c r="R1762" s="89">
        <v>0.05</v>
      </c>
      <c r="S1762" s="238">
        <f t="shared" si="166"/>
        <v>53097.143171013704</v>
      </c>
    </row>
    <row r="1763" spans="2:19" ht="15" customHeight="1" x14ac:dyDescent="0.25">
      <c r="B1763" s="11">
        <v>1759</v>
      </c>
      <c r="C1763" s="161" t="s">
        <v>1106</v>
      </c>
      <c r="D1763" s="237"/>
      <c r="E1763" s="152">
        <v>42455</v>
      </c>
      <c r="F1763" s="58">
        <v>44482</v>
      </c>
      <c r="G1763" s="5">
        <f t="shared" si="164"/>
        <v>5.5534246575342463</v>
      </c>
      <c r="H1763" s="11">
        <v>25</v>
      </c>
      <c r="I1763" s="11"/>
      <c r="J1763" s="87">
        <v>0.05</v>
      </c>
      <c r="K1763" s="88">
        <f t="shared" si="165"/>
        <v>3.7999999999999999E-2</v>
      </c>
      <c r="L1763" s="238">
        <v>67468</v>
      </c>
      <c r="M1763" s="238">
        <v>56321.11</v>
      </c>
      <c r="N1763" s="89">
        <v>0.05</v>
      </c>
      <c r="O1763" s="239">
        <f t="shared" si="167"/>
        <v>70841.400000000009</v>
      </c>
      <c r="P1763" s="238">
        <f t="shared" si="168"/>
        <v>14949.670346301371</v>
      </c>
      <c r="Q1763" s="238">
        <f t="shared" si="169"/>
        <v>55891.72965369864</v>
      </c>
      <c r="R1763" s="89">
        <v>0.05</v>
      </c>
      <c r="S1763" s="238">
        <f t="shared" si="166"/>
        <v>53097.143171013704</v>
      </c>
    </row>
    <row r="1764" spans="2:19" ht="15" customHeight="1" x14ac:dyDescent="0.25">
      <c r="B1764" s="11">
        <v>1760</v>
      </c>
      <c r="C1764" s="161" t="s">
        <v>1106</v>
      </c>
      <c r="D1764" s="237"/>
      <c r="E1764" s="152">
        <v>42455</v>
      </c>
      <c r="F1764" s="58">
        <v>44482</v>
      </c>
      <c r="G1764" s="5">
        <f t="shared" si="164"/>
        <v>5.5534246575342463</v>
      </c>
      <c r="H1764" s="11">
        <v>25</v>
      </c>
      <c r="I1764" s="11"/>
      <c r="J1764" s="87">
        <v>0.05</v>
      </c>
      <c r="K1764" s="88">
        <f t="shared" si="165"/>
        <v>3.7999999999999999E-2</v>
      </c>
      <c r="L1764" s="238">
        <v>67468</v>
      </c>
      <c r="M1764" s="238">
        <v>56321.11</v>
      </c>
      <c r="N1764" s="89">
        <v>0.05</v>
      </c>
      <c r="O1764" s="239">
        <f t="shared" si="167"/>
        <v>70841.400000000009</v>
      </c>
      <c r="P1764" s="238">
        <f t="shared" si="168"/>
        <v>14949.670346301371</v>
      </c>
      <c r="Q1764" s="238">
        <f t="shared" si="169"/>
        <v>55891.72965369864</v>
      </c>
      <c r="R1764" s="89">
        <v>0.05</v>
      </c>
      <c r="S1764" s="238">
        <f t="shared" si="166"/>
        <v>53097.143171013704</v>
      </c>
    </row>
    <row r="1765" spans="2:19" ht="15" customHeight="1" x14ac:dyDescent="0.25">
      <c r="B1765" s="11">
        <v>1761</v>
      </c>
      <c r="C1765" s="161" t="s">
        <v>1106</v>
      </c>
      <c r="D1765" s="237"/>
      <c r="E1765" s="152">
        <v>42455</v>
      </c>
      <c r="F1765" s="58">
        <v>44482</v>
      </c>
      <c r="G1765" s="5">
        <f t="shared" si="164"/>
        <v>5.5534246575342463</v>
      </c>
      <c r="H1765" s="11">
        <v>25</v>
      </c>
      <c r="I1765" s="11"/>
      <c r="J1765" s="87">
        <v>0.05</v>
      </c>
      <c r="K1765" s="88">
        <f t="shared" si="165"/>
        <v>3.7999999999999999E-2</v>
      </c>
      <c r="L1765" s="238">
        <v>67468</v>
      </c>
      <c r="M1765" s="238">
        <v>56321.11</v>
      </c>
      <c r="N1765" s="89">
        <v>0.05</v>
      </c>
      <c r="O1765" s="239">
        <f t="shared" si="167"/>
        <v>70841.400000000009</v>
      </c>
      <c r="P1765" s="238">
        <f t="shared" si="168"/>
        <v>14949.670346301371</v>
      </c>
      <c r="Q1765" s="238">
        <f t="shared" si="169"/>
        <v>55891.72965369864</v>
      </c>
      <c r="R1765" s="89">
        <v>0.05</v>
      </c>
      <c r="S1765" s="238">
        <f t="shared" si="166"/>
        <v>53097.143171013704</v>
      </c>
    </row>
    <row r="1766" spans="2:19" ht="15" customHeight="1" x14ac:dyDescent="0.25">
      <c r="B1766" s="11">
        <v>1762</v>
      </c>
      <c r="C1766" s="161" t="s">
        <v>1106</v>
      </c>
      <c r="D1766" s="237"/>
      <c r="E1766" s="152">
        <v>42455</v>
      </c>
      <c r="F1766" s="58">
        <v>44482</v>
      </c>
      <c r="G1766" s="5">
        <f t="shared" si="164"/>
        <v>5.5534246575342463</v>
      </c>
      <c r="H1766" s="11">
        <v>25</v>
      </c>
      <c r="I1766" s="11"/>
      <c r="J1766" s="87">
        <v>0.05</v>
      </c>
      <c r="K1766" s="88">
        <f t="shared" si="165"/>
        <v>3.7999999999999999E-2</v>
      </c>
      <c r="L1766" s="238">
        <v>67468</v>
      </c>
      <c r="M1766" s="238">
        <v>56321.11</v>
      </c>
      <c r="N1766" s="89">
        <v>0.05</v>
      </c>
      <c r="O1766" s="239">
        <f t="shared" si="167"/>
        <v>70841.400000000009</v>
      </c>
      <c r="P1766" s="238">
        <f t="shared" si="168"/>
        <v>14949.670346301371</v>
      </c>
      <c r="Q1766" s="238">
        <f t="shared" si="169"/>
        <v>55891.72965369864</v>
      </c>
      <c r="R1766" s="89">
        <v>0.05</v>
      </c>
      <c r="S1766" s="238">
        <f t="shared" si="166"/>
        <v>53097.143171013704</v>
      </c>
    </row>
    <row r="1767" spans="2:19" ht="15" customHeight="1" x14ac:dyDescent="0.25">
      <c r="B1767" s="11">
        <v>1763</v>
      </c>
      <c r="C1767" s="161" t="s">
        <v>1106</v>
      </c>
      <c r="D1767" s="237"/>
      <c r="E1767" s="152">
        <v>42455</v>
      </c>
      <c r="F1767" s="58">
        <v>44482</v>
      </c>
      <c r="G1767" s="5">
        <f t="shared" si="164"/>
        <v>5.5534246575342463</v>
      </c>
      <c r="H1767" s="11">
        <v>25</v>
      </c>
      <c r="I1767" s="11"/>
      <c r="J1767" s="87">
        <v>0.05</v>
      </c>
      <c r="K1767" s="88">
        <f t="shared" si="165"/>
        <v>3.7999999999999999E-2</v>
      </c>
      <c r="L1767" s="238">
        <v>67468</v>
      </c>
      <c r="M1767" s="238">
        <v>56321.11</v>
      </c>
      <c r="N1767" s="89">
        <v>0.05</v>
      </c>
      <c r="O1767" s="239">
        <f t="shared" si="167"/>
        <v>70841.400000000009</v>
      </c>
      <c r="P1767" s="238">
        <f t="shared" si="168"/>
        <v>14949.670346301371</v>
      </c>
      <c r="Q1767" s="238">
        <f t="shared" si="169"/>
        <v>55891.72965369864</v>
      </c>
      <c r="R1767" s="89">
        <v>0.05</v>
      </c>
      <c r="S1767" s="238">
        <f t="shared" si="166"/>
        <v>53097.143171013704</v>
      </c>
    </row>
    <row r="1768" spans="2:19" ht="15" customHeight="1" x14ac:dyDescent="0.25">
      <c r="B1768" s="11">
        <v>1764</v>
      </c>
      <c r="C1768" s="161" t="s">
        <v>1106</v>
      </c>
      <c r="D1768" s="237"/>
      <c r="E1768" s="152">
        <v>42455</v>
      </c>
      <c r="F1768" s="58">
        <v>44482</v>
      </c>
      <c r="G1768" s="5">
        <f t="shared" si="164"/>
        <v>5.5534246575342463</v>
      </c>
      <c r="H1768" s="11">
        <v>25</v>
      </c>
      <c r="I1768" s="11"/>
      <c r="J1768" s="87">
        <v>0.05</v>
      </c>
      <c r="K1768" s="88">
        <f t="shared" si="165"/>
        <v>3.7999999999999999E-2</v>
      </c>
      <c r="L1768" s="238">
        <v>67468</v>
      </c>
      <c r="M1768" s="238">
        <v>56321.11</v>
      </c>
      <c r="N1768" s="89">
        <v>0.05</v>
      </c>
      <c r="O1768" s="239">
        <f t="shared" si="167"/>
        <v>70841.400000000009</v>
      </c>
      <c r="P1768" s="238">
        <f t="shared" si="168"/>
        <v>14949.670346301371</v>
      </c>
      <c r="Q1768" s="238">
        <f t="shared" si="169"/>
        <v>55891.72965369864</v>
      </c>
      <c r="R1768" s="89">
        <v>0.05</v>
      </c>
      <c r="S1768" s="238">
        <f t="shared" si="166"/>
        <v>53097.143171013704</v>
      </c>
    </row>
    <row r="1769" spans="2:19" ht="15" customHeight="1" x14ac:dyDescent="0.25">
      <c r="B1769" s="11">
        <v>1765</v>
      </c>
      <c r="C1769" s="161" t="s">
        <v>1106</v>
      </c>
      <c r="D1769" s="237"/>
      <c r="E1769" s="152">
        <v>42455</v>
      </c>
      <c r="F1769" s="58">
        <v>44482</v>
      </c>
      <c r="G1769" s="5">
        <f t="shared" si="164"/>
        <v>5.5534246575342463</v>
      </c>
      <c r="H1769" s="11">
        <v>25</v>
      </c>
      <c r="I1769" s="11"/>
      <c r="J1769" s="87">
        <v>0.05</v>
      </c>
      <c r="K1769" s="88">
        <f t="shared" si="165"/>
        <v>3.7999999999999999E-2</v>
      </c>
      <c r="L1769" s="238">
        <v>67468</v>
      </c>
      <c r="M1769" s="238">
        <v>56321.11</v>
      </c>
      <c r="N1769" s="89">
        <v>0.05</v>
      </c>
      <c r="O1769" s="239">
        <f t="shared" si="167"/>
        <v>70841.400000000009</v>
      </c>
      <c r="P1769" s="238">
        <f t="shared" si="168"/>
        <v>14949.670346301371</v>
      </c>
      <c r="Q1769" s="238">
        <f t="shared" si="169"/>
        <v>55891.72965369864</v>
      </c>
      <c r="R1769" s="89">
        <v>0.05</v>
      </c>
      <c r="S1769" s="238">
        <f t="shared" si="166"/>
        <v>53097.143171013704</v>
      </c>
    </row>
    <row r="1770" spans="2:19" ht="15" customHeight="1" x14ac:dyDescent="0.25">
      <c r="B1770" s="11">
        <v>1766</v>
      </c>
      <c r="C1770" s="161" t="s">
        <v>1106</v>
      </c>
      <c r="D1770" s="237"/>
      <c r="E1770" s="152">
        <v>42455</v>
      </c>
      <c r="F1770" s="58">
        <v>44482</v>
      </c>
      <c r="G1770" s="5">
        <f t="shared" si="164"/>
        <v>5.5534246575342463</v>
      </c>
      <c r="H1770" s="11">
        <v>25</v>
      </c>
      <c r="I1770" s="11"/>
      <c r="J1770" s="87">
        <v>0.05</v>
      </c>
      <c r="K1770" s="88">
        <f t="shared" si="165"/>
        <v>3.7999999999999999E-2</v>
      </c>
      <c r="L1770" s="238">
        <v>67468</v>
      </c>
      <c r="M1770" s="238">
        <v>56321.11</v>
      </c>
      <c r="N1770" s="89">
        <v>0.05</v>
      </c>
      <c r="O1770" s="239">
        <f t="shared" si="167"/>
        <v>70841.400000000009</v>
      </c>
      <c r="P1770" s="238">
        <f t="shared" si="168"/>
        <v>14949.670346301371</v>
      </c>
      <c r="Q1770" s="238">
        <f t="shared" si="169"/>
        <v>55891.72965369864</v>
      </c>
      <c r="R1770" s="89">
        <v>0.05</v>
      </c>
      <c r="S1770" s="238">
        <f t="shared" si="166"/>
        <v>53097.143171013704</v>
      </c>
    </row>
    <row r="1771" spans="2:19" ht="15" customHeight="1" x14ac:dyDescent="0.25">
      <c r="B1771" s="11">
        <v>1767</v>
      </c>
      <c r="C1771" s="161" t="s">
        <v>1106</v>
      </c>
      <c r="D1771" s="237"/>
      <c r="E1771" s="152">
        <v>42455</v>
      </c>
      <c r="F1771" s="58">
        <v>44482</v>
      </c>
      <c r="G1771" s="5">
        <f t="shared" si="164"/>
        <v>5.5534246575342463</v>
      </c>
      <c r="H1771" s="11">
        <v>25</v>
      </c>
      <c r="I1771" s="11"/>
      <c r="J1771" s="87">
        <v>0.05</v>
      </c>
      <c r="K1771" s="88">
        <f t="shared" si="165"/>
        <v>3.7999999999999999E-2</v>
      </c>
      <c r="L1771" s="238">
        <v>67468</v>
      </c>
      <c r="M1771" s="238">
        <v>56321.11</v>
      </c>
      <c r="N1771" s="89">
        <v>0.05</v>
      </c>
      <c r="O1771" s="239">
        <f t="shared" si="167"/>
        <v>70841.400000000009</v>
      </c>
      <c r="P1771" s="238">
        <f t="shared" si="168"/>
        <v>14949.670346301371</v>
      </c>
      <c r="Q1771" s="238">
        <f t="shared" si="169"/>
        <v>55891.72965369864</v>
      </c>
      <c r="R1771" s="89">
        <v>0.05</v>
      </c>
      <c r="S1771" s="238">
        <f t="shared" si="166"/>
        <v>53097.143171013704</v>
      </c>
    </row>
    <row r="1772" spans="2:19" ht="15" customHeight="1" x14ac:dyDescent="0.25">
      <c r="B1772" s="11">
        <v>1768</v>
      </c>
      <c r="C1772" s="161" t="s">
        <v>1106</v>
      </c>
      <c r="D1772" s="237"/>
      <c r="E1772" s="152">
        <v>42455</v>
      </c>
      <c r="F1772" s="58">
        <v>44482</v>
      </c>
      <c r="G1772" s="5">
        <f t="shared" si="164"/>
        <v>5.5534246575342463</v>
      </c>
      <c r="H1772" s="11">
        <v>25</v>
      </c>
      <c r="I1772" s="11"/>
      <c r="J1772" s="87">
        <v>0.05</v>
      </c>
      <c r="K1772" s="88">
        <f t="shared" si="165"/>
        <v>3.7999999999999999E-2</v>
      </c>
      <c r="L1772" s="238">
        <v>67468</v>
      </c>
      <c r="M1772" s="238">
        <v>56321.11</v>
      </c>
      <c r="N1772" s="89">
        <v>0.05</v>
      </c>
      <c r="O1772" s="239">
        <f t="shared" si="167"/>
        <v>70841.400000000009</v>
      </c>
      <c r="P1772" s="238">
        <f t="shared" si="168"/>
        <v>14949.670346301371</v>
      </c>
      <c r="Q1772" s="238">
        <f t="shared" si="169"/>
        <v>55891.72965369864</v>
      </c>
      <c r="R1772" s="89">
        <v>0.05</v>
      </c>
      <c r="S1772" s="238">
        <f t="shared" si="166"/>
        <v>53097.143171013704</v>
      </c>
    </row>
    <row r="1773" spans="2:19" ht="15" customHeight="1" x14ac:dyDescent="0.25">
      <c r="B1773" s="11">
        <v>1769</v>
      </c>
      <c r="C1773" s="161" t="s">
        <v>1106</v>
      </c>
      <c r="D1773" s="237"/>
      <c r="E1773" s="152">
        <v>42455</v>
      </c>
      <c r="F1773" s="58">
        <v>44482</v>
      </c>
      <c r="G1773" s="5">
        <f t="shared" si="164"/>
        <v>5.5534246575342463</v>
      </c>
      <c r="H1773" s="11">
        <v>25</v>
      </c>
      <c r="I1773" s="11"/>
      <c r="J1773" s="87">
        <v>0.05</v>
      </c>
      <c r="K1773" s="88">
        <f t="shared" si="165"/>
        <v>3.7999999999999999E-2</v>
      </c>
      <c r="L1773" s="238">
        <v>67468</v>
      </c>
      <c r="M1773" s="238">
        <v>56321.11</v>
      </c>
      <c r="N1773" s="89">
        <v>0.05</v>
      </c>
      <c r="O1773" s="239">
        <f t="shared" si="167"/>
        <v>70841.400000000009</v>
      </c>
      <c r="P1773" s="238">
        <f t="shared" si="168"/>
        <v>14949.670346301371</v>
      </c>
      <c r="Q1773" s="238">
        <f t="shared" si="169"/>
        <v>55891.72965369864</v>
      </c>
      <c r="R1773" s="89">
        <v>0.05</v>
      </c>
      <c r="S1773" s="238">
        <f t="shared" si="166"/>
        <v>53097.143171013704</v>
      </c>
    </row>
    <row r="1774" spans="2:19" ht="15" customHeight="1" x14ac:dyDescent="0.25">
      <c r="B1774" s="11">
        <v>1770</v>
      </c>
      <c r="C1774" s="161" t="s">
        <v>1106</v>
      </c>
      <c r="D1774" s="237"/>
      <c r="E1774" s="152">
        <v>42455</v>
      </c>
      <c r="F1774" s="58">
        <v>44482</v>
      </c>
      <c r="G1774" s="5">
        <f t="shared" si="164"/>
        <v>5.5534246575342463</v>
      </c>
      <c r="H1774" s="11">
        <v>25</v>
      </c>
      <c r="I1774" s="11"/>
      <c r="J1774" s="87">
        <v>0.05</v>
      </c>
      <c r="K1774" s="88">
        <f t="shared" si="165"/>
        <v>3.7999999999999999E-2</v>
      </c>
      <c r="L1774" s="238">
        <v>67468</v>
      </c>
      <c r="M1774" s="238">
        <v>56321.11</v>
      </c>
      <c r="N1774" s="89">
        <v>0.05</v>
      </c>
      <c r="O1774" s="239">
        <f t="shared" si="167"/>
        <v>70841.400000000009</v>
      </c>
      <c r="P1774" s="238">
        <f t="shared" si="168"/>
        <v>14949.670346301371</v>
      </c>
      <c r="Q1774" s="238">
        <f t="shared" si="169"/>
        <v>55891.72965369864</v>
      </c>
      <c r="R1774" s="89">
        <v>0.05</v>
      </c>
      <c r="S1774" s="238">
        <f t="shared" si="166"/>
        <v>53097.143171013704</v>
      </c>
    </row>
    <row r="1775" spans="2:19" ht="15" customHeight="1" x14ac:dyDescent="0.25">
      <c r="B1775" s="11">
        <v>1771</v>
      </c>
      <c r="C1775" s="161" t="s">
        <v>1106</v>
      </c>
      <c r="D1775" s="237"/>
      <c r="E1775" s="152">
        <v>42455</v>
      </c>
      <c r="F1775" s="58">
        <v>44482</v>
      </c>
      <c r="G1775" s="5">
        <f t="shared" si="164"/>
        <v>5.5534246575342463</v>
      </c>
      <c r="H1775" s="11">
        <v>25</v>
      </c>
      <c r="I1775" s="11"/>
      <c r="J1775" s="87">
        <v>0.05</v>
      </c>
      <c r="K1775" s="88">
        <f t="shared" si="165"/>
        <v>3.7999999999999999E-2</v>
      </c>
      <c r="L1775" s="238">
        <v>67468</v>
      </c>
      <c r="M1775" s="238">
        <v>56321.11</v>
      </c>
      <c r="N1775" s="89">
        <v>0.05</v>
      </c>
      <c r="O1775" s="239">
        <f t="shared" si="167"/>
        <v>70841.400000000009</v>
      </c>
      <c r="P1775" s="238">
        <f t="shared" si="168"/>
        <v>14949.670346301371</v>
      </c>
      <c r="Q1775" s="238">
        <f t="shared" si="169"/>
        <v>55891.72965369864</v>
      </c>
      <c r="R1775" s="89">
        <v>0.05</v>
      </c>
      <c r="S1775" s="238">
        <f t="shared" si="166"/>
        <v>53097.143171013704</v>
      </c>
    </row>
    <row r="1776" spans="2:19" ht="15" customHeight="1" x14ac:dyDescent="0.25">
      <c r="B1776" s="11">
        <v>1772</v>
      </c>
      <c r="C1776" s="161" t="s">
        <v>1106</v>
      </c>
      <c r="D1776" s="237"/>
      <c r="E1776" s="152">
        <v>42455</v>
      </c>
      <c r="F1776" s="58">
        <v>44482</v>
      </c>
      <c r="G1776" s="5">
        <f t="shared" si="164"/>
        <v>5.5534246575342463</v>
      </c>
      <c r="H1776" s="11">
        <v>25</v>
      </c>
      <c r="I1776" s="11"/>
      <c r="J1776" s="87">
        <v>0.05</v>
      </c>
      <c r="K1776" s="88">
        <f t="shared" si="165"/>
        <v>3.7999999999999999E-2</v>
      </c>
      <c r="L1776" s="238">
        <v>67468</v>
      </c>
      <c r="M1776" s="238">
        <v>56321.11</v>
      </c>
      <c r="N1776" s="89">
        <v>0.05</v>
      </c>
      <c r="O1776" s="239">
        <f t="shared" si="167"/>
        <v>70841.400000000009</v>
      </c>
      <c r="P1776" s="238">
        <f t="shared" si="168"/>
        <v>14949.670346301371</v>
      </c>
      <c r="Q1776" s="238">
        <f t="shared" si="169"/>
        <v>55891.72965369864</v>
      </c>
      <c r="R1776" s="89">
        <v>0.05</v>
      </c>
      <c r="S1776" s="238">
        <f t="shared" si="166"/>
        <v>53097.143171013704</v>
      </c>
    </row>
    <row r="1777" spans="2:19" ht="15" customHeight="1" x14ac:dyDescent="0.25">
      <c r="B1777" s="11">
        <v>1773</v>
      </c>
      <c r="C1777" s="161" t="s">
        <v>1106</v>
      </c>
      <c r="D1777" s="237"/>
      <c r="E1777" s="152">
        <v>42455</v>
      </c>
      <c r="F1777" s="58">
        <v>44482</v>
      </c>
      <c r="G1777" s="5">
        <f t="shared" si="164"/>
        <v>5.5534246575342463</v>
      </c>
      <c r="H1777" s="11">
        <v>25</v>
      </c>
      <c r="I1777" s="11"/>
      <c r="J1777" s="87">
        <v>0.05</v>
      </c>
      <c r="K1777" s="88">
        <f t="shared" si="165"/>
        <v>3.7999999999999999E-2</v>
      </c>
      <c r="L1777" s="238">
        <v>67468</v>
      </c>
      <c r="M1777" s="238">
        <v>56321.11</v>
      </c>
      <c r="N1777" s="89">
        <v>0.05</v>
      </c>
      <c r="O1777" s="239">
        <f t="shared" si="167"/>
        <v>70841.400000000009</v>
      </c>
      <c r="P1777" s="238">
        <f t="shared" si="168"/>
        <v>14949.670346301371</v>
      </c>
      <c r="Q1777" s="238">
        <f t="shared" si="169"/>
        <v>55891.72965369864</v>
      </c>
      <c r="R1777" s="89">
        <v>0.05</v>
      </c>
      <c r="S1777" s="238">
        <f t="shared" si="166"/>
        <v>53097.143171013704</v>
      </c>
    </row>
    <row r="1778" spans="2:19" ht="15" customHeight="1" x14ac:dyDescent="0.25">
      <c r="B1778" s="11">
        <v>1774</v>
      </c>
      <c r="C1778" s="161" t="s">
        <v>1106</v>
      </c>
      <c r="D1778" s="237"/>
      <c r="E1778" s="152">
        <v>42455</v>
      </c>
      <c r="F1778" s="58">
        <v>44482</v>
      </c>
      <c r="G1778" s="5">
        <f t="shared" si="164"/>
        <v>5.5534246575342463</v>
      </c>
      <c r="H1778" s="11">
        <v>25</v>
      </c>
      <c r="I1778" s="11"/>
      <c r="J1778" s="87">
        <v>0.05</v>
      </c>
      <c r="K1778" s="88">
        <f t="shared" si="165"/>
        <v>3.7999999999999999E-2</v>
      </c>
      <c r="L1778" s="238">
        <v>67468</v>
      </c>
      <c r="M1778" s="238">
        <v>56321.11</v>
      </c>
      <c r="N1778" s="89">
        <v>0.05</v>
      </c>
      <c r="O1778" s="239">
        <f t="shared" si="167"/>
        <v>70841.400000000009</v>
      </c>
      <c r="P1778" s="238">
        <f t="shared" si="168"/>
        <v>14949.670346301371</v>
      </c>
      <c r="Q1778" s="238">
        <f t="shared" si="169"/>
        <v>55891.72965369864</v>
      </c>
      <c r="R1778" s="89">
        <v>0.05</v>
      </c>
      <c r="S1778" s="238">
        <f t="shared" si="166"/>
        <v>53097.143171013704</v>
      </c>
    </row>
    <row r="1779" spans="2:19" ht="15" customHeight="1" x14ac:dyDescent="0.25">
      <c r="B1779" s="11">
        <v>1775</v>
      </c>
      <c r="C1779" s="161" t="s">
        <v>1106</v>
      </c>
      <c r="D1779" s="237"/>
      <c r="E1779" s="152">
        <v>42455</v>
      </c>
      <c r="F1779" s="58">
        <v>44482</v>
      </c>
      <c r="G1779" s="5">
        <f t="shared" si="164"/>
        <v>5.5534246575342463</v>
      </c>
      <c r="H1779" s="11">
        <v>25</v>
      </c>
      <c r="I1779" s="11"/>
      <c r="J1779" s="87">
        <v>0.05</v>
      </c>
      <c r="K1779" s="88">
        <f t="shared" si="165"/>
        <v>3.7999999999999999E-2</v>
      </c>
      <c r="L1779" s="238">
        <v>67468</v>
      </c>
      <c r="M1779" s="238">
        <v>56321.11</v>
      </c>
      <c r="N1779" s="89">
        <v>0.05</v>
      </c>
      <c r="O1779" s="239">
        <f t="shared" si="167"/>
        <v>70841.400000000009</v>
      </c>
      <c r="P1779" s="238">
        <f t="shared" si="168"/>
        <v>14949.670346301371</v>
      </c>
      <c r="Q1779" s="238">
        <f t="shared" si="169"/>
        <v>55891.72965369864</v>
      </c>
      <c r="R1779" s="89">
        <v>0.05</v>
      </c>
      <c r="S1779" s="238">
        <f t="shared" si="166"/>
        <v>53097.143171013704</v>
      </c>
    </row>
    <row r="1780" spans="2:19" ht="15" customHeight="1" x14ac:dyDescent="0.25">
      <c r="B1780" s="11">
        <v>1776</v>
      </c>
      <c r="C1780" s="161" t="s">
        <v>1106</v>
      </c>
      <c r="D1780" s="237"/>
      <c r="E1780" s="152">
        <v>42455</v>
      </c>
      <c r="F1780" s="58">
        <v>44482</v>
      </c>
      <c r="G1780" s="5">
        <f t="shared" si="164"/>
        <v>5.5534246575342463</v>
      </c>
      <c r="H1780" s="11">
        <v>25</v>
      </c>
      <c r="I1780" s="11"/>
      <c r="J1780" s="87">
        <v>0.05</v>
      </c>
      <c r="K1780" s="88">
        <f t="shared" si="165"/>
        <v>3.7999999999999999E-2</v>
      </c>
      <c r="L1780" s="238">
        <v>67468</v>
      </c>
      <c r="M1780" s="238">
        <v>56321.11</v>
      </c>
      <c r="N1780" s="89">
        <v>0.05</v>
      </c>
      <c r="O1780" s="239">
        <f t="shared" si="167"/>
        <v>70841.400000000009</v>
      </c>
      <c r="P1780" s="238">
        <f t="shared" si="168"/>
        <v>14949.670346301371</v>
      </c>
      <c r="Q1780" s="238">
        <f t="shared" si="169"/>
        <v>55891.72965369864</v>
      </c>
      <c r="R1780" s="89">
        <v>0.05</v>
      </c>
      <c r="S1780" s="238">
        <f t="shared" si="166"/>
        <v>53097.143171013704</v>
      </c>
    </row>
    <row r="1781" spans="2:19" ht="15" customHeight="1" x14ac:dyDescent="0.25">
      <c r="B1781" s="11">
        <v>1777</v>
      </c>
      <c r="C1781" s="161" t="s">
        <v>1106</v>
      </c>
      <c r="D1781" s="237"/>
      <c r="E1781" s="152">
        <v>42455</v>
      </c>
      <c r="F1781" s="58">
        <v>44482</v>
      </c>
      <c r="G1781" s="5">
        <f t="shared" si="164"/>
        <v>5.5534246575342463</v>
      </c>
      <c r="H1781" s="11">
        <v>25</v>
      </c>
      <c r="I1781" s="11"/>
      <c r="J1781" s="87">
        <v>0.05</v>
      </c>
      <c r="K1781" s="88">
        <f t="shared" si="165"/>
        <v>3.7999999999999999E-2</v>
      </c>
      <c r="L1781" s="238">
        <v>67468</v>
      </c>
      <c r="M1781" s="238">
        <v>56321.11</v>
      </c>
      <c r="N1781" s="89">
        <v>0.05</v>
      </c>
      <c r="O1781" s="239">
        <f t="shared" si="167"/>
        <v>70841.400000000009</v>
      </c>
      <c r="P1781" s="238">
        <f t="shared" si="168"/>
        <v>14949.670346301371</v>
      </c>
      <c r="Q1781" s="238">
        <f t="shared" si="169"/>
        <v>55891.72965369864</v>
      </c>
      <c r="R1781" s="89">
        <v>0.05</v>
      </c>
      <c r="S1781" s="238">
        <f t="shared" si="166"/>
        <v>53097.143171013704</v>
      </c>
    </row>
    <row r="1782" spans="2:19" ht="15" customHeight="1" x14ac:dyDescent="0.25">
      <c r="B1782" s="11">
        <v>1778</v>
      </c>
      <c r="C1782" s="161" t="s">
        <v>1106</v>
      </c>
      <c r="D1782" s="237"/>
      <c r="E1782" s="152">
        <v>42455</v>
      </c>
      <c r="F1782" s="58">
        <v>44482</v>
      </c>
      <c r="G1782" s="5">
        <f t="shared" si="164"/>
        <v>5.5534246575342463</v>
      </c>
      <c r="H1782" s="11">
        <v>25</v>
      </c>
      <c r="I1782" s="11"/>
      <c r="J1782" s="87">
        <v>0.05</v>
      </c>
      <c r="K1782" s="88">
        <f t="shared" si="165"/>
        <v>3.7999999999999999E-2</v>
      </c>
      <c r="L1782" s="238">
        <v>67468</v>
      </c>
      <c r="M1782" s="238">
        <v>56321.11</v>
      </c>
      <c r="N1782" s="89">
        <v>0.05</v>
      </c>
      <c r="O1782" s="239">
        <f t="shared" si="167"/>
        <v>70841.400000000009</v>
      </c>
      <c r="P1782" s="238">
        <f t="shared" si="168"/>
        <v>14949.670346301371</v>
      </c>
      <c r="Q1782" s="238">
        <f t="shared" si="169"/>
        <v>55891.72965369864</v>
      </c>
      <c r="R1782" s="89">
        <v>0.05</v>
      </c>
      <c r="S1782" s="238">
        <f t="shared" si="166"/>
        <v>53097.143171013704</v>
      </c>
    </row>
    <row r="1783" spans="2:19" ht="15" customHeight="1" x14ac:dyDescent="0.25">
      <c r="B1783" s="11">
        <v>1779</v>
      </c>
      <c r="C1783" s="161" t="s">
        <v>1106</v>
      </c>
      <c r="D1783" s="237"/>
      <c r="E1783" s="152">
        <v>42455</v>
      </c>
      <c r="F1783" s="58">
        <v>44482</v>
      </c>
      <c r="G1783" s="5">
        <f t="shared" si="164"/>
        <v>5.5534246575342463</v>
      </c>
      <c r="H1783" s="11">
        <v>25</v>
      </c>
      <c r="I1783" s="11"/>
      <c r="J1783" s="87">
        <v>0.05</v>
      </c>
      <c r="K1783" s="88">
        <f t="shared" si="165"/>
        <v>3.7999999999999999E-2</v>
      </c>
      <c r="L1783" s="238">
        <v>67468</v>
      </c>
      <c r="M1783" s="238">
        <v>56321.11</v>
      </c>
      <c r="N1783" s="89">
        <v>0.05</v>
      </c>
      <c r="O1783" s="239">
        <f t="shared" si="167"/>
        <v>70841.400000000009</v>
      </c>
      <c r="P1783" s="238">
        <f t="shared" si="168"/>
        <v>14949.670346301371</v>
      </c>
      <c r="Q1783" s="238">
        <f t="shared" si="169"/>
        <v>55891.72965369864</v>
      </c>
      <c r="R1783" s="89">
        <v>0.05</v>
      </c>
      <c r="S1783" s="238">
        <f t="shared" si="166"/>
        <v>53097.143171013704</v>
      </c>
    </row>
    <row r="1784" spans="2:19" ht="15" customHeight="1" x14ac:dyDescent="0.25">
      <c r="B1784" s="11">
        <v>1780</v>
      </c>
      <c r="C1784" s="161" t="s">
        <v>1106</v>
      </c>
      <c r="D1784" s="237"/>
      <c r="E1784" s="152">
        <v>42455</v>
      </c>
      <c r="F1784" s="58">
        <v>44482</v>
      </c>
      <c r="G1784" s="5">
        <f t="shared" si="164"/>
        <v>5.5534246575342463</v>
      </c>
      <c r="H1784" s="11">
        <v>25</v>
      </c>
      <c r="I1784" s="11"/>
      <c r="J1784" s="87">
        <v>0.05</v>
      </c>
      <c r="K1784" s="88">
        <f t="shared" si="165"/>
        <v>3.7999999999999999E-2</v>
      </c>
      <c r="L1784" s="238">
        <v>67468</v>
      </c>
      <c r="M1784" s="238">
        <v>56321.11</v>
      </c>
      <c r="N1784" s="89">
        <v>0.05</v>
      </c>
      <c r="O1784" s="239">
        <f t="shared" si="167"/>
        <v>70841.400000000009</v>
      </c>
      <c r="P1784" s="238">
        <f t="shared" si="168"/>
        <v>14949.670346301371</v>
      </c>
      <c r="Q1784" s="238">
        <f t="shared" si="169"/>
        <v>55891.72965369864</v>
      </c>
      <c r="R1784" s="89">
        <v>0.05</v>
      </c>
      <c r="S1784" s="238">
        <f t="shared" si="166"/>
        <v>53097.143171013704</v>
      </c>
    </row>
    <row r="1785" spans="2:19" ht="15" customHeight="1" x14ac:dyDescent="0.25">
      <c r="B1785" s="11">
        <v>1781</v>
      </c>
      <c r="C1785" s="161" t="s">
        <v>1106</v>
      </c>
      <c r="D1785" s="237"/>
      <c r="E1785" s="152">
        <v>42455</v>
      </c>
      <c r="F1785" s="58">
        <v>44482</v>
      </c>
      <c r="G1785" s="5">
        <f t="shared" si="164"/>
        <v>5.5534246575342463</v>
      </c>
      <c r="H1785" s="11">
        <v>25</v>
      </c>
      <c r="I1785" s="11"/>
      <c r="J1785" s="87">
        <v>0.05</v>
      </c>
      <c r="K1785" s="88">
        <f t="shared" si="165"/>
        <v>3.7999999999999999E-2</v>
      </c>
      <c r="L1785" s="238">
        <v>67468</v>
      </c>
      <c r="M1785" s="238">
        <v>56321.11</v>
      </c>
      <c r="N1785" s="89">
        <v>0.05</v>
      </c>
      <c r="O1785" s="239">
        <f t="shared" si="167"/>
        <v>70841.400000000009</v>
      </c>
      <c r="P1785" s="238">
        <f t="shared" si="168"/>
        <v>14949.670346301371</v>
      </c>
      <c r="Q1785" s="238">
        <f t="shared" si="169"/>
        <v>55891.72965369864</v>
      </c>
      <c r="R1785" s="89">
        <v>0.05</v>
      </c>
      <c r="S1785" s="238">
        <f t="shared" si="166"/>
        <v>53097.143171013704</v>
      </c>
    </row>
    <row r="1786" spans="2:19" ht="15" customHeight="1" x14ac:dyDescent="0.25">
      <c r="B1786" s="11">
        <v>1782</v>
      </c>
      <c r="C1786" s="161" t="s">
        <v>1106</v>
      </c>
      <c r="D1786" s="237"/>
      <c r="E1786" s="152">
        <v>42455</v>
      </c>
      <c r="F1786" s="58">
        <v>44482</v>
      </c>
      <c r="G1786" s="5">
        <f t="shared" si="164"/>
        <v>5.5534246575342463</v>
      </c>
      <c r="H1786" s="11">
        <v>25</v>
      </c>
      <c r="I1786" s="11"/>
      <c r="J1786" s="87">
        <v>0.05</v>
      </c>
      <c r="K1786" s="88">
        <f t="shared" si="165"/>
        <v>3.7999999999999999E-2</v>
      </c>
      <c r="L1786" s="238">
        <v>67468</v>
      </c>
      <c r="M1786" s="238">
        <v>56321.11</v>
      </c>
      <c r="N1786" s="89">
        <v>0.05</v>
      </c>
      <c r="O1786" s="239">
        <f t="shared" si="167"/>
        <v>70841.400000000009</v>
      </c>
      <c r="P1786" s="238">
        <f t="shared" si="168"/>
        <v>14949.670346301371</v>
      </c>
      <c r="Q1786" s="238">
        <f t="shared" si="169"/>
        <v>55891.72965369864</v>
      </c>
      <c r="R1786" s="89">
        <v>0.05</v>
      </c>
      <c r="S1786" s="238">
        <f t="shared" si="166"/>
        <v>53097.143171013704</v>
      </c>
    </row>
    <row r="1787" spans="2:19" ht="15" customHeight="1" x14ac:dyDescent="0.25">
      <c r="B1787" s="11">
        <v>1783</v>
      </c>
      <c r="C1787" s="161" t="s">
        <v>1106</v>
      </c>
      <c r="D1787" s="237"/>
      <c r="E1787" s="152">
        <v>42455</v>
      </c>
      <c r="F1787" s="58">
        <v>44482</v>
      </c>
      <c r="G1787" s="5">
        <f t="shared" si="164"/>
        <v>5.5534246575342463</v>
      </c>
      <c r="H1787" s="11">
        <v>25</v>
      </c>
      <c r="I1787" s="11"/>
      <c r="J1787" s="87">
        <v>0.05</v>
      </c>
      <c r="K1787" s="88">
        <f t="shared" si="165"/>
        <v>3.7999999999999999E-2</v>
      </c>
      <c r="L1787" s="238">
        <v>67468</v>
      </c>
      <c r="M1787" s="238">
        <v>56321.11</v>
      </c>
      <c r="N1787" s="89">
        <v>0.05</v>
      </c>
      <c r="O1787" s="239">
        <f t="shared" si="167"/>
        <v>70841.400000000009</v>
      </c>
      <c r="P1787" s="238">
        <f t="shared" si="168"/>
        <v>14949.670346301371</v>
      </c>
      <c r="Q1787" s="238">
        <f t="shared" si="169"/>
        <v>55891.72965369864</v>
      </c>
      <c r="R1787" s="89">
        <v>0.05</v>
      </c>
      <c r="S1787" s="238">
        <f t="shared" si="166"/>
        <v>53097.143171013704</v>
      </c>
    </row>
    <row r="1788" spans="2:19" ht="15" customHeight="1" x14ac:dyDescent="0.25">
      <c r="B1788" s="11">
        <v>1784</v>
      </c>
      <c r="C1788" s="161" t="s">
        <v>1106</v>
      </c>
      <c r="D1788" s="237"/>
      <c r="E1788" s="152">
        <v>42455</v>
      </c>
      <c r="F1788" s="58">
        <v>44482</v>
      </c>
      <c r="G1788" s="5">
        <f t="shared" si="164"/>
        <v>5.5534246575342463</v>
      </c>
      <c r="H1788" s="11">
        <v>25</v>
      </c>
      <c r="I1788" s="11"/>
      <c r="J1788" s="87">
        <v>0.05</v>
      </c>
      <c r="K1788" s="88">
        <f t="shared" si="165"/>
        <v>3.7999999999999999E-2</v>
      </c>
      <c r="L1788" s="238">
        <v>67468</v>
      </c>
      <c r="M1788" s="238">
        <v>56321.11</v>
      </c>
      <c r="N1788" s="89">
        <v>0.05</v>
      </c>
      <c r="O1788" s="239">
        <f t="shared" si="167"/>
        <v>70841.400000000009</v>
      </c>
      <c r="P1788" s="238">
        <f t="shared" si="168"/>
        <v>14949.670346301371</v>
      </c>
      <c r="Q1788" s="238">
        <f t="shared" si="169"/>
        <v>55891.72965369864</v>
      </c>
      <c r="R1788" s="89">
        <v>0.05</v>
      </c>
      <c r="S1788" s="238">
        <f t="shared" si="166"/>
        <v>53097.143171013704</v>
      </c>
    </row>
    <row r="1789" spans="2:19" ht="15" customHeight="1" x14ac:dyDescent="0.25">
      <c r="B1789" s="11">
        <v>1785</v>
      </c>
      <c r="C1789" s="161" t="s">
        <v>1106</v>
      </c>
      <c r="D1789" s="237"/>
      <c r="E1789" s="152">
        <v>42455</v>
      </c>
      <c r="F1789" s="58">
        <v>44482</v>
      </c>
      <c r="G1789" s="5">
        <f t="shared" si="164"/>
        <v>5.5534246575342463</v>
      </c>
      <c r="H1789" s="11">
        <v>25</v>
      </c>
      <c r="I1789" s="11"/>
      <c r="J1789" s="87">
        <v>0.05</v>
      </c>
      <c r="K1789" s="88">
        <f t="shared" si="165"/>
        <v>3.7999999999999999E-2</v>
      </c>
      <c r="L1789" s="238">
        <v>67468</v>
      </c>
      <c r="M1789" s="238">
        <v>56321.11</v>
      </c>
      <c r="N1789" s="89">
        <v>0.05</v>
      </c>
      <c r="O1789" s="239">
        <f t="shared" si="167"/>
        <v>70841.400000000009</v>
      </c>
      <c r="P1789" s="238">
        <f t="shared" si="168"/>
        <v>14949.670346301371</v>
      </c>
      <c r="Q1789" s="238">
        <f t="shared" si="169"/>
        <v>55891.72965369864</v>
      </c>
      <c r="R1789" s="89">
        <v>0.05</v>
      </c>
      <c r="S1789" s="238">
        <f t="shared" si="166"/>
        <v>53097.143171013704</v>
      </c>
    </row>
    <row r="1790" spans="2:19" ht="15" customHeight="1" x14ac:dyDescent="0.25">
      <c r="B1790" s="11">
        <v>1786</v>
      </c>
      <c r="C1790" s="161" t="s">
        <v>1106</v>
      </c>
      <c r="D1790" s="237"/>
      <c r="E1790" s="152">
        <v>42455</v>
      </c>
      <c r="F1790" s="58">
        <v>44482</v>
      </c>
      <c r="G1790" s="5">
        <f t="shared" si="164"/>
        <v>5.5534246575342463</v>
      </c>
      <c r="H1790" s="11">
        <v>25</v>
      </c>
      <c r="I1790" s="11"/>
      <c r="J1790" s="87">
        <v>0.05</v>
      </c>
      <c r="K1790" s="88">
        <f t="shared" si="165"/>
        <v>3.7999999999999999E-2</v>
      </c>
      <c r="L1790" s="238">
        <v>67468</v>
      </c>
      <c r="M1790" s="238">
        <v>56321.11</v>
      </c>
      <c r="N1790" s="89">
        <v>0.05</v>
      </c>
      <c r="O1790" s="239">
        <f t="shared" si="167"/>
        <v>70841.400000000009</v>
      </c>
      <c r="P1790" s="238">
        <f t="shared" si="168"/>
        <v>14949.670346301371</v>
      </c>
      <c r="Q1790" s="238">
        <f t="shared" si="169"/>
        <v>55891.72965369864</v>
      </c>
      <c r="R1790" s="89">
        <v>0.05</v>
      </c>
      <c r="S1790" s="238">
        <f t="shared" si="166"/>
        <v>53097.143171013704</v>
      </c>
    </row>
    <row r="1791" spans="2:19" ht="15" customHeight="1" x14ac:dyDescent="0.25">
      <c r="B1791" s="11">
        <v>1787</v>
      </c>
      <c r="C1791" s="161" t="s">
        <v>1106</v>
      </c>
      <c r="D1791" s="237"/>
      <c r="E1791" s="152">
        <v>42455</v>
      </c>
      <c r="F1791" s="58">
        <v>44482</v>
      </c>
      <c r="G1791" s="5">
        <f t="shared" si="164"/>
        <v>5.5534246575342463</v>
      </c>
      <c r="H1791" s="11">
        <v>25</v>
      </c>
      <c r="I1791" s="11"/>
      <c r="J1791" s="87">
        <v>0.05</v>
      </c>
      <c r="K1791" s="88">
        <f t="shared" si="165"/>
        <v>3.7999999999999999E-2</v>
      </c>
      <c r="L1791" s="238">
        <v>67468</v>
      </c>
      <c r="M1791" s="238">
        <v>56321.11</v>
      </c>
      <c r="N1791" s="89">
        <v>0.05</v>
      </c>
      <c r="O1791" s="239">
        <f t="shared" si="167"/>
        <v>70841.400000000009</v>
      </c>
      <c r="P1791" s="238">
        <f t="shared" si="168"/>
        <v>14949.670346301371</v>
      </c>
      <c r="Q1791" s="238">
        <f t="shared" si="169"/>
        <v>55891.72965369864</v>
      </c>
      <c r="R1791" s="89">
        <v>0.05</v>
      </c>
      <c r="S1791" s="238">
        <f t="shared" si="166"/>
        <v>53097.143171013704</v>
      </c>
    </row>
    <row r="1792" spans="2:19" ht="15" customHeight="1" x14ac:dyDescent="0.25">
      <c r="B1792" s="11">
        <v>1788</v>
      </c>
      <c r="C1792" s="161" t="s">
        <v>1106</v>
      </c>
      <c r="D1792" s="237"/>
      <c r="E1792" s="152">
        <v>42455</v>
      </c>
      <c r="F1792" s="58">
        <v>44482</v>
      </c>
      <c r="G1792" s="5">
        <f t="shared" si="164"/>
        <v>5.5534246575342463</v>
      </c>
      <c r="H1792" s="11">
        <v>25</v>
      </c>
      <c r="I1792" s="11"/>
      <c r="J1792" s="87">
        <v>0.05</v>
      </c>
      <c r="K1792" s="88">
        <f t="shared" si="165"/>
        <v>3.7999999999999999E-2</v>
      </c>
      <c r="L1792" s="238">
        <v>67468</v>
      </c>
      <c r="M1792" s="238">
        <v>56321.11</v>
      </c>
      <c r="N1792" s="89">
        <v>0.05</v>
      </c>
      <c r="O1792" s="239">
        <f t="shared" si="167"/>
        <v>70841.400000000009</v>
      </c>
      <c r="P1792" s="238">
        <f t="shared" si="168"/>
        <v>14949.670346301371</v>
      </c>
      <c r="Q1792" s="238">
        <f t="shared" si="169"/>
        <v>55891.72965369864</v>
      </c>
      <c r="R1792" s="89">
        <v>0.05</v>
      </c>
      <c r="S1792" s="238">
        <f t="shared" si="166"/>
        <v>53097.143171013704</v>
      </c>
    </row>
    <row r="1793" spans="2:19" ht="15" customHeight="1" x14ac:dyDescent="0.25">
      <c r="B1793" s="11">
        <v>1789</v>
      </c>
      <c r="C1793" s="161" t="s">
        <v>1106</v>
      </c>
      <c r="D1793" s="237"/>
      <c r="E1793" s="152">
        <v>42455</v>
      </c>
      <c r="F1793" s="58">
        <v>44482</v>
      </c>
      <c r="G1793" s="5">
        <f t="shared" si="164"/>
        <v>5.5534246575342463</v>
      </c>
      <c r="H1793" s="11">
        <v>25</v>
      </c>
      <c r="I1793" s="11"/>
      <c r="J1793" s="87">
        <v>0.05</v>
      </c>
      <c r="K1793" s="88">
        <f t="shared" si="165"/>
        <v>3.7999999999999999E-2</v>
      </c>
      <c r="L1793" s="238">
        <v>67468</v>
      </c>
      <c r="M1793" s="238">
        <v>56321.11</v>
      </c>
      <c r="N1793" s="89">
        <v>0.05</v>
      </c>
      <c r="O1793" s="239">
        <f t="shared" si="167"/>
        <v>70841.400000000009</v>
      </c>
      <c r="P1793" s="238">
        <f t="shared" si="168"/>
        <v>14949.670346301371</v>
      </c>
      <c r="Q1793" s="238">
        <f t="shared" si="169"/>
        <v>55891.72965369864</v>
      </c>
      <c r="R1793" s="89">
        <v>0.05</v>
      </c>
      <c r="S1793" s="238">
        <f t="shared" si="166"/>
        <v>53097.143171013704</v>
      </c>
    </row>
    <row r="1794" spans="2:19" ht="15" customHeight="1" x14ac:dyDescent="0.25">
      <c r="B1794" s="11">
        <v>1790</v>
      </c>
      <c r="C1794" s="161" t="s">
        <v>1106</v>
      </c>
      <c r="D1794" s="237"/>
      <c r="E1794" s="152">
        <v>42455</v>
      </c>
      <c r="F1794" s="58">
        <v>44482</v>
      </c>
      <c r="G1794" s="5">
        <f t="shared" si="164"/>
        <v>5.5534246575342463</v>
      </c>
      <c r="H1794" s="11">
        <v>25</v>
      </c>
      <c r="I1794" s="11"/>
      <c r="J1794" s="87">
        <v>0.05</v>
      </c>
      <c r="K1794" s="88">
        <f t="shared" si="165"/>
        <v>3.7999999999999999E-2</v>
      </c>
      <c r="L1794" s="238">
        <v>67468</v>
      </c>
      <c r="M1794" s="238">
        <v>56321.11</v>
      </c>
      <c r="N1794" s="89">
        <v>0.05</v>
      </c>
      <c r="O1794" s="239">
        <f t="shared" si="167"/>
        <v>70841.400000000009</v>
      </c>
      <c r="P1794" s="238">
        <f t="shared" si="168"/>
        <v>14949.670346301371</v>
      </c>
      <c r="Q1794" s="238">
        <f t="shared" si="169"/>
        <v>55891.72965369864</v>
      </c>
      <c r="R1794" s="89">
        <v>0.05</v>
      </c>
      <c r="S1794" s="238">
        <f t="shared" si="166"/>
        <v>53097.143171013704</v>
      </c>
    </row>
    <row r="1795" spans="2:19" ht="15" customHeight="1" x14ac:dyDescent="0.25">
      <c r="B1795" s="11">
        <v>1791</v>
      </c>
      <c r="C1795" s="161" t="s">
        <v>1106</v>
      </c>
      <c r="D1795" s="237"/>
      <c r="E1795" s="152">
        <v>42455</v>
      </c>
      <c r="F1795" s="58">
        <v>44482</v>
      </c>
      <c r="G1795" s="5">
        <f t="shared" si="164"/>
        <v>5.5534246575342463</v>
      </c>
      <c r="H1795" s="11">
        <v>25</v>
      </c>
      <c r="I1795" s="11"/>
      <c r="J1795" s="87">
        <v>0.05</v>
      </c>
      <c r="K1795" s="88">
        <f t="shared" si="165"/>
        <v>3.7999999999999999E-2</v>
      </c>
      <c r="L1795" s="238">
        <v>67468</v>
      </c>
      <c r="M1795" s="238">
        <v>56321.11</v>
      </c>
      <c r="N1795" s="89">
        <v>0.05</v>
      </c>
      <c r="O1795" s="239">
        <f t="shared" si="167"/>
        <v>70841.400000000009</v>
      </c>
      <c r="P1795" s="238">
        <f t="shared" si="168"/>
        <v>14949.670346301371</v>
      </c>
      <c r="Q1795" s="238">
        <f t="shared" si="169"/>
        <v>55891.72965369864</v>
      </c>
      <c r="R1795" s="89">
        <v>0.05</v>
      </c>
      <c r="S1795" s="238">
        <f t="shared" si="166"/>
        <v>53097.143171013704</v>
      </c>
    </row>
    <row r="1796" spans="2:19" ht="15" customHeight="1" x14ac:dyDescent="0.25">
      <c r="B1796" s="11">
        <v>1792</v>
      </c>
      <c r="C1796" s="161" t="s">
        <v>1106</v>
      </c>
      <c r="D1796" s="237"/>
      <c r="E1796" s="152">
        <v>42455</v>
      </c>
      <c r="F1796" s="58">
        <v>44482</v>
      </c>
      <c r="G1796" s="5">
        <f t="shared" si="164"/>
        <v>5.5534246575342463</v>
      </c>
      <c r="H1796" s="11">
        <v>25</v>
      </c>
      <c r="I1796" s="11"/>
      <c r="J1796" s="87">
        <v>0.05</v>
      </c>
      <c r="K1796" s="88">
        <f t="shared" si="165"/>
        <v>3.7999999999999999E-2</v>
      </c>
      <c r="L1796" s="238">
        <v>67468</v>
      </c>
      <c r="M1796" s="238">
        <v>56321.11</v>
      </c>
      <c r="N1796" s="89">
        <v>0.05</v>
      </c>
      <c r="O1796" s="239">
        <f t="shared" si="167"/>
        <v>70841.400000000009</v>
      </c>
      <c r="P1796" s="238">
        <f t="shared" si="168"/>
        <v>14949.670346301371</v>
      </c>
      <c r="Q1796" s="238">
        <f t="shared" si="169"/>
        <v>55891.72965369864</v>
      </c>
      <c r="R1796" s="89">
        <v>0.05</v>
      </c>
      <c r="S1796" s="238">
        <f t="shared" si="166"/>
        <v>53097.143171013704</v>
      </c>
    </row>
    <row r="1797" spans="2:19" ht="15" customHeight="1" x14ac:dyDescent="0.25">
      <c r="B1797" s="11">
        <v>1793</v>
      </c>
      <c r="C1797" s="161" t="s">
        <v>1106</v>
      </c>
      <c r="D1797" s="237"/>
      <c r="E1797" s="152">
        <v>42455</v>
      </c>
      <c r="F1797" s="58">
        <v>44482</v>
      </c>
      <c r="G1797" s="5">
        <f t="shared" ref="G1797:G1860" si="170">(F1797-E1797)/(EDATE(F1797,12)-F1797)</f>
        <v>5.5534246575342463</v>
      </c>
      <c r="H1797" s="11">
        <v>25</v>
      </c>
      <c r="I1797" s="11"/>
      <c r="J1797" s="87">
        <v>0.05</v>
      </c>
      <c r="K1797" s="88">
        <f t="shared" ref="K1797:K1860" si="171">(1-J1797)/H1797</f>
        <v>3.7999999999999999E-2</v>
      </c>
      <c r="L1797" s="238">
        <v>67468</v>
      </c>
      <c r="M1797" s="238">
        <v>56321.11</v>
      </c>
      <c r="N1797" s="89">
        <v>0.05</v>
      </c>
      <c r="O1797" s="239">
        <f t="shared" si="167"/>
        <v>70841.400000000009</v>
      </c>
      <c r="P1797" s="238">
        <f t="shared" si="168"/>
        <v>14949.670346301371</v>
      </c>
      <c r="Q1797" s="238">
        <f t="shared" si="169"/>
        <v>55891.72965369864</v>
      </c>
      <c r="R1797" s="89">
        <v>0.05</v>
      </c>
      <c r="S1797" s="238">
        <f t="shared" ref="S1797:S1860" si="172">IF(M1797&lt;=0,0,IF(Q1797&lt;=J1797*O1797,J1797*O1797,Q1797*(1-R1797)))</f>
        <v>53097.143171013704</v>
      </c>
    </row>
    <row r="1798" spans="2:19" ht="15" customHeight="1" x14ac:dyDescent="0.25">
      <c r="B1798" s="11">
        <v>1794</v>
      </c>
      <c r="C1798" s="161" t="s">
        <v>1106</v>
      </c>
      <c r="D1798" s="237"/>
      <c r="E1798" s="152">
        <v>42455</v>
      </c>
      <c r="F1798" s="58">
        <v>44482</v>
      </c>
      <c r="G1798" s="5">
        <f t="shared" si="170"/>
        <v>5.5534246575342463</v>
      </c>
      <c r="H1798" s="11">
        <v>25</v>
      </c>
      <c r="I1798" s="11"/>
      <c r="J1798" s="87">
        <v>0.05</v>
      </c>
      <c r="K1798" s="88">
        <f t="shared" si="171"/>
        <v>3.7999999999999999E-2</v>
      </c>
      <c r="L1798" s="238">
        <v>67468</v>
      </c>
      <c r="M1798" s="238">
        <v>56321.11</v>
      </c>
      <c r="N1798" s="89">
        <v>0.05</v>
      </c>
      <c r="O1798" s="239">
        <f t="shared" ref="O1798:O1861" si="173">L1798*(1+N1798)</f>
        <v>70841.400000000009</v>
      </c>
      <c r="P1798" s="238">
        <f t="shared" ref="P1798:P1861" si="174">O1798*K1798*G1798</f>
        <v>14949.670346301371</v>
      </c>
      <c r="Q1798" s="238">
        <f t="shared" ref="Q1798:Q1861" si="175">MAX(O1798-P1798,0)</f>
        <v>55891.72965369864</v>
      </c>
      <c r="R1798" s="89">
        <v>0.05</v>
      </c>
      <c r="S1798" s="238">
        <f t="shared" si="172"/>
        <v>53097.143171013704</v>
      </c>
    </row>
    <row r="1799" spans="2:19" ht="15" customHeight="1" x14ac:dyDescent="0.25">
      <c r="B1799" s="11">
        <v>1795</v>
      </c>
      <c r="C1799" s="161" t="s">
        <v>1106</v>
      </c>
      <c r="D1799" s="237"/>
      <c r="E1799" s="152">
        <v>42455</v>
      </c>
      <c r="F1799" s="58">
        <v>44482</v>
      </c>
      <c r="G1799" s="5">
        <f t="shared" si="170"/>
        <v>5.5534246575342463</v>
      </c>
      <c r="H1799" s="11">
        <v>25</v>
      </c>
      <c r="I1799" s="11"/>
      <c r="J1799" s="87">
        <v>0.05</v>
      </c>
      <c r="K1799" s="88">
        <f t="shared" si="171"/>
        <v>3.7999999999999999E-2</v>
      </c>
      <c r="L1799" s="238">
        <v>67468</v>
      </c>
      <c r="M1799" s="238">
        <v>56321.11</v>
      </c>
      <c r="N1799" s="89">
        <v>0.05</v>
      </c>
      <c r="O1799" s="239">
        <f t="shared" si="173"/>
        <v>70841.400000000009</v>
      </c>
      <c r="P1799" s="238">
        <f t="shared" si="174"/>
        <v>14949.670346301371</v>
      </c>
      <c r="Q1799" s="238">
        <f t="shared" si="175"/>
        <v>55891.72965369864</v>
      </c>
      <c r="R1799" s="89">
        <v>0.05</v>
      </c>
      <c r="S1799" s="238">
        <f t="shared" si="172"/>
        <v>53097.143171013704</v>
      </c>
    </row>
    <row r="1800" spans="2:19" ht="15" customHeight="1" x14ac:dyDescent="0.25">
      <c r="B1800" s="11">
        <v>1796</v>
      </c>
      <c r="C1800" s="161" t="s">
        <v>1106</v>
      </c>
      <c r="D1800" s="237"/>
      <c r="E1800" s="152">
        <v>42455</v>
      </c>
      <c r="F1800" s="58">
        <v>44482</v>
      </c>
      <c r="G1800" s="5">
        <f t="shared" si="170"/>
        <v>5.5534246575342463</v>
      </c>
      <c r="H1800" s="11">
        <v>25</v>
      </c>
      <c r="I1800" s="11"/>
      <c r="J1800" s="87">
        <v>0.05</v>
      </c>
      <c r="K1800" s="88">
        <f t="shared" si="171"/>
        <v>3.7999999999999999E-2</v>
      </c>
      <c r="L1800" s="238">
        <v>67468</v>
      </c>
      <c r="M1800" s="238">
        <v>56321.11</v>
      </c>
      <c r="N1800" s="89">
        <v>0.05</v>
      </c>
      <c r="O1800" s="239">
        <f t="shared" si="173"/>
        <v>70841.400000000009</v>
      </c>
      <c r="P1800" s="238">
        <f t="shared" si="174"/>
        <v>14949.670346301371</v>
      </c>
      <c r="Q1800" s="238">
        <f t="shared" si="175"/>
        <v>55891.72965369864</v>
      </c>
      <c r="R1800" s="89">
        <v>0.05</v>
      </c>
      <c r="S1800" s="238">
        <f t="shared" si="172"/>
        <v>53097.143171013704</v>
      </c>
    </row>
    <row r="1801" spans="2:19" ht="15" customHeight="1" x14ac:dyDescent="0.25">
      <c r="B1801" s="11">
        <v>1797</v>
      </c>
      <c r="C1801" s="161" t="s">
        <v>1106</v>
      </c>
      <c r="D1801" s="237"/>
      <c r="E1801" s="152">
        <v>42455</v>
      </c>
      <c r="F1801" s="58">
        <v>44482</v>
      </c>
      <c r="G1801" s="5">
        <f t="shared" si="170"/>
        <v>5.5534246575342463</v>
      </c>
      <c r="H1801" s="11">
        <v>25</v>
      </c>
      <c r="I1801" s="11"/>
      <c r="J1801" s="87">
        <v>0.05</v>
      </c>
      <c r="K1801" s="88">
        <f t="shared" si="171"/>
        <v>3.7999999999999999E-2</v>
      </c>
      <c r="L1801" s="238">
        <v>67468</v>
      </c>
      <c r="M1801" s="238">
        <v>56321.11</v>
      </c>
      <c r="N1801" s="89">
        <v>0.05</v>
      </c>
      <c r="O1801" s="239">
        <f t="shared" si="173"/>
        <v>70841.400000000009</v>
      </c>
      <c r="P1801" s="238">
        <f t="shared" si="174"/>
        <v>14949.670346301371</v>
      </c>
      <c r="Q1801" s="238">
        <f t="shared" si="175"/>
        <v>55891.72965369864</v>
      </c>
      <c r="R1801" s="89">
        <v>0.05</v>
      </c>
      <c r="S1801" s="238">
        <f t="shared" si="172"/>
        <v>53097.143171013704</v>
      </c>
    </row>
    <row r="1802" spans="2:19" ht="15" customHeight="1" x14ac:dyDescent="0.25">
      <c r="B1802" s="11">
        <v>1798</v>
      </c>
      <c r="C1802" s="161" t="s">
        <v>1106</v>
      </c>
      <c r="D1802" s="237"/>
      <c r="E1802" s="152">
        <v>42455</v>
      </c>
      <c r="F1802" s="58">
        <v>44482</v>
      </c>
      <c r="G1802" s="5">
        <f t="shared" si="170"/>
        <v>5.5534246575342463</v>
      </c>
      <c r="H1802" s="11">
        <v>25</v>
      </c>
      <c r="I1802" s="11"/>
      <c r="J1802" s="87">
        <v>0.05</v>
      </c>
      <c r="K1802" s="88">
        <f t="shared" si="171"/>
        <v>3.7999999999999999E-2</v>
      </c>
      <c r="L1802" s="238">
        <v>67468</v>
      </c>
      <c r="M1802" s="238">
        <v>56321.11</v>
      </c>
      <c r="N1802" s="89">
        <v>0.05</v>
      </c>
      <c r="O1802" s="239">
        <f t="shared" si="173"/>
        <v>70841.400000000009</v>
      </c>
      <c r="P1802" s="238">
        <f t="shared" si="174"/>
        <v>14949.670346301371</v>
      </c>
      <c r="Q1802" s="238">
        <f t="shared" si="175"/>
        <v>55891.72965369864</v>
      </c>
      <c r="R1802" s="89">
        <v>0.05</v>
      </c>
      <c r="S1802" s="238">
        <f t="shared" si="172"/>
        <v>53097.143171013704</v>
      </c>
    </row>
    <row r="1803" spans="2:19" ht="15" customHeight="1" x14ac:dyDescent="0.25">
      <c r="B1803" s="11">
        <v>1799</v>
      </c>
      <c r="C1803" s="161" t="s">
        <v>1106</v>
      </c>
      <c r="D1803" s="237"/>
      <c r="E1803" s="152">
        <v>42455</v>
      </c>
      <c r="F1803" s="58">
        <v>44482</v>
      </c>
      <c r="G1803" s="5">
        <f t="shared" si="170"/>
        <v>5.5534246575342463</v>
      </c>
      <c r="H1803" s="11">
        <v>25</v>
      </c>
      <c r="I1803" s="11"/>
      <c r="J1803" s="87">
        <v>0.05</v>
      </c>
      <c r="K1803" s="88">
        <f t="shared" si="171"/>
        <v>3.7999999999999999E-2</v>
      </c>
      <c r="L1803" s="238">
        <v>67468</v>
      </c>
      <c r="M1803" s="238">
        <v>56321.11</v>
      </c>
      <c r="N1803" s="89">
        <v>0.05</v>
      </c>
      <c r="O1803" s="239">
        <f t="shared" si="173"/>
        <v>70841.400000000009</v>
      </c>
      <c r="P1803" s="238">
        <f t="shared" si="174"/>
        <v>14949.670346301371</v>
      </c>
      <c r="Q1803" s="238">
        <f t="shared" si="175"/>
        <v>55891.72965369864</v>
      </c>
      <c r="R1803" s="89">
        <v>0.05</v>
      </c>
      <c r="S1803" s="238">
        <f t="shared" si="172"/>
        <v>53097.143171013704</v>
      </c>
    </row>
    <row r="1804" spans="2:19" ht="15" customHeight="1" x14ac:dyDescent="0.25">
      <c r="B1804" s="11">
        <v>1800</v>
      </c>
      <c r="C1804" s="161" t="s">
        <v>1106</v>
      </c>
      <c r="D1804" s="237"/>
      <c r="E1804" s="152">
        <v>42455</v>
      </c>
      <c r="F1804" s="58">
        <v>44482</v>
      </c>
      <c r="G1804" s="5">
        <f t="shared" si="170"/>
        <v>5.5534246575342463</v>
      </c>
      <c r="H1804" s="11">
        <v>25</v>
      </c>
      <c r="I1804" s="11"/>
      <c r="J1804" s="87">
        <v>0.05</v>
      </c>
      <c r="K1804" s="88">
        <f t="shared" si="171"/>
        <v>3.7999999999999999E-2</v>
      </c>
      <c r="L1804" s="238">
        <v>67468</v>
      </c>
      <c r="M1804" s="238">
        <v>56321.11</v>
      </c>
      <c r="N1804" s="89">
        <v>0.05</v>
      </c>
      <c r="O1804" s="239">
        <f t="shared" si="173"/>
        <v>70841.400000000009</v>
      </c>
      <c r="P1804" s="238">
        <f t="shared" si="174"/>
        <v>14949.670346301371</v>
      </c>
      <c r="Q1804" s="238">
        <f t="shared" si="175"/>
        <v>55891.72965369864</v>
      </c>
      <c r="R1804" s="89">
        <v>0.05</v>
      </c>
      <c r="S1804" s="238">
        <f t="shared" si="172"/>
        <v>53097.143171013704</v>
      </c>
    </row>
    <row r="1805" spans="2:19" ht="15" customHeight="1" x14ac:dyDescent="0.25">
      <c r="B1805" s="11">
        <v>1801</v>
      </c>
      <c r="C1805" s="161" t="s">
        <v>1106</v>
      </c>
      <c r="D1805" s="237"/>
      <c r="E1805" s="152">
        <v>42455</v>
      </c>
      <c r="F1805" s="58">
        <v>44482</v>
      </c>
      <c r="G1805" s="5">
        <f t="shared" si="170"/>
        <v>5.5534246575342463</v>
      </c>
      <c r="H1805" s="11">
        <v>25</v>
      </c>
      <c r="I1805" s="11"/>
      <c r="J1805" s="87">
        <v>0.05</v>
      </c>
      <c r="K1805" s="88">
        <f t="shared" si="171"/>
        <v>3.7999999999999999E-2</v>
      </c>
      <c r="L1805" s="238">
        <v>67468</v>
      </c>
      <c r="M1805" s="238">
        <v>56321.11</v>
      </c>
      <c r="N1805" s="89">
        <v>0.05</v>
      </c>
      <c r="O1805" s="239">
        <f t="shared" si="173"/>
        <v>70841.400000000009</v>
      </c>
      <c r="P1805" s="238">
        <f t="shared" si="174"/>
        <v>14949.670346301371</v>
      </c>
      <c r="Q1805" s="238">
        <f t="shared" si="175"/>
        <v>55891.72965369864</v>
      </c>
      <c r="R1805" s="89">
        <v>0.05</v>
      </c>
      <c r="S1805" s="238">
        <f t="shared" si="172"/>
        <v>53097.143171013704</v>
      </c>
    </row>
    <row r="1806" spans="2:19" ht="15" customHeight="1" x14ac:dyDescent="0.25">
      <c r="B1806" s="11">
        <v>1802</v>
      </c>
      <c r="C1806" s="161" t="s">
        <v>1106</v>
      </c>
      <c r="D1806" s="237"/>
      <c r="E1806" s="152">
        <v>42455</v>
      </c>
      <c r="F1806" s="58">
        <v>44482</v>
      </c>
      <c r="G1806" s="5">
        <f t="shared" si="170"/>
        <v>5.5534246575342463</v>
      </c>
      <c r="H1806" s="11">
        <v>25</v>
      </c>
      <c r="I1806" s="11"/>
      <c r="J1806" s="87">
        <v>0.05</v>
      </c>
      <c r="K1806" s="88">
        <f t="shared" si="171"/>
        <v>3.7999999999999999E-2</v>
      </c>
      <c r="L1806" s="238">
        <v>67468</v>
      </c>
      <c r="M1806" s="238">
        <v>56321.11</v>
      </c>
      <c r="N1806" s="89">
        <v>0.05</v>
      </c>
      <c r="O1806" s="239">
        <f t="shared" si="173"/>
        <v>70841.400000000009</v>
      </c>
      <c r="P1806" s="238">
        <f t="shared" si="174"/>
        <v>14949.670346301371</v>
      </c>
      <c r="Q1806" s="238">
        <f t="shared" si="175"/>
        <v>55891.72965369864</v>
      </c>
      <c r="R1806" s="89">
        <v>0.05</v>
      </c>
      <c r="S1806" s="238">
        <f t="shared" si="172"/>
        <v>53097.143171013704</v>
      </c>
    </row>
    <row r="1807" spans="2:19" ht="15" customHeight="1" x14ac:dyDescent="0.25">
      <c r="B1807" s="11">
        <v>1803</v>
      </c>
      <c r="C1807" s="161" t="s">
        <v>1106</v>
      </c>
      <c r="D1807" s="237"/>
      <c r="E1807" s="152">
        <v>42455</v>
      </c>
      <c r="F1807" s="58">
        <v>44482</v>
      </c>
      <c r="G1807" s="5">
        <f t="shared" si="170"/>
        <v>5.5534246575342463</v>
      </c>
      <c r="H1807" s="11">
        <v>25</v>
      </c>
      <c r="I1807" s="11"/>
      <c r="J1807" s="87">
        <v>0.05</v>
      </c>
      <c r="K1807" s="88">
        <f t="shared" si="171"/>
        <v>3.7999999999999999E-2</v>
      </c>
      <c r="L1807" s="238">
        <v>67468</v>
      </c>
      <c r="M1807" s="238">
        <v>56321.11</v>
      </c>
      <c r="N1807" s="89">
        <v>0.05</v>
      </c>
      <c r="O1807" s="239">
        <f t="shared" si="173"/>
        <v>70841.400000000009</v>
      </c>
      <c r="P1807" s="238">
        <f t="shared" si="174"/>
        <v>14949.670346301371</v>
      </c>
      <c r="Q1807" s="238">
        <f t="shared" si="175"/>
        <v>55891.72965369864</v>
      </c>
      <c r="R1807" s="89">
        <v>0.05</v>
      </c>
      <c r="S1807" s="238">
        <f t="shared" si="172"/>
        <v>53097.143171013704</v>
      </c>
    </row>
    <row r="1808" spans="2:19" ht="15" customHeight="1" x14ac:dyDescent="0.25">
      <c r="B1808" s="11">
        <v>1804</v>
      </c>
      <c r="C1808" s="161" t="s">
        <v>1106</v>
      </c>
      <c r="D1808" s="237"/>
      <c r="E1808" s="152">
        <v>42455</v>
      </c>
      <c r="F1808" s="58">
        <v>44482</v>
      </c>
      <c r="G1808" s="5">
        <f t="shared" si="170"/>
        <v>5.5534246575342463</v>
      </c>
      <c r="H1808" s="11">
        <v>25</v>
      </c>
      <c r="I1808" s="11"/>
      <c r="J1808" s="87">
        <v>0.05</v>
      </c>
      <c r="K1808" s="88">
        <f t="shared" si="171"/>
        <v>3.7999999999999999E-2</v>
      </c>
      <c r="L1808" s="238">
        <v>67468</v>
      </c>
      <c r="M1808" s="238">
        <v>56321.11</v>
      </c>
      <c r="N1808" s="89">
        <v>0.05</v>
      </c>
      <c r="O1808" s="239">
        <f t="shared" si="173"/>
        <v>70841.400000000009</v>
      </c>
      <c r="P1808" s="238">
        <f t="shared" si="174"/>
        <v>14949.670346301371</v>
      </c>
      <c r="Q1808" s="238">
        <f t="shared" si="175"/>
        <v>55891.72965369864</v>
      </c>
      <c r="R1808" s="89">
        <v>0.05</v>
      </c>
      <c r="S1808" s="238">
        <f t="shared" si="172"/>
        <v>53097.143171013704</v>
      </c>
    </row>
    <row r="1809" spans="2:19" ht="15" customHeight="1" x14ac:dyDescent="0.25">
      <c r="B1809" s="11">
        <v>1805</v>
      </c>
      <c r="C1809" s="161" t="s">
        <v>1106</v>
      </c>
      <c r="D1809" s="237"/>
      <c r="E1809" s="152">
        <v>42455</v>
      </c>
      <c r="F1809" s="58">
        <v>44482</v>
      </c>
      <c r="G1809" s="5">
        <f t="shared" si="170"/>
        <v>5.5534246575342463</v>
      </c>
      <c r="H1809" s="11">
        <v>25</v>
      </c>
      <c r="I1809" s="11"/>
      <c r="J1809" s="87">
        <v>0.05</v>
      </c>
      <c r="K1809" s="88">
        <f t="shared" si="171"/>
        <v>3.7999999999999999E-2</v>
      </c>
      <c r="L1809" s="238">
        <v>67468</v>
      </c>
      <c r="M1809" s="238">
        <v>56321.11</v>
      </c>
      <c r="N1809" s="89">
        <v>0.05</v>
      </c>
      <c r="O1809" s="239">
        <f t="shared" si="173"/>
        <v>70841.400000000009</v>
      </c>
      <c r="P1809" s="238">
        <f t="shared" si="174"/>
        <v>14949.670346301371</v>
      </c>
      <c r="Q1809" s="238">
        <f t="shared" si="175"/>
        <v>55891.72965369864</v>
      </c>
      <c r="R1809" s="89">
        <v>0.05</v>
      </c>
      <c r="S1809" s="238">
        <f t="shared" si="172"/>
        <v>53097.143171013704</v>
      </c>
    </row>
    <row r="1810" spans="2:19" ht="15" customHeight="1" x14ac:dyDescent="0.25">
      <c r="B1810" s="11">
        <v>1806</v>
      </c>
      <c r="C1810" s="161" t="s">
        <v>1107</v>
      </c>
      <c r="D1810" s="237"/>
      <c r="E1810" s="152">
        <v>42455</v>
      </c>
      <c r="F1810" s="58">
        <v>44482</v>
      </c>
      <c r="G1810" s="5">
        <f t="shared" si="170"/>
        <v>5.5534246575342463</v>
      </c>
      <c r="H1810" s="11">
        <v>25</v>
      </c>
      <c r="I1810" s="11"/>
      <c r="J1810" s="87">
        <v>0.05</v>
      </c>
      <c r="K1810" s="88">
        <f t="shared" si="171"/>
        <v>3.7999999999999999E-2</v>
      </c>
      <c r="L1810" s="238">
        <v>2824258</v>
      </c>
      <c r="M1810" s="238">
        <v>2357641.4500000002</v>
      </c>
      <c r="N1810" s="89">
        <v>0.05</v>
      </c>
      <c r="O1810" s="239">
        <f t="shared" si="173"/>
        <v>2965470.9</v>
      </c>
      <c r="P1810" s="238">
        <f t="shared" si="174"/>
        <v>625803.7302558904</v>
      </c>
      <c r="Q1810" s="238">
        <f t="shared" si="175"/>
        <v>2339667.1697441097</v>
      </c>
      <c r="R1810" s="89">
        <v>0.05</v>
      </c>
      <c r="S1810" s="238">
        <f t="shared" si="172"/>
        <v>2222683.8112569042</v>
      </c>
    </row>
    <row r="1811" spans="2:19" ht="15" customHeight="1" x14ac:dyDescent="0.25">
      <c r="B1811" s="11">
        <v>1807</v>
      </c>
      <c r="C1811" s="161" t="s">
        <v>1107</v>
      </c>
      <c r="D1811" s="237"/>
      <c r="E1811" s="152">
        <v>42455</v>
      </c>
      <c r="F1811" s="58">
        <v>44482</v>
      </c>
      <c r="G1811" s="5">
        <f t="shared" si="170"/>
        <v>5.5534246575342463</v>
      </c>
      <c r="H1811" s="11">
        <v>25</v>
      </c>
      <c r="I1811" s="11"/>
      <c r="J1811" s="87">
        <v>0.05</v>
      </c>
      <c r="K1811" s="88">
        <f t="shared" si="171"/>
        <v>3.7999999999999999E-2</v>
      </c>
      <c r="L1811" s="238">
        <v>2824258</v>
      </c>
      <c r="M1811" s="238">
        <v>2357641.4500000002</v>
      </c>
      <c r="N1811" s="89">
        <v>0.05</v>
      </c>
      <c r="O1811" s="239">
        <f t="shared" si="173"/>
        <v>2965470.9</v>
      </c>
      <c r="P1811" s="238">
        <f t="shared" si="174"/>
        <v>625803.7302558904</v>
      </c>
      <c r="Q1811" s="238">
        <f t="shared" si="175"/>
        <v>2339667.1697441097</v>
      </c>
      <c r="R1811" s="89">
        <v>0.05</v>
      </c>
      <c r="S1811" s="238">
        <f t="shared" si="172"/>
        <v>2222683.8112569042</v>
      </c>
    </row>
    <row r="1812" spans="2:19" ht="15" customHeight="1" x14ac:dyDescent="0.25">
      <c r="B1812" s="11">
        <v>1808</v>
      </c>
      <c r="C1812" s="161" t="s">
        <v>1108</v>
      </c>
      <c r="D1812" s="237" t="s">
        <v>2585</v>
      </c>
      <c r="E1812" s="152">
        <v>42455</v>
      </c>
      <c r="F1812" s="58">
        <v>44482</v>
      </c>
      <c r="G1812" s="5">
        <f t="shared" si="170"/>
        <v>5.5534246575342463</v>
      </c>
      <c r="H1812" s="11">
        <v>15</v>
      </c>
      <c r="I1812" s="11"/>
      <c r="J1812" s="87">
        <v>0.05</v>
      </c>
      <c r="K1812" s="88">
        <f t="shared" si="171"/>
        <v>6.3333333333333325E-2</v>
      </c>
      <c r="L1812" s="238">
        <v>63896793</v>
      </c>
      <c r="M1812" s="238">
        <v>53339931.549999997</v>
      </c>
      <c r="N1812" s="89">
        <v>0.05</v>
      </c>
      <c r="O1812" s="239">
        <f t="shared" si="173"/>
        <v>67091632.650000006</v>
      </c>
      <c r="P1812" s="238">
        <f t="shared" si="174"/>
        <v>23597260.714606851</v>
      </c>
      <c r="Q1812" s="238">
        <f t="shared" si="175"/>
        <v>43494371.935393155</v>
      </c>
      <c r="R1812" s="89">
        <v>0.05</v>
      </c>
      <c r="S1812" s="238">
        <f t="shared" si="172"/>
        <v>41319653.338623494</v>
      </c>
    </row>
    <row r="1813" spans="2:19" ht="15" customHeight="1" x14ac:dyDescent="0.25">
      <c r="B1813" s="11">
        <v>1809</v>
      </c>
      <c r="C1813" s="161" t="s">
        <v>1108</v>
      </c>
      <c r="D1813" s="237" t="s">
        <v>2585</v>
      </c>
      <c r="E1813" s="152">
        <v>42455</v>
      </c>
      <c r="F1813" s="58">
        <v>44482</v>
      </c>
      <c r="G1813" s="5">
        <f t="shared" si="170"/>
        <v>5.5534246575342463</v>
      </c>
      <c r="H1813" s="11">
        <v>15</v>
      </c>
      <c r="I1813" s="11"/>
      <c r="J1813" s="87">
        <v>0.05</v>
      </c>
      <c r="K1813" s="88">
        <f t="shared" si="171"/>
        <v>6.3333333333333325E-2</v>
      </c>
      <c r="L1813" s="238">
        <v>63896793</v>
      </c>
      <c r="M1813" s="238">
        <v>53339931.549999997</v>
      </c>
      <c r="N1813" s="89">
        <v>0.05</v>
      </c>
      <c r="O1813" s="239">
        <f t="shared" si="173"/>
        <v>67091632.650000006</v>
      </c>
      <c r="P1813" s="238">
        <f t="shared" si="174"/>
        <v>23597260.714606851</v>
      </c>
      <c r="Q1813" s="238">
        <f t="shared" si="175"/>
        <v>43494371.935393155</v>
      </c>
      <c r="R1813" s="89">
        <v>0.05</v>
      </c>
      <c r="S1813" s="238">
        <f t="shared" si="172"/>
        <v>41319653.338623494</v>
      </c>
    </row>
    <row r="1814" spans="2:19" ht="15" customHeight="1" x14ac:dyDescent="0.25">
      <c r="B1814" s="11">
        <v>1810</v>
      </c>
      <c r="C1814" s="161" t="s">
        <v>1109</v>
      </c>
      <c r="D1814" s="237"/>
      <c r="E1814" s="152">
        <v>42455</v>
      </c>
      <c r="F1814" s="58">
        <v>44482</v>
      </c>
      <c r="G1814" s="5">
        <f t="shared" si="170"/>
        <v>5.5534246575342463</v>
      </c>
      <c r="H1814" s="11">
        <v>25</v>
      </c>
      <c r="I1814" s="11"/>
      <c r="J1814" s="87">
        <v>0.05</v>
      </c>
      <c r="K1814" s="88">
        <f t="shared" si="171"/>
        <v>3.7999999999999999E-2</v>
      </c>
      <c r="L1814" s="238">
        <v>214025</v>
      </c>
      <c r="M1814" s="238">
        <v>178664.35</v>
      </c>
      <c r="N1814" s="89">
        <v>0.05</v>
      </c>
      <c r="O1814" s="239">
        <f t="shared" si="173"/>
        <v>224726.25</v>
      </c>
      <c r="P1814" s="238">
        <f t="shared" si="174"/>
        <v>47424.011321917802</v>
      </c>
      <c r="Q1814" s="238">
        <f t="shared" si="175"/>
        <v>177302.23867808218</v>
      </c>
      <c r="R1814" s="89">
        <v>0.05</v>
      </c>
      <c r="S1814" s="238">
        <f t="shared" si="172"/>
        <v>168437.12674417807</v>
      </c>
    </row>
    <row r="1815" spans="2:19" ht="15" customHeight="1" x14ac:dyDescent="0.25">
      <c r="B1815" s="11">
        <v>1811</v>
      </c>
      <c r="C1815" s="161" t="s">
        <v>1109</v>
      </c>
      <c r="D1815" s="237"/>
      <c r="E1815" s="152">
        <v>42455</v>
      </c>
      <c r="F1815" s="58">
        <v>44482</v>
      </c>
      <c r="G1815" s="5">
        <f t="shared" si="170"/>
        <v>5.5534246575342463</v>
      </c>
      <c r="H1815" s="11">
        <v>25</v>
      </c>
      <c r="I1815" s="11"/>
      <c r="J1815" s="87">
        <v>0.05</v>
      </c>
      <c r="K1815" s="88">
        <f t="shared" si="171"/>
        <v>3.7999999999999999E-2</v>
      </c>
      <c r="L1815" s="238">
        <v>214025</v>
      </c>
      <c r="M1815" s="238">
        <v>178664.35</v>
      </c>
      <c r="N1815" s="89">
        <v>0.05</v>
      </c>
      <c r="O1815" s="239">
        <f t="shared" si="173"/>
        <v>224726.25</v>
      </c>
      <c r="P1815" s="238">
        <f t="shared" si="174"/>
        <v>47424.011321917802</v>
      </c>
      <c r="Q1815" s="238">
        <f t="shared" si="175"/>
        <v>177302.23867808218</v>
      </c>
      <c r="R1815" s="89">
        <v>0.05</v>
      </c>
      <c r="S1815" s="238">
        <f t="shared" si="172"/>
        <v>168437.12674417807</v>
      </c>
    </row>
    <row r="1816" spans="2:19" ht="15" customHeight="1" x14ac:dyDescent="0.25">
      <c r="B1816" s="11">
        <v>1812</v>
      </c>
      <c r="C1816" s="161" t="s">
        <v>1109</v>
      </c>
      <c r="D1816" s="237"/>
      <c r="E1816" s="152">
        <v>42455</v>
      </c>
      <c r="F1816" s="58">
        <v>44482</v>
      </c>
      <c r="G1816" s="5">
        <f t="shared" si="170"/>
        <v>5.5534246575342463</v>
      </c>
      <c r="H1816" s="11">
        <v>25</v>
      </c>
      <c r="I1816" s="11"/>
      <c r="J1816" s="87">
        <v>0.05</v>
      </c>
      <c r="K1816" s="88">
        <f t="shared" si="171"/>
        <v>3.7999999999999999E-2</v>
      </c>
      <c r="L1816" s="238">
        <v>214025</v>
      </c>
      <c r="M1816" s="238">
        <v>178664.35</v>
      </c>
      <c r="N1816" s="89">
        <v>0.05</v>
      </c>
      <c r="O1816" s="239">
        <f t="shared" si="173"/>
        <v>224726.25</v>
      </c>
      <c r="P1816" s="238">
        <f t="shared" si="174"/>
        <v>47424.011321917802</v>
      </c>
      <c r="Q1816" s="238">
        <f t="shared" si="175"/>
        <v>177302.23867808218</v>
      </c>
      <c r="R1816" s="89">
        <v>0.05</v>
      </c>
      <c r="S1816" s="238">
        <f t="shared" si="172"/>
        <v>168437.12674417807</v>
      </c>
    </row>
    <row r="1817" spans="2:19" ht="15" customHeight="1" x14ac:dyDescent="0.25">
      <c r="B1817" s="11">
        <v>1813</v>
      </c>
      <c r="C1817" s="161" t="s">
        <v>1109</v>
      </c>
      <c r="D1817" s="237"/>
      <c r="E1817" s="152">
        <v>42455</v>
      </c>
      <c r="F1817" s="58">
        <v>44482</v>
      </c>
      <c r="G1817" s="5">
        <f t="shared" si="170"/>
        <v>5.5534246575342463</v>
      </c>
      <c r="H1817" s="11">
        <v>25</v>
      </c>
      <c r="I1817" s="11"/>
      <c r="J1817" s="87">
        <v>0.05</v>
      </c>
      <c r="K1817" s="88">
        <f t="shared" si="171"/>
        <v>3.7999999999999999E-2</v>
      </c>
      <c r="L1817" s="238">
        <v>214025</v>
      </c>
      <c r="M1817" s="238">
        <v>178664.35</v>
      </c>
      <c r="N1817" s="89">
        <v>0.05</v>
      </c>
      <c r="O1817" s="239">
        <f t="shared" si="173"/>
        <v>224726.25</v>
      </c>
      <c r="P1817" s="238">
        <f t="shared" si="174"/>
        <v>47424.011321917802</v>
      </c>
      <c r="Q1817" s="238">
        <f t="shared" si="175"/>
        <v>177302.23867808218</v>
      </c>
      <c r="R1817" s="89">
        <v>0.05</v>
      </c>
      <c r="S1817" s="238">
        <f t="shared" si="172"/>
        <v>168437.12674417807</v>
      </c>
    </row>
    <row r="1818" spans="2:19" ht="15" customHeight="1" x14ac:dyDescent="0.25">
      <c r="B1818" s="11">
        <v>1814</v>
      </c>
      <c r="C1818" s="161" t="s">
        <v>1110</v>
      </c>
      <c r="D1818" s="237"/>
      <c r="E1818" s="152">
        <v>42455</v>
      </c>
      <c r="F1818" s="58">
        <v>44482</v>
      </c>
      <c r="G1818" s="5">
        <f t="shared" si="170"/>
        <v>5.5534246575342463</v>
      </c>
      <c r="H1818" s="11">
        <v>25</v>
      </c>
      <c r="I1818" s="11"/>
      <c r="J1818" s="87">
        <v>0.05</v>
      </c>
      <c r="K1818" s="88">
        <f t="shared" si="171"/>
        <v>3.7999999999999999E-2</v>
      </c>
      <c r="L1818" s="238">
        <v>241968888</v>
      </c>
      <c r="M1818" s="238">
        <v>201991419.53999999</v>
      </c>
      <c r="N1818" s="89">
        <v>0.05</v>
      </c>
      <c r="O1818" s="239">
        <f t="shared" si="173"/>
        <v>254067332.40000001</v>
      </c>
      <c r="P1818" s="238">
        <f t="shared" si="174"/>
        <v>53615863.960116163</v>
      </c>
      <c r="Q1818" s="238">
        <f t="shared" si="175"/>
        <v>200451468.43988383</v>
      </c>
      <c r="R1818" s="89">
        <v>0.05</v>
      </c>
      <c r="S1818" s="238">
        <f t="shared" si="172"/>
        <v>190428895.01788962</v>
      </c>
    </row>
    <row r="1819" spans="2:19" ht="15" customHeight="1" x14ac:dyDescent="0.25">
      <c r="B1819" s="11">
        <v>1815</v>
      </c>
      <c r="C1819" s="161" t="s">
        <v>1110</v>
      </c>
      <c r="D1819" s="237"/>
      <c r="E1819" s="152">
        <v>42455</v>
      </c>
      <c r="F1819" s="58">
        <v>44482</v>
      </c>
      <c r="G1819" s="5">
        <f t="shared" si="170"/>
        <v>5.5534246575342463</v>
      </c>
      <c r="H1819" s="11">
        <v>25</v>
      </c>
      <c r="I1819" s="11"/>
      <c r="J1819" s="87">
        <v>0.05</v>
      </c>
      <c r="K1819" s="88">
        <f t="shared" si="171"/>
        <v>3.7999999999999999E-2</v>
      </c>
      <c r="L1819" s="238">
        <v>241968888</v>
      </c>
      <c r="M1819" s="238">
        <v>201991419.53999999</v>
      </c>
      <c r="N1819" s="89">
        <v>0.05</v>
      </c>
      <c r="O1819" s="239">
        <f t="shared" si="173"/>
        <v>254067332.40000001</v>
      </c>
      <c r="P1819" s="238">
        <f t="shared" si="174"/>
        <v>53615863.960116163</v>
      </c>
      <c r="Q1819" s="238">
        <f t="shared" si="175"/>
        <v>200451468.43988383</v>
      </c>
      <c r="R1819" s="89">
        <v>0.05</v>
      </c>
      <c r="S1819" s="238">
        <f t="shared" si="172"/>
        <v>190428895.01788962</v>
      </c>
    </row>
    <row r="1820" spans="2:19" ht="15" customHeight="1" x14ac:dyDescent="0.25">
      <c r="B1820" s="11">
        <v>1816</v>
      </c>
      <c r="C1820" s="161" t="s">
        <v>1111</v>
      </c>
      <c r="D1820" s="237"/>
      <c r="E1820" s="152">
        <v>42455</v>
      </c>
      <c r="F1820" s="58">
        <v>44482</v>
      </c>
      <c r="G1820" s="5">
        <f t="shared" si="170"/>
        <v>5.5534246575342463</v>
      </c>
      <c r="H1820" s="11">
        <v>12</v>
      </c>
      <c r="I1820" s="11"/>
      <c r="J1820" s="87">
        <v>0.05</v>
      </c>
      <c r="K1820" s="88">
        <f t="shared" si="171"/>
        <v>7.9166666666666663E-2</v>
      </c>
      <c r="L1820" s="238">
        <v>3915114</v>
      </c>
      <c r="M1820" s="238">
        <v>3268269.07</v>
      </c>
      <c r="N1820" s="89">
        <v>0.05</v>
      </c>
      <c r="O1820" s="239">
        <f t="shared" si="173"/>
        <v>4110869.7</v>
      </c>
      <c r="P1820" s="238">
        <f t="shared" si="174"/>
        <v>1807327.9081746575</v>
      </c>
      <c r="Q1820" s="238">
        <f t="shared" si="175"/>
        <v>2303541.7918253429</v>
      </c>
      <c r="R1820" s="89">
        <v>0.05</v>
      </c>
      <c r="S1820" s="238">
        <f t="shared" si="172"/>
        <v>2188364.7022340759</v>
      </c>
    </row>
    <row r="1821" spans="2:19" ht="15" customHeight="1" x14ac:dyDescent="0.25">
      <c r="B1821" s="11">
        <v>1817</v>
      </c>
      <c r="C1821" s="161" t="s">
        <v>1111</v>
      </c>
      <c r="D1821" s="237"/>
      <c r="E1821" s="152">
        <v>42455</v>
      </c>
      <c r="F1821" s="58">
        <v>44482</v>
      </c>
      <c r="G1821" s="5">
        <f t="shared" si="170"/>
        <v>5.5534246575342463</v>
      </c>
      <c r="H1821" s="11">
        <v>12</v>
      </c>
      <c r="I1821" s="11"/>
      <c r="J1821" s="87">
        <v>0.05</v>
      </c>
      <c r="K1821" s="88">
        <f t="shared" si="171"/>
        <v>7.9166666666666663E-2</v>
      </c>
      <c r="L1821" s="238">
        <v>3915114</v>
      </c>
      <c r="M1821" s="238">
        <v>3268269.07</v>
      </c>
      <c r="N1821" s="89">
        <v>0.05</v>
      </c>
      <c r="O1821" s="239">
        <f t="shared" si="173"/>
        <v>4110869.7</v>
      </c>
      <c r="P1821" s="238">
        <f t="shared" si="174"/>
        <v>1807327.9081746575</v>
      </c>
      <c r="Q1821" s="238">
        <f t="shared" si="175"/>
        <v>2303541.7918253429</v>
      </c>
      <c r="R1821" s="89">
        <v>0.05</v>
      </c>
      <c r="S1821" s="238">
        <f t="shared" si="172"/>
        <v>2188364.7022340759</v>
      </c>
    </row>
    <row r="1822" spans="2:19" ht="15" customHeight="1" x14ac:dyDescent="0.25">
      <c r="B1822" s="11">
        <v>1818</v>
      </c>
      <c r="C1822" s="161" t="s">
        <v>1111</v>
      </c>
      <c r="D1822" s="237"/>
      <c r="E1822" s="152">
        <v>42455</v>
      </c>
      <c r="F1822" s="58">
        <v>44482</v>
      </c>
      <c r="G1822" s="5">
        <f t="shared" si="170"/>
        <v>5.5534246575342463</v>
      </c>
      <c r="H1822" s="11">
        <v>12</v>
      </c>
      <c r="I1822" s="11"/>
      <c r="J1822" s="87">
        <v>0.05</v>
      </c>
      <c r="K1822" s="88">
        <f t="shared" si="171"/>
        <v>7.9166666666666663E-2</v>
      </c>
      <c r="L1822" s="238">
        <v>3915114</v>
      </c>
      <c r="M1822" s="238">
        <v>3268269.07</v>
      </c>
      <c r="N1822" s="89">
        <v>0.05</v>
      </c>
      <c r="O1822" s="239">
        <f t="shared" si="173"/>
        <v>4110869.7</v>
      </c>
      <c r="P1822" s="238">
        <f t="shared" si="174"/>
        <v>1807327.9081746575</v>
      </c>
      <c r="Q1822" s="238">
        <f t="shared" si="175"/>
        <v>2303541.7918253429</v>
      </c>
      <c r="R1822" s="89">
        <v>0.05</v>
      </c>
      <c r="S1822" s="238">
        <f t="shared" si="172"/>
        <v>2188364.7022340759</v>
      </c>
    </row>
    <row r="1823" spans="2:19" ht="15" customHeight="1" x14ac:dyDescent="0.25">
      <c r="B1823" s="11">
        <v>1819</v>
      </c>
      <c r="C1823" s="161" t="s">
        <v>1112</v>
      </c>
      <c r="D1823" s="237"/>
      <c r="E1823" s="152">
        <v>42455</v>
      </c>
      <c r="F1823" s="58">
        <v>44482</v>
      </c>
      <c r="G1823" s="5">
        <f t="shared" si="170"/>
        <v>5.5534246575342463</v>
      </c>
      <c r="H1823" s="11">
        <v>8</v>
      </c>
      <c r="I1823" s="11"/>
      <c r="J1823" s="87">
        <v>0.05</v>
      </c>
      <c r="K1823" s="88">
        <f t="shared" si="171"/>
        <v>0.11874999999999999</v>
      </c>
      <c r="L1823" s="238">
        <v>105511</v>
      </c>
      <c r="M1823" s="238">
        <v>88078.74</v>
      </c>
      <c r="N1823" s="89">
        <v>0.05</v>
      </c>
      <c r="O1823" s="239">
        <f t="shared" si="173"/>
        <v>110786.55</v>
      </c>
      <c r="P1823" s="238">
        <f t="shared" si="174"/>
        <v>73060.315071061646</v>
      </c>
      <c r="Q1823" s="238">
        <f t="shared" si="175"/>
        <v>37726.234928938356</v>
      </c>
      <c r="R1823" s="89">
        <v>0.05</v>
      </c>
      <c r="S1823" s="238">
        <f t="shared" si="172"/>
        <v>35839.923182491439</v>
      </c>
    </row>
    <row r="1824" spans="2:19" ht="15" customHeight="1" x14ac:dyDescent="0.25">
      <c r="B1824" s="11">
        <v>1820</v>
      </c>
      <c r="C1824" s="161" t="s">
        <v>1112</v>
      </c>
      <c r="D1824" s="237"/>
      <c r="E1824" s="152">
        <v>42455</v>
      </c>
      <c r="F1824" s="58">
        <v>44482</v>
      </c>
      <c r="G1824" s="5">
        <f t="shared" si="170"/>
        <v>5.5534246575342463</v>
      </c>
      <c r="H1824" s="11">
        <v>8</v>
      </c>
      <c r="I1824" s="11"/>
      <c r="J1824" s="87">
        <v>0.05</v>
      </c>
      <c r="K1824" s="88">
        <f t="shared" si="171"/>
        <v>0.11874999999999999</v>
      </c>
      <c r="L1824" s="238">
        <v>105511</v>
      </c>
      <c r="M1824" s="238">
        <v>88078.74</v>
      </c>
      <c r="N1824" s="89">
        <v>0.05</v>
      </c>
      <c r="O1824" s="239">
        <f t="shared" si="173"/>
        <v>110786.55</v>
      </c>
      <c r="P1824" s="238">
        <f t="shared" si="174"/>
        <v>73060.315071061646</v>
      </c>
      <c r="Q1824" s="238">
        <f t="shared" si="175"/>
        <v>37726.234928938356</v>
      </c>
      <c r="R1824" s="89">
        <v>0.05</v>
      </c>
      <c r="S1824" s="238">
        <f t="shared" si="172"/>
        <v>35839.923182491439</v>
      </c>
    </row>
    <row r="1825" spans="2:19" ht="15" customHeight="1" x14ac:dyDescent="0.25">
      <c r="B1825" s="11">
        <v>1821</v>
      </c>
      <c r="C1825" s="161" t="s">
        <v>1113</v>
      </c>
      <c r="D1825" s="237"/>
      <c r="E1825" s="152">
        <v>42455</v>
      </c>
      <c r="F1825" s="58">
        <v>44482</v>
      </c>
      <c r="G1825" s="5">
        <f t="shared" si="170"/>
        <v>5.5534246575342463</v>
      </c>
      <c r="H1825" s="11">
        <v>25</v>
      </c>
      <c r="I1825" s="11"/>
      <c r="J1825" s="87">
        <v>0.05</v>
      </c>
      <c r="K1825" s="88">
        <f t="shared" si="171"/>
        <v>3.7999999999999999E-2</v>
      </c>
      <c r="L1825" s="238">
        <v>1870438120</v>
      </c>
      <c r="M1825" s="238">
        <v>1561409213.22</v>
      </c>
      <c r="N1825" s="89">
        <v>0.05</v>
      </c>
      <c r="O1825" s="239">
        <f t="shared" si="173"/>
        <v>1963960026</v>
      </c>
      <c r="P1825" s="238">
        <f t="shared" si="174"/>
        <v>414454753.32240003</v>
      </c>
      <c r="Q1825" s="238">
        <f t="shared" si="175"/>
        <v>1549505272.6775999</v>
      </c>
      <c r="R1825" s="89">
        <v>0.05</v>
      </c>
      <c r="S1825" s="238">
        <f t="shared" si="172"/>
        <v>1472030009.0437198</v>
      </c>
    </row>
    <row r="1826" spans="2:19" ht="15" customHeight="1" x14ac:dyDescent="0.25">
      <c r="B1826" s="11">
        <v>1822</v>
      </c>
      <c r="C1826" s="161" t="s">
        <v>1114</v>
      </c>
      <c r="D1826" s="237"/>
      <c r="E1826" s="152">
        <v>42455</v>
      </c>
      <c r="F1826" s="58">
        <v>44482</v>
      </c>
      <c r="G1826" s="5">
        <f t="shared" si="170"/>
        <v>5.5534246575342463</v>
      </c>
      <c r="H1826" s="11">
        <v>25</v>
      </c>
      <c r="I1826" s="11"/>
      <c r="J1826" s="87">
        <v>0.05</v>
      </c>
      <c r="K1826" s="88">
        <f t="shared" si="171"/>
        <v>3.7999999999999999E-2</v>
      </c>
      <c r="L1826" s="238">
        <v>104555862</v>
      </c>
      <c r="M1826" s="238">
        <v>87281415.230000004</v>
      </c>
      <c r="N1826" s="89">
        <v>0.05</v>
      </c>
      <c r="O1826" s="239">
        <f t="shared" si="173"/>
        <v>109783655.10000001</v>
      </c>
      <c r="P1826" s="238">
        <f t="shared" si="174"/>
        <v>23167659.774609864</v>
      </c>
      <c r="Q1826" s="238">
        <f t="shared" si="175"/>
        <v>86615995.325390145</v>
      </c>
      <c r="R1826" s="89">
        <v>0.05</v>
      </c>
      <c r="S1826" s="238">
        <f t="shared" si="172"/>
        <v>82285195.55912064</v>
      </c>
    </row>
    <row r="1827" spans="2:19" ht="15" customHeight="1" x14ac:dyDescent="0.25">
      <c r="B1827" s="11">
        <v>1823</v>
      </c>
      <c r="C1827" s="161" t="s">
        <v>1115</v>
      </c>
      <c r="D1827" s="237"/>
      <c r="E1827" s="152">
        <v>42455</v>
      </c>
      <c r="F1827" s="58">
        <v>44482</v>
      </c>
      <c r="G1827" s="5">
        <f t="shared" si="170"/>
        <v>5.5534246575342463</v>
      </c>
      <c r="H1827" s="11">
        <v>25</v>
      </c>
      <c r="I1827" s="11"/>
      <c r="J1827" s="87">
        <v>0.05</v>
      </c>
      <c r="K1827" s="88">
        <f t="shared" si="171"/>
        <v>3.7999999999999999E-2</v>
      </c>
      <c r="L1827" s="238">
        <v>14792280</v>
      </c>
      <c r="M1827" s="238">
        <v>12348338.1</v>
      </c>
      <c r="N1827" s="89">
        <v>0.05</v>
      </c>
      <c r="O1827" s="239">
        <f t="shared" si="173"/>
        <v>15531894</v>
      </c>
      <c r="P1827" s="238">
        <f t="shared" si="174"/>
        <v>3277697.7184767118</v>
      </c>
      <c r="Q1827" s="238">
        <f t="shared" si="175"/>
        <v>12254196.281523287</v>
      </c>
      <c r="R1827" s="89">
        <v>0.05</v>
      </c>
      <c r="S1827" s="238">
        <f t="shared" si="172"/>
        <v>11641486.467447123</v>
      </c>
    </row>
    <row r="1828" spans="2:19" ht="15" customHeight="1" x14ac:dyDescent="0.25">
      <c r="B1828" s="11">
        <v>1824</v>
      </c>
      <c r="C1828" s="161" t="s">
        <v>1116</v>
      </c>
      <c r="D1828" s="237"/>
      <c r="E1828" s="152">
        <v>42455</v>
      </c>
      <c r="F1828" s="58">
        <v>44482</v>
      </c>
      <c r="G1828" s="5">
        <f t="shared" si="170"/>
        <v>5.5534246575342463</v>
      </c>
      <c r="H1828" s="11">
        <v>25</v>
      </c>
      <c r="I1828" s="11"/>
      <c r="J1828" s="87">
        <v>0.05</v>
      </c>
      <c r="K1828" s="88">
        <f t="shared" si="171"/>
        <v>3.7999999999999999E-2</v>
      </c>
      <c r="L1828" s="238">
        <v>6401855</v>
      </c>
      <c r="M1828" s="238">
        <v>5344157.22</v>
      </c>
      <c r="N1828" s="89">
        <v>0.05</v>
      </c>
      <c r="O1828" s="239">
        <f t="shared" si="173"/>
        <v>6721947.75</v>
      </c>
      <c r="P1828" s="238">
        <f t="shared" si="174"/>
        <v>1418533.5544972601</v>
      </c>
      <c r="Q1828" s="238">
        <f t="shared" si="175"/>
        <v>5303414.1955027394</v>
      </c>
      <c r="R1828" s="89">
        <v>0.05</v>
      </c>
      <c r="S1828" s="238">
        <f t="shared" si="172"/>
        <v>5038243.4857276026</v>
      </c>
    </row>
    <row r="1829" spans="2:19" ht="15" customHeight="1" x14ac:dyDescent="0.25">
      <c r="B1829" s="11">
        <v>1825</v>
      </c>
      <c r="C1829" s="161" t="s">
        <v>1117</v>
      </c>
      <c r="D1829" s="237"/>
      <c r="E1829" s="152">
        <v>42455</v>
      </c>
      <c r="F1829" s="58">
        <v>44482</v>
      </c>
      <c r="G1829" s="5">
        <f t="shared" si="170"/>
        <v>5.5534246575342463</v>
      </c>
      <c r="H1829" s="11">
        <v>25</v>
      </c>
      <c r="I1829" s="11"/>
      <c r="J1829" s="87">
        <v>0.05</v>
      </c>
      <c r="K1829" s="88">
        <f t="shared" si="171"/>
        <v>3.7999999999999999E-2</v>
      </c>
      <c r="L1829" s="238">
        <v>4853488</v>
      </c>
      <c r="M1829" s="238">
        <v>4051607.37</v>
      </c>
      <c r="N1829" s="89">
        <v>0.05</v>
      </c>
      <c r="O1829" s="239">
        <f t="shared" si="173"/>
        <v>5096162.4000000004</v>
      </c>
      <c r="P1829" s="238">
        <f t="shared" si="174"/>
        <v>1075443.8493764384</v>
      </c>
      <c r="Q1829" s="238">
        <f t="shared" si="175"/>
        <v>4020718.5506235622</v>
      </c>
      <c r="R1829" s="89">
        <v>0.05</v>
      </c>
      <c r="S1829" s="238">
        <f t="shared" si="172"/>
        <v>3819682.6230923841</v>
      </c>
    </row>
    <row r="1830" spans="2:19" ht="15" customHeight="1" x14ac:dyDescent="0.25">
      <c r="B1830" s="11">
        <v>1826</v>
      </c>
      <c r="C1830" s="161" t="s">
        <v>1118</v>
      </c>
      <c r="D1830" s="237"/>
      <c r="E1830" s="152">
        <v>42455</v>
      </c>
      <c r="F1830" s="58">
        <v>44482</v>
      </c>
      <c r="G1830" s="5">
        <f t="shared" si="170"/>
        <v>5.5534246575342463</v>
      </c>
      <c r="H1830" s="11">
        <v>25</v>
      </c>
      <c r="I1830" s="11"/>
      <c r="J1830" s="87">
        <v>0.05</v>
      </c>
      <c r="K1830" s="88">
        <f t="shared" si="171"/>
        <v>3.7999999999999999E-2</v>
      </c>
      <c r="L1830" s="238">
        <v>1161627</v>
      </c>
      <c r="M1830" s="238">
        <v>969706.02</v>
      </c>
      <c r="N1830" s="89">
        <v>0.05</v>
      </c>
      <c r="O1830" s="239">
        <f t="shared" si="173"/>
        <v>1219708.3500000001</v>
      </c>
      <c r="P1830" s="238">
        <f t="shared" si="174"/>
        <v>257395.2201838356</v>
      </c>
      <c r="Q1830" s="238">
        <f t="shared" si="175"/>
        <v>962313.1298161645</v>
      </c>
      <c r="R1830" s="89">
        <v>0.05</v>
      </c>
      <c r="S1830" s="238">
        <f t="shared" si="172"/>
        <v>914197.47332535626</v>
      </c>
    </row>
    <row r="1831" spans="2:19" ht="15" customHeight="1" x14ac:dyDescent="0.25">
      <c r="B1831" s="11">
        <v>1827</v>
      </c>
      <c r="C1831" s="161" t="s">
        <v>1119</v>
      </c>
      <c r="D1831" s="237"/>
      <c r="E1831" s="152">
        <v>42455</v>
      </c>
      <c r="F1831" s="58">
        <v>44482</v>
      </c>
      <c r="G1831" s="5">
        <f t="shared" si="170"/>
        <v>5.5534246575342463</v>
      </c>
      <c r="H1831" s="11">
        <v>25</v>
      </c>
      <c r="I1831" s="11"/>
      <c r="J1831" s="87">
        <v>0.05</v>
      </c>
      <c r="K1831" s="88">
        <f t="shared" si="171"/>
        <v>3.7999999999999999E-2</v>
      </c>
      <c r="L1831" s="238">
        <v>21115797</v>
      </c>
      <c r="M1831" s="238">
        <v>17627100.109999999</v>
      </c>
      <c r="N1831" s="89">
        <v>0.05</v>
      </c>
      <c r="O1831" s="239">
        <f t="shared" si="173"/>
        <v>22171586.850000001</v>
      </c>
      <c r="P1831" s="238">
        <f t="shared" si="174"/>
        <v>4678873.0101591777</v>
      </c>
      <c r="Q1831" s="238">
        <f t="shared" si="175"/>
        <v>17492713.839840822</v>
      </c>
      <c r="R1831" s="89">
        <v>0.05</v>
      </c>
      <c r="S1831" s="238">
        <f t="shared" si="172"/>
        <v>16618078.147848779</v>
      </c>
    </row>
    <row r="1832" spans="2:19" ht="15" customHeight="1" x14ac:dyDescent="0.25">
      <c r="B1832" s="11">
        <v>1828</v>
      </c>
      <c r="C1832" s="161" t="s">
        <v>1120</v>
      </c>
      <c r="D1832" s="237"/>
      <c r="E1832" s="152">
        <v>42455</v>
      </c>
      <c r="F1832" s="58">
        <v>44482</v>
      </c>
      <c r="G1832" s="5">
        <f t="shared" si="170"/>
        <v>5.5534246575342463</v>
      </c>
      <c r="H1832" s="11">
        <v>25</v>
      </c>
      <c r="I1832" s="11"/>
      <c r="J1832" s="87">
        <v>0.05</v>
      </c>
      <c r="K1832" s="88">
        <f t="shared" si="171"/>
        <v>3.7999999999999999E-2</v>
      </c>
      <c r="L1832" s="238">
        <v>1703719</v>
      </c>
      <c r="M1832" s="238">
        <v>1422234.99</v>
      </c>
      <c r="N1832" s="89">
        <v>0.05</v>
      </c>
      <c r="O1832" s="239">
        <f t="shared" si="173"/>
        <v>1788904.9500000002</v>
      </c>
      <c r="P1832" s="238">
        <f t="shared" si="174"/>
        <v>377512.85665397265</v>
      </c>
      <c r="Q1832" s="238">
        <f t="shared" si="175"/>
        <v>1411392.0933460277</v>
      </c>
      <c r="R1832" s="89">
        <v>0.05</v>
      </c>
      <c r="S1832" s="238">
        <f t="shared" si="172"/>
        <v>1340822.4886787261</v>
      </c>
    </row>
    <row r="1833" spans="2:19" ht="15" customHeight="1" x14ac:dyDescent="0.25">
      <c r="B1833" s="11">
        <v>1829</v>
      </c>
      <c r="C1833" s="161" t="s">
        <v>1121</v>
      </c>
      <c r="D1833" s="237"/>
      <c r="E1833" s="152">
        <v>42455</v>
      </c>
      <c r="F1833" s="58">
        <v>44482</v>
      </c>
      <c r="G1833" s="5">
        <f t="shared" si="170"/>
        <v>5.5534246575342463</v>
      </c>
      <c r="H1833" s="11">
        <v>15</v>
      </c>
      <c r="I1833" s="11"/>
      <c r="J1833" s="87">
        <v>0.05</v>
      </c>
      <c r="K1833" s="88">
        <f t="shared" si="171"/>
        <v>6.3333333333333325E-2</v>
      </c>
      <c r="L1833" s="238">
        <v>3872090</v>
      </c>
      <c r="M1833" s="238">
        <v>3232353.4</v>
      </c>
      <c r="N1833" s="89">
        <v>0.05</v>
      </c>
      <c r="O1833" s="239">
        <f t="shared" si="173"/>
        <v>4065694.5</v>
      </c>
      <c r="P1833" s="238">
        <f t="shared" si="174"/>
        <v>1429973.4454657531</v>
      </c>
      <c r="Q1833" s="238">
        <f t="shared" si="175"/>
        <v>2635721.0545342471</v>
      </c>
      <c r="R1833" s="89">
        <v>0.05</v>
      </c>
      <c r="S1833" s="238">
        <f t="shared" si="172"/>
        <v>2503935.0018075346</v>
      </c>
    </row>
    <row r="1834" spans="2:19" ht="15" customHeight="1" x14ac:dyDescent="0.25">
      <c r="B1834" s="11">
        <v>1830</v>
      </c>
      <c r="C1834" s="161" t="s">
        <v>1122</v>
      </c>
      <c r="D1834" s="237"/>
      <c r="E1834" s="152">
        <v>42455</v>
      </c>
      <c r="F1834" s="58">
        <v>44482</v>
      </c>
      <c r="G1834" s="5">
        <f t="shared" si="170"/>
        <v>5.5534246575342463</v>
      </c>
      <c r="H1834" s="11">
        <v>25</v>
      </c>
      <c r="I1834" s="11"/>
      <c r="J1834" s="87">
        <v>0.05</v>
      </c>
      <c r="K1834" s="88">
        <f t="shared" si="171"/>
        <v>3.7999999999999999E-2</v>
      </c>
      <c r="L1834" s="238">
        <v>7566600</v>
      </c>
      <c r="M1834" s="238">
        <v>6316466.0999999996</v>
      </c>
      <c r="N1834" s="89">
        <v>0.05</v>
      </c>
      <c r="O1834" s="239">
        <f t="shared" si="173"/>
        <v>7944930</v>
      </c>
      <c r="P1834" s="238">
        <f t="shared" si="174"/>
        <v>1676619.6662465751</v>
      </c>
      <c r="Q1834" s="238">
        <f t="shared" si="175"/>
        <v>6268310.3337534247</v>
      </c>
      <c r="R1834" s="89">
        <v>0.05</v>
      </c>
      <c r="S1834" s="238">
        <f t="shared" si="172"/>
        <v>5954894.817065753</v>
      </c>
    </row>
    <row r="1835" spans="2:19" ht="15" customHeight="1" x14ac:dyDescent="0.25">
      <c r="B1835" s="11">
        <v>1831</v>
      </c>
      <c r="C1835" s="161" t="s">
        <v>1123</v>
      </c>
      <c r="D1835" s="237"/>
      <c r="E1835" s="152">
        <v>42455</v>
      </c>
      <c r="F1835" s="58">
        <v>44482</v>
      </c>
      <c r="G1835" s="5">
        <f t="shared" si="170"/>
        <v>5.5534246575342463</v>
      </c>
      <c r="H1835" s="11">
        <v>25</v>
      </c>
      <c r="I1835" s="11"/>
      <c r="J1835" s="87">
        <v>0.05</v>
      </c>
      <c r="K1835" s="88">
        <f t="shared" si="171"/>
        <v>3.7999999999999999E-2</v>
      </c>
      <c r="L1835" s="238">
        <v>191203798</v>
      </c>
      <c r="M1835" s="238">
        <v>159613605.28999999</v>
      </c>
      <c r="N1835" s="89">
        <v>0.05</v>
      </c>
      <c r="O1835" s="239">
        <f t="shared" si="173"/>
        <v>200763987.90000001</v>
      </c>
      <c r="P1835" s="238">
        <f t="shared" si="174"/>
        <v>42367251.868453145</v>
      </c>
      <c r="Q1835" s="238">
        <f t="shared" si="175"/>
        <v>158396736.03154686</v>
      </c>
      <c r="R1835" s="89">
        <v>0.05</v>
      </c>
      <c r="S1835" s="238">
        <f t="shared" si="172"/>
        <v>150476899.2299695</v>
      </c>
    </row>
    <row r="1836" spans="2:19" ht="15" customHeight="1" x14ac:dyDescent="0.25">
      <c r="B1836" s="11">
        <v>1832</v>
      </c>
      <c r="C1836" s="161" t="s">
        <v>1124</v>
      </c>
      <c r="D1836" s="237" t="s">
        <v>2585</v>
      </c>
      <c r="E1836" s="152">
        <v>42455</v>
      </c>
      <c r="F1836" s="58">
        <v>44482</v>
      </c>
      <c r="G1836" s="5">
        <f t="shared" si="170"/>
        <v>5.5534246575342463</v>
      </c>
      <c r="H1836" s="11">
        <v>25</v>
      </c>
      <c r="I1836" s="11"/>
      <c r="J1836" s="87">
        <v>0.05</v>
      </c>
      <c r="K1836" s="88">
        <f t="shared" si="171"/>
        <v>3.7999999999999999E-2</v>
      </c>
      <c r="L1836" s="238">
        <v>30949771</v>
      </c>
      <c r="M1836" s="238">
        <v>25836330.579999998</v>
      </c>
      <c r="N1836" s="89">
        <v>0.05</v>
      </c>
      <c r="O1836" s="239">
        <f t="shared" si="173"/>
        <v>32497259.550000001</v>
      </c>
      <c r="P1836" s="238">
        <f t="shared" si="174"/>
        <v>6857901.1345158909</v>
      </c>
      <c r="Q1836" s="238">
        <f t="shared" si="175"/>
        <v>25639358.415484108</v>
      </c>
      <c r="R1836" s="89">
        <v>0.05</v>
      </c>
      <c r="S1836" s="238">
        <f t="shared" si="172"/>
        <v>24357390.494709902</v>
      </c>
    </row>
    <row r="1837" spans="2:19" ht="15" customHeight="1" x14ac:dyDescent="0.25">
      <c r="B1837" s="11">
        <v>1833</v>
      </c>
      <c r="C1837" s="161" t="s">
        <v>1125</v>
      </c>
      <c r="D1837" s="237"/>
      <c r="E1837" s="152">
        <v>42455</v>
      </c>
      <c r="F1837" s="58">
        <v>44482</v>
      </c>
      <c r="G1837" s="5">
        <f t="shared" si="170"/>
        <v>5.5534246575342463</v>
      </c>
      <c r="H1837" s="11">
        <v>25</v>
      </c>
      <c r="I1837" s="11"/>
      <c r="J1837" s="87">
        <v>0.05</v>
      </c>
      <c r="K1837" s="88">
        <f t="shared" si="171"/>
        <v>3.7999999999999999E-2</v>
      </c>
      <c r="L1837" s="238">
        <v>464418461</v>
      </c>
      <c r="M1837" s="238">
        <v>387688454.38999999</v>
      </c>
      <c r="N1837" s="89">
        <v>0.05</v>
      </c>
      <c r="O1837" s="239">
        <f t="shared" si="173"/>
        <v>487639384.05000001</v>
      </c>
      <c r="P1837" s="238">
        <f t="shared" si="174"/>
        <v>102906606.01598711</v>
      </c>
      <c r="Q1837" s="238">
        <f t="shared" si="175"/>
        <v>384732778.03401291</v>
      </c>
      <c r="R1837" s="89">
        <v>0.05</v>
      </c>
      <c r="S1837" s="238">
        <f t="shared" si="172"/>
        <v>365496139.13231224</v>
      </c>
    </row>
    <row r="1838" spans="2:19" ht="15" customHeight="1" x14ac:dyDescent="0.25">
      <c r="B1838" s="11">
        <v>1834</v>
      </c>
      <c r="C1838" s="161" t="s">
        <v>1126</v>
      </c>
      <c r="D1838" s="237"/>
      <c r="E1838" s="152">
        <v>42455</v>
      </c>
      <c r="F1838" s="58">
        <v>44482</v>
      </c>
      <c r="G1838" s="5">
        <f t="shared" si="170"/>
        <v>5.5534246575342463</v>
      </c>
      <c r="H1838" s="11">
        <v>25</v>
      </c>
      <c r="I1838" s="11"/>
      <c r="J1838" s="87">
        <v>0.05</v>
      </c>
      <c r="K1838" s="88">
        <f t="shared" si="171"/>
        <v>3.7999999999999999E-2</v>
      </c>
      <c r="L1838" s="238">
        <v>14542770</v>
      </c>
      <c r="M1838" s="238">
        <v>12140051.470000001</v>
      </c>
      <c r="N1838" s="89">
        <v>0.05</v>
      </c>
      <c r="O1838" s="239">
        <f t="shared" si="173"/>
        <v>15269908.5</v>
      </c>
      <c r="P1838" s="238">
        <f t="shared" si="174"/>
        <v>3222410.8825232871</v>
      </c>
      <c r="Q1838" s="238">
        <f t="shared" si="175"/>
        <v>12047497.617476713</v>
      </c>
      <c r="R1838" s="89">
        <v>0.05</v>
      </c>
      <c r="S1838" s="238">
        <f t="shared" si="172"/>
        <v>11445122.736602876</v>
      </c>
    </row>
    <row r="1839" spans="2:19" ht="15" customHeight="1" x14ac:dyDescent="0.25">
      <c r="B1839" s="11">
        <v>1835</v>
      </c>
      <c r="C1839" s="161" t="s">
        <v>1127</v>
      </c>
      <c r="D1839" s="237"/>
      <c r="E1839" s="152">
        <v>42455</v>
      </c>
      <c r="F1839" s="58">
        <v>44482</v>
      </c>
      <c r="G1839" s="5">
        <f t="shared" si="170"/>
        <v>5.5534246575342463</v>
      </c>
      <c r="H1839" s="11">
        <v>25</v>
      </c>
      <c r="I1839" s="11"/>
      <c r="J1839" s="87">
        <v>0.05</v>
      </c>
      <c r="K1839" s="88">
        <f t="shared" si="171"/>
        <v>3.7999999999999999E-2</v>
      </c>
      <c r="L1839" s="238">
        <v>3003082</v>
      </c>
      <c r="M1839" s="238">
        <v>2506920.61</v>
      </c>
      <c r="N1839" s="89">
        <v>0.05</v>
      </c>
      <c r="O1839" s="239">
        <f t="shared" si="173"/>
        <v>3153236.1</v>
      </c>
      <c r="P1839" s="238">
        <f t="shared" si="174"/>
        <v>665427.84613315063</v>
      </c>
      <c r="Q1839" s="238">
        <f t="shared" si="175"/>
        <v>2487808.2538668495</v>
      </c>
      <c r="R1839" s="89">
        <v>0.05</v>
      </c>
      <c r="S1839" s="238">
        <f t="shared" si="172"/>
        <v>2363417.8411735068</v>
      </c>
    </row>
    <row r="1840" spans="2:19" ht="15" customHeight="1" x14ac:dyDescent="0.25">
      <c r="B1840" s="11">
        <v>1836</v>
      </c>
      <c r="C1840" s="161" t="s">
        <v>1128</v>
      </c>
      <c r="D1840" s="237" t="s">
        <v>2585</v>
      </c>
      <c r="E1840" s="152">
        <v>42455</v>
      </c>
      <c r="F1840" s="58">
        <v>44482</v>
      </c>
      <c r="G1840" s="5">
        <f t="shared" si="170"/>
        <v>5.5534246575342463</v>
      </c>
      <c r="H1840" s="11">
        <v>12</v>
      </c>
      <c r="I1840" s="11"/>
      <c r="J1840" s="87">
        <v>0.05</v>
      </c>
      <c r="K1840" s="88">
        <f t="shared" si="171"/>
        <v>7.9166666666666663E-2</v>
      </c>
      <c r="L1840" s="238">
        <v>55185436</v>
      </c>
      <c r="M1840" s="238">
        <v>46067842.240000002</v>
      </c>
      <c r="N1840" s="89">
        <v>0.05</v>
      </c>
      <c r="O1840" s="239">
        <f t="shared" si="173"/>
        <v>57944707.800000004</v>
      </c>
      <c r="P1840" s="238">
        <f t="shared" si="174"/>
        <v>25475165.884719174</v>
      </c>
      <c r="Q1840" s="238">
        <f t="shared" si="175"/>
        <v>32469541.91528083</v>
      </c>
      <c r="R1840" s="89">
        <v>0.05</v>
      </c>
      <c r="S1840" s="238">
        <f t="shared" si="172"/>
        <v>30846064.819516785</v>
      </c>
    </row>
    <row r="1841" spans="2:19" ht="15" customHeight="1" x14ac:dyDescent="0.25">
      <c r="B1841" s="11">
        <v>1837</v>
      </c>
      <c r="C1841" s="161" t="s">
        <v>1129</v>
      </c>
      <c r="D1841" s="237"/>
      <c r="E1841" s="152">
        <v>42455</v>
      </c>
      <c r="F1841" s="58">
        <v>44482</v>
      </c>
      <c r="G1841" s="5">
        <f t="shared" si="170"/>
        <v>5.5534246575342463</v>
      </c>
      <c r="H1841" s="11">
        <v>12</v>
      </c>
      <c r="I1841" s="11"/>
      <c r="J1841" s="87">
        <v>0.05</v>
      </c>
      <c r="K1841" s="88">
        <f t="shared" si="171"/>
        <v>7.9166666666666663E-2</v>
      </c>
      <c r="L1841" s="238">
        <v>17109141</v>
      </c>
      <c r="M1841" s="238">
        <v>14282413.35</v>
      </c>
      <c r="N1841" s="89">
        <v>0.05</v>
      </c>
      <c r="O1841" s="239">
        <f t="shared" si="173"/>
        <v>17964598.050000001</v>
      </c>
      <c r="P1841" s="238">
        <f t="shared" si="174"/>
        <v>7898065.8070736304</v>
      </c>
      <c r="Q1841" s="238">
        <f t="shared" si="175"/>
        <v>10066532.24292637</v>
      </c>
      <c r="R1841" s="89">
        <v>0.05</v>
      </c>
      <c r="S1841" s="238">
        <f t="shared" si="172"/>
        <v>9563205.6307800505</v>
      </c>
    </row>
    <row r="1842" spans="2:19" ht="15" customHeight="1" x14ac:dyDescent="0.25">
      <c r="B1842" s="11">
        <v>1838</v>
      </c>
      <c r="C1842" s="161" t="s">
        <v>1130</v>
      </c>
      <c r="D1842" s="237"/>
      <c r="E1842" s="152">
        <v>42455</v>
      </c>
      <c r="F1842" s="58">
        <v>44482</v>
      </c>
      <c r="G1842" s="5">
        <f t="shared" si="170"/>
        <v>5.5534246575342463</v>
      </c>
      <c r="H1842" s="11">
        <v>25</v>
      </c>
      <c r="I1842" s="11"/>
      <c r="J1842" s="87">
        <v>0.05</v>
      </c>
      <c r="K1842" s="88">
        <f t="shared" si="171"/>
        <v>3.7999999999999999E-2</v>
      </c>
      <c r="L1842" s="238">
        <v>23153478</v>
      </c>
      <c r="M1842" s="238">
        <v>19328120.780000001</v>
      </c>
      <c r="N1842" s="89">
        <v>0.05</v>
      </c>
      <c r="O1842" s="239">
        <f t="shared" si="173"/>
        <v>24311151.900000002</v>
      </c>
      <c r="P1842" s="238">
        <f t="shared" si="174"/>
        <v>5130385.7157517802</v>
      </c>
      <c r="Q1842" s="238">
        <f t="shared" si="175"/>
        <v>19180766.184248224</v>
      </c>
      <c r="R1842" s="89">
        <v>0.05</v>
      </c>
      <c r="S1842" s="238">
        <f t="shared" si="172"/>
        <v>18221727.875035811</v>
      </c>
    </row>
    <row r="1843" spans="2:19" ht="15" customHeight="1" x14ac:dyDescent="0.25">
      <c r="B1843" s="11">
        <v>1839</v>
      </c>
      <c r="C1843" s="161" t="s">
        <v>1131</v>
      </c>
      <c r="D1843" s="237"/>
      <c r="E1843" s="152">
        <v>42455</v>
      </c>
      <c r="F1843" s="58">
        <v>44482</v>
      </c>
      <c r="G1843" s="5">
        <f t="shared" si="170"/>
        <v>5.5534246575342463</v>
      </c>
      <c r="H1843" s="11">
        <v>25</v>
      </c>
      <c r="I1843" s="11"/>
      <c r="J1843" s="87">
        <v>0.05</v>
      </c>
      <c r="K1843" s="88">
        <f t="shared" si="171"/>
        <v>3.7999999999999999E-2</v>
      </c>
      <c r="L1843" s="238">
        <v>15492881</v>
      </c>
      <c r="M1843" s="238">
        <v>12933187.609999999</v>
      </c>
      <c r="N1843" s="89">
        <v>0.05</v>
      </c>
      <c r="O1843" s="239">
        <f t="shared" si="173"/>
        <v>16267525.050000001</v>
      </c>
      <c r="P1843" s="238">
        <f t="shared" si="174"/>
        <v>3432938.0397295887</v>
      </c>
      <c r="Q1843" s="238">
        <f t="shared" si="175"/>
        <v>12834587.010270413</v>
      </c>
      <c r="R1843" s="89">
        <v>0.05</v>
      </c>
      <c r="S1843" s="238">
        <f t="shared" si="172"/>
        <v>12192857.659756891</v>
      </c>
    </row>
    <row r="1844" spans="2:19" ht="15" customHeight="1" x14ac:dyDescent="0.25">
      <c r="B1844" s="11">
        <v>1840</v>
      </c>
      <c r="C1844" s="161" t="s">
        <v>1132</v>
      </c>
      <c r="D1844" s="237"/>
      <c r="E1844" s="152">
        <v>42455</v>
      </c>
      <c r="F1844" s="58">
        <v>44482</v>
      </c>
      <c r="G1844" s="5">
        <f t="shared" si="170"/>
        <v>5.5534246575342463</v>
      </c>
      <c r="H1844" s="11">
        <v>25</v>
      </c>
      <c r="I1844" s="11"/>
      <c r="J1844" s="87">
        <v>0.05</v>
      </c>
      <c r="K1844" s="88">
        <f t="shared" si="171"/>
        <v>3.7999999999999999E-2</v>
      </c>
      <c r="L1844" s="238">
        <v>732777</v>
      </c>
      <c r="M1844" s="238">
        <v>611709.51</v>
      </c>
      <c r="N1844" s="89">
        <v>0.05</v>
      </c>
      <c r="O1844" s="239">
        <f t="shared" si="173"/>
        <v>769415.85</v>
      </c>
      <c r="P1844" s="238">
        <f t="shared" si="174"/>
        <v>162369.93222493149</v>
      </c>
      <c r="Q1844" s="238">
        <f t="shared" si="175"/>
        <v>607045.91777506843</v>
      </c>
      <c r="R1844" s="89">
        <v>0.05</v>
      </c>
      <c r="S1844" s="238">
        <f t="shared" si="172"/>
        <v>576693.62188631494</v>
      </c>
    </row>
    <row r="1845" spans="2:19" ht="15" customHeight="1" x14ac:dyDescent="0.25">
      <c r="B1845" s="11">
        <v>1841</v>
      </c>
      <c r="C1845" s="161" t="s">
        <v>1133</v>
      </c>
      <c r="D1845" s="237"/>
      <c r="E1845" s="152">
        <v>42455</v>
      </c>
      <c r="F1845" s="58">
        <v>44482</v>
      </c>
      <c r="G1845" s="5">
        <f t="shared" si="170"/>
        <v>5.5534246575342463</v>
      </c>
      <c r="H1845" s="11">
        <v>12</v>
      </c>
      <c r="I1845" s="11"/>
      <c r="J1845" s="87">
        <v>0.05</v>
      </c>
      <c r="K1845" s="88">
        <f t="shared" si="171"/>
        <v>7.9166666666666663E-2</v>
      </c>
      <c r="L1845" s="238">
        <v>2355724</v>
      </c>
      <c r="M1845" s="238">
        <v>1966517.44</v>
      </c>
      <c r="N1845" s="89">
        <v>0.05</v>
      </c>
      <c r="O1845" s="239">
        <f t="shared" si="173"/>
        <v>2473510.2000000002</v>
      </c>
      <c r="P1845" s="238">
        <f t="shared" si="174"/>
        <v>1087469.1590479452</v>
      </c>
      <c r="Q1845" s="238">
        <f t="shared" si="175"/>
        <v>1386041.040952055</v>
      </c>
      <c r="R1845" s="89">
        <v>0.05</v>
      </c>
      <c r="S1845" s="238">
        <f t="shared" si="172"/>
        <v>1316738.9889044522</v>
      </c>
    </row>
    <row r="1846" spans="2:19" ht="15" customHeight="1" x14ac:dyDescent="0.25">
      <c r="B1846" s="11">
        <v>1842</v>
      </c>
      <c r="C1846" s="161" t="s">
        <v>1134</v>
      </c>
      <c r="D1846" s="237" t="s">
        <v>2585</v>
      </c>
      <c r="E1846" s="152">
        <v>42455</v>
      </c>
      <c r="F1846" s="58">
        <v>44482</v>
      </c>
      <c r="G1846" s="5">
        <f t="shared" si="170"/>
        <v>5.5534246575342463</v>
      </c>
      <c r="H1846" s="11">
        <v>25</v>
      </c>
      <c r="I1846" s="11"/>
      <c r="J1846" s="87">
        <v>0.05</v>
      </c>
      <c r="K1846" s="88">
        <f t="shared" si="171"/>
        <v>3.7999999999999999E-2</v>
      </c>
      <c r="L1846" s="238">
        <v>47327928</v>
      </c>
      <c r="M1846" s="238">
        <v>39508531.200000003</v>
      </c>
      <c r="N1846" s="89">
        <v>0.05</v>
      </c>
      <c r="O1846" s="239">
        <f t="shared" si="173"/>
        <v>49694324.399999999</v>
      </c>
      <c r="P1846" s="238">
        <f t="shared" si="174"/>
        <v>10487000.085573697</v>
      </c>
      <c r="Q1846" s="238">
        <f t="shared" si="175"/>
        <v>39207324.314426303</v>
      </c>
      <c r="R1846" s="89">
        <v>0.05</v>
      </c>
      <c r="S1846" s="238">
        <f t="shared" si="172"/>
        <v>37246958.098704986</v>
      </c>
    </row>
    <row r="1847" spans="2:19" ht="15" customHeight="1" x14ac:dyDescent="0.25">
      <c r="B1847" s="11">
        <v>1843</v>
      </c>
      <c r="C1847" s="161" t="s">
        <v>1135</v>
      </c>
      <c r="D1847" s="237" t="s">
        <v>2585</v>
      </c>
      <c r="E1847" s="152">
        <v>42455</v>
      </c>
      <c r="F1847" s="58">
        <v>44482</v>
      </c>
      <c r="G1847" s="5">
        <f t="shared" si="170"/>
        <v>5.5534246575342463</v>
      </c>
      <c r="H1847" s="11">
        <v>25</v>
      </c>
      <c r="I1847" s="11"/>
      <c r="J1847" s="87">
        <v>0.05</v>
      </c>
      <c r="K1847" s="88">
        <f t="shared" si="171"/>
        <v>3.7999999999999999E-2</v>
      </c>
      <c r="L1847" s="238">
        <v>45681793</v>
      </c>
      <c r="M1847" s="238">
        <v>38134366.340000004</v>
      </c>
      <c r="N1847" s="89">
        <v>0.05</v>
      </c>
      <c r="O1847" s="239">
        <f t="shared" si="173"/>
        <v>47965882.649999999</v>
      </c>
      <c r="P1847" s="238">
        <f t="shared" si="174"/>
        <v>10122246.786298355</v>
      </c>
      <c r="Q1847" s="238">
        <f t="shared" si="175"/>
        <v>37843635.863701642</v>
      </c>
      <c r="R1847" s="89">
        <v>0.05</v>
      </c>
      <c r="S1847" s="238">
        <f t="shared" si="172"/>
        <v>35951454.070516557</v>
      </c>
    </row>
    <row r="1848" spans="2:19" ht="15" customHeight="1" x14ac:dyDescent="0.25">
      <c r="B1848" s="11">
        <v>1844</v>
      </c>
      <c r="C1848" s="161" t="s">
        <v>1136</v>
      </c>
      <c r="D1848" s="237"/>
      <c r="E1848" s="152">
        <v>42455</v>
      </c>
      <c r="F1848" s="58">
        <v>44482</v>
      </c>
      <c r="G1848" s="5">
        <f t="shared" si="170"/>
        <v>5.5534246575342463</v>
      </c>
      <c r="H1848" s="11">
        <v>25</v>
      </c>
      <c r="I1848" s="11"/>
      <c r="J1848" s="87">
        <v>0.05</v>
      </c>
      <c r="K1848" s="88">
        <f t="shared" si="171"/>
        <v>3.7999999999999999E-2</v>
      </c>
      <c r="L1848" s="238">
        <v>2716678</v>
      </c>
      <c r="M1848" s="238">
        <v>2267835.56</v>
      </c>
      <c r="N1848" s="89">
        <v>0.05</v>
      </c>
      <c r="O1848" s="239">
        <f t="shared" si="173"/>
        <v>2852511.9</v>
      </c>
      <c r="P1848" s="238">
        <f t="shared" si="174"/>
        <v>601965.97701205476</v>
      </c>
      <c r="Q1848" s="238">
        <f t="shared" si="175"/>
        <v>2250545.9229879454</v>
      </c>
      <c r="R1848" s="89">
        <v>0.05</v>
      </c>
      <c r="S1848" s="238">
        <f t="shared" si="172"/>
        <v>2138018.6268385481</v>
      </c>
    </row>
    <row r="1849" spans="2:19" ht="15" customHeight="1" x14ac:dyDescent="0.25">
      <c r="B1849" s="11">
        <v>1845</v>
      </c>
      <c r="C1849" s="161" t="s">
        <v>1137</v>
      </c>
      <c r="D1849" s="237" t="s">
        <v>2585</v>
      </c>
      <c r="E1849" s="152">
        <v>42455</v>
      </c>
      <c r="F1849" s="58">
        <v>44482</v>
      </c>
      <c r="G1849" s="5">
        <f t="shared" si="170"/>
        <v>5.5534246575342463</v>
      </c>
      <c r="H1849" s="11">
        <v>25</v>
      </c>
      <c r="I1849" s="11"/>
      <c r="J1849" s="87">
        <v>0.05</v>
      </c>
      <c r="K1849" s="88">
        <f t="shared" si="171"/>
        <v>3.7999999999999999E-2</v>
      </c>
      <c r="L1849" s="238">
        <v>36444972</v>
      </c>
      <c r="M1849" s="238">
        <v>30423628.800000001</v>
      </c>
      <c r="N1849" s="89">
        <v>0.05</v>
      </c>
      <c r="O1849" s="239">
        <f t="shared" si="173"/>
        <v>38267220.600000001</v>
      </c>
      <c r="P1849" s="238">
        <f t="shared" si="174"/>
        <v>8075536.805303013</v>
      </c>
      <c r="Q1849" s="238">
        <f t="shared" si="175"/>
        <v>30191683.794696987</v>
      </c>
      <c r="R1849" s="89">
        <v>0.05</v>
      </c>
      <c r="S1849" s="238">
        <f t="shared" si="172"/>
        <v>28682099.604962137</v>
      </c>
    </row>
    <row r="1850" spans="2:19" ht="15" customHeight="1" x14ac:dyDescent="0.25">
      <c r="B1850" s="11">
        <v>1846</v>
      </c>
      <c r="C1850" s="161" t="s">
        <v>736</v>
      </c>
      <c r="D1850" s="237"/>
      <c r="E1850" s="152">
        <v>42455</v>
      </c>
      <c r="F1850" s="58">
        <v>44482</v>
      </c>
      <c r="G1850" s="5">
        <f t="shared" si="170"/>
        <v>5.5534246575342463</v>
      </c>
      <c r="H1850" s="11">
        <v>25</v>
      </c>
      <c r="I1850" s="11"/>
      <c r="J1850" s="87">
        <v>0.05</v>
      </c>
      <c r="K1850" s="88">
        <f t="shared" si="171"/>
        <v>3.7999999999999999E-2</v>
      </c>
      <c r="L1850" s="238">
        <v>1533890936</v>
      </c>
      <c r="M1850" s="238">
        <v>1280465477.01</v>
      </c>
      <c r="N1850" s="89">
        <v>0.05</v>
      </c>
      <c r="O1850" s="239">
        <f t="shared" si="173"/>
        <v>1610585482.8</v>
      </c>
      <c r="P1850" s="238">
        <f t="shared" si="174"/>
        <v>339882075.06343234</v>
      </c>
      <c r="Q1850" s="238">
        <f t="shared" si="175"/>
        <v>1270703407.7365675</v>
      </c>
      <c r="R1850" s="89">
        <v>0.05</v>
      </c>
      <c r="S1850" s="238">
        <f t="shared" si="172"/>
        <v>1207168237.3497391</v>
      </c>
    </row>
    <row r="1851" spans="2:19" ht="15" customHeight="1" x14ac:dyDescent="0.25">
      <c r="B1851" s="11">
        <v>1847</v>
      </c>
      <c r="C1851" s="161" t="s">
        <v>737</v>
      </c>
      <c r="D1851" s="237"/>
      <c r="E1851" s="152">
        <v>42455</v>
      </c>
      <c r="F1851" s="58">
        <v>44482</v>
      </c>
      <c r="G1851" s="5">
        <f t="shared" si="170"/>
        <v>5.5534246575342463</v>
      </c>
      <c r="H1851" s="11">
        <v>15</v>
      </c>
      <c r="I1851" s="11"/>
      <c r="J1851" s="87">
        <v>0.05</v>
      </c>
      <c r="K1851" s="88">
        <f t="shared" si="171"/>
        <v>6.3333333333333325E-2</v>
      </c>
      <c r="L1851" s="238">
        <v>4876138</v>
      </c>
      <c r="M1851" s="238">
        <v>4070515.2</v>
      </c>
      <c r="N1851" s="89">
        <v>0.05</v>
      </c>
      <c r="O1851" s="239">
        <f t="shared" si="173"/>
        <v>5119944.9000000004</v>
      </c>
      <c r="P1851" s="238">
        <f t="shared" si="174"/>
        <v>1800771.1226821914</v>
      </c>
      <c r="Q1851" s="238">
        <f t="shared" si="175"/>
        <v>3319173.7773178089</v>
      </c>
      <c r="R1851" s="89">
        <v>0.05</v>
      </c>
      <c r="S1851" s="238">
        <f t="shared" si="172"/>
        <v>3153215.0884519182</v>
      </c>
    </row>
    <row r="1852" spans="2:19" ht="15" customHeight="1" x14ac:dyDescent="0.25">
      <c r="B1852" s="11">
        <v>1848</v>
      </c>
      <c r="C1852" s="161" t="s">
        <v>737</v>
      </c>
      <c r="D1852" s="237"/>
      <c r="E1852" s="152">
        <v>42455</v>
      </c>
      <c r="F1852" s="58">
        <v>44482</v>
      </c>
      <c r="G1852" s="5">
        <f t="shared" si="170"/>
        <v>5.5534246575342463</v>
      </c>
      <c r="H1852" s="11">
        <v>15</v>
      </c>
      <c r="I1852" s="11"/>
      <c r="J1852" s="87">
        <v>0.05</v>
      </c>
      <c r="K1852" s="88">
        <f t="shared" si="171"/>
        <v>6.3333333333333325E-2</v>
      </c>
      <c r="L1852" s="238">
        <v>4876138</v>
      </c>
      <c r="M1852" s="238">
        <v>4070515.2</v>
      </c>
      <c r="N1852" s="89">
        <v>0.05</v>
      </c>
      <c r="O1852" s="239">
        <f t="shared" si="173"/>
        <v>5119944.9000000004</v>
      </c>
      <c r="P1852" s="238">
        <f t="shared" si="174"/>
        <v>1800771.1226821914</v>
      </c>
      <c r="Q1852" s="238">
        <f t="shared" si="175"/>
        <v>3319173.7773178089</v>
      </c>
      <c r="R1852" s="89">
        <v>0.05</v>
      </c>
      <c r="S1852" s="238">
        <f t="shared" si="172"/>
        <v>3153215.0884519182</v>
      </c>
    </row>
    <row r="1853" spans="2:19" ht="15" customHeight="1" x14ac:dyDescent="0.25">
      <c r="B1853" s="11">
        <v>1849</v>
      </c>
      <c r="C1853" s="161" t="s">
        <v>737</v>
      </c>
      <c r="D1853" s="237"/>
      <c r="E1853" s="152">
        <v>42455</v>
      </c>
      <c r="F1853" s="58">
        <v>44482</v>
      </c>
      <c r="G1853" s="5">
        <f t="shared" si="170"/>
        <v>5.5534246575342463</v>
      </c>
      <c r="H1853" s="11">
        <v>15</v>
      </c>
      <c r="I1853" s="11"/>
      <c r="J1853" s="87">
        <v>0.05</v>
      </c>
      <c r="K1853" s="88">
        <f t="shared" si="171"/>
        <v>6.3333333333333325E-2</v>
      </c>
      <c r="L1853" s="238">
        <v>4876138</v>
      </c>
      <c r="M1853" s="238">
        <v>4070515.2</v>
      </c>
      <c r="N1853" s="89">
        <v>0.05</v>
      </c>
      <c r="O1853" s="239">
        <f t="shared" si="173"/>
        <v>5119944.9000000004</v>
      </c>
      <c r="P1853" s="238">
        <f t="shared" si="174"/>
        <v>1800771.1226821914</v>
      </c>
      <c r="Q1853" s="238">
        <f t="shared" si="175"/>
        <v>3319173.7773178089</v>
      </c>
      <c r="R1853" s="89">
        <v>0.05</v>
      </c>
      <c r="S1853" s="238">
        <f t="shared" si="172"/>
        <v>3153215.0884519182</v>
      </c>
    </row>
    <row r="1854" spans="2:19" ht="15" customHeight="1" x14ac:dyDescent="0.25">
      <c r="B1854" s="11">
        <v>1850</v>
      </c>
      <c r="C1854" s="161" t="s">
        <v>737</v>
      </c>
      <c r="D1854" s="237"/>
      <c r="E1854" s="152">
        <v>42455</v>
      </c>
      <c r="F1854" s="58">
        <v>44482</v>
      </c>
      <c r="G1854" s="5">
        <f t="shared" si="170"/>
        <v>5.5534246575342463</v>
      </c>
      <c r="H1854" s="11">
        <v>15</v>
      </c>
      <c r="I1854" s="11"/>
      <c r="J1854" s="87">
        <v>0.05</v>
      </c>
      <c r="K1854" s="88">
        <f t="shared" si="171"/>
        <v>6.3333333333333325E-2</v>
      </c>
      <c r="L1854" s="238">
        <v>4876138</v>
      </c>
      <c r="M1854" s="238">
        <v>4070515.2</v>
      </c>
      <c r="N1854" s="89">
        <v>0.05</v>
      </c>
      <c r="O1854" s="239">
        <f t="shared" si="173"/>
        <v>5119944.9000000004</v>
      </c>
      <c r="P1854" s="238">
        <f t="shared" si="174"/>
        <v>1800771.1226821914</v>
      </c>
      <c r="Q1854" s="238">
        <f t="shared" si="175"/>
        <v>3319173.7773178089</v>
      </c>
      <c r="R1854" s="89">
        <v>0.05</v>
      </c>
      <c r="S1854" s="238">
        <f t="shared" si="172"/>
        <v>3153215.0884519182</v>
      </c>
    </row>
    <row r="1855" spans="2:19" ht="15" customHeight="1" x14ac:dyDescent="0.25">
      <c r="B1855" s="11">
        <v>1851</v>
      </c>
      <c r="C1855" s="161" t="s">
        <v>737</v>
      </c>
      <c r="D1855" s="237"/>
      <c r="E1855" s="152">
        <v>42455</v>
      </c>
      <c r="F1855" s="58">
        <v>44482</v>
      </c>
      <c r="G1855" s="5">
        <f t="shared" si="170"/>
        <v>5.5534246575342463</v>
      </c>
      <c r="H1855" s="11">
        <v>15</v>
      </c>
      <c r="I1855" s="11"/>
      <c r="J1855" s="87">
        <v>0.05</v>
      </c>
      <c r="K1855" s="88">
        <f t="shared" si="171"/>
        <v>6.3333333333333325E-2</v>
      </c>
      <c r="L1855" s="238">
        <v>4876138</v>
      </c>
      <c r="M1855" s="238">
        <v>4070515.2</v>
      </c>
      <c r="N1855" s="89">
        <v>0.05</v>
      </c>
      <c r="O1855" s="239">
        <f t="shared" si="173"/>
        <v>5119944.9000000004</v>
      </c>
      <c r="P1855" s="238">
        <f t="shared" si="174"/>
        <v>1800771.1226821914</v>
      </c>
      <c r="Q1855" s="238">
        <f t="shared" si="175"/>
        <v>3319173.7773178089</v>
      </c>
      <c r="R1855" s="89">
        <v>0.05</v>
      </c>
      <c r="S1855" s="238">
        <f t="shared" si="172"/>
        <v>3153215.0884519182</v>
      </c>
    </row>
    <row r="1856" spans="2:19" ht="15" customHeight="1" x14ac:dyDescent="0.25">
      <c r="B1856" s="11">
        <v>1852</v>
      </c>
      <c r="C1856" s="161" t="s">
        <v>737</v>
      </c>
      <c r="D1856" s="237"/>
      <c r="E1856" s="152">
        <v>42455</v>
      </c>
      <c r="F1856" s="58">
        <v>44482</v>
      </c>
      <c r="G1856" s="5">
        <f t="shared" si="170"/>
        <v>5.5534246575342463</v>
      </c>
      <c r="H1856" s="11">
        <v>15</v>
      </c>
      <c r="I1856" s="11"/>
      <c r="J1856" s="87">
        <v>0.05</v>
      </c>
      <c r="K1856" s="88">
        <f t="shared" si="171"/>
        <v>6.3333333333333325E-2</v>
      </c>
      <c r="L1856" s="238">
        <v>4876138</v>
      </c>
      <c r="M1856" s="238">
        <v>4070515.2</v>
      </c>
      <c r="N1856" s="89">
        <v>0.05</v>
      </c>
      <c r="O1856" s="239">
        <f t="shared" si="173"/>
        <v>5119944.9000000004</v>
      </c>
      <c r="P1856" s="238">
        <f t="shared" si="174"/>
        <v>1800771.1226821914</v>
      </c>
      <c r="Q1856" s="238">
        <f t="shared" si="175"/>
        <v>3319173.7773178089</v>
      </c>
      <c r="R1856" s="89">
        <v>0.05</v>
      </c>
      <c r="S1856" s="238">
        <f t="shared" si="172"/>
        <v>3153215.0884519182</v>
      </c>
    </row>
    <row r="1857" spans="2:19" ht="15" customHeight="1" x14ac:dyDescent="0.25">
      <c r="B1857" s="11">
        <v>1853</v>
      </c>
      <c r="C1857" s="161" t="s">
        <v>737</v>
      </c>
      <c r="D1857" s="237"/>
      <c r="E1857" s="152">
        <v>42455</v>
      </c>
      <c r="F1857" s="58">
        <v>44482</v>
      </c>
      <c r="G1857" s="5">
        <f t="shared" si="170"/>
        <v>5.5534246575342463</v>
      </c>
      <c r="H1857" s="11">
        <v>15</v>
      </c>
      <c r="I1857" s="11"/>
      <c r="J1857" s="87">
        <v>0.05</v>
      </c>
      <c r="K1857" s="88">
        <f t="shared" si="171"/>
        <v>6.3333333333333325E-2</v>
      </c>
      <c r="L1857" s="238">
        <v>4876138</v>
      </c>
      <c r="M1857" s="238">
        <v>4070515.2</v>
      </c>
      <c r="N1857" s="89">
        <v>0.05</v>
      </c>
      <c r="O1857" s="239">
        <f t="shared" si="173"/>
        <v>5119944.9000000004</v>
      </c>
      <c r="P1857" s="238">
        <f t="shared" si="174"/>
        <v>1800771.1226821914</v>
      </c>
      <c r="Q1857" s="238">
        <f t="shared" si="175"/>
        <v>3319173.7773178089</v>
      </c>
      <c r="R1857" s="89">
        <v>0.05</v>
      </c>
      <c r="S1857" s="238">
        <f t="shared" si="172"/>
        <v>3153215.0884519182</v>
      </c>
    </row>
    <row r="1858" spans="2:19" ht="15" customHeight="1" x14ac:dyDescent="0.25">
      <c r="B1858" s="11">
        <v>1854</v>
      </c>
      <c r="C1858" s="161" t="s">
        <v>737</v>
      </c>
      <c r="D1858" s="237"/>
      <c r="E1858" s="152">
        <v>42455</v>
      </c>
      <c r="F1858" s="58">
        <v>44482</v>
      </c>
      <c r="G1858" s="5">
        <f t="shared" si="170"/>
        <v>5.5534246575342463</v>
      </c>
      <c r="H1858" s="11">
        <v>15</v>
      </c>
      <c r="I1858" s="11"/>
      <c r="J1858" s="87">
        <v>0.05</v>
      </c>
      <c r="K1858" s="88">
        <f t="shared" si="171"/>
        <v>6.3333333333333325E-2</v>
      </c>
      <c r="L1858" s="238">
        <v>4876138</v>
      </c>
      <c r="M1858" s="238">
        <v>4070515.2</v>
      </c>
      <c r="N1858" s="89">
        <v>0.05</v>
      </c>
      <c r="O1858" s="239">
        <f t="shared" si="173"/>
        <v>5119944.9000000004</v>
      </c>
      <c r="P1858" s="238">
        <f t="shared" si="174"/>
        <v>1800771.1226821914</v>
      </c>
      <c r="Q1858" s="238">
        <f t="shared" si="175"/>
        <v>3319173.7773178089</v>
      </c>
      <c r="R1858" s="89">
        <v>0.05</v>
      </c>
      <c r="S1858" s="238">
        <f t="shared" si="172"/>
        <v>3153215.0884519182</v>
      </c>
    </row>
    <row r="1859" spans="2:19" ht="15" customHeight="1" x14ac:dyDescent="0.25">
      <c r="B1859" s="11">
        <v>1855</v>
      </c>
      <c r="C1859" s="161" t="s">
        <v>737</v>
      </c>
      <c r="D1859" s="237"/>
      <c r="E1859" s="152">
        <v>42455</v>
      </c>
      <c r="F1859" s="58">
        <v>44482</v>
      </c>
      <c r="G1859" s="5">
        <f t="shared" si="170"/>
        <v>5.5534246575342463</v>
      </c>
      <c r="H1859" s="11">
        <v>15</v>
      </c>
      <c r="I1859" s="11"/>
      <c r="J1859" s="87">
        <v>0.05</v>
      </c>
      <c r="K1859" s="88">
        <f t="shared" si="171"/>
        <v>6.3333333333333325E-2</v>
      </c>
      <c r="L1859" s="238">
        <v>4876138</v>
      </c>
      <c r="M1859" s="238">
        <v>4070515.2</v>
      </c>
      <c r="N1859" s="89">
        <v>0.05</v>
      </c>
      <c r="O1859" s="239">
        <f t="shared" si="173"/>
        <v>5119944.9000000004</v>
      </c>
      <c r="P1859" s="238">
        <f t="shared" si="174"/>
        <v>1800771.1226821914</v>
      </c>
      <c r="Q1859" s="238">
        <f t="shared" si="175"/>
        <v>3319173.7773178089</v>
      </c>
      <c r="R1859" s="89">
        <v>0.05</v>
      </c>
      <c r="S1859" s="238">
        <f t="shared" si="172"/>
        <v>3153215.0884519182</v>
      </c>
    </row>
    <row r="1860" spans="2:19" ht="15" customHeight="1" x14ac:dyDescent="0.25">
      <c r="B1860" s="11">
        <v>1856</v>
      </c>
      <c r="C1860" s="161" t="s">
        <v>737</v>
      </c>
      <c r="D1860" s="237"/>
      <c r="E1860" s="152">
        <v>42455</v>
      </c>
      <c r="F1860" s="58">
        <v>44482</v>
      </c>
      <c r="G1860" s="5">
        <f t="shared" si="170"/>
        <v>5.5534246575342463</v>
      </c>
      <c r="H1860" s="11">
        <v>15</v>
      </c>
      <c r="I1860" s="11"/>
      <c r="J1860" s="87">
        <v>0.05</v>
      </c>
      <c r="K1860" s="88">
        <f t="shared" si="171"/>
        <v>6.3333333333333325E-2</v>
      </c>
      <c r="L1860" s="238">
        <v>4876138</v>
      </c>
      <c r="M1860" s="238">
        <v>4070515.2</v>
      </c>
      <c r="N1860" s="89">
        <v>0.05</v>
      </c>
      <c r="O1860" s="239">
        <f t="shared" si="173"/>
        <v>5119944.9000000004</v>
      </c>
      <c r="P1860" s="238">
        <f t="shared" si="174"/>
        <v>1800771.1226821914</v>
      </c>
      <c r="Q1860" s="238">
        <f t="shared" si="175"/>
        <v>3319173.7773178089</v>
      </c>
      <c r="R1860" s="89">
        <v>0.05</v>
      </c>
      <c r="S1860" s="238">
        <f t="shared" si="172"/>
        <v>3153215.0884519182</v>
      </c>
    </row>
    <row r="1861" spans="2:19" ht="15" customHeight="1" x14ac:dyDescent="0.25">
      <c r="B1861" s="11">
        <v>1857</v>
      </c>
      <c r="C1861" s="161" t="s">
        <v>737</v>
      </c>
      <c r="D1861" s="237"/>
      <c r="E1861" s="152">
        <v>42455</v>
      </c>
      <c r="F1861" s="58">
        <v>44482</v>
      </c>
      <c r="G1861" s="5">
        <f t="shared" ref="G1861:G1924" si="176">(F1861-E1861)/(EDATE(F1861,12)-F1861)</f>
        <v>5.5534246575342463</v>
      </c>
      <c r="H1861" s="11">
        <v>15</v>
      </c>
      <c r="I1861" s="11"/>
      <c r="J1861" s="87">
        <v>0.05</v>
      </c>
      <c r="K1861" s="88">
        <f t="shared" ref="K1861:K1924" si="177">(1-J1861)/H1861</f>
        <v>6.3333333333333325E-2</v>
      </c>
      <c r="L1861" s="238">
        <v>4876138</v>
      </c>
      <c r="M1861" s="238">
        <v>4070515.2</v>
      </c>
      <c r="N1861" s="89">
        <v>0.05</v>
      </c>
      <c r="O1861" s="239">
        <f t="shared" si="173"/>
        <v>5119944.9000000004</v>
      </c>
      <c r="P1861" s="238">
        <f t="shared" si="174"/>
        <v>1800771.1226821914</v>
      </c>
      <c r="Q1861" s="238">
        <f t="shared" si="175"/>
        <v>3319173.7773178089</v>
      </c>
      <c r="R1861" s="89">
        <v>0.05</v>
      </c>
      <c r="S1861" s="238">
        <f t="shared" ref="S1861:S1924" si="178">IF(M1861&lt;=0,0,IF(Q1861&lt;=J1861*O1861,J1861*O1861,Q1861*(1-R1861)))</f>
        <v>3153215.0884519182</v>
      </c>
    </row>
    <row r="1862" spans="2:19" ht="15" customHeight="1" x14ac:dyDescent="0.25">
      <c r="B1862" s="11">
        <v>1858</v>
      </c>
      <c r="C1862" s="161" t="s">
        <v>737</v>
      </c>
      <c r="D1862" s="237"/>
      <c r="E1862" s="152">
        <v>42455</v>
      </c>
      <c r="F1862" s="58">
        <v>44482</v>
      </c>
      <c r="G1862" s="5">
        <f t="shared" si="176"/>
        <v>5.5534246575342463</v>
      </c>
      <c r="H1862" s="11">
        <v>15</v>
      </c>
      <c r="I1862" s="11"/>
      <c r="J1862" s="87">
        <v>0.05</v>
      </c>
      <c r="K1862" s="88">
        <f t="shared" si="177"/>
        <v>6.3333333333333325E-2</v>
      </c>
      <c r="L1862" s="238">
        <v>4876138</v>
      </c>
      <c r="M1862" s="238">
        <v>4070515.2</v>
      </c>
      <c r="N1862" s="89">
        <v>0.05</v>
      </c>
      <c r="O1862" s="239">
        <f t="shared" ref="O1862:O1925" si="179">L1862*(1+N1862)</f>
        <v>5119944.9000000004</v>
      </c>
      <c r="P1862" s="238">
        <f t="shared" ref="P1862:P1925" si="180">O1862*K1862*G1862</f>
        <v>1800771.1226821914</v>
      </c>
      <c r="Q1862" s="238">
        <f t="shared" ref="Q1862:Q1925" si="181">MAX(O1862-P1862,0)</f>
        <v>3319173.7773178089</v>
      </c>
      <c r="R1862" s="89">
        <v>0.05</v>
      </c>
      <c r="S1862" s="238">
        <f t="shared" si="178"/>
        <v>3153215.0884519182</v>
      </c>
    </row>
    <row r="1863" spans="2:19" ht="15" customHeight="1" x14ac:dyDescent="0.25">
      <c r="B1863" s="11">
        <v>1859</v>
      </c>
      <c r="C1863" s="161" t="s">
        <v>737</v>
      </c>
      <c r="D1863" s="237"/>
      <c r="E1863" s="152">
        <v>42455</v>
      </c>
      <c r="F1863" s="58">
        <v>44482</v>
      </c>
      <c r="G1863" s="5">
        <f t="shared" si="176"/>
        <v>5.5534246575342463</v>
      </c>
      <c r="H1863" s="11">
        <v>15</v>
      </c>
      <c r="I1863" s="11"/>
      <c r="J1863" s="87">
        <v>0.05</v>
      </c>
      <c r="K1863" s="88">
        <f t="shared" si="177"/>
        <v>6.3333333333333325E-2</v>
      </c>
      <c r="L1863" s="238">
        <v>4876138</v>
      </c>
      <c r="M1863" s="238">
        <v>4070515.2</v>
      </c>
      <c r="N1863" s="89">
        <v>0.05</v>
      </c>
      <c r="O1863" s="239">
        <f t="shared" si="179"/>
        <v>5119944.9000000004</v>
      </c>
      <c r="P1863" s="238">
        <f t="shared" si="180"/>
        <v>1800771.1226821914</v>
      </c>
      <c r="Q1863" s="238">
        <f t="shared" si="181"/>
        <v>3319173.7773178089</v>
      </c>
      <c r="R1863" s="89">
        <v>0.05</v>
      </c>
      <c r="S1863" s="238">
        <f t="shared" si="178"/>
        <v>3153215.0884519182</v>
      </c>
    </row>
    <row r="1864" spans="2:19" ht="15" customHeight="1" x14ac:dyDescent="0.25">
      <c r="B1864" s="11">
        <v>1860</v>
      </c>
      <c r="C1864" s="161" t="s">
        <v>737</v>
      </c>
      <c r="D1864" s="237"/>
      <c r="E1864" s="152">
        <v>42455</v>
      </c>
      <c r="F1864" s="58">
        <v>44482</v>
      </c>
      <c r="G1864" s="5">
        <f t="shared" si="176"/>
        <v>5.5534246575342463</v>
      </c>
      <c r="H1864" s="11">
        <v>15</v>
      </c>
      <c r="I1864" s="11"/>
      <c r="J1864" s="87">
        <v>0.05</v>
      </c>
      <c r="K1864" s="88">
        <f t="shared" si="177"/>
        <v>6.3333333333333325E-2</v>
      </c>
      <c r="L1864" s="238">
        <v>4876138</v>
      </c>
      <c r="M1864" s="238">
        <v>4070515.2</v>
      </c>
      <c r="N1864" s="89">
        <v>0.05</v>
      </c>
      <c r="O1864" s="239">
        <f t="shared" si="179"/>
        <v>5119944.9000000004</v>
      </c>
      <c r="P1864" s="238">
        <f t="shared" si="180"/>
        <v>1800771.1226821914</v>
      </c>
      <c r="Q1864" s="238">
        <f t="shared" si="181"/>
        <v>3319173.7773178089</v>
      </c>
      <c r="R1864" s="89">
        <v>0.05</v>
      </c>
      <c r="S1864" s="238">
        <f t="shared" si="178"/>
        <v>3153215.0884519182</v>
      </c>
    </row>
    <row r="1865" spans="2:19" ht="15" customHeight="1" x14ac:dyDescent="0.25">
      <c r="B1865" s="11">
        <v>1861</v>
      </c>
      <c r="C1865" s="161" t="s">
        <v>737</v>
      </c>
      <c r="D1865" s="237"/>
      <c r="E1865" s="152">
        <v>42455</v>
      </c>
      <c r="F1865" s="58">
        <v>44482</v>
      </c>
      <c r="G1865" s="5">
        <f t="shared" si="176"/>
        <v>5.5534246575342463</v>
      </c>
      <c r="H1865" s="11">
        <v>15</v>
      </c>
      <c r="I1865" s="11"/>
      <c r="J1865" s="87">
        <v>0.05</v>
      </c>
      <c r="K1865" s="88">
        <f t="shared" si="177"/>
        <v>6.3333333333333325E-2</v>
      </c>
      <c r="L1865" s="238">
        <v>4876138</v>
      </c>
      <c r="M1865" s="238">
        <v>4070515.2</v>
      </c>
      <c r="N1865" s="89">
        <v>0.05</v>
      </c>
      <c r="O1865" s="239">
        <f t="shared" si="179"/>
        <v>5119944.9000000004</v>
      </c>
      <c r="P1865" s="238">
        <f t="shared" si="180"/>
        <v>1800771.1226821914</v>
      </c>
      <c r="Q1865" s="238">
        <f t="shared" si="181"/>
        <v>3319173.7773178089</v>
      </c>
      <c r="R1865" s="89">
        <v>0.05</v>
      </c>
      <c r="S1865" s="238">
        <f t="shared" si="178"/>
        <v>3153215.0884519182</v>
      </c>
    </row>
    <row r="1866" spans="2:19" ht="15" customHeight="1" x14ac:dyDescent="0.25">
      <c r="B1866" s="11">
        <v>1862</v>
      </c>
      <c r="C1866" s="161" t="s">
        <v>737</v>
      </c>
      <c r="D1866" s="237"/>
      <c r="E1866" s="152">
        <v>42455</v>
      </c>
      <c r="F1866" s="58">
        <v>44482</v>
      </c>
      <c r="G1866" s="5">
        <f t="shared" si="176"/>
        <v>5.5534246575342463</v>
      </c>
      <c r="H1866" s="11">
        <v>15</v>
      </c>
      <c r="I1866" s="11"/>
      <c r="J1866" s="87">
        <v>0.05</v>
      </c>
      <c r="K1866" s="88">
        <f t="shared" si="177"/>
        <v>6.3333333333333325E-2</v>
      </c>
      <c r="L1866" s="238">
        <v>4876138</v>
      </c>
      <c r="M1866" s="238">
        <v>4070515.2</v>
      </c>
      <c r="N1866" s="89">
        <v>0.05</v>
      </c>
      <c r="O1866" s="239">
        <f t="shared" si="179"/>
        <v>5119944.9000000004</v>
      </c>
      <c r="P1866" s="238">
        <f t="shared" si="180"/>
        <v>1800771.1226821914</v>
      </c>
      <c r="Q1866" s="238">
        <f t="shared" si="181"/>
        <v>3319173.7773178089</v>
      </c>
      <c r="R1866" s="89">
        <v>0.05</v>
      </c>
      <c r="S1866" s="238">
        <f t="shared" si="178"/>
        <v>3153215.0884519182</v>
      </c>
    </row>
    <row r="1867" spans="2:19" ht="15" customHeight="1" x14ac:dyDescent="0.25">
      <c r="B1867" s="11">
        <v>1863</v>
      </c>
      <c r="C1867" s="161" t="s">
        <v>737</v>
      </c>
      <c r="D1867" s="237"/>
      <c r="E1867" s="152">
        <v>42455</v>
      </c>
      <c r="F1867" s="58">
        <v>44482</v>
      </c>
      <c r="G1867" s="5">
        <f t="shared" si="176"/>
        <v>5.5534246575342463</v>
      </c>
      <c r="H1867" s="11">
        <v>15</v>
      </c>
      <c r="I1867" s="11"/>
      <c r="J1867" s="87">
        <v>0.05</v>
      </c>
      <c r="K1867" s="88">
        <f t="shared" si="177"/>
        <v>6.3333333333333325E-2</v>
      </c>
      <c r="L1867" s="238">
        <v>4876138</v>
      </c>
      <c r="M1867" s="238">
        <v>4070515.2</v>
      </c>
      <c r="N1867" s="89">
        <v>0.05</v>
      </c>
      <c r="O1867" s="239">
        <f t="shared" si="179"/>
        <v>5119944.9000000004</v>
      </c>
      <c r="P1867" s="238">
        <f t="shared" si="180"/>
        <v>1800771.1226821914</v>
      </c>
      <c r="Q1867" s="238">
        <f t="shared" si="181"/>
        <v>3319173.7773178089</v>
      </c>
      <c r="R1867" s="89">
        <v>0.05</v>
      </c>
      <c r="S1867" s="238">
        <f t="shared" si="178"/>
        <v>3153215.0884519182</v>
      </c>
    </row>
    <row r="1868" spans="2:19" ht="15" customHeight="1" x14ac:dyDescent="0.25">
      <c r="B1868" s="11">
        <v>1864</v>
      </c>
      <c r="C1868" s="161" t="s">
        <v>737</v>
      </c>
      <c r="D1868" s="237"/>
      <c r="E1868" s="152">
        <v>42455</v>
      </c>
      <c r="F1868" s="58">
        <v>44482</v>
      </c>
      <c r="G1868" s="5">
        <f t="shared" si="176"/>
        <v>5.5534246575342463</v>
      </c>
      <c r="H1868" s="11">
        <v>15</v>
      </c>
      <c r="I1868" s="11"/>
      <c r="J1868" s="87">
        <v>0.05</v>
      </c>
      <c r="K1868" s="88">
        <f t="shared" si="177"/>
        <v>6.3333333333333325E-2</v>
      </c>
      <c r="L1868" s="238">
        <v>4876138</v>
      </c>
      <c r="M1868" s="238">
        <v>4070515.2</v>
      </c>
      <c r="N1868" s="89">
        <v>0.05</v>
      </c>
      <c r="O1868" s="239">
        <f t="shared" si="179"/>
        <v>5119944.9000000004</v>
      </c>
      <c r="P1868" s="238">
        <f t="shared" si="180"/>
        <v>1800771.1226821914</v>
      </c>
      <c r="Q1868" s="238">
        <f t="shared" si="181"/>
        <v>3319173.7773178089</v>
      </c>
      <c r="R1868" s="89">
        <v>0.05</v>
      </c>
      <c r="S1868" s="238">
        <f t="shared" si="178"/>
        <v>3153215.0884519182</v>
      </c>
    </row>
    <row r="1869" spans="2:19" ht="15" customHeight="1" x14ac:dyDescent="0.25">
      <c r="B1869" s="11">
        <v>1865</v>
      </c>
      <c r="C1869" s="161" t="s">
        <v>737</v>
      </c>
      <c r="D1869" s="237"/>
      <c r="E1869" s="152">
        <v>42455</v>
      </c>
      <c r="F1869" s="58">
        <v>44482</v>
      </c>
      <c r="G1869" s="5">
        <f t="shared" si="176"/>
        <v>5.5534246575342463</v>
      </c>
      <c r="H1869" s="11">
        <v>15</v>
      </c>
      <c r="I1869" s="11"/>
      <c r="J1869" s="87">
        <v>0.05</v>
      </c>
      <c r="K1869" s="88">
        <f t="shared" si="177"/>
        <v>6.3333333333333325E-2</v>
      </c>
      <c r="L1869" s="238">
        <v>4876138</v>
      </c>
      <c r="M1869" s="238">
        <v>4070515.2</v>
      </c>
      <c r="N1869" s="89">
        <v>0.05</v>
      </c>
      <c r="O1869" s="239">
        <f t="shared" si="179"/>
        <v>5119944.9000000004</v>
      </c>
      <c r="P1869" s="238">
        <f t="shared" si="180"/>
        <v>1800771.1226821914</v>
      </c>
      <c r="Q1869" s="238">
        <f t="shared" si="181"/>
        <v>3319173.7773178089</v>
      </c>
      <c r="R1869" s="89">
        <v>0.05</v>
      </c>
      <c r="S1869" s="238">
        <f t="shared" si="178"/>
        <v>3153215.0884519182</v>
      </c>
    </row>
    <row r="1870" spans="2:19" ht="15" customHeight="1" x14ac:dyDescent="0.25">
      <c r="B1870" s="11">
        <v>1866</v>
      </c>
      <c r="C1870" s="161" t="s">
        <v>737</v>
      </c>
      <c r="D1870" s="237"/>
      <c r="E1870" s="152">
        <v>42455</v>
      </c>
      <c r="F1870" s="58">
        <v>44482</v>
      </c>
      <c r="G1870" s="5">
        <f t="shared" si="176"/>
        <v>5.5534246575342463</v>
      </c>
      <c r="H1870" s="11">
        <v>15</v>
      </c>
      <c r="I1870" s="11"/>
      <c r="J1870" s="87">
        <v>0.05</v>
      </c>
      <c r="K1870" s="88">
        <f t="shared" si="177"/>
        <v>6.3333333333333325E-2</v>
      </c>
      <c r="L1870" s="238">
        <v>4876138</v>
      </c>
      <c r="M1870" s="238">
        <v>4070515.2</v>
      </c>
      <c r="N1870" s="89">
        <v>0.05</v>
      </c>
      <c r="O1870" s="239">
        <f t="shared" si="179"/>
        <v>5119944.9000000004</v>
      </c>
      <c r="P1870" s="238">
        <f t="shared" si="180"/>
        <v>1800771.1226821914</v>
      </c>
      <c r="Q1870" s="238">
        <f t="shared" si="181"/>
        <v>3319173.7773178089</v>
      </c>
      <c r="R1870" s="89">
        <v>0.05</v>
      </c>
      <c r="S1870" s="238">
        <f t="shared" si="178"/>
        <v>3153215.0884519182</v>
      </c>
    </row>
    <row r="1871" spans="2:19" ht="15" customHeight="1" x14ac:dyDescent="0.25">
      <c r="B1871" s="11">
        <v>1867</v>
      </c>
      <c r="C1871" s="161" t="s">
        <v>737</v>
      </c>
      <c r="D1871" s="237"/>
      <c r="E1871" s="152">
        <v>42455</v>
      </c>
      <c r="F1871" s="58">
        <v>44482</v>
      </c>
      <c r="G1871" s="5">
        <f t="shared" si="176"/>
        <v>5.5534246575342463</v>
      </c>
      <c r="H1871" s="11">
        <v>15</v>
      </c>
      <c r="I1871" s="11"/>
      <c r="J1871" s="87">
        <v>0.05</v>
      </c>
      <c r="K1871" s="88">
        <f t="shared" si="177"/>
        <v>6.3333333333333325E-2</v>
      </c>
      <c r="L1871" s="238">
        <v>4876138</v>
      </c>
      <c r="M1871" s="238">
        <v>4070515.2</v>
      </c>
      <c r="N1871" s="89">
        <v>0.05</v>
      </c>
      <c r="O1871" s="239">
        <f t="shared" si="179"/>
        <v>5119944.9000000004</v>
      </c>
      <c r="P1871" s="238">
        <f t="shared" si="180"/>
        <v>1800771.1226821914</v>
      </c>
      <c r="Q1871" s="238">
        <f t="shared" si="181"/>
        <v>3319173.7773178089</v>
      </c>
      <c r="R1871" s="89">
        <v>0.05</v>
      </c>
      <c r="S1871" s="238">
        <f t="shared" si="178"/>
        <v>3153215.0884519182</v>
      </c>
    </row>
    <row r="1872" spans="2:19" ht="15" customHeight="1" x14ac:dyDescent="0.25">
      <c r="B1872" s="11">
        <v>1868</v>
      </c>
      <c r="C1872" s="161" t="s">
        <v>737</v>
      </c>
      <c r="D1872" s="237"/>
      <c r="E1872" s="152">
        <v>42455</v>
      </c>
      <c r="F1872" s="58">
        <v>44482</v>
      </c>
      <c r="G1872" s="5">
        <f t="shared" si="176"/>
        <v>5.5534246575342463</v>
      </c>
      <c r="H1872" s="11">
        <v>15</v>
      </c>
      <c r="I1872" s="11"/>
      <c r="J1872" s="87">
        <v>0.05</v>
      </c>
      <c r="K1872" s="88">
        <f t="shared" si="177"/>
        <v>6.3333333333333325E-2</v>
      </c>
      <c r="L1872" s="238">
        <v>4876138</v>
      </c>
      <c r="M1872" s="238">
        <v>4070515.2</v>
      </c>
      <c r="N1872" s="89">
        <v>0.05</v>
      </c>
      <c r="O1872" s="239">
        <f t="shared" si="179"/>
        <v>5119944.9000000004</v>
      </c>
      <c r="P1872" s="238">
        <f t="shared" si="180"/>
        <v>1800771.1226821914</v>
      </c>
      <c r="Q1872" s="238">
        <f t="shared" si="181"/>
        <v>3319173.7773178089</v>
      </c>
      <c r="R1872" s="89">
        <v>0.05</v>
      </c>
      <c r="S1872" s="238">
        <f t="shared" si="178"/>
        <v>3153215.0884519182</v>
      </c>
    </row>
    <row r="1873" spans="2:19" ht="15" customHeight="1" x14ac:dyDescent="0.25">
      <c r="B1873" s="11">
        <v>1869</v>
      </c>
      <c r="C1873" s="161" t="s">
        <v>737</v>
      </c>
      <c r="D1873" s="237"/>
      <c r="E1873" s="152">
        <v>42455</v>
      </c>
      <c r="F1873" s="58">
        <v>44482</v>
      </c>
      <c r="G1873" s="5">
        <f t="shared" si="176"/>
        <v>5.5534246575342463</v>
      </c>
      <c r="H1873" s="11">
        <v>15</v>
      </c>
      <c r="I1873" s="11"/>
      <c r="J1873" s="87">
        <v>0.05</v>
      </c>
      <c r="K1873" s="88">
        <f t="shared" si="177"/>
        <v>6.3333333333333325E-2</v>
      </c>
      <c r="L1873" s="238">
        <v>4876138</v>
      </c>
      <c r="M1873" s="238">
        <v>4070515.2</v>
      </c>
      <c r="N1873" s="89">
        <v>0.05</v>
      </c>
      <c r="O1873" s="239">
        <f t="shared" si="179"/>
        <v>5119944.9000000004</v>
      </c>
      <c r="P1873" s="238">
        <f t="shared" si="180"/>
        <v>1800771.1226821914</v>
      </c>
      <c r="Q1873" s="238">
        <f t="shared" si="181"/>
        <v>3319173.7773178089</v>
      </c>
      <c r="R1873" s="89">
        <v>0.05</v>
      </c>
      <c r="S1873" s="238">
        <f t="shared" si="178"/>
        <v>3153215.0884519182</v>
      </c>
    </row>
    <row r="1874" spans="2:19" ht="15" customHeight="1" x14ac:dyDescent="0.25">
      <c r="B1874" s="11">
        <v>1870</v>
      </c>
      <c r="C1874" s="161" t="s">
        <v>737</v>
      </c>
      <c r="D1874" s="237"/>
      <c r="E1874" s="152">
        <v>42455</v>
      </c>
      <c r="F1874" s="58">
        <v>44482</v>
      </c>
      <c r="G1874" s="5">
        <f t="shared" si="176"/>
        <v>5.5534246575342463</v>
      </c>
      <c r="H1874" s="11">
        <v>15</v>
      </c>
      <c r="I1874" s="11"/>
      <c r="J1874" s="87">
        <v>0.05</v>
      </c>
      <c r="K1874" s="88">
        <f t="shared" si="177"/>
        <v>6.3333333333333325E-2</v>
      </c>
      <c r="L1874" s="238">
        <v>4876138</v>
      </c>
      <c r="M1874" s="238">
        <v>4070515.2</v>
      </c>
      <c r="N1874" s="89">
        <v>0.05</v>
      </c>
      <c r="O1874" s="239">
        <f t="shared" si="179"/>
        <v>5119944.9000000004</v>
      </c>
      <c r="P1874" s="238">
        <f t="shared" si="180"/>
        <v>1800771.1226821914</v>
      </c>
      <c r="Q1874" s="238">
        <f t="shared" si="181"/>
        <v>3319173.7773178089</v>
      </c>
      <c r="R1874" s="89">
        <v>0.05</v>
      </c>
      <c r="S1874" s="238">
        <f t="shared" si="178"/>
        <v>3153215.0884519182</v>
      </c>
    </row>
    <row r="1875" spans="2:19" ht="15" customHeight="1" x14ac:dyDescent="0.25">
      <c r="B1875" s="11">
        <v>1871</v>
      </c>
      <c r="C1875" s="161" t="s">
        <v>737</v>
      </c>
      <c r="D1875" s="237"/>
      <c r="E1875" s="152">
        <v>42455</v>
      </c>
      <c r="F1875" s="58">
        <v>44482</v>
      </c>
      <c r="G1875" s="5">
        <f t="shared" si="176"/>
        <v>5.5534246575342463</v>
      </c>
      <c r="H1875" s="11">
        <v>15</v>
      </c>
      <c r="I1875" s="11"/>
      <c r="J1875" s="87">
        <v>0.05</v>
      </c>
      <c r="K1875" s="88">
        <f t="shared" si="177"/>
        <v>6.3333333333333325E-2</v>
      </c>
      <c r="L1875" s="238">
        <v>4876138</v>
      </c>
      <c r="M1875" s="238">
        <v>4070515.2</v>
      </c>
      <c r="N1875" s="89">
        <v>0.05</v>
      </c>
      <c r="O1875" s="239">
        <f t="shared" si="179"/>
        <v>5119944.9000000004</v>
      </c>
      <c r="P1875" s="238">
        <f t="shared" si="180"/>
        <v>1800771.1226821914</v>
      </c>
      <c r="Q1875" s="238">
        <f t="shared" si="181"/>
        <v>3319173.7773178089</v>
      </c>
      <c r="R1875" s="89">
        <v>0.05</v>
      </c>
      <c r="S1875" s="238">
        <f t="shared" si="178"/>
        <v>3153215.0884519182</v>
      </c>
    </row>
    <row r="1876" spans="2:19" ht="15" customHeight="1" x14ac:dyDescent="0.25">
      <c r="B1876" s="11">
        <v>1872</v>
      </c>
      <c r="C1876" s="161" t="s">
        <v>737</v>
      </c>
      <c r="D1876" s="237"/>
      <c r="E1876" s="152">
        <v>42455</v>
      </c>
      <c r="F1876" s="58">
        <v>44482</v>
      </c>
      <c r="G1876" s="5">
        <f t="shared" si="176"/>
        <v>5.5534246575342463</v>
      </c>
      <c r="H1876" s="11">
        <v>15</v>
      </c>
      <c r="I1876" s="11"/>
      <c r="J1876" s="87">
        <v>0.05</v>
      </c>
      <c r="K1876" s="88">
        <f t="shared" si="177"/>
        <v>6.3333333333333325E-2</v>
      </c>
      <c r="L1876" s="238">
        <v>4876138</v>
      </c>
      <c r="M1876" s="238">
        <v>4070515.2</v>
      </c>
      <c r="N1876" s="89">
        <v>0.05</v>
      </c>
      <c r="O1876" s="239">
        <f t="shared" si="179"/>
        <v>5119944.9000000004</v>
      </c>
      <c r="P1876" s="238">
        <f t="shared" si="180"/>
        <v>1800771.1226821914</v>
      </c>
      <c r="Q1876" s="238">
        <f t="shared" si="181"/>
        <v>3319173.7773178089</v>
      </c>
      <c r="R1876" s="89">
        <v>0.05</v>
      </c>
      <c r="S1876" s="238">
        <f t="shared" si="178"/>
        <v>3153215.0884519182</v>
      </c>
    </row>
    <row r="1877" spans="2:19" ht="15" customHeight="1" x14ac:dyDescent="0.25">
      <c r="B1877" s="11">
        <v>1873</v>
      </c>
      <c r="C1877" s="161" t="s">
        <v>737</v>
      </c>
      <c r="D1877" s="237"/>
      <c r="E1877" s="152">
        <v>42455</v>
      </c>
      <c r="F1877" s="58">
        <v>44482</v>
      </c>
      <c r="G1877" s="5">
        <f t="shared" si="176"/>
        <v>5.5534246575342463</v>
      </c>
      <c r="H1877" s="11">
        <v>15</v>
      </c>
      <c r="I1877" s="11"/>
      <c r="J1877" s="87">
        <v>0.05</v>
      </c>
      <c r="K1877" s="88">
        <f t="shared" si="177"/>
        <v>6.3333333333333325E-2</v>
      </c>
      <c r="L1877" s="238">
        <v>4876138</v>
      </c>
      <c r="M1877" s="238">
        <v>4070515.2</v>
      </c>
      <c r="N1877" s="89">
        <v>0.05</v>
      </c>
      <c r="O1877" s="239">
        <f t="shared" si="179"/>
        <v>5119944.9000000004</v>
      </c>
      <c r="P1877" s="238">
        <f t="shared" si="180"/>
        <v>1800771.1226821914</v>
      </c>
      <c r="Q1877" s="238">
        <f t="shared" si="181"/>
        <v>3319173.7773178089</v>
      </c>
      <c r="R1877" s="89">
        <v>0.05</v>
      </c>
      <c r="S1877" s="238">
        <f t="shared" si="178"/>
        <v>3153215.0884519182</v>
      </c>
    </row>
    <row r="1878" spans="2:19" ht="15" customHeight="1" x14ac:dyDescent="0.25">
      <c r="B1878" s="11">
        <v>1874</v>
      </c>
      <c r="C1878" s="161" t="s">
        <v>737</v>
      </c>
      <c r="D1878" s="237"/>
      <c r="E1878" s="152">
        <v>42455</v>
      </c>
      <c r="F1878" s="58">
        <v>44482</v>
      </c>
      <c r="G1878" s="5">
        <f t="shared" si="176"/>
        <v>5.5534246575342463</v>
      </c>
      <c r="H1878" s="11">
        <v>15</v>
      </c>
      <c r="I1878" s="11"/>
      <c r="J1878" s="87">
        <v>0.05</v>
      </c>
      <c r="K1878" s="88">
        <f t="shared" si="177"/>
        <v>6.3333333333333325E-2</v>
      </c>
      <c r="L1878" s="238">
        <v>4876138</v>
      </c>
      <c r="M1878" s="238">
        <v>4070515.2</v>
      </c>
      <c r="N1878" s="89">
        <v>0.05</v>
      </c>
      <c r="O1878" s="239">
        <f t="shared" si="179"/>
        <v>5119944.9000000004</v>
      </c>
      <c r="P1878" s="238">
        <f t="shared" si="180"/>
        <v>1800771.1226821914</v>
      </c>
      <c r="Q1878" s="238">
        <f t="shared" si="181"/>
        <v>3319173.7773178089</v>
      </c>
      <c r="R1878" s="89">
        <v>0.05</v>
      </c>
      <c r="S1878" s="238">
        <f t="shared" si="178"/>
        <v>3153215.0884519182</v>
      </c>
    </row>
    <row r="1879" spans="2:19" ht="15" customHeight="1" x14ac:dyDescent="0.25">
      <c r="B1879" s="11">
        <v>1875</v>
      </c>
      <c r="C1879" s="161" t="s">
        <v>737</v>
      </c>
      <c r="D1879" s="237"/>
      <c r="E1879" s="152">
        <v>42455</v>
      </c>
      <c r="F1879" s="58">
        <v>44482</v>
      </c>
      <c r="G1879" s="5">
        <f t="shared" si="176"/>
        <v>5.5534246575342463</v>
      </c>
      <c r="H1879" s="11">
        <v>15</v>
      </c>
      <c r="I1879" s="11"/>
      <c r="J1879" s="87">
        <v>0.05</v>
      </c>
      <c r="K1879" s="88">
        <f t="shared" si="177"/>
        <v>6.3333333333333325E-2</v>
      </c>
      <c r="L1879" s="238">
        <v>4876138</v>
      </c>
      <c r="M1879" s="238">
        <v>4070515.2</v>
      </c>
      <c r="N1879" s="89">
        <v>0.05</v>
      </c>
      <c r="O1879" s="239">
        <f t="shared" si="179"/>
        <v>5119944.9000000004</v>
      </c>
      <c r="P1879" s="238">
        <f t="shared" si="180"/>
        <v>1800771.1226821914</v>
      </c>
      <c r="Q1879" s="238">
        <f t="shared" si="181"/>
        <v>3319173.7773178089</v>
      </c>
      <c r="R1879" s="89">
        <v>0.05</v>
      </c>
      <c r="S1879" s="238">
        <f t="shared" si="178"/>
        <v>3153215.0884519182</v>
      </c>
    </row>
    <row r="1880" spans="2:19" ht="15" customHeight="1" x14ac:dyDescent="0.25">
      <c r="B1880" s="11">
        <v>1876</v>
      </c>
      <c r="C1880" s="161" t="s">
        <v>737</v>
      </c>
      <c r="D1880" s="237"/>
      <c r="E1880" s="152">
        <v>42455</v>
      </c>
      <c r="F1880" s="58">
        <v>44482</v>
      </c>
      <c r="G1880" s="5">
        <f t="shared" si="176"/>
        <v>5.5534246575342463</v>
      </c>
      <c r="H1880" s="11">
        <v>15</v>
      </c>
      <c r="I1880" s="11"/>
      <c r="J1880" s="87">
        <v>0.05</v>
      </c>
      <c r="K1880" s="88">
        <f t="shared" si="177"/>
        <v>6.3333333333333325E-2</v>
      </c>
      <c r="L1880" s="238">
        <v>4876138</v>
      </c>
      <c r="M1880" s="238">
        <v>4070515.2</v>
      </c>
      <c r="N1880" s="89">
        <v>0.05</v>
      </c>
      <c r="O1880" s="239">
        <f t="shared" si="179"/>
        <v>5119944.9000000004</v>
      </c>
      <c r="P1880" s="238">
        <f t="shared" si="180"/>
        <v>1800771.1226821914</v>
      </c>
      <c r="Q1880" s="238">
        <f t="shared" si="181"/>
        <v>3319173.7773178089</v>
      </c>
      <c r="R1880" s="89">
        <v>0.05</v>
      </c>
      <c r="S1880" s="238">
        <f t="shared" si="178"/>
        <v>3153215.0884519182</v>
      </c>
    </row>
    <row r="1881" spans="2:19" ht="15" customHeight="1" x14ac:dyDescent="0.25">
      <c r="B1881" s="11">
        <v>1877</v>
      </c>
      <c r="C1881" s="161" t="s">
        <v>737</v>
      </c>
      <c r="D1881" s="237"/>
      <c r="E1881" s="152">
        <v>42455</v>
      </c>
      <c r="F1881" s="58">
        <v>44482</v>
      </c>
      <c r="G1881" s="5">
        <f t="shared" si="176"/>
        <v>5.5534246575342463</v>
      </c>
      <c r="H1881" s="11">
        <v>15</v>
      </c>
      <c r="I1881" s="11"/>
      <c r="J1881" s="87">
        <v>0.05</v>
      </c>
      <c r="K1881" s="88">
        <f t="shared" si="177"/>
        <v>6.3333333333333325E-2</v>
      </c>
      <c r="L1881" s="238">
        <v>4876138</v>
      </c>
      <c r="M1881" s="238">
        <v>4070515.2</v>
      </c>
      <c r="N1881" s="89">
        <v>0.05</v>
      </c>
      <c r="O1881" s="239">
        <f t="shared" si="179"/>
        <v>5119944.9000000004</v>
      </c>
      <c r="P1881" s="238">
        <f t="shared" si="180"/>
        <v>1800771.1226821914</v>
      </c>
      <c r="Q1881" s="238">
        <f t="shared" si="181"/>
        <v>3319173.7773178089</v>
      </c>
      <c r="R1881" s="89">
        <v>0.05</v>
      </c>
      <c r="S1881" s="238">
        <f t="shared" si="178"/>
        <v>3153215.0884519182</v>
      </c>
    </row>
    <row r="1882" spans="2:19" ht="15" customHeight="1" x14ac:dyDescent="0.25">
      <c r="B1882" s="11">
        <v>1878</v>
      </c>
      <c r="C1882" s="161" t="s">
        <v>737</v>
      </c>
      <c r="D1882" s="237"/>
      <c r="E1882" s="152">
        <v>42455</v>
      </c>
      <c r="F1882" s="58">
        <v>44482</v>
      </c>
      <c r="G1882" s="5">
        <f t="shared" si="176"/>
        <v>5.5534246575342463</v>
      </c>
      <c r="H1882" s="11">
        <v>15</v>
      </c>
      <c r="I1882" s="11"/>
      <c r="J1882" s="87">
        <v>0.05</v>
      </c>
      <c r="K1882" s="88">
        <f t="shared" si="177"/>
        <v>6.3333333333333325E-2</v>
      </c>
      <c r="L1882" s="238">
        <v>4876138</v>
      </c>
      <c r="M1882" s="238">
        <v>4070515.2</v>
      </c>
      <c r="N1882" s="89">
        <v>0.05</v>
      </c>
      <c r="O1882" s="239">
        <f t="shared" si="179"/>
        <v>5119944.9000000004</v>
      </c>
      <c r="P1882" s="238">
        <f t="shared" si="180"/>
        <v>1800771.1226821914</v>
      </c>
      <c r="Q1882" s="238">
        <f t="shared" si="181"/>
        <v>3319173.7773178089</v>
      </c>
      <c r="R1882" s="89">
        <v>0.05</v>
      </c>
      <c r="S1882" s="238">
        <f t="shared" si="178"/>
        <v>3153215.0884519182</v>
      </c>
    </row>
    <row r="1883" spans="2:19" ht="15" customHeight="1" x14ac:dyDescent="0.25">
      <c r="B1883" s="11">
        <v>1879</v>
      </c>
      <c r="C1883" s="161" t="s">
        <v>737</v>
      </c>
      <c r="D1883" s="237"/>
      <c r="E1883" s="152">
        <v>42455</v>
      </c>
      <c r="F1883" s="58">
        <v>44482</v>
      </c>
      <c r="G1883" s="5">
        <f t="shared" si="176"/>
        <v>5.5534246575342463</v>
      </c>
      <c r="H1883" s="11">
        <v>15</v>
      </c>
      <c r="I1883" s="11"/>
      <c r="J1883" s="87">
        <v>0.05</v>
      </c>
      <c r="K1883" s="88">
        <f t="shared" si="177"/>
        <v>6.3333333333333325E-2</v>
      </c>
      <c r="L1883" s="238">
        <v>4876138</v>
      </c>
      <c r="M1883" s="238">
        <v>4070515.2</v>
      </c>
      <c r="N1883" s="89">
        <v>0.05</v>
      </c>
      <c r="O1883" s="239">
        <f t="shared" si="179"/>
        <v>5119944.9000000004</v>
      </c>
      <c r="P1883" s="238">
        <f t="shared" si="180"/>
        <v>1800771.1226821914</v>
      </c>
      <c r="Q1883" s="238">
        <f t="shared" si="181"/>
        <v>3319173.7773178089</v>
      </c>
      <c r="R1883" s="89">
        <v>0.05</v>
      </c>
      <c r="S1883" s="238">
        <f t="shared" si="178"/>
        <v>3153215.0884519182</v>
      </c>
    </row>
    <row r="1884" spans="2:19" ht="15" customHeight="1" x14ac:dyDescent="0.25">
      <c r="B1884" s="11">
        <v>1880</v>
      </c>
      <c r="C1884" s="161" t="s">
        <v>737</v>
      </c>
      <c r="D1884" s="237"/>
      <c r="E1884" s="152">
        <v>42455</v>
      </c>
      <c r="F1884" s="58">
        <v>44482</v>
      </c>
      <c r="G1884" s="5">
        <f t="shared" si="176"/>
        <v>5.5534246575342463</v>
      </c>
      <c r="H1884" s="11">
        <v>15</v>
      </c>
      <c r="I1884" s="11"/>
      <c r="J1884" s="87">
        <v>0.05</v>
      </c>
      <c r="K1884" s="88">
        <f t="shared" si="177"/>
        <v>6.3333333333333325E-2</v>
      </c>
      <c r="L1884" s="238">
        <v>4876138</v>
      </c>
      <c r="M1884" s="238">
        <v>4070515.2</v>
      </c>
      <c r="N1884" s="89">
        <v>0.05</v>
      </c>
      <c r="O1884" s="239">
        <f t="shared" si="179"/>
        <v>5119944.9000000004</v>
      </c>
      <c r="P1884" s="238">
        <f t="shared" si="180"/>
        <v>1800771.1226821914</v>
      </c>
      <c r="Q1884" s="238">
        <f t="shared" si="181"/>
        <v>3319173.7773178089</v>
      </c>
      <c r="R1884" s="89">
        <v>0.05</v>
      </c>
      <c r="S1884" s="238">
        <f t="shared" si="178"/>
        <v>3153215.0884519182</v>
      </c>
    </row>
    <row r="1885" spans="2:19" ht="15" customHeight="1" x14ac:dyDescent="0.25">
      <c r="B1885" s="11">
        <v>1881</v>
      </c>
      <c r="C1885" s="161" t="s">
        <v>737</v>
      </c>
      <c r="D1885" s="237"/>
      <c r="E1885" s="152">
        <v>42455</v>
      </c>
      <c r="F1885" s="58">
        <v>44482</v>
      </c>
      <c r="G1885" s="5">
        <f t="shared" si="176"/>
        <v>5.5534246575342463</v>
      </c>
      <c r="H1885" s="11">
        <v>15</v>
      </c>
      <c r="I1885" s="11"/>
      <c r="J1885" s="87">
        <v>0.05</v>
      </c>
      <c r="K1885" s="88">
        <f t="shared" si="177"/>
        <v>6.3333333333333325E-2</v>
      </c>
      <c r="L1885" s="238">
        <v>4876138</v>
      </c>
      <c r="M1885" s="238">
        <v>4070515.2</v>
      </c>
      <c r="N1885" s="89">
        <v>0.05</v>
      </c>
      <c r="O1885" s="239">
        <f t="shared" si="179"/>
        <v>5119944.9000000004</v>
      </c>
      <c r="P1885" s="238">
        <f t="shared" si="180"/>
        <v>1800771.1226821914</v>
      </c>
      <c r="Q1885" s="238">
        <f t="shared" si="181"/>
        <v>3319173.7773178089</v>
      </c>
      <c r="R1885" s="89">
        <v>0.05</v>
      </c>
      <c r="S1885" s="238">
        <f t="shared" si="178"/>
        <v>3153215.0884519182</v>
      </c>
    </row>
    <row r="1886" spans="2:19" ht="15" customHeight="1" x14ac:dyDescent="0.25">
      <c r="B1886" s="11">
        <v>1882</v>
      </c>
      <c r="C1886" s="161" t="s">
        <v>737</v>
      </c>
      <c r="D1886" s="237"/>
      <c r="E1886" s="152">
        <v>42455</v>
      </c>
      <c r="F1886" s="58">
        <v>44482</v>
      </c>
      <c r="G1886" s="5">
        <f t="shared" si="176"/>
        <v>5.5534246575342463</v>
      </c>
      <c r="H1886" s="11">
        <v>15</v>
      </c>
      <c r="I1886" s="11"/>
      <c r="J1886" s="87">
        <v>0.05</v>
      </c>
      <c r="K1886" s="88">
        <f t="shared" si="177"/>
        <v>6.3333333333333325E-2</v>
      </c>
      <c r="L1886" s="238">
        <v>4876138</v>
      </c>
      <c r="M1886" s="238">
        <v>4070515.2</v>
      </c>
      <c r="N1886" s="89">
        <v>0.05</v>
      </c>
      <c r="O1886" s="239">
        <f t="shared" si="179"/>
        <v>5119944.9000000004</v>
      </c>
      <c r="P1886" s="238">
        <f t="shared" si="180"/>
        <v>1800771.1226821914</v>
      </c>
      <c r="Q1886" s="238">
        <f t="shared" si="181"/>
        <v>3319173.7773178089</v>
      </c>
      <c r="R1886" s="89">
        <v>0.05</v>
      </c>
      <c r="S1886" s="238">
        <f t="shared" si="178"/>
        <v>3153215.0884519182</v>
      </c>
    </row>
    <row r="1887" spans="2:19" ht="15" customHeight="1" x14ac:dyDescent="0.25">
      <c r="B1887" s="11">
        <v>1883</v>
      </c>
      <c r="C1887" s="161" t="s">
        <v>737</v>
      </c>
      <c r="D1887" s="237"/>
      <c r="E1887" s="152">
        <v>42455</v>
      </c>
      <c r="F1887" s="58">
        <v>44482</v>
      </c>
      <c r="G1887" s="5">
        <f t="shared" si="176"/>
        <v>5.5534246575342463</v>
      </c>
      <c r="H1887" s="11">
        <v>15</v>
      </c>
      <c r="I1887" s="11"/>
      <c r="J1887" s="87">
        <v>0.05</v>
      </c>
      <c r="K1887" s="88">
        <f t="shared" si="177"/>
        <v>6.3333333333333325E-2</v>
      </c>
      <c r="L1887" s="238">
        <v>4876138</v>
      </c>
      <c r="M1887" s="238">
        <v>4070515.2</v>
      </c>
      <c r="N1887" s="89">
        <v>0.05</v>
      </c>
      <c r="O1887" s="239">
        <f t="shared" si="179"/>
        <v>5119944.9000000004</v>
      </c>
      <c r="P1887" s="238">
        <f t="shared" si="180"/>
        <v>1800771.1226821914</v>
      </c>
      <c r="Q1887" s="238">
        <f t="shared" si="181"/>
        <v>3319173.7773178089</v>
      </c>
      <c r="R1887" s="89">
        <v>0.05</v>
      </c>
      <c r="S1887" s="238">
        <f t="shared" si="178"/>
        <v>3153215.0884519182</v>
      </c>
    </row>
    <row r="1888" spans="2:19" ht="15" customHeight="1" x14ac:dyDescent="0.25">
      <c r="B1888" s="11">
        <v>1884</v>
      </c>
      <c r="C1888" s="161" t="s">
        <v>737</v>
      </c>
      <c r="D1888" s="237"/>
      <c r="E1888" s="152">
        <v>42455</v>
      </c>
      <c r="F1888" s="58">
        <v>44482</v>
      </c>
      <c r="G1888" s="5">
        <f t="shared" si="176"/>
        <v>5.5534246575342463</v>
      </c>
      <c r="H1888" s="11">
        <v>15</v>
      </c>
      <c r="I1888" s="11"/>
      <c r="J1888" s="87">
        <v>0.05</v>
      </c>
      <c r="K1888" s="88">
        <f t="shared" si="177"/>
        <v>6.3333333333333325E-2</v>
      </c>
      <c r="L1888" s="238">
        <v>4876138</v>
      </c>
      <c r="M1888" s="238">
        <v>4070515.2</v>
      </c>
      <c r="N1888" s="89">
        <v>0.05</v>
      </c>
      <c r="O1888" s="239">
        <f t="shared" si="179"/>
        <v>5119944.9000000004</v>
      </c>
      <c r="P1888" s="238">
        <f t="shared" si="180"/>
        <v>1800771.1226821914</v>
      </c>
      <c r="Q1888" s="238">
        <f t="shared" si="181"/>
        <v>3319173.7773178089</v>
      </c>
      <c r="R1888" s="89">
        <v>0.05</v>
      </c>
      <c r="S1888" s="238">
        <f t="shared" si="178"/>
        <v>3153215.0884519182</v>
      </c>
    </row>
    <row r="1889" spans="2:19" ht="15" customHeight="1" x14ac:dyDescent="0.25">
      <c r="B1889" s="11">
        <v>1885</v>
      </c>
      <c r="C1889" s="161" t="s">
        <v>737</v>
      </c>
      <c r="D1889" s="237"/>
      <c r="E1889" s="152">
        <v>42455</v>
      </c>
      <c r="F1889" s="58">
        <v>44482</v>
      </c>
      <c r="G1889" s="5">
        <f t="shared" si="176"/>
        <v>5.5534246575342463</v>
      </c>
      <c r="H1889" s="11">
        <v>15</v>
      </c>
      <c r="I1889" s="11"/>
      <c r="J1889" s="87">
        <v>0.05</v>
      </c>
      <c r="K1889" s="88">
        <f t="shared" si="177"/>
        <v>6.3333333333333325E-2</v>
      </c>
      <c r="L1889" s="238">
        <v>4876138</v>
      </c>
      <c r="M1889" s="238">
        <v>4070515.2</v>
      </c>
      <c r="N1889" s="89">
        <v>0.05</v>
      </c>
      <c r="O1889" s="239">
        <f t="shared" si="179"/>
        <v>5119944.9000000004</v>
      </c>
      <c r="P1889" s="238">
        <f t="shared" si="180"/>
        <v>1800771.1226821914</v>
      </c>
      <c r="Q1889" s="238">
        <f t="shared" si="181"/>
        <v>3319173.7773178089</v>
      </c>
      <c r="R1889" s="89">
        <v>0.05</v>
      </c>
      <c r="S1889" s="238">
        <f t="shared" si="178"/>
        <v>3153215.0884519182</v>
      </c>
    </row>
    <row r="1890" spans="2:19" ht="15" customHeight="1" x14ac:dyDescent="0.25">
      <c r="B1890" s="11">
        <v>1886</v>
      </c>
      <c r="C1890" s="161" t="s">
        <v>737</v>
      </c>
      <c r="D1890" s="237"/>
      <c r="E1890" s="152">
        <v>42455</v>
      </c>
      <c r="F1890" s="58">
        <v>44482</v>
      </c>
      <c r="G1890" s="5">
        <f t="shared" si="176"/>
        <v>5.5534246575342463</v>
      </c>
      <c r="H1890" s="11">
        <v>15</v>
      </c>
      <c r="I1890" s="11"/>
      <c r="J1890" s="87">
        <v>0.05</v>
      </c>
      <c r="K1890" s="88">
        <f t="shared" si="177"/>
        <v>6.3333333333333325E-2</v>
      </c>
      <c r="L1890" s="238">
        <v>4876138</v>
      </c>
      <c r="M1890" s="238">
        <v>4070515.2</v>
      </c>
      <c r="N1890" s="89">
        <v>0.05</v>
      </c>
      <c r="O1890" s="239">
        <f t="shared" si="179"/>
        <v>5119944.9000000004</v>
      </c>
      <c r="P1890" s="238">
        <f t="shared" si="180"/>
        <v>1800771.1226821914</v>
      </c>
      <c r="Q1890" s="238">
        <f t="shared" si="181"/>
        <v>3319173.7773178089</v>
      </c>
      <c r="R1890" s="89">
        <v>0.05</v>
      </c>
      <c r="S1890" s="238">
        <f t="shared" si="178"/>
        <v>3153215.0884519182</v>
      </c>
    </row>
    <row r="1891" spans="2:19" ht="15" customHeight="1" x14ac:dyDescent="0.25">
      <c r="B1891" s="11">
        <v>1887</v>
      </c>
      <c r="C1891" s="161" t="s">
        <v>737</v>
      </c>
      <c r="D1891" s="237"/>
      <c r="E1891" s="152">
        <v>42455</v>
      </c>
      <c r="F1891" s="58">
        <v>44482</v>
      </c>
      <c r="G1891" s="5">
        <f t="shared" si="176"/>
        <v>5.5534246575342463</v>
      </c>
      <c r="H1891" s="11">
        <v>15</v>
      </c>
      <c r="I1891" s="11"/>
      <c r="J1891" s="87">
        <v>0.05</v>
      </c>
      <c r="K1891" s="88">
        <f t="shared" si="177"/>
        <v>6.3333333333333325E-2</v>
      </c>
      <c r="L1891" s="238">
        <v>4876138</v>
      </c>
      <c r="M1891" s="238">
        <v>4070515.2</v>
      </c>
      <c r="N1891" s="89">
        <v>0.05</v>
      </c>
      <c r="O1891" s="239">
        <f t="shared" si="179"/>
        <v>5119944.9000000004</v>
      </c>
      <c r="P1891" s="238">
        <f t="shared" si="180"/>
        <v>1800771.1226821914</v>
      </c>
      <c r="Q1891" s="238">
        <f t="shared" si="181"/>
        <v>3319173.7773178089</v>
      </c>
      <c r="R1891" s="89">
        <v>0.05</v>
      </c>
      <c r="S1891" s="238">
        <f t="shared" si="178"/>
        <v>3153215.0884519182</v>
      </c>
    </row>
    <row r="1892" spans="2:19" ht="15" customHeight="1" x14ac:dyDescent="0.25">
      <c r="B1892" s="11">
        <v>1888</v>
      </c>
      <c r="C1892" s="161" t="s">
        <v>737</v>
      </c>
      <c r="D1892" s="237"/>
      <c r="E1892" s="152">
        <v>42455</v>
      </c>
      <c r="F1892" s="58">
        <v>44482</v>
      </c>
      <c r="G1892" s="5">
        <f t="shared" si="176"/>
        <v>5.5534246575342463</v>
      </c>
      <c r="H1892" s="11">
        <v>15</v>
      </c>
      <c r="I1892" s="11"/>
      <c r="J1892" s="87">
        <v>0.05</v>
      </c>
      <c r="K1892" s="88">
        <f t="shared" si="177"/>
        <v>6.3333333333333325E-2</v>
      </c>
      <c r="L1892" s="238">
        <v>4876138</v>
      </c>
      <c r="M1892" s="238">
        <v>4070515.2</v>
      </c>
      <c r="N1892" s="89">
        <v>0.05</v>
      </c>
      <c r="O1892" s="239">
        <f t="shared" si="179"/>
        <v>5119944.9000000004</v>
      </c>
      <c r="P1892" s="238">
        <f t="shared" si="180"/>
        <v>1800771.1226821914</v>
      </c>
      <c r="Q1892" s="238">
        <f t="shared" si="181"/>
        <v>3319173.7773178089</v>
      </c>
      <c r="R1892" s="89">
        <v>0.05</v>
      </c>
      <c r="S1892" s="238">
        <f t="shared" si="178"/>
        <v>3153215.0884519182</v>
      </c>
    </row>
    <row r="1893" spans="2:19" ht="15" customHeight="1" x14ac:dyDescent="0.25">
      <c r="B1893" s="11">
        <v>1889</v>
      </c>
      <c r="C1893" s="161" t="s">
        <v>737</v>
      </c>
      <c r="D1893" s="237"/>
      <c r="E1893" s="152">
        <v>42455</v>
      </c>
      <c r="F1893" s="58">
        <v>44482</v>
      </c>
      <c r="G1893" s="5">
        <f t="shared" si="176"/>
        <v>5.5534246575342463</v>
      </c>
      <c r="H1893" s="11">
        <v>15</v>
      </c>
      <c r="I1893" s="11"/>
      <c r="J1893" s="87">
        <v>0.05</v>
      </c>
      <c r="K1893" s="88">
        <f t="shared" si="177"/>
        <v>6.3333333333333325E-2</v>
      </c>
      <c r="L1893" s="238">
        <v>4876138</v>
      </c>
      <c r="M1893" s="238">
        <v>4070515.2</v>
      </c>
      <c r="N1893" s="89">
        <v>0.05</v>
      </c>
      <c r="O1893" s="239">
        <f t="shared" si="179"/>
        <v>5119944.9000000004</v>
      </c>
      <c r="P1893" s="238">
        <f t="shared" si="180"/>
        <v>1800771.1226821914</v>
      </c>
      <c r="Q1893" s="238">
        <f t="shared" si="181"/>
        <v>3319173.7773178089</v>
      </c>
      <c r="R1893" s="89">
        <v>0.05</v>
      </c>
      <c r="S1893" s="238">
        <f t="shared" si="178"/>
        <v>3153215.0884519182</v>
      </c>
    </row>
    <row r="1894" spans="2:19" ht="15" customHeight="1" x14ac:dyDescent="0.25">
      <c r="B1894" s="11">
        <v>1890</v>
      </c>
      <c r="C1894" s="161" t="s">
        <v>737</v>
      </c>
      <c r="D1894" s="237"/>
      <c r="E1894" s="152">
        <v>42455</v>
      </c>
      <c r="F1894" s="58">
        <v>44482</v>
      </c>
      <c r="G1894" s="5">
        <f t="shared" si="176"/>
        <v>5.5534246575342463</v>
      </c>
      <c r="H1894" s="11">
        <v>15</v>
      </c>
      <c r="I1894" s="11"/>
      <c r="J1894" s="87">
        <v>0.05</v>
      </c>
      <c r="K1894" s="88">
        <f t="shared" si="177"/>
        <v>6.3333333333333325E-2</v>
      </c>
      <c r="L1894" s="238">
        <v>4876138</v>
      </c>
      <c r="M1894" s="238">
        <v>4070515.2</v>
      </c>
      <c r="N1894" s="89">
        <v>0.05</v>
      </c>
      <c r="O1894" s="239">
        <f t="shared" si="179"/>
        <v>5119944.9000000004</v>
      </c>
      <c r="P1894" s="238">
        <f t="shared" si="180"/>
        <v>1800771.1226821914</v>
      </c>
      <c r="Q1894" s="238">
        <f t="shared" si="181"/>
        <v>3319173.7773178089</v>
      </c>
      <c r="R1894" s="89">
        <v>0.05</v>
      </c>
      <c r="S1894" s="238">
        <f t="shared" si="178"/>
        <v>3153215.0884519182</v>
      </c>
    </row>
    <row r="1895" spans="2:19" ht="15" customHeight="1" x14ac:dyDescent="0.25">
      <c r="B1895" s="11">
        <v>1891</v>
      </c>
      <c r="C1895" s="161" t="s">
        <v>737</v>
      </c>
      <c r="D1895" s="237"/>
      <c r="E1895" s="152">
        <v>42455</v>
      </c>
      <c r="F1895" s="58">
        <v>44482</v>
      </c>
      <c r="G1895" s="5">
        <f t="shared" si="176"/>
        <v>5.5534246575342463</v>
      </c>
      <c r="H1895" s="11">
        <v>15</v>
      </c>
      <c r="I1895" s="11"/>
      <c r="J1895" s="87">
        <v>0.05</v>
      </c>
      <c r="K1895" s="88">
        <f t="shared" si="177"/>
        <v>6.3333333333333325E-2</v>
      </c>
      <c r="L1895" s="238">
        <v>4876138</v>
      </c>
      <c r="M1895" s="238">
        <v>4070515.2</v>
      </c>
      <c r="N1895" s="89">
        <v>0.05</v>
      </c>
      <c r="O1895" s="239">
        <f t="shared" si="179"/>
        <v>5119944.9000000004</v>
      </c>
      <c r="P1895" s="238">
        <f t="shared" si="180"/>
        <v>1800771.1226821914</v>
      </c>
      <c r="Q1895" s="238">
        <f t="shared" si="181"/>
        <v>3319173.7773178089</v>
      </c>
      <c r="R1895" s="89">
        <v>0.05</v>
      </c>
      <c r="S1895" s="238">
        <f t="shared" si="178"/>
        <v>3153215.0884519182</v>
      </c>
    </row>
    <row r="1896" spans="2:19" ht="15" customHeight="1" x14ac:dyDescent="0.25">
      <c r="B1896" s="11">
        <v>1892</v>
      </c>
      <c r="C1896" s="161" t="s">
        <v>737</v>
      </c>
      <c r="D1896" s="237"/>
      <c r="E1896" s="152">
        <v>42455</v>
      </c>
      <c r="F1896" s="58">
        <v>44482</v>
      </c>
      <c r="G1896" s="5">
        <f t="shared" si="176"/>
        <v>5.5534246575342463</v>
      </c>
      <c r="H1896" s="11">
        <v>15</v>
      </c>
      <c r="I1896" s="11"/>
      <c r="J1896" s="87">
        <v>0.05</v>
      </c>
      <c r="K1896" s="88">
        <f t="shared" si="177"/>
        <v>6.3333333333333325E-2</v>
      </c>
      <c r="L1896" s="238">
        <v>4876138</v>
      </c>
      <c r="M1896" s="238">
        <v>4070515.2</v>
      </c>
      <c r="N1896" s="89">
        <v>0.05</v>
      </c>
      <c r="O1896" s="239">
        <f t="shared" si="179"/>
        <v>5119944.9000000004</v>
      </c>
      <c r="P1896" s="238">
        <f t="shared" si="180"/>
        <v>1800771.1226821914</v>
      </c>
      <c r="Q1896" s="238">
        <f t="shared" si="181"/>
        <v>3319173.7773178089</v>
      </c>
      <c r="R1896" s="89">
        <v>0.05</v>
      </c>
      <c r="S1896" s="238">
        <f t="shared" si="178"/>
        <v>3153215.0884519182</v>
      </c>
    </row>
    <row r="1897" spans="2:19" ht="15" customHeight="1" x14ac:dyDescent="0.25">
      <c r="B1897" s="11">
        <v>1893</v>
      </c>
      <c r="C1897" s="161" t="s">
        <v>737</v>
      </c>
      <c r="D1897" s="237"/>
      <c r="E1897" s="152">
        <v>42455</v>
      </c>
      <c r="F1897" s="58">
        <v>44482</v>
      </c>
      <c r="G1897" s="5">
        <f t="shared" si="176"/>
        <v>5.5534246575342463</v>
      </c>
      <c r="H1897" s="11">
        <v>15</v>
      </c>
      <c r="I1897" s="11"/>
      <c r="J1897" s="87">
        <v>0.05</v>
      </c>
      <c r="K1897" s="88">
        <f t="shared" si="177"/>
        <v>6.3333333333333325E-2</v>
      </c>
      <c r="L1897" s="238">
        <v>4876138</v>
      </c>
      <c r="M1897" s="238">
        <v>4070515.2</v>
      </c>
      <c r="N1897" s="89">
        <v>0.05</v>
      </c>
      <c r="O1897" s="239">
        <f t="shared" si="179"/>
        <v>5119944.9000000004</v>
      </c>
      <c r="P1897" s="238">
        <f t="shared" si="180"/>
        <v>1800771.1226821914</v>
      </c>
      <c r="Q1897" s="238">
        <f t="shared" si="181"/>
        <v>3319173.7773178089</v>
      </c>
      <c r="R1897" s="89">
        <v>0.05</v>
      </c>
      <c r="S1897" s="238">
        <f t="shared" si="178"/>
        <v>3153215.0884519182</v>
      </c>
    </row>
    <row r="1898" spans="2:19" ht="15" customHeight="1" x14ac:dyDescent="0.25">
      <c r="B1898" s="11">
        <v>1894</v>
      </c>
      <c r="C1898" s="161" t="s">
        <v>737</v>
      </c>
      <c r="D1898" s="237"/>
      <c r="E1898" s="152">
        <v>42455</v>
      </c>
      <c r="F1898" s="58">
        <v>44482</v>
      </c>
      <c r="G1898" s="5">
        <f t="shared" si="176"/>
        <v>5.5534246575342463</v>
      </c>
      <c r="H1898" s="11">
        <v>15</v>
      </c>
      <c r="I1898" s="11"/>
      <c r="J1898" s="87">
        <v>0.05</v>
      </c>
      <c r="K1898" s="88">
        <f t="shared" si="177"/>
        <v>6.3333333333333325E-2</v>
      </c>
      <c r="L1898" s="238">
        <v>4876138</v>
      </c>
      <c r="M1898" s="238">
        <v>4070515.2</v>
      </c>
      <c r="N1898" s="89">
        <v>0.05</v>
      </c>
      <c r="O1898" s="239">
        <f t="shared" si="179"/>
        <v>5119944.9000000004</v>
      </c>
      <c r="P1898" s="238">
        <f t="shared" si="180"/>
        <v>1800771.1226821914</v>
      </c>
      <c r="Q1898" s="238">
        <f t="shared" si="181"/>
        <v>3319173.7773178089</v>
      </c>
      <c r="R1898" s="89">
        <v>0.05</v>
      </c>
      <c r="S1898" s="238">
        <f t="shared" si="178"/>
        <v>3153215.0884519182</v>
      </c>
    </row>
    <row r="1899" spans="2:19" ht="15" customHeight="1" x14ac:dyDescent="0.25">
      <c r="B1899" s="11">
        <v>1895</v>
      </c>
      <c r="C1899" s="161" t="s">
        <v>737</v>
      </c>
      <c r="D1899" s="237"/>
      <c r="E1899" s="152">
        <v>42455</v>
      </c>
      <c r="F1899" s="58">
        <v>44482</v>
      </c>
      <c r="G1899" s="5">
        <f t="shared" si="176"/>
        <v>5.5534246575342463</v>
      </c>
      <c r="H1899" s="11">
        <v>15</v>
      </c>
      <c r="I1899" s="11"/>
      <c r="J1899" s="87">
        <v>0.05</v>
      </c>
      <c r="K1899" s="88">
        <f t="shared" si="177"/>
        <v>6.3333333333333325E-2</v>
      </c>
      <c r="L1899" s="238">
        <v>4876138</v>
      </c>
      <c r="M1899" s="238">
        <v>4070515.2</v>
      </c>
      <c r="N1899" s="89">
        <v>0.05</v>
      </c>
      <c r="O1899" s="239">
        <f t="shared" si="179"/>
        <v>5119944.9000000004</v>
      </c>
      <c r="P1899" s="238">
        <f t="shared" si="180"/>
        <v>1800771.1226821914</v>
      </c>
      <c r="Q1899" s="238">
        <f t="shared" si="181"/>
        <v>3319173.7773178089</v>
      </c>
      <c r="R1899" s="89">
        <v>0.05</v>
      </c>
      <c r="S1899" s="238">
        <f t="shared" si="178"/>
        <v>3153215.0884519182</v>
      </c>
    </row>
    <row r="1900" spans="2:19" ht="15" customHeight="1" x14ac:dyDescent="0.25">
      <c r="B1900" s="11">
        <v>1896</v>
      </c>
      <c r="C1900" s="161" t="s">
        <v>737</v>
      </c>
      <c r="D1900" s="237"/>
      <c r="E1900" s="152">
        <v>42455</v>
      </c>
      <c r="F1900" s="58">
        <v>44482</v>
      </c>
      <c r="G1900" s="5">
        <f t="shared" si="176"/>
        <v>5.5534246575342463</v>
      </c>
      <c r="H1900" s="11">
        <v>15</v>
      </c>
      <c r="I1900" s="11"/>
      <c r="J1900" s="87">
        <v>0.05</v>
      </c>
      <c r="K1900" s="88">
        <f t="shared" si="177"/>
        <v>6.3333333333333325E-2</v>
      </c>
      <c r="L1900" s="238">
        <v>4876138</v>
      </c>
      <c r="M1900" s="238">
        <v>4070515.2</v>
      </c>
      <c r="N1900" s="89">
        <v>0.05</v>
      </c>
      <c r="O1900" s="239">
        <f t="shared" si="179"/>
        <v>5119944.9000000004</v>
      </c>
      <c r="P1900" s="238">
        <f t="shared" si="180"/>
        <v>1800771.1226821914</v>
      </c>
      <c r="Q1900" s="238">
        <f t="shared" si="181"/>
        <v>3319173.7773178089</v>
      </c>
      <c r="R1900" s="89">
        <v>0.05</v>
      </c>
      <c r="S1900" s="238">
        <f t="shared" si="178"/>
        <v>3153215.0884519182</v>
      </c>
    </row>
    <row r="1901" spans="2:19" ht="15" customHeight="1" x14ac:dyDescent="0.25">
      <c r="B1901" s="11">
        <v>1897</v>
      </c>
      <c r="C1901" s="161" t="s">
        <v>737</v>
      </c>
      <c r="D1901" s="237"/>
      <c r="E1901" s="152">
        <v>42455</v>
      </c>
      <c r="F1901" s="58">
        <v>44482</v>
      </c>
      <c r="G1901" s="5">
        <f t="shared" si="176"/>
        <v>5.5534246575342463</v>
      </c>
      <c r="H1901" s="11">
        <v>15</v>
      </c>
      <c r="I1901" s="11"/>
      <c r="J1901" s="87">
        <v>0.05</v>
      </c>
      <c r="K1901" s="88">
        <f t="shared" si="177"/>
        <v>6.3333333333333325E-2</v>
      </c>
      <c r="L1901" s="238">
        <v>4876138</v>
      </c>
      <c r="M1901" s="238">
        <v>4070515.2</v>
      </c>
      <c r="N1901" s="89">
        <v>0.05</v>
      </c>
      <c r="O1901" s="239">
        <f t="shared" si="179"/>
        <v>5119944.9000000004</v>
      </c>
      <c r="P1901" s="238">
        <f t="shared" si="180"/>
        <v>1800771.1226821914</v>
      </c>
      <c r="Q1901" s="238">
        <f t="shared" si="181"/>
        <v>3319173.7773178089</v>
      </c>
      <c r="R1901" s="89">
        <v>0.05</v>
      </c>
      <c r="S1901" s="238">
        <f t="shared" si="178"/>
        <v>3153215.0884519182</v>
      </c>
    </row>
    <row r="1902" spans="2:19" ht="15" customHeight="1" x14ac:dyDescent="0.25">
      <c r="B1902" s="11">
        <v>1898</v>
      </c>
      <c r="C1902" s="161" t="s">
        <v>737</v>
      </c>
      <c r="D1902" s="237"/>
      <c r="E1902" s="152">
        <v>42455</v>
      </c>
      <c r="F1902" s="58">
        <v>44482</v>
      </c>
      <c r="G1902" s="5">
        <f t="shared" si="176"/>
        <v>5.5534246575342463</v>
      </c>
      <c r="H1902" s="11">
        <v>15</v>
      </c>
      <c r="I1902" s="11"/>
      <c r="J1902" s="87">
        <v>0.05</v>
      </c>
      <c r="K1902" s="88">
        <f t="shared" si="177"/>
        <v>6.3333333333333325E-2</v>
      </c>
      <c r="L1902" s="238">
        <v>4876138</v>
      </c>
      <c r="M1902" s="238">
        <v>4070515.2</v>
      </c>
      <c r="N1902" s="89">
        <v>0.05</v>
      </c>
      <c r="O1902" s="239">
        <f t="shared" si="179"/>
        <v>5119944.9000000004</v>
      </c>
      <c r="P1902" s="238">
        <f t="shared" si="180"/>
        <v>1800771.1226821914</v>
      </c>
      <c r="Q1902" s="238">
        <f t="shared" si="181"/>
        <v>3319173.7773178089</v>
      </c>
      <c r="R1902" s="89">
        <v>0.05</v>
      </c>
      <c r="S1902" s="238">
        <f t="shared" si="178"/>
        <v>3153215.0884519182</v>
      </c>
    </row>
    <row r="1903" spans="2:19" ht="15" customHeight="1" x14ac:dyDescent="0.25">
      <c r="B1903" s="11">
        <v>1899</v>
      </c>
      <c r="C1903" s="161" t="s">
        <v>737</v>
      </c>
      <c r="D1903" s="237"/>
      <c r="E1903" s="152">
        <v>42455</v>
      </c>
      <c r="F1903" s="58">
        <v>44482</v>
      </c>
      <c r="G1903" s="5">
        <f t="shared" si="176"/>
        <v>5.5534246575342463</v>
      </c>
      <c r="H1903" s="11">
        <v>15</v>
      </c>
      <c r="I1903" s="11"/>
      <c r="J1903" s="87">
        <v>0.05</v>
      </c>
      <c r="K1903" s="88">
        <f t="shared" si="177"/>
        <v>6.3333333333333325E-2</v>
      </c>
      <c r="L1903" s="238">
        <v>4876138</v>
      </c>
      <c r="M1903" s="238">
        <v>4070515.2</v>
      </c>
      <c r="N1903" s="89">
        <v>0.05</v>
      </c>
      <c r="O1903" s="239">
        <f t="shared" si="179"/>
        <v>5119944.9000000004</v>
      </c>
      <c r="P1903" s="238">
        <f t="shared" si="180"/>
        <v>1800771.1226821914</v>
      </c>
      <c r="Q1903" s="238">
        <f t="shared" si="181"/>
        <v>3319173.7773178089</v>
      </c>
      <c r="R1903" s="89">
        <v>0.05</v>
      </c>
      <c r="S1903" s="238">
        <f t="shared" si="178"/>
        <v>3153215.0884519182</v>
      </c>
    </row>
    <row r="1904" spans="2:19" ht="15" customHeight="1" x14ac:dyDescent="0.25">
      <c r="B1904" s="11">
        <v>1900</v>
      </c>
      <c r="C1904" s="161" t="s">
        <v>737</v>
      </c>
      <c r="D1904" s="237"/>
      <c r="E1904" s="152">
        <v>42455</v>
      </c>
      <c r="F1904" s="58">
        <v>44482</v>
      </c>
      <c r="G1904" s="5">
        <f t="shared" si="176"/>
        <v>5.5534246575342463</v>
      </c>
      <c r="H1904" s="11">
        <v>15</v>
      </c>
      <c r="I1904" s="11"/>
      <c r="J1904" s="87">
        <v>0.05</v>
      </c>
      <c r="K1904" s="88">
        <f t="shared" si="177"/>
        <v>6.3333333333333325E-2</v>
      </c>
      <c r="L1904" s="238">
        <v>4876138</v>
      </c>
      <c r="M1904" s="238">
        <v>4070515.2</v>
      </c>
      <c r="N1904" s="89">
        <v>0.05</v>
      </c>
      <c r="O1904" s="239">
        <f t="shared" si="179"/>
        <v>5119944.9000000004</v>
      </c>
      <c r="P1904" s="238">
        <f t="shared" si="180"/>
        <v>1800771.1226821914</v>
      </c>
      <c r="Q1904" s="238">
        <f t="shared" si="181"/>
        <v>3319173.7773178089</v>
      </c>
      <c r="R1904" s="89">
        <v>0.05</v>
      </c>
      <c r="S1904" s="238">
        <f t="shared" si="178"/>
        <v>3153215.0884519182</v>
      </c>
    </row>
    <row r="1905" spans="2:19" ht="15" customHeight="1" x14ac:dyDescent="0.25">
      <c r="B1905" s="11">
        <v>1901</v>
      </c>
      <c r="C1905" s="161" t="s">
        <v>737</v>
      </c>
      <c r="D1905" s="237"/>
      <c r="E1905" s="152">
        <v>42455</v>
      </c>
      <c r="F1905" s="58">
        <v>44482</v>
      </c>
      <c r="G1905" s="5">
        <f t="shared" si="176"/>
        <v>5.5534246575342463</v>
      </c>
      <c r="H1905" s="11">
        <v>15</v>
      </c>
      <c r="I1905" s="11"/>
      <c r="J1905" s="87">
        <v>0.05</v>
      </c>
      <c r="K1905" s="88">
        <f t="shared" si="177"/>
        <v>6.3333333333333325E-2</v>
      </c>
      <c r="L1905" s="238">
        <v>4876138</v>
      </c>
      <c r="M1905" s="238">
        <v>4070515.2</v>
      </c>
      <c r="N1905" s="89">
        <v>0.05</v>
      </c>
      <c r="O1905" s="239">
        <f t="shared" si="179"/>
        <v>5119944.9000000004</v>
      </c>
      <c r="P1905" s="238">
        <f t="shared" si="180"/>
        <v>1800771.1226821914</v>
      </c>
      <c r="Q1905" s="238">
        <f t="shared" si="181"/>
        <v>3319173.7773178089</v>
      </c>
      <c r="R1905" s="89">
        <v>0.05</v>
      </c>
      <c r="S1905" s="238">
        <f t="shared" si="178"/>
        <v>3153215.0884519182</v>
      </c>
    </row>
    <row r="1906" spans="2:19" ht="15" customHeight="1" x14ac:dyDescent="0.25">
      <c r="B1906" s="11">
        <v>1902</v>
      </c>
      <c r="C1906" s="161" t="s">
        <v>737</v>
      </c>
      <c r="D1906" s="237"/>
      <c r="E1906" s="152">
        <v>42455</v>
      </c>
      <c r="F1906" s="58">
        <v>44482</v>
      </c>
      <c r="G1906" s="5">
        <f t="shared" si="176"/>
        <v>5.5534246575342463</v>
      </c>
      <c r="H1906" s="11">
        <v>15</v>
      </c>
      <c r="I1906" s="11"/>
      <c r="J1906" s="87">
        <v>0.05</v>
      </c>
      <c r="K1906" s="88">
        <f t="shared" si="177"/>
        <v>6.3333333333333325E-2</v>
      </c>
      <c r="L1906" s="238">
        <v>4876138</v>
      </c>
      <c r="M1906" s="238">
        <v>4070515.2</v>
      </c>
      <c r="N1906" s="89">
        <v>0.05</v>
      </c>
      <c r="O1906" s="239">
        <f t="shared" si="179"/>
        <v>5119944.9000000004</v>
      </c>
      <c r="P1906" s="238">
        <f t="shared" si="180"/>
        <v>1800771.1226821914</v>
      </c>
      <c r="Q1906" s="238">
        <f t="shared" si="181"/>
        <v>3319173.7773178089</v>
      </c>
      <c r="R1906" s="89">
        <v>0.05</v>
      </c>
      <c r="S1906" s="238">
        <f t="shared" si="178"/>
        <v>3153215.0884519182</v>
      </c>
    </row>
    <row r="1907" spans="2:19" ht="15" customHeight="1" x14ac:dyDescent="0.25">
      <c r="B1907" s="11">
        <v>1903</v>
      </c>
      <c r="C1907" s="161" t="s">
        <v>737</v>
      </c>
      <c r="D1907" s="237"/>
      <c r="E1907" s="152">
        <v>42455</v>
      </c>
      <c r="F1907" s="58">
        <v>44482</v>
      </c>
      <c r="G1907" s="5">
        <f t="shared" si="176"/>
        <v>5.5534246575342463</v>
      </c>
      <c r="H1907" s="11">
        <v>15</v>
      </c>
      <c r="I1907" s="11"/>
      <c r="J1907" s="87">
        <v>0.05</v>
      </c>
      <c r="K1907" s="88">
        <f t="shared" si="177"/>
        <v>6.3333333333333325E-2</v>
      </c>
      <c r="L1907" s="238">
        <v>4876138</v>
      </c>
      <c r="M1907" s="238">
        <v>4070515.2</v>
      </c>
      <c r="N1907" s="89">
        <v>0.05</v>
      </c>
      <c r="O1907" s="239">
        <f t="shared" si="179"/>
        <v>5119944.9000000004</v>
      </c>
      <c r="P1907" s="238">
        <f t="shared" si="180"/>
        <v>1800771.1226821914</v>
      </c>
      <c r="Q1907" s="238">
        <f t="shared" si="181"/>
        <v>3319173.7773178089</v>
      </c>
      <c r="R1907" s="89">
        <v>0.05</v>
      </c>
      <c r="S1907" s="238">
        <f t="shared" si="178"/>
        <v>3153215.0884519182</v>
      </c>
    </row>
    <row r="1908" spans="2:19" ht="15" customHeight="1" x14ac:dyDescent="0.25">
      <c r="B1908" s="11">
        <v>1904</v>
      </c>
      <c r="C1908" s="161" t="s">
        <v>737</v>
      </c>
      <c r="D1908" s="237"/>
      <c r="E1908" s="152">
        <v>42455</v>
      </c>
      <c r="F1908" s="58">
        <v>44482</v>
      </c>
      <c r="G1908" s="5">
        <f t="shared" si="176"/>
        <v>5.5534246575342463</v>
      </c>
      <c r="H1908" s="11">
        <v>15</v>
      </c>
      <c r="I1908" s="11"/>
      <c r="J1908" s="87">
        <v>0.05</v>
      </c>
      <c r="K1908" s="88">
        <f t="shared" si="177"/>
        <v>6.3333333333333325E-2</v>
      </c>
      <c r="L1908" s="238">
        <v>4876138</v>
      </c>
      <c r="M1908" s="238">
        <v>4070515.2</v>
      </c>
      <c r="N1908" s="89">
        <v>0.05</v>
      </c>
      <c r="O1908" s="239">
        <f t="shared" si="179"/>
        <v>5119944.9000000004</v>
      </c>
      <c r="P1908" s="238">
        <f t="shared" si="180"/>
        <v>1800771.1226821914</v>
      </c>
      <c r="Q1908" s="238">
        <f t="shared" si="181"/>
        <v>3319173.7773178089</v>
      </c>
      <c r="R1908" s="89">
        <v>0.05</v>
      </c>
      <c r="S1908" s="238">
        <f t="shared" si="178"/>
        <v>3153215.0884519182</v>
      </c>
    </row>
    <row r="1909" spans="2:19" ht="15" customHeight="1" x14ac:dyDescent="0.25">
      <c r="B1909" s="11">
        <v>1905</v>
      </c>
      <c r="C1909" s="161" t="s">
        <v>737</v>
      </c>
      <c r="D1909" s="237"/>
      <c r="E1909" s="152">
        <v>42455</v>
      </c>
      <c r="F1909" s="58">
        <v>44482</v>
      </c>
      <c r="G1909" s="5">
        <f t="shared" si="176"/>
        <v>5.5534246575342463</v>
      </c>
      <c r="H1909" s="11">
        <v>15</v>
      </c>
      <c r="I1909" s="11"/>
      <c r="J1909" s="87">
        <v>0.05</v>
      </c>
      <c r="K1909" s="88">
        <f t="shared" si="177"/>
        <v>6.3333333333333325E-2</v>
      </c>
      <c r="L1909" s="238">
        <v>4876138</v>
      </c>
      <c r="M1909" s="238">
        <v>4070515.2</v>
      </c>
      <c r="N1909" s="89">
        <v>0.05</v>
      </c>
      <c r="O1909" s="239">
        <f t="shared" si="179"/>
        <v>5119944.9000000004</v>
      </c>
      <c r="P1909" s="238">
        <f t="shared" si="180"/>
        <v>1800771.1226821914</v>
      </c>
      <c r="Q1909" s="238">
        <f t="shared" si="181"/>
        <v>3319173.7773178089</v>
      </c>
      <c r="R1909" s="89">
        <v>0.05</v>
      </c>
      <c r="S1909" s="238">
        <f t="shared" si="178"/>
        <v>3153215.0884519182</v>
      </c>
    </row>
    <row r="1910" spans="2:19" ht="15" customHeight="1" x14ac:dyDescent="0.25">
      <c r="B1910" s="11">
        <v>1906</v>
      </c>
      <c r="C1910" s="161" t="s">
        <v>737</v>
      </c>
      <c r="D1910" s="237"/>
      <c r="E1910" s="152">
        <v>42455</v>
      </c>
      <c r="F1910" s="58">
        <v>44482</v>
      </c>
      <c r="G1910" s="5">
        <f t="shared" si="176"/>
        <v>5.5534246575342463</v>
      </c>
      <c r="H1910" s="11">
        <v>15</v>
      </c>
      <c r="I1910" s="11"/>
      <c r="J1910" s="87">
        <v>0.05</v>
      </c>
      <c r="K1910" s="88">
        <f t="shared" si="177"/>
        <v>6.3333333333333325E-2</v>
      </c>
      <c r="L1910" s="238">
        <v>4876138</v>
      </c>
      <c r="M1910" s="238">
        <v>4070515.2</v>
      </c>
      <c r="N1910" s="89">
        <v>0.05</v>
      </c>
      <c r="O1910" s="239">
        <f t="shared" si="179"/>
        <v>5119944.9000000004</v>
      </c>
      <c r="P1910" s="238">
        <f t="shared" si="180"/>
        <v>1800771.1226821914</v>
      </c>
      <c r="Q1910" s="238">
        <f t="shared" si="181"/>
        <v>3319173.7773178089</v>
      </c>
      <c r="R1910" s="89">
        <v>0.05</v>
      </c>
      <c r="S1910" s="238">
        <f t="shared" si="178"/>
        <v>3153215.0884519182</v>
      </c>
    </row>
    <row r="1911" spans="2:19" ht="15" customHeight="1" x14ac:dyDescent="0.25">
      <c r="B1911" s="11">
        <v>1907</v>
      </c>
      <c r="C1911" s="161" t="s">
        <v>737</v>
      </c>
      <c r="D1911" s="237"/>
      <c r="E1911" s="152">
        <v>42455</v>
      </c>
      <c r="F1911" s="58">
        <v>44482</v>
      </c>
      <c r="G1911" s="5">
        <f t="shared" si="176"/>
        <v>5.5534246575342463</v>
      </c>
      <c r="H1911" s="11">
        <v>15</v>
      </c>
      <c r="I1911" s="11"/>
      <c r="J1911" s="87">
        <v>0.05</v>
      </c>
      <c r="K1911" s="88">
        <f t="shared" si="177"/>
        <v>6.3333333333333325E-2</v>
      </c>
      <c r="L1911" s="238">
        <v>4876138</v>
      </c>
      <c r="M1911" s="238">
        <v>4070515.2</v>
      </c>
      <c r="N1911" s="89">
        <v>0.05</v>
      </c>
      <c r="O1911" s="239">
        <f t="shared" si="179"/>
        <v>5119944.9000000004</v>
      </c>
      <c r="P1911" s="238">
        <f t="shared" si="180"/>
        <v>1800771.1226821914</v>
      </c>
      <c r="Q1911" s="238">
        <f t="shared" si="181"/>
        <v>3319173.7773178089</v>
      </c>
      <c r="R1911" s="89">
        <v>0.05</v>
      </c>
      <c r="S1911" s="238">
        <f t="shared" si="178"/>
        <v>3153215.0884519182</v>
      </c>
    </row>
    <row r="1912" spans="2:19" ht="15" customHeight="1" x14ac:dyDescent="0.25">
      <c r="B1912" s="11">
        <v>1908</v>
      </c>
      <c r="C1912" s="161" t="s">
        <v>737</v>
      </c>
      <c r="D1912" s="237"/>
      <c r="E1912" s="152">
        <v>42455</v>
      </c>
      <c r="F1912" s="58">
        <v>44482</v>
      </c>
      <c r="G1912" s="5">
        <f t="shared" si="176"/>
        <v>5.5534246575342463</v>
      </c>
      <c r="H1912" s="11">
        <v>15</v>
      </c>
      <c r="I1912" s="11"/>
      <c r="J1912" s="87">
        <v>0.05</v>
      </c>
      <c r="K1912" s="88">
        <f t="shared" si="177"/>
        <v>6.3333333333333325E-2</v>
      </c>
      <c r="L1912" s="238">
        <v>4876138</v>
      </c>
      <c r="M1912" s="238">
        <v>4070515.2</v>
      </c>
      <c r="N1912" s="89">
        <v>0.05</v>
      </c>
      <c r="O1912" s="239">
        <f t="shared" si="179"/>
        <v>5119944.9000000004</v>
      </c>
      <c r="P1912" s="238">
        <f t="shared" si="180"/>
        <v>1800771.1226821914</v>
      </c>
      <c r="Q1912" s="238">
        <f t="shared" si="181"/>
        <v>3319173.7773178089</v>
      </c>
      <c r="R1912" s="89">
        <v>0.05</v>
      </c>
      <c r="S1912" s="238">
        <f t="shared" si="178"/>
        <v>3153215.0884519182</v>
      </c>
    </row>
    <row r="1913" spans="2:19" ht="15" customHeight="1" x14ac:dyDescent="0.25">
      <c r="B1913" s="11">
        <v>1909</v>
      </c>
      <c r="C1913" s="161" t="s">
        <v>737</v>
      </c>
      <c r="D1913" s="237"/>
      <c r="E1913" s="152">
        <v>42455</v>
      </c>
      <c r="F1913" s="58">
        <v>44482</v>
      </c>
      <c r="G1913" s="5">
        <f t="shared" si="176"/>
        <v>5.5534246575342463</v>
      </c>
      <c r="H1913" s="11">
        <v>15</v>
      </c>
      <c r="I1913" s="11"/>
      <c r="J1913" s="87">
        <v>0.05</v>
      </c>
      <c r="K1913" s="88">
        <f t="shared" si="177"/>
        <v>6.3333333333333325E-2</v>
      </c>
      <c r="L1913" s="238">
        <v>4876138</v>
      </c>
      <c r="M1913" s="238">
        <v>4070515.2</v>
      </c>
      <c r="N1913" s="89">
        <v>0.05</v>
      </c>
      <c r="O1913" s="239">
        <f t="shared" si="179"/>
        <v>5119944.9000000004</v>
      </c>
      <c r="P1913" s="238">
        <f t="shared" si="180"/>
        <v>1800771.1226821914</v>
      </c>
      <c r="Q1913" s="238">
        <f t="shared" si="181"/>
        <v>3319173.7773178089</v>
      </c>
      <c r="R1913" s="89">
        <v>0.05</v>
      </c>
      <c r="S1913" s="238">
        <f t="shared" si="178"/>
        <v>3153215.0884519182</v>
      </c>
    </row>
    <row r="1914" spans="2:19" ht="15" customHeight="1" x14ac:dyDescent="0.25">
      <c r="B1914" s="11">
        <v>1910</v>
      </c>
      <c r="C1914" s="161" t="s">
        <v>737</v>
      </c>
      <c r="D1914" s="237"/>
      <c r="E1914" s="152">
        <v>42455</v>
      </c>
      <c r="F1914" s="58">
        <v>44482</v>
      </c>
      <c r="G1914" s="5">
        <f t="shared" si="176"/>
        <v>5.5534246575342463</v>
      </c>
      <c r="H1914" s="11">
        <v>15</v>
      </c>
      <c r="I1914" s="11"/>
      <c r="J1914" s="87">
        <v>0.05</v>
      </c>
      <c r="K1914" s="88">
        <f t="shared" si="177"/>
        <v>6.3333333333333325E-2</v>
      </c>
      <c r="L1914" s="238">
        <v>4876138</v>
      </c>
      <c r="M1914" s="238">
        <v>4070515.2</v>
      </c>
      <c r="N1914" s="89">
        <v>0.05</v>
      </c>
      <c r="O1914" s="239">
        <f t="shared" si="179"/>
        <v>5119944.9000000004</v>
      </c>
      <c r="P1914" s="238">
        <f t="shared" si="180"/>
        <v>1800771.1226821914</v>
      </c>
      <c r="Q1914" s="238">
        <f t="shared" si="181"/>
        <v>3319173.7773178089</v>
      </c>
      <c r="R1914" s="89">
        <v>0.05</v>
      </c>
      <c r="S1914" s="238">
        <f t="shared" si="178"/>
        <v>3153215.0884519182</v>
      </c>
    </row>
    <row r="1915" spans="2:19" ht="15" customHeight="1" x14ac:dyDescent="0.25">
      <c r="B1915" s="11">
        <v>1911</v>
      </c>
      <c r="C1915" s="161" t="s">
        <v>737</v>
      </c>
      <c r="D1915" s="237"/>
      <c r="E1915" s="152">
        <v>42455</v>
      </c>
      <c r="F1915" s="58">
        <v>44482</v>
      </c>
      <c r="G1915" s="5">
        <f t="shared" si="176"/>
        <v>5.5534246575342463</v>
      </c>
      <c r="H1915" s="11">
        <v>15</v>
      </c>
      <c r="I1915" s="11"/>
      <c r="J1915" s="87">
        <v>0.05</v>
      </c>
      <c r="K1915" s="88">
        <f t="shared" si="177"/>
        <v>6.3333333333333325E-2</v>
      </c>
      <c r="L1915" s="238">
        <v>4876138</v>
      </c>
      <c r="M1915" s="238">
        <v>4070515.2</v>
      </c>
      <c r="N1915" s="89">
        <v>0.05</v>
      </c>
      <c r="O1915" s="239">
        <f t="shared" si="179"/>
        <v>5119944.9000000004</v>
      </c>
      <c r="P1915" s="238">
        <f t="shared" si="180"/>
        <v>1800771.1226821914</v>
      </c>
      <c r="Q1915" s="238">
        <f t="shared" si="181"/>
        <v>3319173.7773178089</v>
      </c>
      <c r="R1915" s="89">
        <v>0.05</v>
      </c>
      <c r="S1915" s="238">
        <f t="shared" si="178"/>
        <v>3153215.0884519182</v>
      </c>
    </row>
    <row r="1916" spans="2:19" ht="15" customHeight="1" x14ac:dyDescent="0.25">
      <c r="B1916" s="11">
        <v>1912</v>
      </c>
      <c r="C1916" s="161" t="s">
        <v>737</v>
      </c>
      <c r="D1916" s="237"/>
      <c r="E1916" s="152">
        <v>42455</v>
      </c>
      <c r="F1916" s="58">
        <v>44482</v>
      </c>
      <c r="G1916" s="5">
        <f t="shared" si="176"/>
        <v>5.5534246575342463</v>
      </c>
      <c r="H1916" s="11">
        <v>15</v>
      </c>
      <c r="I1916" s="11"/>
      <c r="J1916" s="87">
        <v>0.05</v>
      </c>
      <c r="K1916" s="88">
        <f t="shared" si="177"/>
        <v>6.3333333333333325E-2</v>
      </c>
      <c r="L1916" s="238">
        <v>4876138</v>
      </c>
      <c r="M1916" s="238">
        <v>4070515.2</v>
      </c>
      <c r="N1916" s="89">
        <v>0.05</v>
      </c>
      <c r="O1916" s="239">
        <f t="shared" si="179"/>
        <v>5119944.9000000004</v>
      </c>
      <c r="P1916" s="238">
        <f t="shared" si="180"/>
        <v>1800771.1226821914</v>
      </c>
      <c r="Q1916" s="238">
        <f t="shared" si="181"/>
        <v>3319173.7773178089</v>
      </c>
      <c r="R1916" s="89">
        <v>0.05</v>
      </c>
      <c r="S1916" s="238">
        <f t="shared" si="178"/>
        <v>3153215.0884519182</v>
      </c>
    </row>
    <row r="1917" spans="2:19" ht="15" customHeight="1" x14ac:dyDescent="0.25">
      <c r="B1917" s="11">
        <v>1913</v>
      </c>
      <c r="C1917" s="161" t="s">
        <v>737</v>
      </c>
      <c r="D1917" s="237"/>
      <c r="E1917" s="152">
        <v>42455</v>
      </c>
      <c r="F1917" s="58">
        <v>44482</v>
      </c>
      <c r="G1917" s="5">
        <f t="shared" si="176"/>
        <v>5.5534246575342463</v>
      </c>
      <c r="H1917" s="11">
        <v>15</v>
      </c>
      <c r="I1917" s="11"/>
      <c r="J1917" s="87">
        <v>0.05</v>
      </c>
      <c r="K1917" s="88">
        <f t="shared" si="177"/>
        <v>6.3333333333333325E-2</v>
      </c>
      <c r="L1917" s="238">
        <v>4876138</v>
      </c>
      <c r="M1917" s="238">
        <v>4070515.2</v>
      </c>
      <c r="N1917" s="89">
        <v>0.05</v>
      </c>
      <c r="O1917" s="239">
        <f t="shared" si="179"/>
        <v>5119944.9000000004</v>
      </c>
      <c r="P1917" s="238">
        <f t="shared" si="180"/>
        <v>1800771.1226821914</v>
      </c>
      <c r="Q1917" s="238">
        <f t="shared" si="181"/>
        <v>3319173.7773178089</v>
      </c>
      <c r="R1917" s="89">
        <v>0.05</v>
      </c>
      <c r="S1917" s="238">
        <f t="shared" si="178"/>
        <v>3153215.0884519182</v>
      </c>
    </row>
    <row r="1918" spans="2:19" ht="15" customHeight="1" x14ac:dyDescent="0.25">
      <c r="B1918" s="11">
        <v>1914</v>
      </c>
      <c r="C1918" s="161" t="s">
        <v>737</v>
      </c>
      <c r="D1918" s="237"/>
      <c r="E1918" s="152">
        <v>42455</v>
      </c>
      <c r="F1918" s="58">
        <v>44482</v>
      </c>
      <c r="G1918" s="5">
        <f t="shared" si="176"/>
        <v>5.5534246575342463</v>
      </c>
      <c r="H1918" s="11">
        <v>15</v>
      </c>
      <c r="I1918" s="11"/>
      <c r="J1918" s="87">
        <v>0.05</v>
      </c>
      <c r="K1918" s="88">
        <f t="shared" si="177"/>
        <v>6.3333333333333325E-2</v>
      </c>
      <c r="L1918" s="238">
        <v>4876138</v>
      </c>
      <c r="M1918" s="238">
        <v>4070515.2</v>
      </c>
      <c r="N1918" s="89">
        <v>0.05</v>
      </c>
      <c r="O1918" s="239">
        <f t="shared" si="179"/>
        <v>5119944.9000000004</v>
      </c>
      <c r="P1918" s="238">
        <f t="shared" si="180"/>
        <v>1800771.1226821914</v>
      </c>
      <c r="Q1918" s="238">
        <f t="shared" si="181"/>
        <v>3319173.7773178089</v>
      </c>
      <c r="R1918" s="89">
        <v>0.05</v>
      </c>
      <c r="S1918" s="238">
        <f t="shared" si="178"/>
        <v>3153215.0884519182</v>
      </c>
    </row>
    <row r="1919" spans="2:19" ht="15" customHeight="1" x14ac:dyDescent="0.25">
      <c r="B1919" s="11">
        <v>1915</v>
      </c>
      <c r="C1919" s="161" t="s">
        <v>737</v>
      </c>
      <c r="D1919" s="237"/>
      <c r="E1919" s="152">
        <v>42455</v>
      </c>
      <c r="F1919" s="58">
        <v>44482</v>
      </c>
      <c r="G1919" s="5">
        <f t="shared" si="176"/>
        <v>5.5534246575342463</v>
      </c>
      <c r="H1919" s="11">
        <v>15</v>
      </c>
      <c r="I1919" s="11"/>
      <c r="J1919" s="87">
        <v>0.05</v>
      </c>
      <c r="K1919" s="88">
        <f t="shared" si="177"/>
        <v>6.3333333333333325E-2</v>
      </c>
      <c r="L1919" s="238">
        <v>4876138</v>
      </c>
      <c r="M1919" s="238">
        <v>4070515.2</v>
      </c>
      <c r="N1919" s="89">
        <v>0.05</v>
      </c>
      <c r="O1919" s="239">
        <f t="shared" si="179"/>
        <v>5119944.9000000004</v>
      </c>
      <c r="P1919" s="238">
        <f t="shared" si="180"/>
        <v>1800771.1226821914</v>
      </c>
      <c r="Q1919" s="238">
        <f t="shared" si="181"/>
        <v>3319173.7773178089</v>
      </c>
      <c r="R1919" s="89">
        <v>0.05</v>
      </c>
      <c r="S1919" s="238">
        <f t="shared" si="178"/>
        <v>3153215.0884519182</v>
      </c>
    </row>
    <row r="1920" spans="2:19" ht="15" customHeight="1" x14ac:dyDescent="0.25">
      <c r="B1920" s="11">
        <v>1916</v>
      </c>
      <c r="C1920" s="161" t="s">
        <v>737</v>
      </c>
      <c r="D1920" s="237"/>
      <c r="E1920" s="152">
        <v>42455</v>
      </c>
      <c r="F1920" s="58">
        <v>44482</v>
      </c>
      <c r="G1920" s="5">
        <f t="shared" si="176"/>
        <v>5.5534246575342463</v>
      </c>
      <c r="H1920" s="11">
        <v>15</v>
      </c>
      <c r="I1920" s="11"/>
      <c r="J1920" s="87">
        <v>0.05</v>
      </c>
      <c r="K1920" s="88">
        <f t="shared" si="177"/>
        <v>6.3333333333333325E-2</v>
      </c>
      <c r="L1920" s="238">
        <v>4876138</v>
      </c>
      <c r="M1920" s="238">
        <v>4070515.2</v>
      </c>
      <c r="N1920" s="89">
        <v>0.05</v>
      </c>
      <c r="O1920" s="239">
        <f t="shared" si="179"/>
        <v>5119944.9000000004</v>
      </c>
      <c r="P1920" s="238">
        <f t="shared" si="180"/>
        <v>1800771.1226821914</v>
      </c>
      <c r="Q1920" s="238">
        <f t="shared" si="181"/>
        <v>3319173.7773178089</v>
      </c>
      <c r="R1920" s="89">
        <v>0.05</v>
      </c>
      <c r="S1920" s="238">
        <f t="shared" si="178"/>
        <v>3153215.0884519182</v>
      </c>
    </row>
    <row r="1921" spans="2:19" ht="15" customHeight="1" x14ac:dyDescent="0.25">
      <c r="B1921" s="11">
        <v>1917</v>
      </c>
      <c r="C1921" s="161" t="s">
        <v>737</v>
      </c>
      <c r="D1921" s="237"/>
      <c r="E1921" s="152">
        <v>42455</v>
      </c>
      <c r="F1921" s="58">
        <v>44482</v>
      </c>
      <c r="G1921" s="5">
        <f t="shared" si="176"/>
        <v>5.5534246575342463</v>
      </c>
      <c r="H1921" s="11">
        <v>15</v>
      </c>
      <c r="I1921" s="11"/>
      <c r="J1921" s="87">
        <v>0.05</v>
      </c>
      <c r="K1921" s="88">
        <f t="shared" si="177"/>
        <v>6.3333333333333325E-2</v>
      </c>
      <c r="L1921" s="238">
        <v>4876138</v>
      </c>
      <c r="M1921" s="238">
        <v>4070515.2</v>
      </c>
      <c r="N1921" s="89">
        <v>0.05</v>
      </c>
      <c r="O1921" s="239">
        <f t="shared" si="179"/>
        <v>5119944.9000000004</v>
      </c>
      <c r="P1921" s="238">
        <f t="shared" si="180"/>
        <v>1800771.1226821914</v>
      </c>
      <c r="Q1921" s="238">
        <f t="shared" si="181"/>
        <v>3319173.7773178089</v>
      </c>
      <c r="R1921" s="89">
        <v>0.05</v>
      </c>
      <c r="S1921" s="238">
        <f t="shared" si="178"/>
        <v>3153215.0884519182</v>
      </c>
    </row>
    <row r="1922" spans="2:19" ht="15" customHeight="1" x14ac:dyDescent="0.25">
      <c r="B1922" s="11">
        <v>1918</v>
      </c>
      <c r="C1922" s="161" t="s">
        <v>737</v>
      </c>
      <c r="D1922" s="237"/>
      <c r="E1922" s="152">
        <v>42455</v>
      </c>
      <c r="F1922" s="58">
        <v>44482</v>
      </c>
      <c r="G1922" s="5">
        <f t="shared" si="176"/>
        <v>5.5534246575342463</v>
      </c>
      <c r="H1922" s="11">
        <v>15</v>
      </c>
      <c r="I1922" s="11"/>
      <c r="J1922" s="87">
        <v>0.05</v>
      </c>
      <c r="K1922" s="88">
        <f t="shared" si="177"/>
        <v>6.3333333333333325E-2</v>
      </c>
      <c r="L1922" s="238">
        <v>4876138</v>
      </c>
      <c r="M1922" s="238">
        <v>4070515.2</v>
      </c>
      <c r="N1922" s="89">
        <v>0.05</v>
      </c>
      <c r="O1922" s="239">
        <f t="shared" si="179"/>
        <v>5119944.9000000004</v>
      </c>
      <c r="P1922" s="238">
        <f t="shared" si="180"/>
        <v>1800771.1226821914</v>
      </c>
      <c r="Q1922" s="238">
        <f t="shared" si="181"/>
        <v>3319173.7773178089</v>
      </c>
      <c r="R1922" s="89">
        <v>0.05</v>
      </c>
      <c r="S1922" s="238">
        <f t="shared" si="178"/>
        <v>3153215.0884519182</v>
      </c>
    </row>
    <row r="1923" spans="2:19" ht="15" customHeight="1" x14ac:dyDescent="0.25">
      <c r="B1923" s="11">
        <v>1919</v>
      </c>
      <c r="C1923" s="161" t="s">
        <v>737</v>
      </c>
      <c r="D1923" s="237"/>
      <c r="E1923" s="152">
        <v>42455</v>
      </c>
      <c r="F1923" s="58">
        <v>44482</v>
      </c>
      <c r="G1923" s="5">
        <f t="shared" si="176"/>
        <v>5.5534246575342463</v>
      </c>
      <c r="H1923" s="11">
        <v>15</v>
      </c>
      <c r="I1923" s="11"/>
      <c r="J1923" s="87">
        <v>0.05</v>
      </c>
      <c r="K1923" s="88">
        <f t="shared" si="177"/>
        <v>6.3333333333333325E-2</v>
      </c>
      <c r="L1923" s="238">
        <v>4876138</v>
      </c>
      <c r="M1923" s="238">
        <v>4070515.2</v>
      </c>
      <c r="N1923" s="89">
        <v>0.05</v>
      </c>
      <c r="O1923" s="239">
        <f t="shared" si="179"/>
        <v>5119944.9000000004</v>
      </c>
      <c r="P1923" s="238">
        <f t="shared" si="180"/>
        <v>1800771.1226821914</v>
      </c>
      <c r="Q1923" s="238">
        <f t="shared" si="181"/>
        <v>3319173.7773178089</v>
      </c>
      <c r="R1923" s="89">
        <v>0.05</v>
      </c>
      <c r="S1923" s="238">
        <f t="shared" si="178"/>
        <v>3153215.0884519182</v>
      </c>
    </row>
    <row r="1924" spans="2:19" ht="15" customHeight="1" x14ac:dyDescent="0.25">
      <c r="B1924" s="11">
        <v>1920</v>
      </c>
      <c r="C1924" s="161" t="s">
        <v>737</v>
      </c>
      <c r="D1924" s="237"/>
      <c r="E1924" s="152">
        <v>42455</v>
      </c>
      <c r="F1924" s="58">
        <v>44482</v>
      </c>
      <c r="G1924" s="5">
        <f t="shared" si="176"/>
        <v>5.5534246575342463</v>
      </c>
      <c r="H1924" s="11">
        <v>15</v>
      </c>
      <c r="I1924" s="11"/>
      <c r="J1924" s="87">
        <v>0.05</v>
      </c>
      <c r="K1924" s="88">
        <f t="shared" si="177"/>
        <v>6.3333333333333325E-2</v>
      </c>
      <c r="L1924" s="238">
        <v>4876138</v>
      </c>
      <c r="M1924" s="238">
        <v>4070515.2</v>
      </c>
      <c r="N1924" s="89">
        <v>0.05</v>
      </c>
      <c r="O1924" s="239">
        <f t="shared" si="179"/>
        <v>5119944.9000000004</v>
      </c>
      <c r="P1924" s="238">
        <f t="shared" si="180"/>
        <v>1800771.1226821914</v>
      </c>
      <c r="Q1924" s="238">
        <f t="shared" si="181"/>
        <v>3319173.7773178089</v>
      </c>
      <c r="R1924" s="89">
        <v>0.05</v>
      </c>
      <c r="S1924" s="238">
        <f t="shared" si="178"/>
        <v>3153215.0884519182</v>
      </c>
    </row>
    <row r="1925" spans="2:19" ht="15" customHeight="1" x14ac:dyDescent="0.25">
      <c r="B1925" s="11">
        <v>1921</v>
      </c>
      <c r="C1925" s="161" t="s">
        <v>737</v>
      </c>
      <c r="D1925" s="237"/>
      <c r="E1925" s="152">
        <v>42455</v>
      </c>
      <c r="F1925" s="58">
        <v>44482</v>
      </c>
      <c r="G1925" s="5">
        <f t="shared" ref="G1925:G1988" si="182">(F1925-E1925)/(EDATE(F1925,12)-F1925)</f>
        <v>5.5534246575342463</v>
      </c>
      <c r="H1925" s="11">
        <v>15</v>
      </c>
      <c r="I1925" s="11"/>
      <c r="J1925" s="87">
        <v>0.05</v>
      </c>
      <c r="K1925" s="88">
        <f t="shared" ref="K1925:K1988" si="183">(1-J1925)/H1925</f>
        <v>6.3333333333333325E-2</v>
      </c>
      <c r="L1925" s="238">
        <v>4876138</v>
      </c>
      <c r="M1925" s="238">
        <v>4070515.2</v>
      </c>
      <c r="N1925" s="89">
        <v>0.05</v>
      </c>
      <c r="O1925" s="239">
        <f t="shared" si="179"/>
        <v>5119944.9000000004</v>
      </c>
      <c r="P1925" s="238">
        <f t="shared" si="180"/>
        <v>1800771.1226821914</v>
      </c>
      <c r="Q1925" s="238">
        <f t="shared" si="181"/>
        <v>3319173.7773178089</v>
      </c>
      <c r="R1925" s="89">
        <v>0.05</v>
      </c>
      <c r="S1925" s="238">
        <f t="shared" ref="S1925:S1988" si="184">IF(M1925&lt;=0,0,IF(Q1925&lt;=J1925*O1925,J1925*O1925,Q1925*(1-R1925)))</f>
        <v>3153215.0884519182</v>
      </c>
    </row>
    <row r="1926" spans="2:19" ht="15" customHeight="1" x14ac:dyDescent="0.25">
      <c r="B1926" s="11">
        <v>1922</v>
      </c>
      <c r="C1926" s="161" t="s">
        <v>737</v>
      </c>
      <c r="D1926" s="237"/>
      <c r="E1926" s="152">
        <v>42455</v>
      </c>
      <c r="F1926" s="58">
        <v>44482</v>
      </c>
      <c r="G1926" s="5">
        <f t="shared" si="182"/>
        <v>5.5534246575342463</v>
      </c>
      <c r="H1926" s="11">
        <v>15</v>
      </c>
      <c r="I1926" s="11"/>
      <c r="J1926" s="87">
        <v>0.05</v>
      </c>
      <c r="K1926" s="88">
        <f t="shared" si="183"/>
        <v>6.3333333333333325E-2</v>
      </c>
      <c r="L1926" s="238">
        <v>4876138</v>
      </c>
      <c r="M1926" s="238">
        <v>4070515.2</v>
      </c>
      <c r="N1926" s="89">
        <v>0.05</v>
      </c>
      <c r="O1926" s="239">
        <f t="shared" ref="O1926:O1989" si="185">L1926*(1+N1926)</f>
        <v>5119944.9000000004</v>
      </c>
      <c r="P1926" s="238">
        <f t="shared" ref="P1926:P1989" si="186">O1926*K1926*G1926</f>
        <v>1800771.1226821914</v>
      </c>
      <c r="Q1926" s="238">
        <f t="shared" ref="Q1926:Q1989" si="187">MAX(O1926-P1926,0)</f>
        <v>3319173.7773178089</v>
      </c>
      <c r="R1926" s="89">
        <v>0.05</v>
      </c>
      <c r="S1926" s="238">
        <f t="shared" si="184"/>
        <v>3153215.0884519182</v>
      </c>
    </row>
    <row r="1927" spans="2:19" ht="15" customHeight="1" x14ac:dyDescent="0.25">
      <c r="B1927" s="11">
        <v>1923</v>
      </c>
      <c r="C1927" s="161" t="s">
        <v>737</v>
      </c>
      <c r="D1927" s="237"/>
      <c r="E1927" s="152">
        <v>42455</v>
      </c>
      <c r="F1927" s="58">
        <v>44482</v>
      </c>
      <c r="G1927" s="5">
        <f t="shared" si="182"/>
        <v>5.5534246575342463</v>
      </c>
      <c r="H1927" s="11">
        <v>15</v>
      </c>
      <c r="I1927" s="11"/>
      <c r="J1927" s="87">
        <v>0.05</v>
      </c>
      <c r="K1927" s="88">
        <f t="shared" si="183"/>
        <v>6.3333333333333325E-2</v>
      </c>
      <c r="L1927" s="238">
        <v>4876138</v>
      </c>
      <c r="M1927" s="238">
        <v>4070515.2</v>
      </c>
      <c r="N1927" s="89">
        <v>0.05</v>
      </c>
      <c r="O1927" s="239">
        <f t="shared" si="185"/>
        <v>5119944.9000000004</v>
      </c>
      <c r="P1927" s="238">
        <f t="shared" si="186"/>
        <v>1800771.1226821914</v>
      </c>
      <c r="Q1927" s="238">
        <f t="shared" si="187"/>
        <v>3319173.7773178089</v>
      </c>
      <c r="R1927" s="89">
        <v>0.05</v>
      </c>
      <c r="S1927" s="238">
        <f t="shared" si="184"/>
        <v>3153215.0884519182</v>
      </c>
    </row>
    <row r="1928" spans="2:19" ht="15" customHeight="1" x14ac:dyDescent="0.25">
      <c r="B1928" s="11">
        <v>1924</v>
      </c>
      <c r="C1928" s="161" t="s">
        <v>737</v>
      </c>
      <c r="D1928" s="237"/>
      <c r="E1928" s="152">
        <v>42455</v>
      </c>
      <c r="F1928" s="58">
        <v>44482</v>
      </c>
      <c r="G1928" s="5">
        <f t="shared" si="182"/>
        <v>5.5534246575342463</v>
      </c>
      <c r="H1928" s="11">
        <v>15</v>
      </c>
      <c r="I1928" s="11"/>
      <c r="J1928" s="87">
        <v>0.05</v>
      </c>
      <c r="K1928" s="88">
        <f t="shared" si="183"/>
        <v>6.3333333333333325E-2</v>
      </c>
      <c r="L1928" s="238">
        <v>4876138</v>
      </c>
      <c r="M1928" s="238">
        <v>4070515.2</v>
      </c>
      <c r="N1928" s="89">
        <v>0.05</v>
      </c>
      <c r="O1928" s="239">
        <f t="shared" si="185"/>
        <v>5119944.9000000004</v>
      </c>
      <c r="P1928" s="238">
        <f t="shared" si="186"/>
        <v>1800771.1226821914</v>
      </c>
      <c r="Q1928" s="238">
        <f t="shared" si="187"/>
        <v>3319173.7773178089</v>
      </c>
      <c r="R1928" s="89">
        <v>0.05</v>
      </c>
      <c r="S1928" s="238">
        <f t="shared" si="184"/>
        <v>3153215.0884519182</v>
      </c>
    </row>
    <row r="1929" spans="2:19" ht="15" customHeight="1" x14ac:dyDescent="0.25">
      <c r="B1929" s="11">
        <v>1925</v>
      </c>
      <c r="C1929" s="161" t="s">
        <v>737</v>
      </c>
      <c r="D1929" s="237"/>
      <c r="E1929" s="152">
        <v>42455</v>
      </c>
      <c r="F1929" s="58">
        <v>44482</v>
      </c>
      <c r="G1929" s="5">
        <f t="shared" si="182"/>
        <v>5.5534246575342463</v>
      </c>
      <c r="H1929" s="11">
        <v>15</v>
      </c>
      <c r="I1929" s="11"/>
      <c r="J1929" s="87">
        <v>0.05</v>
      </c>
      <c r="K1929" s="88">
        <f t="shared" si="183"/>
        <v>6.3333333333333325E-2</v>
      </c>
      <c r="L1929" s="238">
        <v>4876138</v>
      </c>
      <c r="M1929" s="238">
        <v>4070515.2</v>
      </c>
      <c r="N1929" s="89">
        <v>0.05</v>
      </c>
      <c r="O1929" s="239">
        <f t="shared" si="185"/>
        <v>5119944.9000000004</v>
      </c>
      <c r="P1929" s="238">
        <f t="shared" si="186"/>
        <v>1800771.1226821914</v>
      </c>
      <c r="Q1929" s="238">
        <f t="shared" si="187"/>
        <v>3319173.7773178089</v>
      </c>
      <c r="R1929" s="89">
        <v>0.05</v>
      </c>
      <c r="S1929" s="238">
        <f t="shared" si="184"/>
        <v>3153215.0884519182</v>
      </c>
    </row>
    <row r="1930" spans="2:19" ht="15" customHeight="1" x14ac:dyDescent="0.25">
      <c r="B1930" s="11">
        <v>1926</v>
      </c>
      <c r="C1930" s="161" t="s">
        <v>737</v>
      </c>
      <c r="D1930" s="237"/>
      <c r="E1930" s="152">
        <v>42455</v>
      </c>
      <c r="F1930" s="58">
        <v>44482</v>
      </c>
      <c r="G1930" s="5">
        <f t="shared" si="182"/>
        <v>5.5534246575342463</v>
      </c>
      <c r="H1930" s="11">
        <v>15</v>
      </c>
      <c r="I1930" s="11"/>
      <c r="J1930" s="87">
        <v>0.05</v>
      </c>
      <c r="K1930" s="88">
        <f t="shared" si="183"/>
        <v>6.3333333333333325E-2</v>
      </c>
      <c r="L1930" s="238">
        <v>4876173</v>
      </c>
      <c r="M1930" s="238">
        <v>4070544.41</v>
      </c>
      <c r="N1930" s="89">
        <v>0.05</v>
      </c>
      <c r="O1930" s="239">
        <f t="shared" si="185"/>
        <v>5119981.6500000004</v>
      </c>
      <c r="P1930" s="238">
        <f t="shared" si="186"/>
        <v>1800784.0482780819</v>
      </c>
      <c r="Q1930" s="238">
        <f t="shared" si="187"/>
        <v>3319197.6017219182</v>
      </c>
      <c r="R1930" s="89">
        <v>0.05</v>
      </c>
      <c r="S1930" s="238">
        <f t="shared" si="184"/>
        <v>3153237.7216358222</v>
      </c>
    </row>
    <row r="1931" spans="2:19" ht="15" customHeight="1" x14ac:dyDescent="0.25">
      <c r="B1931" s="11">
        <v>1927</v>
      </c>
      <c r="C1931" s="161" t="s">
        <v>738</v>
      </c>
      <c r="D1931" s="237"/>
      <c r="E1931" s="152">
        <v>42455</v>
      </c>
      <c r="F1931" s="58">
        <v>44482</v>
      </c>
      <c r="G1931" s="5">
        <f t="shared" si="182"/>
        <v>5.5534246575342463</v>
      </c>
      <c r="H1931" s="11">
        <v>15</v>
      </c>
      <c r="I1931" s="11"/>
      <c r="J1931" s="87">
        <v>0.05</v>
      </c>
      <c r="K1931" s="88">
        <f t="shared" si="183"/>
        <v>6.3333333333333325E-2</v>
      </c>
      <c r="L1931" s="238">
        <v>137565</v>
      </c>
      <c r="M1931" s="238">
        <v>114836.87</v>
      </c>
      <c r="N1931" s="89">
        <v>0.05</v>
      </c>
      <c r="O1931" s="239">
        <f t="shared" si="185"/>
        <v>144443.25</v>
      </c>
      <c r="P1931" s="238">
        <f t="shared" si="186"/>
        <v>50803.131390410948</v>
      </c>
      <c r="Q1931" s="238">
        <f t="shared" si="187"/>
        <v>93640.118609589059</v>
      </c>
      <c r="R1931" s="89">
        <v>0.05</v>
      </c>
      <c r="S1931" s="238">
        <f t="shared" si="184"/>
        <v>88958.112679109603</v>
      </c>
    </row>
    <row r="1932" spans="2:19" ht="15" customHeight="1" x14ac:dyDescent="0.25">
      <c r="B1932" s="11">
        <v>1928</v>
      </c>
      <c r="C1932" s="161" t="s">
        <v>738</v>
      </c>
      <c r="D1932" s="237"/>
      <c r="E1932" s="152">
        <v>42455</v>
      </c>
      <c r="F1932" s="58">
        <v>44482</v>
      </c>
      <c r="G1932" s="5">
        <f t="shared" si="182"/>
        <v>5.5534246575342463</v>
      </c>
      <c r="H1932" s="11">
        <v>15</v>
      </c>
      <c r="I1932" s="11"/>
      <c r="J1932" s="87">
        <v>0.05</v>
      </c>
      <c r="K1932" s="88">
        <f t="shared" si="183"/>
        <v>6.3333333333333325E-2</v>
      </c>
      <c r="L1932" s="238">
        <v>137565</v>
      </c>
      <c r="M1932" s="238">
        <v>114836.87</v>
      </c>
      <c r="N1932" s="89">
        <v>0.05</v>
      </c>
      <c r="O1932" s="239">
        <f t="shared" si="185"/>
        <v>144443.25</v>
      </c>
      <c r="P1932" s="238">
        <f t="shared" si="186"/>
        <v>50803.131390410948</v>
      </c>
      <c r="Q1932" s="238">
        <f t="shared" si="187"/>
        <v>93640.118609589059</v>
      </c>
      <c r="R1932" s="89">
        <v>0.05</v>
      </c>
      <c r="S1932" s="238">
        <f t="shared" si="184"/>
        <v>88958.112679109603</v>
      </c>
    </row>
    <row r="1933" spans="2:19" ht="15" customHeight="1" x14ac:dyDescent="0.25">
      <c r="B1933" s="11">
        <v>1929</v>
      </c>
      <c r="C1933" s="161" t="s">
        <v>738</v>
      </c>
      <c r="D1933" s="237"/>
      <c r="E1933" s="152">
        <v>42455</v>
      </c>
      <c r="F1933" s="58">
        <v>44482</v>
      </c>
      <c r="G1933" s="5">
        <f t="shared" si="182"/>
        <v>5.5534246575342463</v>
      </c>
      <c r="H1933" s="11">
        <v>15</v>
      </c>
      <c r="I1933" s="11"/>
      <c r="J1933" s="87">
        <v>0.05</v>
      </c>
      <c r="K1933" s="88">
        <f t="shared" si="183"/>
        <v>6.3333333333333325E-2</v>
      </c>
      <c r="L1933" s="238">
        <v>137565</v>
      </c>
      <c r="M1933" s="238">
        <v>114836.87</v>
      </c>
      <c r="N1933" s="89">
        <v>0.05</v>
      </c>
      <c r="O1933" s="239">
        <f t="shared" si="185"/>
        <v>144443.25</v>
      </c>
      <c r="P1933" s="238">
        <f t="shared" si="186"/>
        <v>50803.131390410948</v>
      </c>
      <c r="Q1933" s="238">
        <f t="shared" si="187"/>
        <v>93640.118609589059</v>
      </c>
      <c r="R1933" s="89">
        <v>0.05</v>
      </c>
      <c r="S1933" s="238">
        <f t="shared" si="184"/>
        <v>88958.112679109603</v>
      </c>
    </row>
    <row r="1934" spans="2:19" ht="15" customHeight="1" x14ac:dyDescent="0.25">
      <c r="B1934" s="11">
        <v>1930</v>
      </c>
      <c r="C1934" s="161" t="s">
        <v>738</v>
      </c>
      <c r="D1934" s="237"/>
      <c r="E1934" s="152">
        <v>42455</v>
      </c>
      <c r="F1934" s="58">
        <v>44482</v>
      </c>
      <c r="G1934" s="5">
        <f t="shared" si="182"/>
        <v>5.5534246575342463</v>
      </c>
      <c r="H1934" s="11">
        <v>15</v>
      </c>
      <c r="I1934" s="11"/>
      <c r="J1934" s="87">
        <v>0.05</v>
      </c>
      <c r="K1934" s="88">
        <f t="shared" si="183"/>
        <v>6.3333333333333325E-2</v>
      </c>
      <c r="L1934" s="238">
        <v>137565</v>
      </c>
      <c r="M1934" s="238">
        <v>114836.87</v>
      </c>
      <c r="N1934" s="89">
        <v>0.05</v>
      </c>
      <c r="O1934" s="239">
        <f t="shared" si="185"/>
        <v>144443.25</v>
      </c>
      <c r="P1934" s="238">
        <f t="shared" si="186"/>
        <v>50803.131390410948</v>
      </c>
      <c r="Q1934" s="238">
        <f t="shared" si="187"/>
        <v>93640.118609589059</v>
      </c>
      <c r="R1934" s="89">
        <v>0.05</v>
      </c>
      <c r="S1934" s="238">
        <f t="shared" si="184"/>
        <v>88958.112679109603</v>
      </c>
    </row>
    <row r="1935" spans="2:19" ht="15" customHeight="1" x14ac:dyDescent="0.25">
      <c r="B1935" s="11">
        <v>1931</v>
      </c>
      <c r="C1935" s="161" t="s">
        <v>738</v>
      </c>
      <c r="D1935" s="237"/>
      <c r="E1935" s="152">
        <v>42455</v>
      </c>
      <c r="F1935" s="58">
        <v>44482</v>
      </c>
      <c r="G1935" s="5">
        <f t="shared" si="182"/>
        <v>5.5534246575342463</v>
      </c>
      <c r="H1935" s="11">
        <v>15</v>
      </c>
      <c r="I1935" s="11"/>
      <c r="J1935" s="87">
        <v>0.05</v>
      </c>
      <c r="K1935" s="88">
        <f t="shared" si="183"/>
        <v>6.3333333333333325E-2</v>
      </c>
      <c r="L1935" s="238">
        <v>137565</v>
      </c>
      <c r="M1935" s="238">
        <v>114836.87</v>
      </c>
      <c r="N1935" s="89">
        <v>0.05</v>
      </c>
      <c r="O1935" s="239">
        <f t="shared" si="185"/>
        <v>144443.25</v>
      </c>
      <c r="P1935" s="238">
        <f t="shared" si="186"/>
        <v>50803.131390410948</v>
      </c>
      <c r="Q1935" s="238">
        <f t="shared" si="187"/>
        <v>93640.118609589059</v>
      </c>
      <c r="R1935" s="89">
        <v>0.05</v>
      </c>
      <c r="S1935" s="238">
        <f t="shared" si="184"/>
        <v>88958.112679109603</v>
      </c>
    </row>
    <row r="1936" spans="2:19" ht="15" customHeight="1" x14ac:dyDescent="0.25">
      <c r="B1936" s="11">
        <v>1932</v>
      </c>
      <c r="C1936" s="161" t="s">
        <v>738</v>
      </c>
      <c r="D1936" s="237"/>
      <c r="E1936" s="152">
        <v>42455</v>
      </c>
      <c r="F1936" s="58">
        <v>44482</v>
      </c>
      <c r="G1936" s="5">
        <f t="shared" si="182"/>
        <v>5.5534246575342463</v>
      </c>
      <c r="H1936" s="11">
        <v>15</v>
      </c>
      <c r="I1936" s="11"/>
      <c r="J1936" s="87">
        <v>0.05</v>
      </c>
      <c r="K1936" s="88">
        <f t="shared" si="183"/>
        <v>6.3333333333333325E-2</v>
      </c>
      <c r="L1936" s="238">
        <v>137565</v>
      </c>
      <c r="M1936" s="238">
        <v>114836.87</v>
      </c>
      <c r="N1936" s="89">
        <v>0.05</v>
      </c>
      <c r="O1936" s="239">
        <f t="shared" si="185"/>
        <v>144443.25</v>
      </c>
      <c r="P1936" s="238">
        <f t="shared" si="186"/>
        <v>50803.131390410948</v>
      </c>
      <c r="Q1936" s="238">
        <f t="shared" si="187"/>
        <v>93640.118609589059</v>
      </c>
      <c r="R1936" s="89">
        <v>0.05</v>
      </c>
      <c r="S1936" s="238">
        <f t="shared" si="184"/>
        <v>88958.112679109603</v>
      </c>
    </row>
    <row r="1937" spans="2:19" ht="15" customHeight="1" x14ac:dyDescent="0.25">
      <c r="B1937" s="11">
        <v>1933</v>
      </c>
      <c r="C1937" s="161" t="s">
        <v>738</v>
      </c>
      <c r="D1937" s="237"/>
      <c r="E1937" s="152">
        <v>42455</v>
      </c>
      <c r="F1937" s="58">
        <v>44482</v>
      </c>
      <c r="G1937" s="5">
        <f t="shared" si="182"/>
        <v>5.5534246575342463</v>
      </c>
      <c r="H1937" s="11">
        <v>15</v>
      </c>
      <c r="I1937" s="11"/>
      <c r="J1937" s="87">
        <v>0.05</v>
      </c>
      <c r="K1937" s="88">
        <f t="shared" si="183"/>
        <v>6.3333333333333325E-2</v>
      </c>
      <c r="L1937" s="238">
        <v>137565</v>
      </c>
      <c r="M1937" s="238">
        <v>114836.87</v>
      </c>
      <c r="N1937" s="89">
        <v>0.05</v>
      </c>
      <c r="O1937" s="239">
        <f t="shared" si="185"/>
        <v>144443.25</v>
      </c>
      <c r="P1937" s="238">
        <f t="shared" si="186"/>
        <v>50803.131390410948</v>
      </c>
      <c r="Q1937" s="238">
        <f t="shared" si="187"/>
        <v>93640.118609589059</v>
      </c>
      <c r="R1937" s="89">
        <v>0.05</v>
      </c>
      <c r="S1937" s="238">
        <f t="shared" si="184"/>
        <v>88958.112679109603</v>
      </c>
    </row>
    <row r="1938" spans="2:19" ht="15" customHeight="1" x14ac:dyDescent="0.25">
      <c r="B1938" s="11">
        <v>1934</v>
      </c>
      <c r="C1938" s="161" t="s">
        <v>738</v>
      </c>
      <c r="D1938" s="237"/>
      <c r="E1938" s="152">
        <v>42455</v>
      </c>
      <c r="F1938" s="58">
        <v>44482</v>
      </c>
      <c r="G1938" s="5">
        <f t="shared" si="182"/>
        <v>5.5534246575342463</v>
      </c>
      <c r="H1938" s="11">
        <v>15</v>
      </c>
      <c r="I1938" s="11"/>
      <c r="J1938" s="87">
        <v>0.05</v>
      </c>
      <c r="K1938" s="88">
        <f t="shared" si="183"/>
        <v>6.3333333333333325E-2</v>
      </c>
      <c r="L1938" s="238">
        <v>137565</v>
      </c>
      <c r="M1938" s="238">
        <v>114836.87</v>
      </c>
      <c r="N1938" s="89">
        <v>0.05</v>
      </c>
      <c r="O1938" s="239">
        <f t="shared" si="185"/>
        <v>144443.25</v>
      </c>
      <c r="P1938" s="238">
        <f t="shared" si="186"/>
        <v>50803.131390410948</v>
      </c>
      <c r="Q1938" s="238">
        <f t="shared" si="187"/>
        <v>93640.118609589059</v>
      </c>
      <c r="R1938" s="89">
        <v>0.05</v>
      </c>
      <c r="S1938" s="238">
        <f t="shared" si="184"/>
        <v>88958.112679109603</v>
      </c>
    </row>
    <row r="1939" spans="2:19" ht="15" customHeight="1" x14ac:dyDescent="0.25">
      <c r="B1939" s="11">
        <v>1935</v>
      </c>
      <c r="C1939" s="161" t="s">
        <v>738</v>
      </c>
      <c r="D1939" s="237"/>
      <c r="E1939" s="152">
        <v>42455</v>
      </c>
      <c r="F1939" s="58">
        <v>44482</v>
      </c>
      <c r="G1939" s="5">
        <f t="shared" si="182"/>
        <v>5.5534246575342463</v>
      </c>
      <c r="H1939" s="11">
        <v>15</v>
      </c>
      <c r="I1939" s="11"/>
      <c r="J1939" s="87">
        <v>0.05</v>
      </c>
      <c r="K1939" s="88">
        <f t="shared" si="183"/>
        <v>6.3333333333333325E-2</v>
      </c>
      <c r="L1939" s="238">
        <v>137565</v>
      </c>
      <c r="M1939" s="238">
        <v>114836.87</v>
      </c>
      <c r="N1939" s="89">
        <v>0.05</v>
      </c>
      <c r="O1939" s="239">
        <f t="shared" si="185"/>
        <v>144443.25</v>
      </c>
      <c r="P1939" s="238">
        <f t="shared" si="186"/>
        <v>50803.131390410948</v>
      </c>
      <c r="Q1939" s="238">
        <f t="shared" si="187"/>
        <v>93640.118609589059</v>
      </c>
      <c r="R1939" s="89">
        <v>0.05</v>
      </c>
      <c r="S1939" s="238">
        <f t="shared" si="184"/>
        <v>88958.112679109603</v>
      </c>
    </row>
    <row r="1940" spans="2:19" ht="15" customHeight="1" x14ac:dyDescent="0.25">
      <c r="B1940" s="11">
        <v>1936</v>
      </c>
      <c r="C1940" s="161" t="s">
        <v>738</v>
      </c>
      <c r="D1940" s="237"/>
      <c r="E1940" s="152">
        <v>42455</v>
      </c>
      <c r="F1940" s="58">
        <v>44482</v>
      </c>
      <c r="G1940" s="5">
        <f t="shared" si="182"/>
        <v>5.5534246575342463</v>
      </c>
      <c r="H1940" s="11">
        <v>15</v>
      </c>
      <c r="I1940" s="11"/>
      <c r="J1940" s="87">
        <v>0.05</v>
      </c>
      <c r="K1940" s="88">
        <f t="shared" si="183"/>
        <v>6.3333333333333325E-2</v>
      </c>
      <c r="L1940" s="238">
        <v>137565</v>
      </c>
      <c r="M1940" s="238">
        <v>114836.87</v>
      </c>
      <c r="N1940" s="89">
        <v>0.05</v>
      </c>
      <c r="O1940" s="239">
        <f t="shared" si="185"/>
        <v>144443.25</v>
      </c>
      <c r="P1940" s="238">
        <f t="shared" si="186"/>
        <v>50803.131390410948</v>
      </c>
      <c r="Q1940" s="238">
        <f t="shared" si="187"/>
        <v>93640.118609589059</v>
      </c>
      <c r="R1940" s="89">
        <v>0.05</v>
      </c>
      <c r="S1940" s="238">
        <f t="shared" si="184"/>
        <v>88958.112679109603</v>
      </c>
    </row>
    <row r="1941" spans="2:19" ht="15" customHeight="1" x14ac:dyDescent="0.25">
      <c r="B1941" s="11">
        <v>1937</v>
      </c>
      <c r="C1941" s="161" t="s">
        <v>738</v>
      </c>
      <c r="D1941" s="237"/>
      <c r="E1941" s="152">
        <v>42455</v>
      </c>
      <c r="F1941" s="58">
        <v>44482</v>
      </c>
      <c r="G1941" s="5">
        <f t="shared" si="182"/>
        <v>5.5534246575342463</v>
      </c>
      <c r="H1941" s="11">
        <v>15</v>
      </c>
      <c r="I1941" s="11"/>
      <c r="J1941" s="87">
        <v>0.05</v>
      </c>
      <c r="K1941" s="88">
        <f t="shared" si="183"/>
        <v>6.3333333333333325E-2</v>
      </c>
      <c r="L1941" s="238">
        <v>137565</v>
      </c>
      <c r="M1941" s="238">
        <v>114836.87</v>
      </c>
      <c r="N1941" s="89">
        <v>0.05</v>
      </c>
      <c r="O1941" s="239">
        <f t="shared" si="185"/>
        <v>144443.25</v>
      </c>
      <c r="P1941" s="238">
        <f t="shared" si="186"/>
        <v>50803.131390410948</v>
      </c>
      <c r="Q1941" s="238">
        <f t="shared" si="187"/>
        <v>93640.118609589059</v>
      </c>
      <c r="R1941" s="89">
        <v>0.05</v>
      </c>
      <c r="S1941" s="238">
        <f t="shared" si="184"/>
        <v>88958.112679109603</v>
      </c>
    </row>
    <row r="1942" spans="2:19" ht="15" customHeight="1" x14ac:dyDescent="0.25">
      <c r="B1942" s="11">
        <v>1938</v>
      </c>
      <c r="C1942" s="161" t="s">
        <v>738</v>
      </c>
      <c r="D1942" s="237"/>
      <c r="E1942" s="152">
        <v>42455</v>
      </c>
      <c r="F1942" s="58">
        <v>44482</v>
      </c>
      <c r="G1942" s="5">
        <f t="shared" si="182"/>
        <v>5.5534246575342463</v>
      </c>
      <c r="H1942" s="11">
        <v>15</v>
      </c>
      <c r="I1942" s="11"/>
      <c r="J1942" s="87">
        <v>0.05</v>
      </c>
      <c r="K1942" s="88">
        <f t="shared" si="183"/>
        <v>6.3333333333333325E-2</v>
      </c>
      <c r="L1942" s="238">
        <v>137565</v>
      </c>
      <c r="M1942" s="238">
        <v>114836.87</v>
      </c>
      <c r="N1942" s="89">
        <v>0.05</v>
      </c>
      <c r="O1942" s="239">
        <f t="shared" si="185"/>
        <v>144443.25</v>
      </c>
      <c r="P1942" s="238">
        <f t="shared" si="186"/>
        <v>50803.131390410948</v>
      </c>
      <c r="Q1942" s="238">
        <f t="shared" si="187"/>
        <v>93640.118609589059</v>
      </c>
      <c r="R1942" s="89">
        <v>0.05</v>
      </c>
      <c r="S1942" s="238">
        <f t="shared" si="184"/>
        <v>88958.112679109603</v>
      </c>
    </row>
    <row r="1943" spans="2:19" ht="15" customHeight="1" x14ac:dyDescent="0.25">
      <c r="B1943" s="11">
        <v>1939</v>
      </c>
      <c r="C1943" s="161" t="s">
        <v>738</v>
      </c>
      <c r="D1943" s="237"/>
      <c r="E1943" s="152">
        <v>42455</v>
      </c>
      <c r="F1943" s="58">
        <v>44482</v>
      </c>
      <c r="G1943" s="5">
        <f t="shared" si="182"/>
        <v>5.5534246575342463</v>
      </c>
      <c r="H1943" s="11">
        <v>15</v>
      </c>
      <c r="I1943" s="11"/>
      <c r="J1943" s="87">
        <v>0.05</v>
      </c>
      <c r="K1943" s="88">
        <f t="shared" si="183"/>
        <v>6.3333333333333325E-2</v>
      </c>
      <c r="L1943" s="238">
        <v>137565</v>
      </c>
      <c r="M1943" s="238">
        <v>114836.87</v>
      </c>
      <c r="N1943" s="89">
        <v>0.05</v>
      </c>
      <c r="O1943" s="239">
        <f t="shared" si="185"/>
        <v>144443.25</v>
      </c>
      <c r="P1943" s="238">
        <f t="shared" si="186"/>
        <v>50803.131390410948</v>
      </c>
      <c r="Q1943" s="238">
        <f t="shared" si="187"/>
        <v>93640.118609589059</v>
      </c>
      <c r="R1943" s="89">
        <v>0.05</v>
      </c>
      <c r="S1943" s="238">
        <f t="shared" si="184"/>
        <v>88958.112679109603</v>
      </c>
    </row>
    <row r="1944" spans="2:19" ht="15" customHeight="1" x14ac:dyDescent="0.25">
      <c r="B1944" s="11">
        <v>1940</v>
      </c>
      <c r="C1944" s="161" t="s">
        <v>738</v>
      </c>
      <c r="D1944" s="237"/>
      <c r="E1944" s="152">
        <v>42455</v>
      </c>
      <c r="F1944" s="58">
        <v>44482</v>
      </c>
      <c r="G1944" s="5">
        <f t="shared" si="182"/>
        <v>5.5534246575342463</v>
      </c>
      <c r="H1944" s="11">
        <v>15</v>
      </c>
      <c r="I1944" s="11"/>
      <c r="J1944" s="87">
        <v>0.05</v>
      </c>
      <c r="K1944" s="88">
        <f t="shared" si="183"/>
        <v>6.3333333333333325E-2</v>
      </c>
      <c r="L1944" s="238">
        <v>137565</v>
      </c>
      <c r="M1944" s="238">
        <v>114836.87</v>
      </c>
      <c r="N1944" s="89">
        <v>0.05</v>
      </c>
      <c r="O1944" s="239">
        <f t="shared" si="185"/>
        <v>144443.25</v>
      </c>
      <c r="P1944" s="238">
        <f t="shared" si="186"/>
        <v>50803.131390410948</v>
      </c>
      <c r="Q1944" s="238">
        <f t="shared" si="187"/>
        <v>93640.118609589059</v>
      </c>
      <c r="R1944" s="89">
        <v>0.05</v>
      </c>
      <c r="S1944" s="238">
        <f t="shared" si="184"/>
        <v>88958.112679109603</v>
      </c>
    </row>
    <row r="1945" spans="2:19" ht="15" customHeight="1" x14ac:dyDescent="0.25">
      <c r="B1945" s="11">
        <v>1941</v>
      </c>
      <c r="C1945" s="161" t="s">
        <v>738</v>
      </c>
      <c r="D1945" s="237"/>
      <c r="E1945" s="152">
        <v>42455</v>
      </c>
      <c r="F1945" s="58">
        <v>44482</v>
      </c>
      <c r="G1945" s="5">
        <f t="shared" si="182"/>
        <v>5.5534246575342463</v>
      </c>
      <c r="H1945" s="11">
        <v>15</v>
      </c>
      <c r="I1945" s="11"/>
      <c r="J1945" s="87">
        <v>0.05</v>
      </c>
      <c r="K1945" s="88">
        <f t="shared" si="183"/>
        <v>6.3333333333333325E-2</v>
      </c>
      <c r="L1945" s="238">
        <v>137565</v>
      </c>
      <c r="M1945" s="238">
        <v>114836.87</v>
      </c>
      <c r="N1945" s="89">
        <v>0.05</v>
      </c>
      <c r="O1945" s="239">
        <f t="shared" si="185"/>
        <v>144443.25</v>
      </c>
      <c r="P1945" s="238">
        <f t="shared" si="186"/>
        <v>50803.131390410948</v>
      </c>
      <c r="Q1945" s="238">
        <f t="shared" si="187"/>
        <v>93640.118609589059</v>
      </c>
      <c r="R1945" s="89">
        <v>0.05</v>
      </c>
      <c r="S1945" s="238">
        <f t="shared" si="184"/>
        <v>88958.112679109603</v>
      </c>
    </row>
    <row r="1946" spans="2:19" ht="15" customHeight="1" x14ac:dyDescent="0.25">
      <c r="B1946" s="11">
        <v>1942</v>
      </c>
      <c r="C1946" s="161" t="s">
        <v>738</v>
      </c>
      <c r="D1946" s="237"/>
      <c r="E1946" s="152">
        <v>42455</v>
      </c>
      <c r="F1946" s="58">
        <v>44482</v>
      </c>
      <c r="G1946" s="5">
        <f t="shared" si="182"/>
        <v>5.5534246575342463</v>
      </c>
      <c r="H1946" s="11">
        <v>15</v>
      </c>
      <c r="I1946" s="11"/>
      <c r="J1946" s="87">
        <v>0.05</v>
      </c>
      <c r="K1946" s="88">
        <f t="shared" si="183"/>
        <v>6.3333333333333325E-2</v>
      </c>
      <c r="L1946" s="238">
        <v>137565</v>
      </c>
      <c r="M1946" s="238">
        <v>114836.87</v>
      </c>
      <c r="N1946" s="89">
        <v>0.05</v>
      </c>
      <c r="O1946" s="239">
        <f t="shared" si="185"/>
        <v>144443.25</v>
      </c>
      <c r="P1946" s="238">
        <f t="shared" si="186"/>
        <v>50803.131390410948</v>
      </c>
      <c r="Q1946" s="238">
        <f t="shared" si="187"/>
        <v>93640.118609589059</v>
      </c>
      <c r="R1946" s="89">
        <v>0.05</v>
      </c>
      <c r="S1946" s="238">
        <f t="shared" si="184"/>
        <v>88958.112679109603</v>
      </c>
    </row>
    <row r="1947" spans="2:19" ht="15" customHeight="1" x14ac:dyDescent="0.25">
      <c r="B1947" s="11">
        <v>1943</v>
      </c>
      <c r="C1947" s="161" t="s">
        <v>738</v>
      </c>
      <c r="D1947" s="237"/>
      <c r="E1947" s="152">
        <v>42455</v>
      </c>
      <c r="F1947" s="58">
        <v>44482</v>
      </c>
      <c r="G1947" s="5">
        <f t="shared" si="182"/>
        <v>5.5534246575342463</v>
      </c>
      <c r="H1947" s="11">
        <v>15</v>
      </c>
      <c r="I1947" s="11"/>
      <c r="J1947" s="87">
        <v>0.05</v>
      </c>
      <c r="K1947" s="88">
        <f t="shared" si="183"/>
        <v>6.3333333333333325E-2</v>
      </c>
      <c r="L1947" s="238">
        <v>137565</v>
      </c>
      <c r="M1947" s="238">
        <v>114836.87</v>
      </c>
      <c r="N1947" s="89">
        <v>0.05</v>
      </c>
      <c r="O1947" s="239">
        <f t="shared" si="185"/>
        <v>144443.25</v>
      </c>
      <c r="P1947" s="238">
        <f t="shared" si="186"/>
        <v>50803.131390410948</v>
      </c>
      <c r="Q1947" s="238">
        <f t="shared" si="187"/>
        <v>93640.118609589059</v>
      </c>
      <c r="R1947" s="89">
        <v>0.05</v>
      </c>
      <c r="S1947" s="238">
        <f t="shared" si="184"/>
        <v>88958.112679109603</v>
      </c>
    </row>
    <row r="1948" spans="2:19" ht="15" customHeight="1" x14ac:dyDescent="0.25">
      <c r="B1948" s="11">
        <v>1944</v>
      </c>
      <c r="C1948" s="161" t="s">
        <v>738</v>
      </c>
      <c r="D1948" s="237"/>
      <c r="E1948" s="152">
        <v>42455</v>
      </c>
      <c r="F1948" s="58">
        <v>44482</v>
      </c>
      <c r="G1948" s="5">
        <f t="shared" si="182"/>
        <v>5.5534246575342463</v>
      </c>
      <c r="H1948" s="11">
        <v>15</v>
      </c>
      <c r="I1948" s="11"/>
      <c r="J1948" s="87">
        <v>0.05</v>
      </c>
      <c r="K1948" s="88">
        <f t="shared" si="183"/>
        <v>6.3333333333333325E-2</v>
      </c>
      <c r="L1948" s="238">
        <v>137565</v>
      </c>
      <c r="M1948" s="238">
        <v>114836.87</v>
      </c>
      <c r="N1948" s="89">
        <v>0.05</v>
      </c>
      <c r="O1948" s="239">
        <f t="shared" si="185"/>
        <v>144443.25</v>
      </c>
      <c r="P1948" s="238">
        <f t="shared" si="186"/>
        <v>50803.131390410948</v>
      </c>
      <c r="Q1948" s="238">
        <f t="shared" si="187"/>
        <v>93640.118609589059</v>
      </c>
      <c r="R1948" s="89">
        <v>0.05</v>
      </c>
      <c r="S1948" s="238">
        <f t="shared" si="184"/>
        <v>88958.112679109603</v>
      </c>
    </row>
    <row r="1949" spans="2:19" ht="15" customHeight="1" x14ac:dyDescent="0.25">
      <c r="B1949" s="11">
        <v>1945</v>
      </c>
      <c r="C1949" s="161" t="s">
        <v>738</v>
      </c>
      <c r="D1949" s="237"/>
      <c r="E1949" s="152">
        <v>42455</v>
      </c>
      <c r="F1949" s="58">
        <v>44482</v>
      </c>
      <c r="G1949" s="5">
        <f t="shared" si="182"/>
        <v>5.5534246575342463</v>
      </c>
      <c r="H1949" s="11">
        <v>15</v>
      </c>
      <c r="I1949" s="11"/>
      <c r="J1949" s="87">
        <v>0.05</v>
      </c>
      <c r="K1949" s="88">
        <f t="shared" si="183"/>
        <v>6.3333333333333325E-2</v>
      </c>
      <c r="L1949" s="238">
        <v>137565</v>
      </c>
      <c r="M1949" s="238">
        <v>114836.87</v>
      </c>
      <c r="N1949" s="89">
        <v>0.05</v>
      </c>
      <c r="O1949" s="239">
        <f t="shared" si="185"/>
        <v>144443.25</v>
      </c>
      <c r="P1949" s="238">
        <f t="shared" si="186"/>
        <v>50803.131390410948</v>
      </c>
      <c r="Q1949" s="238">
        <f t="shared" si="187"/>
        <v>93640.118609589059</v>
      </c>
      <c r="R1949" s="89">
        <v>0.05</v>
      </c>
      <c r="S1949" s="238">
        <f t="shared" si="184"/>
        <v>88958.112679109603</v>
      </c>
    </row>
    <row r="1950" spans="2:19" ht="15" customHeight="1" x14ac:dyDescent="0.25">
      <c r="B1950" s="11">
        <v>1946</v>
      </c>
      <c r="C1950" s="161" t="s">
        <v>738</v>
      </c>
      <c r="D1950" s="237"/>
      <c r="E1950" s="152">
        <v>42455</v>
      </c>
      <c r="F1950" s="58">
        <v>44482</v>
      </c>
      <c r="G1950" s="5">
        <f t="shared" si="182"/>
        <v>5.5534246575342463</v>
      </c>
      <c r="H1950" s="11">
        <v>15</v>
      </c>
      <c r="I1950" s="11"/>
      <c r="J1950" s="87">
        <v>0.05</v>
      </c>
      <c r="K1950" s="88">
        <f t="shared" si="183"/>
        <v>6.3333333333333325E-2</v>
      </c>
      <c r="L1950" s="238">
        <v>137565</v>
      </c>
      <c r="M1950" s="238">
        <v>114836.87</v>
      </c>
      <c r="N1950" s="89">
        <v>0.05</v>
      </c>
      <c r="O1950" s="239">
        <f t="shared" si="185"/>
        <v>144443.25</v>
      </c>
      <c r="P1950" s="238">
        <f t="shared" si="186"/>
        <v>50803.131390410948</v>
      </c>
      <c r="Q1950" s="238">
        <f t="shared" si="187"/>
        <v>93640.118609589059</v>
      </c>
      <c r="R1950" s="89">
        <v>0.05</v>
      </c>
      <c r="S1950" s="238">
        <f t="shared" si="184"/>
        <v>88958.112679109603</v>
      </c>
    </row>
    <row r="1951" spans="2:19" ht="15" customHeight="1" x14ac:dyDescent="0.25">
      <c r="B1951" s="11">
        <v>1947</v>
      </c>
      <c r="C1951" s="161" t="s">
        <v>738</v>
      </c>
      <c r="D1951" s="237"/>
      <c r="E1951" s="152">
        <v>42455</v>
      </c>
      <c r="F1951" s="58">
        <v>44482</v>
      </c>
      <c r="G1951" s="5">
        <f t="shared" si="182"/>
        <v>5.5534246575342463</v>
      </c>
      <c r="H1951" s="11">
        <v>15</v>
      </c>
      <c r="I1951" s="11"/>
      <c r="J1951" s="87">
        <v>0.05</v>
      </c>
      <c r="K1951" s="88">
        <f t="shared" si="183"/>
        <v>6.3333333333333325E-2</v>
      </c>
      <c r="L1951" s="238">
        <v>137565</v>
      </c>
      <c r="M1951" s="238">
        <v>114836.87</v>
      </c>
      <c r="N1951" s="89">
        <v>0.05</v>
      </c>
      <c r="O1951" s="239">
        <f t="shared" si="185"/>
        <v>144443.25</v>
      </c>
      <c r="P1951" s="238">
        <f t="shared" si="186"/>
        <v>50803.131390410948</v>
      </c>
      <c r="Q1951" s="238">
        <f t="shared" si="187"/>
        <v>93640.118609589059</v>
      </c>
      <c r="R1951" s="89">
        <v>0.05</v>
      </c>
      <c r="S1951" s="238">
        <f t="shared" si="184"/>
        <v>88958.112679109603</v>
      </c>
    </row>
    <row r="1952" spans="2:19" ht="15" customHeight="1" x14ac:dyDescent="0.25">
      <c r="B1952" s="11">
        <v>1948</v>
      </c>
      <c r="C1952" s="161" t="s">
        <v>738</v>
      </c>
      <c r="D1952" s="237"/>
      <c r="E1952" s="152">
        <v>42455</v>
      </c>
      <c r="F1952" s="58">
        <v>44482</v>
      </c>
      <c r="G1952" s="5">
        <f t="shared" si="182"/>
        <v>5.5534246575342463</v>
      </c>
      <c r="H1952" s="11">
        <v>15</v>
      </c>
      <c r="I1952" s="11"/>
      <c r="J1952" s="87">
        <v>0.05</v>
      </c>
      <c r="K1952" s="88">
        <f t="shared" si="183"/>
        <v>6.3333333333333325E-2</v>
      </c>
      <c r="L1952" s="238">
        <v>137565</v>
      </c>
      <c r="M1952" s="238">
        <v>114836.87</v>
      </c>
      <c r="N1952" s="89">
        <v>0.05</v>
      </c>
      <c r="O1952" s="239">
        <f t="shared" si="185"/>
        <v>144443.25</v>
      </c>
      <c r="P1952" s="238">
        <f t="shared" si="186"/>
        <v>50803.131390410948</v>
      </c>
      <c r="Q1952" s="238">
        <f t="shared" si="187"/>
        <v>93640.118609589059</v>
      </c>
      <c r="R1952" s="89">
        <v>0.05</v>
      </c>
      <c r="S1952" s="238">
        <f t="shared" si="184"/>
        <v>88958.112679109603</v>
      </c>
    </row>
    <row r="1953" spans="2:19" ht="15" customHeight="1" x14ac:dyDescent="0.25">
      <c r="B1953" s="11">
        <v>1949</v>
      </c>
      <c r="C1953" s="161" t="s">
        <v>738</v>
      </c>
      <c r="D1953" s="237"/>
      <c r="E1953" s="152">
        <v>42455</v>
      </c>
      <c r="F1953" s="58">
        <v>44482</v>
      </c>
      <c r="G1953" s="5">
        <f t="shared" si="182"/>
        <v>5.5534246575342463</v>
      </c>
      <c r="H1953" s="11">
        <v>15</v>
      </c>
      <c r="I1953" s="11"/>
      <c r="J1953" s="87">
        <v>0.05</v>
      </c>
      <c r="K1953" s="88">
        <f t="shared" si="183"/>
        <v>6.3333333333333325E-2</v>
      </c>
      <c r="L1953" s="238">
        <v>137565</v>
      </c>
      <c r="M1953" s="238">
        <v>114836.87</v>
      </c>
      <c r="N1953" s="89">
        <v>0.05</v>
      </c>
      <c r="O1953" s="239">
        <f t="shared" si="185"/>
        <v>144443.25</v>
      </c>
      <c r="P1953" s="238">
        <f t="shared" si="186"/>
        <v>50803.131390410948</v>
      </c>
      <c r="Q1953" s="238">
        <f t="shared" si="187"/>
        <v>93640.118609589059</v>
      </c>
      <c r="R1953" s="89">
        <v>0.05</v>
      </c>
      <c r="S1953" s="238">
        <f t="shared" si="184"/>
        <v>88958.112679109603</v>
      </c>
    </row>
    <row r="1954" spans="2:19" ht="15" customHeight="1" x14ac:dyDescent="0.25">
      <c r="B1954" s="11">
        <v>1950</v>
      </c>
      <c r="C1954" s="161" t="s">
        <v>738</v>
      </c>
      <c r="D1954" s="237"/>
      <c r="E1954" s="152">
        <v>42455</v>
      </c>
      <c r="F1954" s="58">
        <v>44482</v>
      </c>
      <c r="G1954" s="5">
        <f t="shared" si="182"/>
        <v>5.5534246575342463</v>
      </c>
      <c r="H1954" s="11">
        <v>15</v>
      </c>
      <c r="I1954" s="11"/>
      <c r="J1954" s="87">
        <v>0.05</v>
      </c>
      <c r="K1954" s="88">
        <f t="shared" si="183"/>
        <v>6.3333333333333325E-2</v>
      </c>
      <c r="L1954" s="238">
        <v>137565</v>
      </c>
      <c r="M1954" s="238">
        <v>114836.87</v>
      </c>
      <c r="N1954" s="89">
        <v>0.05</v>
      </c>
      <c r="O1954" s="239">
        <f t="shared" si="185"/>
        <v>144443.25</v>
      </c>
      <c r="P1954" s="238">
        <f t="shared" si="186"/>
        <v>50803.131390410948</v>
      </c>
      <c r="Q1954" s="238">
        <f t="shared" si="187"/>
        <v>93640.118609589059</v>
      </c>
      <c r="R1954" s="89">
        <v>0.05</v>
      </c>
      <c r="S1954" s="238">
        <f t="shared" si="184"/>
        <v>88958.112679109603</v>
      </c>
    </row>
    <row r="1955" spans="2:19" ht="15" customHeight="1" x14ac:dyDescent="0.25">
      <c r="B1955" s="11">
        <v>1951</v>
      </c>
      <c r="C1955" s="161" t="s">
        <v>738</v>
      </c>
      <c r="D1955" s="237"/>
      <c r="E1955" s="152">
        <v>42455</v>
      </c>
      <c r="F1955" s="58">
        <v>44482</v>
      </c>
      <c r="G1955" s="5">
        <f t="shared" si="182"/>
        <v>5.5534246575342463</v>
      </c>
      <c r="H1955" s="11">
        <v>15</v>
      </c>
      <c r="I1955" s="11"/>
      <c r="J1955" s="87">
        <v>0.05</v>
      </c>
      <c r="K1955" s="88">
        <f t="shared" si="183"/>
        <v>6.3333333333333325E-2</v>
      </c>
      <c r="L1955" s="238">
        <v>137565</v>
      </c>
      <c r="M1955" s="238">
        <v>114836.87</v>
      </c>
      <c r="N1955" s="89">
        <v>0.05</v>
      </c>
      <c r="O1955" s="239">
        <f t="shared" si="185"/>
        <v>144443.25</v>
      </c>
      <c r="P1955" s="238">
        <f t="shared" si="186"/>
        <v>50803.131390410948</v>
      </c>
      <c r="Q1955" s="238">
        <f t="shared" si="187"/>
        <v>93640.118609589059</v>
      </c>
      <c r="R1955" s="89">
        <v>0.05</v>
      </c>
      <c r="S1955" s="238">
        <f t="shared" si="184"/>
        <v>88958.112679109603</v>
      </c>
    </row>
    <row r="1956" spans="2:19" ht="15" customHeight="1" x14ac:dyDescent="0.25">
      <c r="B1956" s="11">
        <v>1952</v>
      </c>
      <c r="C1956" s="161" t="s">
        <v>738</v>
      </c>
      <c r="D1956" s="237"/>
      <c r="E1956" s="152">
        <v>42455</v>
      </c>
      <c r="F1956" s="58">
        <v>44482</v>
      </c>
      <c r="G1956" s="5">
        <f t="shared" si="182"/>
        <v>5.5534246575342463</v>
      </c>
      <c r="H1956" s="11">
        <v>15</v>
      </c>
      <c r="I1956" s="11"/>
      <c r="J1956" s="87">
        <v>0.05</v>
      </c>
      <c r="K1956" s="88">
        <f t="shared" si="183"/>
        <v>6.3333333333333325E-2</v>
      </c>
      <c r="L1956" s="238">
        <v>137565</v>
      </c>
      <c r="M1956" s="238">
        <v>114836.87</v>
      </c>
      <c r="N1956" s="89">
        <v>0.05</v>
      </c>
      <c r="O1956" s="239">
        <f t="shared" si="185"/>
        <v>144443.25</v>
      </c>
      <c r="P1956" s="238">
        <f t="shared" si="186"/>
        <v>50803.131390410948</v>
      </c>
      <c r="Q1956" s="238">
        <f t="shared" si="187"/>
        <v>93640.118609589059</v>
      </c>
      <c r="R1956" s="89">
        <v>0.05</v>
      </c>
      <c r="S1956" s="238">
        <f t="shared" si="184"/>
        <v>88958.112679109603</v>
      </c>
    </row>
    <row r="1957" spans="2:19" ht="15" customHeight="1" x14ac:dyDescent="0.25">
      <c r="B1957" s="11">
        <v>1953</v>
      </c>
      <c r="C1957" s="161" t="s">
        <v>738</v>
      </c>
      <c r="D1957" s="237"/>
      <c r="E1957" s="152">
        <v>42455</v>
      </c>
      <c r="F1957" s="58">
        <v>44482</v>
      </c>
      <c r="G1957" s="5">
        <f t="shared" si="182"/>
        <v>5.5534246575342463</v>
      </c>
      <c r="H1957" s="11">
        <v>15</v>
      </c>
      <c r="I1957" s="11"/>
      <c r="J1957" s="87">
        <v>0.05</v>
      </c>
      <c r="K1957" s="88">
        <f t="shared" si="183"/>
        <v>6.3333333333333325E-2</v>
      </c>
      <c r="L1957" s="238">
        <v>137565</v>
      </c>
      <c r="M1957" s="238">
        <v>114836.87</v>
      </c>
      <c r="N1957" s="89">
        <v>0.05</v>
      </c>
      <c r="O1957" s="239">
        <f t="shared" si="185"/>
        <v>144443.25</v>
      </c>
      <c r="P1957" s="238">
        <f t="shared" si="186"/>
        <v>50803.131390410948</v>
      </c>
      <c r="Q1957" s="238">
        <f t="shared" si="187"/>
        <v>93640.118609589059</v>
      </c>
      <c r="R1957" s="89">
        <v>0.05</v>
      </c>
      <c r="S1957" s="238">
        <f t="shared" si="184"/>
        <v>88958.112679109603</v>
      </c>
    </row>
    <row r="1958" spans="2:19" ht="15" customHeight="1" x14ac:dyDescent="0.25">
      <c r="B1958" s="11">
        <v>1954</v>
      </c>
      <c r="C1958" s="161" t="s">
        <v>738</v>
      </c>
      <c r="D1958" s="237"/>
      <c r="E1958" s="152">
        <v>42455</v>
      </c>
      <c r="F1958" s="58">
        <v>44482</v>
      </c>
      <c r="G1958" s="5">
        <f t="shared" si="182"/>
        <v>5.5534246575342463</v>
      </c>
      <c r="H1958" s="11">
        <v>15</v>
      </c>
      <c r="I1958" s="11"/>
      <c r="J1958" s="87">
        <v>0.05</v>
      </c>
      <c r="K1958" s="88">
        <f t="shared" si="183"/>
        <v>6.3333333333333325E-2</v>
      </c>
      <c r="L1958" s="238">
        <v>137565</v>
      </c>
      <c r="M1958" s="238">
        <v>114836.87</v>
      </c>
      <c r="N1958" s="89">
        <v>0.05</v>
      </c>
      <c r="O1958" s="239">
        <f t="shared" si="185"/>
        <v>144443.25</v>
      </c>
      <c r="P1958" s="238">
        <f t="shared" si="186"/>
        <v>50803.131390410948</v>
      </c>
      <c r="Q1958" s="238">
        <f t="shared" si="187"/>
        <v>93640.118609589059</v>
      </c>
      <c r="R1958" s="89">
        <v>0.05</v>
      </c>
      <c r="S1958" s="238">
        <f t="shared" si="184"/>
        <v>88958.112679109603</v>
      </c>
    </row>
    <row r="1959" spans="2:19" ht="15" customHeight="1" x14ac:dyDescent="0.25">
      <c r="B1959" s="11">
        <v>1955</v>
      </c>
      <c r="C1959" s="161" t="s">
        <v>738</v>
      </c>
      <c r="D1959" s="237"/>
      <c r="E1959" s="152">
        <v>42455</v>
      </c>
      <c r="F1959" s="58">
        <v>44482</v>
      </c>
      <c r="G1959" s="5">
        <f t="shared" si="182"/>
        <v>5.5534246575342463</v>
      </c>
      <c r="H1959" s="11">
        <v>15</v>
      </c>
      <c r="I1959" s="11"/>
      <c r="J1959" s="87">
        <v>0.05</v>
      </c>
      <c r="K1959" s="88">
        <f t="shared" si="183"/>
        <v>6.3333333333333325E-2</v>
      </c>
      <c r="L1959" s="238">
        <v>137565</v>
      </c>
      <c r="M1959" s="238">
        <v>114836.87</v>
      </c>
      <c r="N1959" s="89">
        <v>0.05</v>
      </c>
      <c r="O1959" s="239">
        <f t="shared" si="185"/>
        <v>144443.25</v>
      </c>
      <c r="P1959" s="238">
        <f t="shared" si="186"/>
        <v>50803.131390410948</v>
      </c>
      <c r="Q1959" s="238">
        <f t="shared" si="187"/>
        <v>93640.118609589059</v>
      </c>
      <c r="R1959" s="89">
        <v>0.05</v>
      </c>
      <c r="S1959" s="238">
        <f t="shared" si="184"/>
        <v>88958.112679109603</v>
      </c>
    </row>
    <row r="1960" spans="2:19" ht="15" customHeight="1" x14ac:dyDescent="0.25">
      <c r="B1960" s="11">
        <v>1956</v>
      </c>
      <c r="C1960" s="161" t="s">
        <v>738</v>
      </c>
      <c r="D1960" s="237"/>
      <c r="E1960" s="152">
        <v>42455</v>
      </c>
      <c r="F1960" s="58">
        <v>44482</v>
      </c>
      <c r="G1960" s="5">
        <f t="shared" si="182"/>
        <v>5.5534246575342463</v>
      </c>
      <c r="H1960" s="11">
        <v>15</v>
      </c>
      <c r="I1960" s="11"/>
      <c r="J1960" s="87">
        <v>0.05</v>
      </c>
      <c r="K1960" s="88">
        <f t="shared" si="183"/>
        <v>6.3333333333333325E-2</v>
      </c>
      <c r="L1960" s="238">
        <v>137565</v>
      </c>
      <c r="M1960" s="238">
        <v>114836.87</v>
      </c>
      <c r="N1960" s="89">
        <v>0.05</v>
      </c>
      <c r="O1960" s="239">
        <f t="shared" si="185"/>
        <v>144443.25</v>
      </c>
      <c r="P1960" s="238">
        <f t="shared" si="186"/>
        <v>50803.131390410948</v>
      </c>
      <c r="Q1960" s="238">
        <f t="shared" si="187"/>
        <v>93640.118609589059</v>
      </c>
      <c r="R1960" s="89">
        <v>0.05</v>
      </c>
      <c r="S1960" s="238">
        <f t="shared" si="184"/>
        <v>88958.112679109603</v>
      </c>
    </row>
    <row r="1961" spans="2:19" ht="15" customHeight="1" x14ac:dyDescent="0.25">
      <c r="B1961" s="11">
        <v>1957</v>
      </c>
      <c r="C1961" s="161" t="s">
        <v>738</v>
      </c>
      <c r="D1961" s="237"/>
      <c r="E1961" s="152">
        <v>42455</v>
      </c>
      <c r="F1961" s="58">
        <v>44482</v>
      </c>
      <c r="G1961" s="5">
        <f t="shared" si="182"/>
        <v>5.5534246575342463</v>
      </c>
      <c r="H1961" s="11">
        <v>15</v>
      </c>
      <c r="I1961" s="11"/>
      <c r="J1961" s="87">
        <v>0.05</v>
      </c>
      <c r="K1961" s="88">
        <f t="shared" si="183"/>
        <v>6.3333333333333325E-2</v>
      </c>
      <c r="L1961" s="238">
        <v>137565</v>
      </c>
      <c r="M1961" s="238">
        <v>114836.87</v>
      </c>
      <c r="N1961" s="89">
        <v>0.05</v>
      </c>
      <c r="O1961" s="239">
        <f t="shared" si="185"/>
        <v>144443.25</v>
      </c>
      <c r="P1961" s="238">
        <f t="shared" si="186"/>
        <v>50803.131390410948</v>
      </c>
      <c r="Q1961" s="238">
        <f t="shared" si="187"/>
        <v>93640.118609589059</v>
      </c>
      <c r="R1961" s="89">
        <v>0.05</v>
      </c>
      <c r="S1961" s="238">
        <f t="shared" si="184"/>
        <v>88958.112679109603</v>
      </c>
    </row>
    <row r="1962" spans="2:19" ht="15" customHeight="1" x14ac:dyDescent="0.25">
      <c r="B1962" s="11">
        <v>1958</v>
      </c>
      <c r="C1962" s="161" t="s">
        <v>738</v>
      </c>
      <c r="D1962" s="237"/>
      <c r="E1962" s="152">
        <v>42455</v>
      </c>
      <c r="F1962" s="58">
        <v>44482</v>
      </c>
      <c r="G1962" s="5">
        <f t="shared" si="182"/>
        <v>5.5534246575342463</v>
      </c>
      <c r="H1962" s="11">
        <v>15</v>
      </c>
      <c r="I1962" s="11"/>
      <c r="J1962" s="87">
        <v>0.05</v>
      </c>
      <c r="K1962" s="88">
        <f t="shared" si="183"/>
        <v>6.3333333333333325E-2</v>
      </c>
      <c r="L1962" s="238">
        <v>137565</v>
      </c>
      <c r="M1962" s="238">
        <v>114836.87</v>
      </c>
      <c r="N1962" s="89">
        <v>0.05</v>
      </c>
      <c r="O1962" s="239">
        <f t="shared" si="185"/>
        <v>144443.25</v>
      </c>
      <c r="P1962" s="238">
        <f t="shared" si="186"/>
        <v>50803.131390410948</v>
      </c>
      <c r="Q1962" s="238">
        <f t="shared" si="187"/>
        <v>93640.118609589059</v>
      </c>
      <c r="R1962" s="89">
        <v>0.05</v>
      </c>
      <c r="S1962" s="238">
        <f t="shared" si="184"/>
        <v>88958.112679109603</v>
      </c>
    </row>
    <row r="1963" spans="2:19" ht="15" customHeight="1" x14ac:dyDescent="0.25">
      <c r="B1963" s="11">
        <v>1959</v>
      </c>
      <c r="C1963" s="161" t="s">
        <v>738</v>
      </c>
      <c r="D1963" s="237"/>
      <c r="E1963" s="152">
        <v>42455</v>
      </c>
      <c r="F1963" s="58">
        <v>44482</v>
      </c>
      <c r="G1963" s="5">
        <f t="shared" si="182"/>
        <v>5.5534246575342463</v>
      </c>
      <c r="H1963" s="11">
        <v>15</v>
      </c>
      <c r="I1963" s="11"/>
      <c r="J1963" s="87">
        <v>0.05</v>
      </c>
      <c r="K1963" s="88">
        <f t="shared" si="183"/>
        <v>6.3333333333333325E-2</v>
      </c>
      <c r="L1963" s="238">
        <v>137565</v>
      </c>
      <c r="M1963" s="238">
        <v>114836.87</v>
      </c>
      <c r="N1963" s="89">
        <v>0.05</v>
      </c>
      <c r="O1963" s="239">
        <f t="shared" si="185"/>
        <v>144443.25</v>
      </c>
      <c r="P1963" s="238">
        <f t="shared" si="186"/>
        <v>50803.131390410948</v>
      </c>
      <c r="Q1963" s="238">
        <f t="shared" si="187"/>
        <v>93640.118609589059</v>
      </c>
      <c r="R1963" s="89">
        <v>0.05</v>
      </c>
      <c r="S1963" s="238">
        <f t="shared" si="184"/>
        <v>88958.112679109603</v>
      </c>
    </row>
    <row r="1964" spans="2:19" ht="15" customHeight="1" x14ac:dyDescent="0.25">
      <c r="B1964" s="11">
        <v>1960</v>
      </c>
      <c r="C1964" s="161" t="s">
        <v>738</v>
      </c>
      <c r="D1964" s="237"/>
      <c r="E1964" s="152">
        <v>42455</v>
      </c>
      <c r="F1964" s="58">
        <v>44482</v>
      </c>
      <c r="G1964" s="5">
        <f t="shared" si="182"/>
        <v>5.5534246575342463</v>
      </c>
      <c r="H1964" s="11">
        <v>15</v>
      </c>
      <c r="I1964" s="11"/>
      <c r="J1964" s="87">
        <v>0.05</v>
      </c>
      <c r="K1964" s="88">
        <f t="shared" si="183"/>
        <v>6.3333333333333325E-2</v>
      </c>
      <c r="L1964" s="238">
        <v>137565</v>
      </c>
      <c r="M1964" s="238">
        <v>114836.87</v>
      </c>
      <c r="N1964" s="89">
        <v>0.05</v>
      </c>
      <c r="O1964" s="239">
        <f t="shared" si="185"/>
        <v>144443.25</v>
      </c>
      <c r="P1964" s="238">
        <f t="shared" si="186"/>
        <v>50803.131390410948</v>
      </c>
      <c r="Q1964" s="238">
        <f t="shared" si="187"/>
        <v>93640.118609589059</v>
      </c>
      <c r="R1964" s="89">
        <v>0.05</v>
      </c>
      <c r="S1964" s="238">
        <f t="shared" si="184"/>
        <v>88958.112679109603</v>
      </c>
    </row>
    <row r="1965" spans="2:19" ht="15" customHeight="1" x14ac:dyDescent="0.25">
      <c r="B1965" s="11">
        <v>1961</v>
      </c>
      <c r="C1965" s="161" t="s">
        <v>738</v>
      </c>
      <c r="D1965" s="237"/>
      <c r="E1965" s="152">
        <v>42455</v>
      </c>
      <c r="F1965" s="58">
        <v>44482</v>
      </c>
      <c r="G1965" s="5">
        <f t="shared" si="182"/>
        <v>5.5534246575342463</v>
      </c>
      <c r="H1965" s="11">
        <v>15</v>
      </c>
      <c r="I1965" s="11"/>
      <c r="J1965" s="87">
        <v>0.05</v>
      </c>
      <c r="K1965" s="88">
        <f t="shared" si="183"/>
        <v>6.3333333333333325E-2</v>
      </c>
      <c r="L1965" s="238">
        <v>137565</v>
      </c>
      <c r="M1965" s="238">
        <v>114836.87</v>
      </c>
      <c r="N1965" s="89">
        <v>0.05</v>
      </c>
      <c r="O1965" s="239">
        <f t="shared" si="185"/>
        <v>144443.25</v>
      </c>
      <c r="P1965" s="238">
        <f t="shared" si="186"/>
        <v>50803.131390410948</v>
      </c>
      <c r="Q1965" s="238">
        <f t="shared" si="187"/>
        <v>93640.118609589059</v>
      </c>
      <c r="R1965" s="89">
        <v>0.05</v>
      </c>
      <c r="S1965" s="238">
        <f t="shared" si="184"/>
        <v>88958.112679109603</v>
      </c>
    </row>
    <row r="1966" spans="2:19" ht="15" customHeight="1" x14ac:dyDescent="0.25">
      <c r="B1966" s="11">
        <v>1962</v>
      </c>
      <c r="C1966" s="161" t="s">
        <v>738</v>
      </c>
      <c r="D1966" s="237"/>
      <c r="E1966" s="152">
        <v>42455</v>
      </c>
      <c r="F1966" s="58">
        <v>44482</v>
      </c>
      <c r="G1966" s="5">
        <f t="shared" si="182"/>
        <v>5.5534246575342463</v>
      </c>
      <c r="H1966" s="11">
        <v>15</v>
      </c>
      <c r="I1966" s="11"/>
      <c r="J1966" s="87">
        <v>0.05</v>
      </c>
      <c r="K1966" s="88">
        <f t="shared" si="183"/>
        <v>6.3333333333333325E-2</v>
      </c>
      <c r="L1966" s="238">
        <v>137565</v>
      </c>
      <c r="M1966" s="238">
        <v>114836.87</v>
      </c>
      <c r="N1966" s="89">
        <v>0.05</v>
      </c>
      <c r="O1966" s="239">
        <f t="shared" si="185"/>
        <v>144443.25</v>
      </c>
      <c r="P1966" s="238">
        <f t="shared" si="186"/>
        <v>50803.131390410948</v>
      </c>
      <c r="Q1966" s="238">
        <f t="shared" si="187"/>
        <v>93640.118609589059</v>
      </c>
      <c r="R1966" s="89">
        <v>0.05</v>
      </c>
      <c r="S1966" s="238">
        <f t="shared" si="184"/>
        <v>88958.112679109603</v>
      </c>
    </row>
    <row r="1967" spans="2:19" ht="15" customHeight="1" x14ac:dyDescent="0.25">
      <c r="B1967" s="11">
        <v>1963</v>
      </c>
      <c r="C1967" s="161" t="s">
        <v>738</v>
      </c>
      <c r="D1967" s="237"/>
      <c r="E1967" s="152">
        <v>42455</v>
      </c>
      <c r="F1967" s="58">
        <v>44482</v>
      </c>
      <c r="G1967" s="5">
        <f t="shared" si="182"/>
        <v>5.5534246575342463</v>
      </c>
      <c r="H1967" s="11">
        <v>15</v>
      </c>
      <c r="I1967" s="11"/>
      <c r="J1967" s="87">
        <v>0.05</v>
      </c>
      <c r="K1967" s="88">
        <f t="shared" si="183"/>
        <v>6.3333333333333325E-2</v>
      </c>
      <c r="L1967" s="238">
        <v>137565</v>
      </c>
      <c r="M1967" s="238">
        <v>114836.87</v>
      </c>
      <c r="N1967" s="89">
        <v>0.05</v>
      </c>
      <c r="O1967" s="239">
        <f t="shared" si="185"/>
        <v>144443.25</v>
      </c>
      <c r="P1967" s="238">
        <f t="shared" si="186"/>
        <v>50803.131390410948</v>
      </c>
      <c r="Q1967" s="238">
        <f t="shared" si="187"/>
        <v>93640.118609589059</v>
      </c>
      <c r="R1967" s="89">
        <v>0.05</v>
      </c>
      <c r="S1967" s="238">
        <f t="shared" si="184"/>
        <v>88958.112679109603</v>
      </c>
    </row>
    <row r="1968" spans="2:19" ht="15" customHeight="1" x14ac:dyDescent="0.25">
      <c r="B1968" s="11">
        <v>1964</v>
      </c>
      <c r="C1968" s="161" t="s">
        <v>738</v>
      </c>
      <c r="D1968" s="237"/>
      <c r="E1968" s="152">
        <v>42455</v>
      </c>
      <c r="F1968" s="58">
        <v>44482</v>
      </c>
      <c r="G1968" s="5">
        <f t="shared" si="182"/>
        <v>5.5534246575342463</v>
      </c>
      <c r="H1968" s="11">
        <v>15</v>
      </c>
      <c r="I1968" s="11"/>
      <c r="J1968" s="87">
        <v>0.05</v>
      </c>
      <c r="K1968" s="88">
        <f t="shared" si="183"/>
        <v>6.3333333333333325E-2</v>
      </c>
      <c r="L1968" s="238">
        <v>137565</v>
      </c>
      <c r="M1968" s="238">
        <v>114836.87</v>
      </c>
      <c r="N1968" s="89">
        <v>0.05</v>
      </c>
      <c r="O1968" s="239">
        <f t="shared" si="185"/>
        <v>144443.25</v>
      </c>
      <c r="P1968" s="238">
        <f t="shared" si="186"/>
        <v>50803.131390410948</v>
      </c>
      <c r="Q1968" s="238">
        <f t="shared" si="187"/>
        <v>93640.118609589059</v>
      </c>
      <c r="R1968" s="89">
        <v>0.05</v>
      </c>
      <c r="S1968" s="238">
        <f t="shared" si="184"/>
        <v>88958.112679109603</v>
      </c>
    </row>
    <row r="1969" spans="2:19" ht="15" customHeight="1" x14ac:dyDescent="0.25">
      <c r="B1969" s="11">
        <v>1965</v>
      </c>
      <c r="C1969" s="161" t="s">
        <v>738</v>
      </c>
      <c r="D1969" s="237"/>
      <c r="E1969" s="152">
        <v>42455</v>
      </c>
      <c r="F1969" s="58">
        <v>44482</v>
      </c>
      <c r="G1969" s="5">
        <f t="shared" si="182"/>
        <v>5.5534246575342463</v>
      </c>
      <c r="H1969" s="11">
        <v>15</v>
      </c>
      <c r="I1969" s="11"/>
      <c r="J1969" s="87">
        <v>0.05</v>
      </c>
      <c r="K1969" s="88">
        <f t="shared" si="183"/>
        <v>6.3333333333333325E-2</v>
      </c>
      <c r="L1969" s="238">
        <v>137565</v>
      </c>
      <c r="M1969" s="238">
        <v>114836.87</v>
      </c>
      <c r="N1969" s="89">
        <v>0.05</v>
      </c>
      <c r="O1969" s="239">
        <f t="shared" si="185"/>
        <v>144443.25</v>
      </c>
      <c r="P1969" s="238">
        <f t="shared" si="186"/>
        <v>50803.131390410948</v>
      </c>
      <c r="Q1969" s="238">
        <f t="shared" si="187"/>
        <v>93640.118609589059</v>
      </c>
      <c r="R1969" s="89">
        <v>0.05</v>
      </c>
      <c r="S1969" s="238">
        <f t="shared" si="184"/>
        <v>88958.112679109603</v>
      </c>
    </row>
    <row r="1970" spans="2:19" ht="15" customHeight="1" x14ac:dyDescent="0.25">
      <c r="B1970" s="11">
        <v>1966</v>
      </c>
      <c r="C1970" s="161" t="s">
        <v>738</v>
      </c>
      <c r="D1970" s="237"/>
      <c r="E1970" s="152">
        <v>42455</v>
      </c>
      <c r="F1970" s="58">
        <v>44482</v>
      </c>
      <c r="G1970" s="5">
        <f t="shared" si="182"/>
        <v>5.5534246575342463</v>
      </c>
      <c r="H1970" s="11">
        <v>15</v>
      </c>
      <c r="I1970" s="11"/>
      <c r="J1970" s="87">
        <v>0.05</v>
      </c>
      <c r="K1970" s="88">
        <f t="shared" si="183"/>
        <v>6.3333333333333325E-2</v>
      </c>
      <c r="L1970" s="238">
        <v>137565</v>
      </c>
      <c r="M1970" s="238">
        <v>114836.87</v>
      </c>
      <c r="N1970" s="89">
        <v>0.05</v>
      </c>
      <c r="O1970" s="239">
        <f t="shared" si="185"/>
        <v>144443.25</v>
      </c>
      <c r="P1970" s="238">
        <f t="shared" si="186"/>
        <v>50803.131390410948</v>
      </c>
      <c r="Q1970" s="238">
        <f t="shared" si="187"/>
        <v>93640.118609589059</v>
      </c>
      <c r="R1970" s="89">
        <v>0.05</v>
      </c>
      <c r="S1970" s="238">
        <f t="shared" si="184"/>
        <v>88958.112679109603</v>
      </c>
    </row>
    <row r="1971" spans="2:19" ht="15" customHeight="1" x14ac:dyDescent="0.25">
      <c r="B1971" s="11">
        <v>1967</v>
      </c>
      <c r="C1971" s="161" t="s">
        <v>738</v>
      </c>
      <c r="D1971" s="237"/>
      <c r="E1971" s="152">
        <v>42455</v>
      </c>
      <c r="F1971" s="58">
        <v>44482</v>
      </c>
      <c r="G1971" s="5">
        <f t="shared" si="182"/>
        <v>5.5534246575342463</v>
      </c>
      <c r="H1971" s="11">
        <v>15</v>
      </c>
      <c r="I1971" s="11"/>
      <c r="J1971" s="87">
        <v>0.05</v>
      </c>
      <c r="K1971" s="88">
        <f t="shared" si="183"/>
        <v>6.3333333333333325E-2</v>
      </c>
      <c r="L1971" s="238">
        <v>137565</v>
      </c>
      <c r="M1971" s="238">
        <v>114836.87</v>
      </c>
      <c r="N1971" s="89">
        <v>0.05</v>
      </c>
      <c r="O1971" s="239">
        <f t="shared" si="185"/>
        <v>144443.25</v>
      </c>
      <c r="P1971" s="238">
        <f t="shared" si="186"/>
        <v>50803.131390410948</v>
      </c>
      <c r="Q1971" s="238">
        <f t="shared" si="187"/>
        <v>93640.118609589059</v>
      </c>
      <c r="R1971" s="89">
        <v>0.05</v>
      </c>
      <c r="S1971" s="238">
        <f t="shared" si="184"/>
        <v>88958.112679109603</v>
      </c>
    </row>
    <row r="1972" spans="2:19" ht="15" customHeight="1" x14ac:dyDescent="0.25">
      <c r="B1972" s="11">
        <v>1968</v>
      </c>
      <c r="C1972" s="161" t="s">
        <v>738</v>
      </c>
      <c r="D1972" s="237"/>
      <c r="E1972" s="152">
        <v>42455</v>
      </c>
      <c r="F1972" s="58">
        <v>44482</v>
      </c>
      <c r="G1972" s="5">
        <f t="shared" si="182"/>
        <v>5.5534246575342463</v>
      </c>
      <c r="H1972" s="11">
        <v>15</v>
      </c>
      <c r="I1972" s="11"/>
      <c r="J1972" s="87">
        <v>0.05</v>
      </c>
      <c r="K1972" s="88">
        <f t="shared" si="183"/>
        <v>6.3333333333333325E-2</v>
      </c>
      <c r="L1972" s="238">
        <v>137565</v>
      </c>
      <c r="M1972" s="238">
        <v>114836.87</v>
      </c>
      <c r="N1972" s="89">
        <v>0.05</v>
      </c>
      <c r="O1972" s="239">
        <f t="shared" si="185"/>
        <v>144443.25</v>
      </c>
      <c r="P1972" s="238">
        <f t="shared" si="186"/>
        <v>50803.131390410948</v>
      </c>
      <c r="Q1972" s="238">
        <f t="shared" si="187"/>
        <v>93640.118609589059</v>
      </c>
      <c r="R1972" s="89">
        <v>0.05</v>
      </c>
      <c r="S1972" s="238">
        <f t="shared" si="184"/>
        <v>88958.112679109603</v>
      </c>
    </row>
    <row r="1973" spans="2:19" ht="15" customHeight="1" x14ac:dyDescent="0.25">
      <c r="B1973" s="11">
        <v>1969</v>
      </c>
      <c r="C1973" s="161" t="s">
        <v>738</v>
      </c>
      <c r="D1973" s="237"/>
      <c r="E1973" s="152">
        <v>42455</v>
      </c>
      <c r="F1973" s="58">
        <v>44482</v>
      </c>
      <c r="G1973" s="5">
        <f t="shared" si="182"/>
        <v>5.5534246575342463</v>
      </c>
      <c r="H1973" s="11">
        <v>15</v>
      </c>
      <c r="I1973" s="11"/>
      <c r="J1973" s="87">
        <v>0.05</v>
      </c>
      <c r="K1973" s="88">
        <f t="shared" si="183"/>
        <v>6.3333333333333325E-2</v>
      </c>
      <c r="L1973" s="238">
        <v>137565</v>
      </c>
      <c r="M1973" s="238">
        <v>114836.87</v>
      </c>
      <c r="N1973" s="89">
        <v>0.05</v>
      </c>
      <c r="O1973" s="239">
        <f t="shared" si="185"/>
        <v>144443.25</v>
      </c>
      <c r="P1973" s="238">
        <f t="shared" si="186"/>
        <v>50803.131390410948</v>
      </c>
      <c r="Q1973" s="238">
        <f t="shared" si="187"/>
        <v>93640.118609589059</v>
      </c>
      <c r="R1973" s="89">
        <v>0.05</v>
      </c>
      <c r="S1973" s="238">
        <f t="shared" si="184"/>
        <v>88958.112679109603</v>
      </c>
    </row>
    <row r="1974" spans="2:19" ht="15" customHeight="1" x14ac:dyDescent="0.25">
      <c r="B1974" s="11">
        <v>1970</v>
      </c>
      <c r="C1974" s="161" t="s">
        <v>738</v>
      </c>
      <c r="D1974" s="237"/>
      <c r="E1974" s="152">
        <v>42455</v>
      </c>
      <c r="F1974" s="58">
        <v>44482</v>
      </c>
      <c r="G1974" s="5">
        <f t="shared" si="182"/>
        <v>5.5534246575342463</v>
      </c>
      <c r="H1974" s="11">
        <v>15</v>
      </c>
      <c r="I1974" s="11"/>
      <c r="J1974" s="87">
        <v>0.05</v>
      </c>
      <c r="K1974" s="88">
        <f t="shared" si="183"/>
        <v>6.3333333333333325E-2</v>
      </c>
      <c r="L1974" s="238">
        <v>137565</v>
      </c>
      <c r="M1974" s="238">
        <v>114836.87</v>
      </c>
      <c r="N1974" s="89">
        <v>0.05</v>
      </c>
      <c r="O1974" s="239">
        <f t="shared" si="185"/>
        <v>144443.25</v>
      </c>
      <c r="P1974" s="238">
        <f t="shared" si="186"/>
        <v>50803.131390410948</v>
      </c>
      <c r="Q1974" s="238">
        <f t="shared" si="187"/>
        <v>93640.118609589059</v>
      </c>
      <c r="R1974" s="89">
        <v>0.05</v>
      </c>
      <c r="S1974" s="238">
        <f t="shared" si="184"/>
        <v>88958.112679109603</v>
      </c>
    </row>
    <row r="1975" spans="2:19" ht="15" customHeight="1" x14ac:dyDescent="0.25">
      <c r="B1975" s="11">
        <v>1971</v>
      </c>
      <c r="C1975" s="161" t="s">
        <v>738</v>
      </c>
      <c r="D1975" s="237"/>
      <c r="E1975" s="152">
        <v>42455</v>
      </c>
      <c r="F1975" s="58">
        <v>44482</v>
      </c>
      <c r="G1975" s="5">
        <f t="shared" si="182"/>
        <v>5.5534246575342463</v>
      </c>
      <c r="H1975" s="11">
        <v>15</v>
      </c>
      <c r="I1975" s="11"/>
      <c r="J1975" s="87">
        <v>0.05</v>
      </c>
      <c r="K1975" s="88">
        <f t="shared" si="183"/>
        <v>6.3333333333333325E-2</v>
      </c>
      <c r="L1975" s="238">
        <v>137565</v>
      </c>
      <c r="M1975" s="238">
        <v>114836.87</v>
      </c>
      <c r="N1975" s="89">
        <v>0.05</v>
      </c>
      <c r="O1975" s="239">
        <f t="shared" si="185"/>
        <v>144443.25</v>
      </c>
      <c r="P1975" s="238">
        <f t="shared" si="186"/>
        <v>50803.131390410948</v>
      </c>
      <c r="Q1975" s="238">
        <f t="shared" si="187"/>
        <v>93640.118609589059</v>
      </c>
      <c r="R1975" s="89">
        <v>0.05</v>
      </c>
      <c r="S1975" s="238">
        <f t="shared" si="184"/>
        <v>88958.112679109603</v>
      </c>
    </row>
    <row r="1976" spans="2:19" ht="15" customHeight="1" x14ac:dyDescent="0.25">
      <c r="B1976" s="11">
        <v>1972</v>
      </c>
      <c r="C1976" s="161" t="s">
        <v>738</v>
      </c>
      <c r="D1976" s="237"/>
      <c r="E1976" s="152">
        <v>42455</v>
      </c>
      <c r="F1976" s="58">
        <v>44482</v>
      </c>
      <c r="G1976" s="5">
        <f t="shared" si="182"/>
        <v>5.5534246575342463</v>
      </c>
      <c r="H1976" s="11">
        <v>15</v>
      </c>
      <c r="I1976" s="11"/>
      <c r="J1976" s="87">
        <v>0.05</v>
      </c>
      <c r="K1976" s="88">
        <f t="shared" si="183"/>
        <v>6.3333333333333325E-2</v>
      </c>
      <c r="L1976" s="238">
        <v>137565</v>
      </c>
      <c r="M1976" s="238">
        <v>114836.87</v>
      </c>
      <c r="N1976" s="89">
        <v>0.05</v>
      </c>
      <c r="O1976" s="239">
        <f t="shared" si="185"/>
        <v>144443.25</v>
      </c>
      <c r="P1976" s="238">
        <f t="shared" si="186"/>
        <v>50803.131390410948</v>
      </c>
      <c r="Q1976" s="238">
        <f t="shared" si="187"/>
        <v>93640.118609589059</v>
      </c>
      <c r="R1976" s="89">
        <v>0.05</v>
      </c>
      <c r="S1976" s="238">
        <f t="shared" si="184"/>
        <v>88958.112679109603</v>
      </c>
    </row>
    <row r="1977" spans="2:19" ht="15" customHeight="1" x14ac:dyDescent="0.25">
      <c r="B1977" s="11">
        <v>1973</v>
      </c>
      <c r="C1977" s="161" t="s">
        <v>738</v>
      </c>
      <c r="D1977" s="237"/>
      <c r="E1977" s="152">
        <v>42455</v>
      </c>
      <c r="F1977" s="58">
        <v>44482</v>
      </c>
      <c r="G1977" s="5">
        <f t="shared" si="182"/>
        <v>5.5534246575342463</v>
      </c>
      <c r="H1977" s="11">
        <v>15</v>
      </c>
      <c r="I1977" s="11"/>
      <c r="J1977" s="87">
        <v>0.05</v>
      </c>
      <c r="K1977" s="88">
        <f t="shared" si="183"/>
        <v>6.3333333333333325E-2</v>
      </c>
      <c r="L1977" s="238">
        <v>137565</v>
      </c>
      <c r="M1977" s="238">
        <v>114836.87</v>
      </c>
      <c r="N1977" s="89">
        <v>0.05</v>
      </c>
      <c r="O1977" s="239">
        <f t="shared" si="185"/>
        <v>144443.25</v>
      </c>
      <c r="P1977" s="238">
        <f t="shared" si="186"/>
        <v>50803.131390410948</v>
      </c>
      <c r="Q1977" s="238">
        <f t="shared" si="187"/>
        <v>93640.118609589059</v>
      </c>
      <c r="R1977" s="89">
        <v>0.05</v>
      </c>
      <c r="S1977" s="238">
        <f t="shared" si="184"/>
        <v>88958.112679109603</v>
      </c>
    </row>
    <row r="1978" spans="2:19" ht="15" customHeight="1" x14ac:dyDescent="0.25">
      <c r="B1978" s="11">
        <v>1974</v>
      </c>
      <c r="C1978" s="161" t="s">
        <v>738</v>
      </c>
      <c r="D1978" s="237"/>
      <c r="E1978" s="152">
        <v>42455</v>
      </c>
      <c r="F1978" s="58">
        <v>44482</v>
      </c>
      <c r="G1978" s="5">
        <f t="shared" si="182"/>
        <v>5.5534246575342463</v>
      </c>
      <c r="H1978" s="11">
        <v>15</v>
      </c>
      <c r="I1978" s="11"/>
      <c r="J1978" s="87">
        <v>0.05</v>
      </c>
      <c r="K1978" s="88">
        <f t="shared" si="183"/>
        <v>6.3333333333333325E-2</v>
      </c>
      <c r="L1978" s="238">
        <v>137565</v>
      </c>
      <c r="M1978" s="238">
        <v>114836.87</v>
      </c>
      <c r="N1978" s="89">
        <v>0.05</v>
      </c>
      <c r="O1978" s="239">
        <f t="shared" si="185"/>
        <v>144443.25</v>
      </c>
      <c r="P1978" s="238">
        <f t="shared" si="186"/>
        <v>50803.131390410948</v>
      </c>
      <c r="Q1978" s="238">
        <f t="shared" si="187"/>
        <v>93640.118609589059</v>
      </c>
      <c r="R1978" s="89">
        <v>0.05</v>
      </c>
      <c r="S1978" s="238">
        <f t="shared" si="184"/>
        <v>88958.112679109603</v>
      </c>
    </row>
    <row r="1979" spans="2:19" ht="15" customHeight="1" x14ac:dyDescent="0.25">
      <c r="B1979" s="11">
        <v>1975</v>
      </c>
      <c r="C1979" s="161" t="s">
        <v>738</v>
      </c>
      <c r="D1979" s="237"/>
      <c r="E1979" s="152">
        <v>42455</v>
      </c>
      <c r="F1979" s="58">
        <v>44482</v>
      </c>
      <c r="G1979" s="5">
        <f t="shared" si="182"/>
        <v>5.5534246575342463</v>
      </c>
      <c r="H1979" s="11">
        <v>15</v>
      </c>
      <c r="I1979" s="11"/>
      <c r="J1979" s="87">
        <v>0.05</v>
      </c>
      <c r="K1979" s="88">
        <f t="shared" si="183"/>
        <v>6.3333333333333325E-2</v>
      </c>
      <c r="L1979" s="238">
        <v>137565</v>
      </c>
      <c r="M1979" s="238">
        <v>114836.87</v>
      </c>
      <c r="N1979" s="89">
        <v>0.05</v>
      </c>
      <c r="O1979" s="239">
        <f t="shared" si="185"/>
        <v>144443.25</v>
      </c>
      <c r="P1979" s="238">
        <f t="shared" si="186"/>
        <v>50803.131390410948</v>
      </c>
      <c r="Q1979" s="238">
        <f t="shared" si="187"/>
        <v>93640.118609589059</v>
      </c>
      <c r="R1979" s="89">
        <v>0.05</v>
      </c>
      <c r="S1979" s="238">
        <f t="shared" si="184"/>
        <v>88958.112679109603</v>
      </c>
    </row>
    <row r="1980" spans="2:19" ht="15" customHeight="1" x14ac:dyDescent="0.25">
      <c r="B1980" s="11">
        <v>1976</v>
      </c>
      <c r="C1980" s="161" t="s">
        <v>738</v>
      </c>
      <c r="D1980" s="237"/>
      <c r="E1980" s="152">
        <v>42455</v>
      </c>
      <c r="F1980" s="58">
        <v>44482</v>
      </c>
      <c r="G1980" s="5">
        <f t="shared" si="182"/>
        <v>5.5534246575342463</v>
      </c>
      <c r="H1980" s="11">
        <v>15</v>
      </c>
      <c r="I1980" s="11"/>
      <c r="J1980" s="87">
        <v>0.05</v>
      </c>
      <c r="K1980" s="88">
        <f t="shared" si="183"/>
        <v>6.3333333333333325E-2</v>
      </c>
      <c r="L1980" s="238">
        <v>137565</v>
      </c>
      <c r="M1980" s="238">
        <v>114836.87</v>
      </c>
      <c r="N1980" s="89">
        <v>0.05</v>
      </c>
      <c r="O1980" s="239">
        <f t="shared" si="185"/>
        <v>144443.25</v>
      </c>
      <c r="P1980" s="238">
        <f t="shared" si="186"/>
        <v>50803.131390410948</v>
      </c>
      <c r="Q1980" s="238">
        <f t="shared" si="187"/>
        <v>93640.118609589059</v>
      </c>
      <c r="R1980" s="89">
        <v>0.05</v>
      </c>
      <c r="S1980" s="238">
        <f t="shared" si="184"/>
        <v>88958.112679109603</v>
      </c>
    </row>
    <row r="1981" spans="2:19" ht="15" customHeight="1" x14ac:dyDescent="0.25">
      <c r="B1981" s="11">
        <v>1977</v>
      </c>
      <c r="C1981" s="161" t="s">
        <v>738</v>
      </c>
      <c r="D1981" s="237"/>
      <c r="E1981" s="152">
        <v>42455</v>
      </c>
      <c r="F1981" s="58">
        <v>44482</v>
      </c>
      <c r="G1981" s="5">
        <f t="shared" si="182"/>
        <v>5.5534246575342463</v>
      </c>
      <c r="H1981" s="11">
        <v>15</v>
      </c>
      <c r="I1981" s="11"/>
      <c r="J1981" s="87">
        <v>0.05</v>
      </c>
      <c r="K1981" s="88">
        <f t="shared" si="183"/>
        <v>6.3333333333333325E-2</v>
      </c>
      <c r="L1981" s="238">
        <v>137565</v>
      </c>
      <c r="M1981" s="238">
        <v>114836.87</v>
      </c>
      <c r="N1981" s="89">
        <v>0.05</v>
      </c>
      <c r="O1981" s="239">
        <f t="shared" si="185"/>
        <v>144443.25</v>
      </c>
      <c r="P1981" s="238">
        <f t="shared" si="186"/>
        <v>50803.131390410948</v>
      </c>
      <c r="Q1981" s="238">
        <f t="shared" si="187"/>
        <v>93640.118609589059</v>
      </c>
      <c r="R1981" s="89">
        <v>0.05</v>
      </c>
      <c r="S1981" s="238">
        <f t="shared" si="184"/>
        <v>88958.112679109603</v>
      </c>
    </row>
    <row r="1982" spans="2:19" ht="15" customHeight="1" x14ac:dyDescent="0.25">
      <c r="B1982" s="11">
        <v>1978</v>
      </c>
      <c r="C1982" s="161" t="s">
        <v>738</v>
      </c>
      <c r="D1982" s="237"/>
      <c r="E1982" s="152">
        <v>42455</v>
      </c>
      <c r="F1982" s="58">
        <v>44482</v>
      </c>
      <c r="G1982" s="5">
        <f t="shared" si="182"/>
        <v>5.5534246575342463</v>
      </c>
      <c r="H1982" s="11">
        <v>15</v>
      </c>
      <c r="I1982" s="11"/>
      <c r="J1982" s="87">
        <v>0.05</v>
      </c>
      <c r="K1982" s="88">
        <f t="shared" si="183"/>
        <v>6.3333333333333325E-2</v>
      </c>
      <c r="L1982" s="238">
        <v>137565</v>
      </c>
      <c r="M1982" s="238">
        <v>114836.87</v>
      </c>
      <c r="N1982" s="89">
        <v>0.05</v>
      </c>
      <c r="O1982" s="239">
        <f t="shared" si="185"/>
        <v>144443.25</v>
      </c>
      <c r="P1982" s="238">
        <f t="shared" si="186"/>
        <v>50803.131390410948</v>
      </c>
      <c r="Q1982" s="238">
        <f t="shared" si="187"/>
        <v>93640.118609589059</v>
      </c>
      <c r="R1982" s="89">
        <v>0.05</v>
      </c>
      <c r="S1982" s="238">
        <f t="shared" si="184"/>
        <v>88958.112679109603</v>
      </c>
    </row>
    <row r="1983" spans="2:19" ht="15" customHeight="1" x14ac:dyDescent="0.25">
      <c r="B1983" s="11">
        <v>1979</v>
      </c>
      <c r="C1983" s="161" t="s">
        <v>738</v>
      </c>
      <c r="D1983" s="237"/>
      <c r="E1983" s="152">
        <v>42455</v>
      </c>
      <c r="F1983" s="58">
        <v>44482</v>
      </c>
      <c r="G1983" s="5">
        <f t="shared" si="182"/>
        <v>5.5534246575342463</v>
      </c>
      <c r="H1983" s="11">
        <v>15</v>
      </c>
      <c r="I1983" s="11"/>
      <c r="J1983" s="87">
        <v>0.05</v>
      </c>
      <c r="K1983" s="88">
        <f t="shared" si="183"/>
        <v>6.3333333333333325E-2</v>
      </c>
      <c r="L1983" s="238">
        <v>137565</v>
      </c>
      <c r="M1983" s="238">
        <v>114836.87</v>
      </c>
      <c r="N1983" s="89">
        <v>0.05</v>
      </c>
      <c r="O1983" s="239">
        <f t="shared" si="185"/>
        <v>144443.25</v>
      </c>
      <c r="P1983" s="238">
        <f t="shared" si="186"/>
        <v>50803.131390410948</v>
      </c>
      <c r="Q1983" s="238">
        <f t="shared" si="187"/>
        <v>93640.118609589059</v>
      </c>
      <c r="R1983" s="89">
        <v>0.05</v>
      </c>
      <c r="S1983" s="238">
        <f t="shared" si="184"/>
        <v>88958.112679109603</v>
      </c>
    </row>
    <row r="1984" spans="2:19" ht="15" customHeight="1" x14ac:dyDescent="0.25">
      <c r="B1984" s="11">
        <v>1980</v>
      </c>
      <c r="C1984" s="161" t="s">
        <v>738</v>
      </c>
      <c r="D1984" s="237"/>
      <c r="E1984" s="152">
        <v>42455</v>
      </c>
      <c r="F1984" s="58">
        <v>44482</v>
      </c>
      <c r="G1984" s="5">
        <f t="shared" si="182"/>
        <v>5.5534246575342463</v>
      </c>
      <c r="H1984" s="11">
        <v>15</v>
      </c>
      <c r="I1984" s="11"/>
      <c r="J1984" s="87">
        <v>0.05</v>
      </c>
      <c r="K1984" s="88">
        <f t="shared" si="183"/>
        <v>6.3333333333333325E-2</v>
      </c>
      <c r="L1984" s="238">
        <v>137565</v>
      </c>
      <c r="M1984" s="238">
        <v>114836.87</v>
      </c>
      <c r="N1984" s="89">
        <v>0.05</v>
      </c>
      <c r="O1984" s="239">
        <f t="shared" si="185"/>
        <v>144443.25</v>
      </c>
      <c r="P1984" s="238">
        <f t="shared" si="186"/>
        <v>50803.131390410948</v>
      </c>
      <c r="Q1984" s="238">
        <f t="shared" si="187"/>
        <v>93640.118609589059</v>
      </c>
      <c r="R1984" s="89">
        <v>0.05</v>
      </c>
      <c r="S1984" s="238">
        <f t="shared" si="184"/>
        <v>88958.112679109603</v>
      </c>
    </row>
    <row r="1985" spans="2:19" ht="15" customHeight="1" x14ac:dyDescent="0.25">
      <c r="B1985" s="11">
        <v>1981</v>
      </c>
      <c r="C1985" s="161" t="s">
        <v>738</v>
      </c>
      <c r="D1985" s="237"/>
      <c r="E1985" s="152">
        <v>42455</v>
      </c>
      <c r="F1985" s="58">
        <v>44482</v>
      </c>
      <c r="G1985" s="5">
        <f t="shared" si="182"/>
        <v>5.5534246575342463</v>
      </c>
      <c r="H1985" s="11">
        <v>15</v>
      </c>
      <c r="I1985" s="11"/>
      <c r="J1985" s="87">
        <v>0.05</v>
      </c>
      <c r="K1985" s="88">
        <f t="shared" si="183"/>
        <v>6.3333333333333325E-2</v>
      </c>
      <c r="L1985" s="238">
        <v>137565</v>
      </c>
      <c r="M1985" s="238">
        <v>114836.87</v>
      </c>
      <c r="N1985" s="89">
        <v>0.05</v>
      </c>
      <c r="O1985" s="239">
        <f t="shared" si="185"/>
        <v>144443.25</v>
      </c>
      <c r="P1985" s="238">
        <f t="shared" si="186"/>
        <v>50803.131390410948</v>
      </c>
      <c r="Q1985" s="238">
        <f t="shared" si="187"/>
        <v>93640.118609589059</v>
      </c>
      <c r="R1985" s="89">
        <v>0.05</v>
      </c>
      <c r="S1985" s="238">
        <f t="shared" si="184"/>
        <v>88958.112679109603</v>
      </c>
    </row>
    <row r="1986" spans="2:19" ht="15" customHeight="1" x14ac:dyDescent="0.25">
      <c r="B1986" s="11">
        <v>1982</v>
      </c>
      <c r="C1986" s="161" t="s">
        <v>738</v>
      </c>
      <c r="D1986" s="237"/>
      <c r="E1986" s="152">
        <v>42455</v>
      </c>
      <c r="F1986" s="58">
        <v>44482</v>
      </c>
      <c r="G1986" s="5">
        <f t="shared" si="182"/>
        <v>5.5534246575342463</v>
      </c>
      <c r="H1986" s="11">
        <v>15</v>
      </c>
      <c r="I1986" s="11"/>
      <c r="J1986" s="87">
        <v>0.05</v>
      </c>
      <c r="K1986" s="88">
        <f t="shared" si="183"/>
        <v>6.3333333333333325E-2</v>
      </c>
      <c r="L1986" s="238">
        <v>137565</v>
      </c>
      <c r="M1986" s="238">
        <v>114836.87</v>
      </c>
      <c r="N1986" s="89">
        <v>0.05</v>
      </c>
      <c r="O1986" s="239">
        <f t="shared" si="185"/>
        <v>144443.25</v>
      </c>
      <c r="P1986" s="238">
        <f t="shared" si="186"/>
        <v>50803.131390410948</v>
      </c>
      <c r="Q1986" s="238">
        <f t="shared" si="187"/>
        <v>93640.118609589059</v>
      </c>
      <c r="R1986" s="89">
        <v>0.05</v>
      </c>
      <c r="S1986" s="238">
        <f t="shared" si="184"/>
        <v>88958.112679109603</v>
      </c>
    </row>
    <row r="1987" spans="2:19" ht="15" customHeight="1" x14ac:dyDescent="0.25">
      <c r="B1987" s="11">
        <v>1983</v>
      </c>
      <c r="C1987" s="161" t="s">
        <v>738</v>
      </c>
      <c r="D1987" s="237"/>
      <c r="E1987" s="152">
        <v>42455</v>
      </c>
      <c r="F1987" s="58">
        <v>44482</v>
      </c>
      <c r="G1987" s="5">
        <f t="shared" si="182"/>
        <v>5.5534246575342463</v>
      </c>
      <c r="H1987" s="11">
        <v>15</v>
      </c>
      <c r="I1987" s="11"/>
      <c r="J1987" s="87">
        <v>0.05</v>
      </c>
      <c r="K1987" s="88">
        <f t="shared" si="183"/>
        <v>6.3333333333333325E-2</v>
      </c>
      <c r="L1987" s="238">
        <v>137565</v>
      </c>
      <c r="M1987" s="238">
        <v>114836.87</v>
      </c>
      <c r="N1987" s="89">
        <v>0.05</v>
      </c>
      <c r="O1987" s="239">
        <f t="shared" si="185"/>
        <v>144443.25</v>
      </c>
      <c r="P1987" s="238">
        <f t="shared" si="186"/>
        <v>50803.131390410948</v>
      </c>
      <c r="Q1987" s="238">
        <f t="shared" si="187"/>
        <v>93640.118609589059</v>
      </c>
      <c r="R1987" s="89">
        <v>0.05</v>
      </c>
      <c r="S1987" s="238">
        <f t="shared" si="184"/>
        <v>88958.112679109603</v>
      </c>
    </row>
    <row r="1988" spans="2:19" ht="15" customHeight="1" x14ac:dyDescent="0.25">
      <c r="B1988" s="11">
        <v>1984</v>
      </c>
      <c r="C1988" s="161" t="s">
        <v>738</v>
      </c>
      <c r="D1988" s="237"/>
      <c r="E1988" s="152">
        <v>42455</v>
      </c>
      <c r="F1988" s="58">
        <v>44482</v>
      </c>
      <c r="G1988" s="5">
        <f t="shared" si="182"/>
        <v>5.5534246575342463</v>
      </c>
      <c r="H1988" s="11">
        <v>15</v>
      </c>
      <c r="I1988" s="11"/>
      <c r="J1988" s="87">
        <v>0.05</v>
      </c>
      <c r="K1988" s="88">
        <f t="shared" si="183"/>
        <v>6.3333333333333325E-2</v>
      </c>
      <c r="L1988" s="238">
        <v>137565</v>
      </c>
      <c r="M1988" s="238">
        <v>114836.87</v>
      </c>
      <c r="N1988" s="89">
        <v>0.05</v>
      </c>
      <c r="O1988" s="239">
        <f t="shared" si="185"/>
        <v>144443.25</v>
      </c>
      <c r="P1988" s="238">
        <f t="shared" si="186"/>
        <v>50803.131390410948</v>
      </c>
      <c r="Q1988" s="238">
        <f t="shared" si="187"/>
        <v>93640.118609589059</v>
      </c>
      <c r="R1988" s="89">
        <v>0.05</v>
      </c>
      <c r="S1988" s="238">
        <f t="shared" si="184"/>
        <v>88958.112679109603</v>
      </c>
    </row>
    <row r="1989" spans="2:19" ht="15" customHeight="1" x14ac:dyDescent="0.25">
      <c r="B1989" s="11">
        <v>1985</v>
      </c>
      <c r="C1989" s="161" t="s">
        <v>738</v>
      </c>
      <c r="D1989" s="237"/>
      <c r="E1989" s="152">
        <v>42455</v>
      </c>
      <c r="F1989" s="58">
        <v>44482</v>
      </c>
      <c r="G1989" s="5">
        <f t="shared" ref="G1989:G2052" si="188">(F1989-E1989)/(EDATE(F1989,12)-F1989)</f>
        <v>5.5534246575342463</v>
      </c>
      <c r="H1989" s="11">
        <v>15</v>
      </c>
      <c r="I1989" s="11"/>
      <c r="J1989" s="87">
        <v>0.05</v>
      </c>
      <c r="K1989" s="88">
        <f t="shared" ref="K1989:K2052" si="189">(1-J1989)/H1989</f>
        <v>6.3333333333333325E-2</v>
      </c>
      <c r="L1989" s="238">
        <v>137565</v>
      </c>
      <c r="M1989" s="238">
        <v>114836.87</v>
      </c>
      <c r="N1989" s="89">
        <v>0.05</v>
      </c>
      <c r="O1989" s="239">
        <f t="shared" si="185"/>
        <v>144443.25</v>
      </c>
      <c r="P1989" s="238">
        <f t="shared" si="186"/>
        <v>50803.131390410948</v>
      </c>
      <c r="Q1989" s="238">
        <f t="shared" si="187"/>
        <v>93640.118609589059</v>
      </c>
      <c r="R1989" s="89">
        <v>0.05</v>
      </c>
      <c r="S1989" s="238">
        <f t="shared" ref="S1989:S2052" si="190">IF(M1989&lt;=0,0,IF(Q1989&lt;=J1989*O1989,J1989*O1989,Q1989*(1-R1989)))</f>
        <v>88958.112679109603</v>
      </c>
    </row>
    <row r="1990" spans="2:19" ht="15" customHeight="1" x14ac:dyDescent="0.25">
      <c r="B1990" s="11">
        <v>1986</v>
      </c>
      <c r="C1990" s="161" t="s">
        <v>738</v>
      </c>
      <c r="D1990" s="237"/>
      <c r="E1990" s="152">
        <v>42455</v>
      </c>
      <c r="F1990" s="58">
        <v>44482</v>
      </c>
      <c r="G1990" s="5">
        <f t="shared" si="188"/>
        <v>5.5534246575342463</v>
      </c>
      <c r="H1990" s="11">
        <v>15</v>
      </c>
      <c r="I1990" s="11"/>
      <c r="J1990" s="87">
        <v>0.05</v>
      </c>
      <c r="K1990" s="88">
        <f t="shared" si="189"/>
        <v>6.3333333333333325E-2</v>
      </c>
      <c r="L1990" s="238">
        <v>137565</v>
      </c>
      <c r="M1990" s="238">
        <v>114836.87</v>
      </c>
      <c r="N1990" s="89">
        <v>0.05</v>
      </c>
      <c r="O1990" s="239">
        <f t="shared" ref="O1990:O2053" si="191">L1990*(1+N1990)</f>
        <v>144443.25</v>
      </c>
      <c r="P1990" s="238">
        <f t="shared" ref="P1990:P2053" si="192">O1990*K1990*G1990</f>
        <v>50803.131390410948</v>
      </c>
      <c r="Q1990" s="238">
        <f t="shared" ref="Q1990:Q2053" si="193">MAX(O1990-P1990,0)</f>
        <v>93640.118609589059</v>
      </c>
      <c r="R1990" s="89">
        <v>0.05</v>
      </c>
      <c r="S1990" s="238">
        <f t="shared" si="190"/>
        <v>88958.112679109603</v>
      </c>
    </row>
    <row r="1991" spans="2:19" ht="15" customHeight="1" x14ac:dyDescent="0.25">
      <c r="B1991" s="11">
        <v>1987</v>
      </c>
      <c r="C1991" s="161" t="s">
        <v>738</v>
      </c>
      <c r="D1991" s="237"/>
      <c r="E1991" s="152">
        <v>42455</v>
      </c>
      <c r="F1991" s="58">
        <v>44482</v>
      </c>
      <c r="G1991" s="5">
        <f t="shared" si="188"/>
        <v>5.5534246575342463</v>
      </c>
      <c r="H1991" s="11">
        <v>15</v>
      </c>
      <c r="I1991" s="11"/>
      <c r="J1991" s="87">
        <v>0.05</v>
      </c>
      <c r="K1991" s="88">
        <f t="shared" si="189"/>
        <v>6.3333333333333325E-2</v>
      </c>
      <c r="L1991" s="238">
        <v>137565</v>
      </c>
      <c r="M1991" s="238">
        <v>114836.87</v>
      </c>
      <c r="N1991" s="89">
        <v>0.05</v>
      </c>
      <c r="O1991" s="239">
        <f t="shared" si="191"/>
        <v>144443.25</v>
      </c>
      <c r="P1991" s="238">
        <f t="shared" si="192"/>
        <v>50803.131390410948</v>
      </c>
      <c r="Q1991" s="238">
        <f t="shared" si="193"/>
        <v>93640.118609589059</v>
      </c>
      <c r="R1991" s="89">
        <v>0.05</v>
      </c>
      <c r="S1991" s="238">
        <f t="shared" si="190"/>
        <v>88958.112679109603</v>
      </c>
    </row>
    <row r="1992" spans="2:19" ht="15" customHeight="1" x14ac:dyDescent="0.25">
      <c r="B1992" s="11">
        <v>1988</v>
      </c>
      <c r="C1992" s="161" t="s">
        <v>738</v>
      </c>
      <c r="D1992" s="237"/>
      <c r="E1992" s="152">
        <v>42455</v>
      </c>
      <c r="F1992" s="58">
        <v>44482</v>
      </c>
      <c r="G1992" s="5">
        <f t="shared" si="188"/>
        <v>5.5534246575342463</v>
      </c>
      <c r="H1992" s="11">
        <v>15</v>
      </c>
      <c r="I1992" s="11"/>
      <c r="J1992" s="87">
        <v>0.05</v>
      </c>
      <c r="K1992" s="88">
        <f t="shared" si="189"/>
        <v>6.3333333333333325E-2</v>
      </c>
      <c r="L1992" s="238">
        <v>137565</v>
      </c>
      <c r="M1992" s="238">
        <v>114836.87</v>
      </c>
      <c r="N1992" s="89">
        <v>0.05</v>
      </c>
      <c r="O1992" s="239">
        <f t="shared" si="191"/>
        <v>144443.25</v>
      </c>
      <c r="P1992" s="238">
        <f t="shared" si="192"/>
        <v>50803.131390410948</v>
      </c>
      <c r="Q1992" s="238">
        <f t="shared" si="193"/>
        <v>93640.118609589059</v>
      </c>
      <c r="R1992" s="89">
        <v>0.05</v>
      </c>
      <c r="S1992" s="238">
        <f t="shared" si="190"/>
        <v>88958.112679109603</v>
      </c>
    </row>
    <row r="1993" spans="2:19" ht="15" customHeight="1" x14ac:dyDescent="0.25">
      <c r="B1993" s="11">
        <v>1989</v>
      </c>
      <c r="C1993" s="161" t="s">
        <v>738</v>
      </c>
      <c r="D1993" s="237"/>
      <c r="E1993" s="152">
        <v>42455</v>
      </c>
      <c r="F1993" s="58">
        <v>44482</v>
      </c>
      <c r="G1993" s="5">
        <f t="shared" si="188"/>
        <v>5.5534246575342463</v>
      </c>
      <c r="H1993" s="11">
        <v>15</v>
      </c>
      <c r="I1993" s="11"/>
      <c r="J1993" s="87">
        <v>0.05</v>
      </c>
      <c r="K1993" s="88">
        <f t="shared" si="189"/>
        <v>6.3333333333333325E-2</v>
      </c>
      <c r="L1993" s="238">
        <v>137565</v>
      </c>
      <c r="M1993" s="238">
        <v>114836.87</v>
      </c>
      <c r="N1993" s="89">
        <v>0.05</v>
      </c>
      <c r="O1993" s="239">
        <f t="shared" si="191"/>
        <v>144443.25</v>
      </c>
      <c r="P1993" s="238">
        <f t="shared" si="192"/>
        <v>50803.131390410948</v>
      </c>
      <c r="Q1993" s="238">
        <f t="shared" si="193"/>
        <v>93640.118609589059</v>
      </c>
      <c r="R1993" s="89">
        <v>0.05</v>
      </c>
      <c r="S1993" s="238">
        <f t="shared" si="190"/>
        <v>88958.112679109603</v>
      </c>
    </row>
    <row r="1994" spans="2:19" ht="15" customHeight="1" x14ac:dyDescent="0.25">
      <c r="B1994" s="11">
        <v>1990</v>
      </c>
      <c r="C1994" s="161" t="s">
        <v>738</v>
      </c>
      <c r="D1994" s="237"/>
      <c r="E1994" s="152">
        <v>42455</v>
      </c>
      <c r="F1994" s="58">
        <v>44482</v>
      </c>
      <c r="G1994" s="5">
        <f t="shared" si="188"/>
        <v>5.5534246575342463</v>
      </c>
      <c r="H1994" s="11">
        <v>15</v>
      </c>
      <c r="I1994" s="11"/>
      <c r="J1994" s="87">
        <v>0.05</v>
      </c>
      <c r="K1994" s="88">
        <f t="shared" si="189"/>
        <v>6.3333333333333325E-2</v>
      </c>
      <c r="L1994" s="238">
        <v>137565</v>
      </c>
      <c r="M1994" s="238">
        <v>114836.87</v>
      </c>
      <c r="N1994" s="89">
        <v>0.05</v>
      </c>
      <c r="O1994" s="239">
        <f t="shared" si="191"/>
        <v>144443.25</v>
      </c>
      <c r="P1994" s="238">
        <f t="shared" si="192"/>
        <v>50803.131390410948</v>
      </c>
      <c r="Q1994" s="238">
        <f t="shared" si="193"/>
        <v>93640.118609589059</v>
      </c>
      <c r="R1994" s="89">
        <v>0.05</v>
      </c>
      <c r="S1994" s="238">
        <f t="shared" si="190"/>
        <v>88958.112679109603</v>
      </c>
    </row>
    <row r="1995" spans="2:19" ht="15" customHeight="1" x14ac:dyDescent="0.25">
      <c r="B1995" s="11">
        <v>1991</v>
      </c>
      <c r="C1995" s="161" t="s">
        <v>738</v>
      </c>
      <c r="D1995" s="237"/>
      <c r="E1995" s="152">
        <v>42455</v>
      </c>
      <c r="F1995" s="58">
        <v>44482</v>
      </c>
      <c r="G1995" s="5">
        <f t="shared" si="188"/>
        <v>5.5534246575342463</v>
      </c>
      <c r="H1995" s="11">
        <v>15</v>
      </c>
      <c r="I1995" s="11"/>
      <c r="J1995" s="87">
        <v>0.05</v>
      </c>
      <c r="K1995" s="88">
        <f t="shared" si="189"/>
        <v>6.3333333333333325E-2</v>
      </c>
      <c r="L1995" s="238">
        <v>137565</v>
      </c>
      <c r="M1995" s="238">
        <v>114836.87</v>
      </c>
      <c r="N1995" s="89">
        <v>0.05</v>
      </c>
      <c r="O1995" s="239">
        <f t="shared" si="191"/>
        <v>144443.25</v>
      </c>
      <c r="P1995" s="238">
        <f t="shared" si="192"/>
        <v>50803.131390410948</v>
      </c>
      <c r="Q1995" s="238">
        <f t="shared" si="193"/>
        <v>93640.118609589059</v>
      </c>
      <c r="R1995" s="89">
        <v>0.05</v>
      </c>
      <c r="S1995" s="238">
        <f t="shared" si="190"/>
        <v>88958.112679109603</v>
      </c>
    </row>
    <row r="1996" spans="2:19" ht="15" customHeight="1" x14ac:dyDescent="0.25">
      <c r="B1996" s="11">
        <v>1992</v>
      </c>
      <c r="C1996" s="161" t="s">
        <v>738</v>
      </c>
      <c r="D1996" s="237"/>
      <c r="E1996" s="152">
        <v>42455</v>
      </c>
      <c r="F1996" s="58">
        <v>44482</v>
      </c>
      <c r="G1996" s="5">
        <f t="shared" si="188"/>
        <v>5.5534246575342463</v>
      </c>
      <c r="H1996" s="11">
        <v>15</v>
      </c>
      <c r="I1996" s="11"/>
      <c r="J1996" s="87">
        <v>0.05</v>
      </c>
      <c r="K1996" s="88">
        <f t="shared" si="189"/>
        <v>6.3333333333333325E-2</v>
      </c>
      <c r="L1996" s="238">
        <v>137565</v>
      </c>
      <c r="M1996" s="238">
        <v>114836.87</v>
      </c>
      <c r="N1996" s="89">
        <v>0.05</v>
      </c>
      <c r="O1996" s="239">
        <f t="shared" si="191"/>
        <v>144443.25</v>
      </c>
      <c r="P1996" s="238">
        <f t="shared" si="192"/>
        <v>50803.131390410948</v>
      </c>
      <c r="Q1996" s="238">
        <f t="shared" si="193"/>
        <v>93640.118609589059</v>
      </c>
      <c r="R1996" s="89">
        <v>0.05</v>
      </c>
      <c r="S1996" s="238">
        <f t="shared" si="190"/>
        <v>88958.112679109603</v>
      </c>
    </row>
    <row r="1997" spans="2:19" ht="15" customHeight="1" x14ac:dyDescent="0.25">
      <c r="B1997" s="11">
        <v>1993</v>
      </c>
      <c r="C1997" s="161" t="s">
        <v>738</v>
      </c>
      <c r="D1997" s="237"/>
      <c r="E1997" s="152">
        <v>42455</v>
      </c>
      <c r="F1997" s="58">
        <v>44482</v>
      </c>
      <c r="G1997" s="5">
        <f t="shared" si="188"/>
        <v>5.5534246575342463</v>
      </c>
      <c r="H1997" s="11">
        <v>15</v>
      </c>
      <c r="I1997" s="11"/>
      <c r="J1997" s="87">
        <v>0.05</v>
      </c>
      <c r="K1997" s="88">
        <f t="shared" si="189"/>
        <v>6.3333333333333325E-2</v>
      </c>
      <c r="L1997" s="238">
        <v>137565</v>
      </c>
      <c r="M1997" s="238">
        <v>114836.87</v>
      </c>
      <c r="N1997" s="89">
        <v>0.05</v>
      </c>
      <c r="O1997" s="239">
        <f t="shared" si="191"/>
        <v>144443.25</v>
      </c>
      <c r="P1997" s="238">
        <f t="shared" si="192"/>
        <v>50803.131390410948</v>
      </c>
      <c r="Q1997" s="238">
        <f t="shared" si="193"/>
        <v>93640.118609589059</v>
      </c>
      <c r="R1997" s="89">
        <v>0.05</v>
      </c>
      <c r="S1997" s="238">
        <f t="shared" si="190"/>
        <v>88958.112679109603</v>
      </c>
    </row>
    <row r="1998" spans="2:19" ht="15" customHeight="1" x14ac:dyDescent="0.25">
      <c r="B1998" s="11">
        <v>1994</v>
      </c>
      <c r="C1998" s="161" t="s">
        <v>738</v>
      </c>
      <c r="D1998" s="237"/>
      <c r="E1998" s="152">
        <v>42455</v>
      </c>
      <c r="F1998" s="58">
        <v>44482</v>
      </c>
      <c r="G1998" s="5">
        <f t="shared" si="188"/>
        <v>5.5534246575342463</v>
      </c>
      <c r="H1998" s="11">
        <v>15</v>
      </c>
      <c r="I1998" s="11"/>
      <c r="J1998" s="87">
        <v>0.05</v>
      </c>
      <c r="K1998" s="88">
        <f t="shared" si="189"/>
        <v>6.3333333333333325E-2</v>
      </c>
      <c r="L1998" s="238">
        <v>137565</v>
      </c>
      <c r="M1998" s="238">
        <v>114836.87</v>
      </c>
      <c r="N1998" s="89">
        <v>0.05</v>
      </c>
      <c r="O1998" s="239">
        <f t="shared" si="191"/>
        <v>144443.25</v>
      </c>
      <c r="P1998" s="238">
        <f t="shared" si="192"/>
        <v>50803.131390410948</v>
      </c>
      <c r="Q1998" s="238">
        <f t="shared" si="193"/>
        <v>93640.118609589059</v>
      </c>
      <c r="R1998" s="89">
        <v>0.05</v>
      </c>
      <c r="S1998" s="238">
        <f t="shared" si="190"/>
        <v>88958.112679109603</v>
      </c>
    </row>
    <row r="1999" spans="2:19" ht="15" customHeight="1" x14ac:dyDescent="0.25">
      <c r="B1999" s="11">
        <v>1995</v>
      </c>
      <c r="C1999" s="161" t="s">
        <v>738</v>
      </c>
      <c r="D1999" s="237"/>
      <c r="E1999" s="152">
        <v>42455</v>
      </c>
      <c r="F1999" s="58">
        <v>44482</v>
      </c>
      <c r="G1999" s="5">
        <f t="shared" si="188"/>
        <v>5.5534246575342463</v>
      </c>
      <c r="H1999" s="11">
        <v>15</v>
      </c>
      <c r="I1999" s="11"/>
      <c r="J1999" s="87">
        <v>0.05</v>
      </c>
      <c r="K1999" s="88">
        <f t="shared" si="189"/>
        <v>6.3333333333333325E-2</v>
      </c>
      <c r="L1999" s="238">
        <v>137565</v>
      </c>
      <c r="M1999" s="238">
        <v>114836.87</v>
      </c>
      <c r="N1999" s="89">
        <v>0.05</v>
      </c>
      <c r="O1999" s="239">
        <f t="shared" si="191"/>
        <v>144443.25</v>
      </c>
      <c r="P1999" s="238">
        <f t="shared" si="192"/>
        <v>50803.131390410948</v>
      </c>
      <c r="Q1999" s="238">
        <f t="shared" si="193"/>
        <v>93640.118609589059</v>
      </c>
      <c r="R1999" s="89">
        <v>0.05</v>
      </c>
      <c r="S1999" s="238">
        <f t="shared" si="190"/>
        <v>88958.112679109603</v>
      </c>
    </row>
    <row r="2000" spans="2:19" ht="15" customHeight="1" x14ac:dyDescent="0.25">
      <c r="B2000" s="11">
        <v>1996</v>
      </c>
      <c r="C2000" s="161" t="s">
        <v>738</v>
      </c>
      <c r="D2000" s="237"/>
      <c r="E2000" s="152">
        <v>42455</v>
      </c>
      <c r="F2000" s="58">
        <v>44482</v>
      </c>
      <c r="G2000" s="5">
        <f t="shared" si="188"/>
        <v>5.5534246575342463</v>
      </c>
      <c r="H2000" s="11">
        <v>15</v>
      </c>
      <c r="I2000" s="11"/>
      <c r="J2000" s="87">
        <v>0.05</v>
      </c>
      <c r="K2000" s="88">
        <f t="shared" si="189"/>
        <v>6.3333333333333325E-2</v>
      </c>
      <c r="L2000" s="238">
        <v>137565</v>
      </c>
      <c r="M2000" s="238">
        <v>114836.87</v>
      </c>
      <c r="N2000" s="89">
        <v>0.05</v>
      </c>
      <c r="O2000" s="239">
        <f t="shared" si="191"/>
        <v>144443.25</v>
      </c>
      <c r="P2000" s="238">
        <f t="shared" si="192"/>
        <v>50803.131390410948</v>
      </c>
      <c r="Q2000" s="238">
        <f t="shared" si="193"/>
        <v>93640.118609589059</v>
      </c>
      <c r="R2000" s="89">
        <v>0.05</v>
      </c>
      <c r="S2000" s="238">
        <f t="shared" si="190"/>
        <v>88958.112679109603</v>
      </c>
    </row>
    <row r="2001" spans="2:19" ht="15" customHeight="1" x14ac:dyDescent="0.25">
      <c r="B2001" s="11">
        <v>1997</v>
      </c>
      <c r="C2001" s="161" t="s">
        <v>738</v>
      </c>
      <c r="D2001" s="237"/>
      <c r="E2001" s="152">
        <v>42455</v>
      </c>
      <c r="F2001" s="58">
        <v>44482</v>
      </c>
      <c r="G2001" s="5">
        <f t="shared" si="188"/>
        <v>5.5534246575342463</v>
      </c>
      <c r="H2001" s="11">
        <v>15</v>
      </c>
      <c r="I2001" s="11"/>
      <c r="J2001" s="87">
        <v>0.05</v>
      </c>
      <c r="K2001" s="88">
        <f t="shared" si="189"/>
        <v>6.3333333333333325E-2</v>
      </c>
      <c r="L2001" s="238">
        <v>137565</v>
      </c>
      <c r="M2001" s="238">
        <v>114836.87</v>
      </c>
      <c r="N2001" s="89">
        <v>0.05</v>
      </c>
      <c r="O2001" s="239">
        <f t="shared" si="191"/>
        <v>144443.25</v>
      </c>
      <c r="P2001" s="238">
        <f t="shared" si="192"/>
        <v>50803.131390410948</v>
      </c>
      <c r="Q2001" s="238">
        <f t="shared" si="193"/>
        <v>93640.118609589059</v>
      </c>
      <c r="R2001" s="89">
        <v>0.05</v>
      </c>
      <c r="S2001" s="238">
        <f t="shared" si="190"/>
        <v>88958.112679109603</v>
      </c>
    </row>
    <row r="2002" spans="2:19" ht="15" customHeight="1" x14ac:dyDescent="0.25">
      <c r="B2002" s="11">
        <v>1998</v>
      </c>
      <c r="C2002" s="161" t="s">
        <v>738</v>
      </c>
      <c r="D2002" s="237"/>
      <c r="E2002" s="152">
        <v>42455</v>
      </c>
      <c r="F2002" s="58">
        <v>44482</v>
      </c>
      <c r="G2002" s="5">
        <f t="shared" si="188"/>
        <v>5.5534246575342463</v>
      </c>
      <c r="H2002" s="11">
        <v>15</v>
      </c>
      <c r="I2002" s="11"/>
      <c r="J2002" s="87">
        <v>0.05</v>
      </c>
      <c r="K2002" s="88">
        <f t="shared" si="189"/>
        <v>6.3333333333333325E-2</v>
      </c>
      <c r="L2002" s="238">
        <v>137565</v>
      </c>
      <c r="M2002" s="238">
        <v>114836.87</v>
      </c>
      <c r="N2002" s="89">
        <v>0.05</v>
      </c>
      <c r="O2002" s="239">
        <f t="shared" si="191"/>
        <v>144443.25</v>
      </c>
      <c r="P2002" s="238">
        <f t="shared" si="192"/>
        <v>50803.131390410948</v>
      </c>
      <c r="Q2002" s="238">
        <f t="shared" si="193"/>
        <v>93640.118609589059</v>
      </c>
      <c r="R2002" s="89">
        <v>0.05</v>
      </c>
      <c r="S2002" s="238">
        <f t="shared" si="190"/>
        <v>88958.112679109603</v>
      </c>
    </row>
    <row r="2003" spans="2:19" ht="15" customHeight="1" x14ac:dyDescent="0.25">
      <c r="B2003" s="11">
        <v>1999</v>
      </c>
      <c r="C2003" s="161" t="s">
        <v>738</v>
      </c>
      <c r="D2003" s="237"/>
      <c r="E2003" s="152">
        <v>42455</v>
      </c>
      <c r="F2003" s="58">
        <v>44482</v>
      </c>
      <c r="G2003" s="5">
        <f t="shared" si="188"/>
        <v>5.5534246575342463</v>
      </c>
      <c r="H2003" s="11">
        <v>15</v>
      </c>
      <c r="I2003" s="11"/>
      <c r="J2003" s="87">
        <v>0.05</v>
      </c>
      <c r="K2003" s="88">
        <f t="shared" si="189"/>
        <v>6.3333333333333325E-2</v>
      </c>
      <c r="L2003" s="238">
        <v>137565</v>
      </c>
      <c r="M2003" s="238">
        <v>114836.87</v>
      </c>
      <c r="N2003" s="89">
        <v>0.05</v>
      </c>
      <c r="O2003" s="239">
        <f t="shared" si="191"/>
        <v>144443.25</v>
      </c>
      <c r="P2003" s="238">
        <f t="shared" si="192"/>
        <v>50803.131390410948</v>
      </c>
      <c r="Q2003" s="238">
        <f t="shared" si="193"/>
        <v>93640.118609589059</v>
      </c>
      <c r="R2003" s="89">
        <v>0.05</v>
      </c>
      <c r="S2003" s="238">
        <f t="shared" si="190"/>
        <v>88958.112679109603</v>
      </c>
    </row>
    <row r="2004" spans="2:19" ht="15" customHeight="1" x14ac:dyDescent="0.25">
      <c r="B2004" s="11">
        <v>2000</v>
      </c>
      <c r="C2004" s="161" t="s">
        <v>738</v>
      </c>
      <c r="D2004" s="237"/>
      <c r="E2004" s="152">
        <v>42455</v>
      </c>
      <c r="F2004" s="58">
        <v>44482</v>
      </c>
      <c r="G2004" s="5">
        <f t="shared" si="188"/>
        <v>5.5534246575342463</v>
      </c>
      <c r="H2004" s="11">
        <v>15</v>
      </c>
      <c r="I2004" s="11"/>
      <c r="J2004" s="87">
        <v>0.05</v>
      </c>
      <c r="K2004" s="88">
        <f t="shared" si="189"/>
        <v>6.3333333333333325E-2</v>
      </c>
      <c r="L2004" s="238">
        <v>137565</v>
      </c>
      <c r="M2004" s="238">
        <v>114836.87</v>
      </c>
      <c r="N2004" s="89">
        <v>0.05</v>
      </c>
      <c r="O2004" s="239">
        <f t="shared" si="191"/>
        <v>144443.25</v>
      </c>
      <c r="P2004" s="238">
        <f t="shared" si="192"/>
        <v>50803.131390410948</v>
      </c>
      <c r="Q2004" s="238">
        <f t="shared" si="193"/>
        <v>93640.118609589059</v>
      </c>
      <c r="R2004" s="89">
        <v>0.05</v>
      </c>
      <c r="S2004" s="238">
        <f t="shared" si="190"/>
        <v>88958.112679109603</v>
      </c>
    </row>
    <row r="2005" spans="2:19" ht="15" customHeight="1" x14ac:dyDescent="0.25">
      <c r="B2005" s="11">
        <v>2001</v>
      </c>
      <c r="C2005" s="161" t="s">
        <v>738</v>
      </c>
      <c r="D2005" s="237"/>
      <c r="E2005" s="152">
        <v>42455</v>
      </c>
      <c r="F2005" s="58">
        <v>44482</v>
      </c>
      <c r="G2005" s="5">
        <f t="shared" si="188"/>
        <v>5.5534246575342463</v>
      </c>
      <c r="H2005" s="11">
        <v>15</v>
      </c>
      <c r="I2005" s="11"/>
      <c r="J2005" s="87">
        <v>0.05</v>
      </c>
      <c r="K2005" s="88">
        <f t="shared" si="189"/>
        <v>6.3333333333333325E-2</v>
      </c>
      <c r="L2005" s="238">
        <v>137565</v>
      </c>
      <c r="M2005" s="238">
        <v>114836.87</v>
      </c>
      <c r="N2005" s="89">
        <v>0.05</v>
      </c>
      <c r="O2005" s="239">
        <f t="shared" si="191"/>
        <v>144443.25</v>
      </c>
      <c r="P2005" s="238">
        <f t="shared" si="192"/>
        <v>50803.131390410948</v>
      </c>
      <c r="Q2005" s="238">
        <f t="shared" si="193"/>
        <v>93640.118609589059</v>
      </c>
      <c r="R2005" s="89">
        <v>0.05</v>
      </c>
      <c r="S2005" s="238">
        <f t="shared" si="190"/>
        <v>88958.112679109603</v>
      </c>
    </row>
    <row r="2006" spans="2:19" ht="15" customHeight="1" x14ac:dyDescent="0.25">
      <c r="B2006" s="11">
        <v>2002</v>
      </c>
      <c r="C2006" s="161" t="s">
        <v>738</v>
      </c>
      <c r="D2006" s="237"/>
      <c r="E2006" s="152">
        <v>42455</v>
      </c>
      <c r="F2006" s="58">
        <v>44482</v>
      </c>
      <c r="G2006" s="5">
        <f t="shared" si="188"/>
        <v>5.5534246575342463</v>
      </c>
      <c r="H2006" s="11">
        <v>15</v>
      </c>
      <c r="I2006" s="11"/>
      <c r="J2006" s="87">
        <v>0.05</v>
      </c>
      <c r="K2006" s="88">
        <f t="shared" si="189"/>
        <v>6.3333333333333325E-2</v>
      </c>
      <c r="L2006" s="238">
        <v>137565</v>
      </c>
      <c r="M2006" s="238">
        <v>114836.87</v>
      </c>
      <c r="N2006" s="89">
        <v>0.05</v>
      </c>
      <c r="O2006" s="239">
        <f t="shared" si="191"/>
        <v>144443.25</v>
      </c>
      <c r="P2006" s="238">
        <f t="shared" si="192"/>
        <v>50803.131390410948</v>
      </c>
      <c r="Q2006" s="238">
        <f t="shared" si="193"/>
        <v>93640.118609589059</v>
      </c>
      <c r="R2006" s="89">
        <v>0.05</v>
      </c>
      <c r="S2006" s="238">
        <f t="shared" si="190"/>
        <v>88958.112679109603</v>
      </c>
    </row>
    <row r="2007" spans="2:19" ht="15" customHeight="1" x14ac:dyDescent="0.25">
      <c r="B2007" s="11">
        <v>2003</v>
      </c>
      <c r="C2007" s="161" t="s">
        <v>738</v>
      </c>
      <c r="D2007" s="237"/>
      <c r="E2007" s="152">
        <v>42455</v>
      </c>
      <c r="F2007" s="58">
        <v>44482</v>
      </c>
      <c r="G2007" s="5">
        <f t="shared" si="188"/>
        <v>5.5534246575342463</v>
      </c>
      <c r="H2007" s="11">
        <v>15</v>
      </c>
      <c r="I2007" s="11"/>
      <c r="J2007" s="87">
        <v>0.05</v>
      </c>
      <c r="K2007" s="88">
        <f t="shared" si="189"/>
        <v>6.3333333333333325E-2</v>
      </c>
      <c r="L2007" s="238">
        <v>137565</v>
      </c>
      <c r="M2007" s="238">
        <v>114836.87</v>
      </c>
      <c r="N2007" s="89">
        <v>0.05</v>
      </c>
      <c r="O2007" s="239">
        <f t="shared" si="191"/>
        <v>144443.25</v>
      </c>
      <c r="P2007" s="238">
        <f t="shared" si="192"/>
        <v>50803.131390410948</v>
      </c>
      <c r="Q2007" s="238">
        <f t="shared" si="193"/>
        <v>93640.118609589059</v>
      </c>
      <c r="R2007" s="89">
        <v>0.05</v>
      </c>
      <c r="S2007" s="238">
        <f t="shared" si="190"/>
        <v>88958.112679109603</v>
      </c>
    </row>
    <row r="2008" spans="2:19" ht="15" customHeight="1" x14ac:dyDescent="0.25">
      <c r="B2008" s="11">
        <v>2004</v>
      </c>
      <c r="C2008" s="161" t="s">
        <v>738</v>
      </c>
      <c r="D2008" s="237"/>
      <c r="E2008" s="152">
        <v>42455</v>
      </c>
      <c r="F2008" s="58">
        <v>44482</v>
      </c>
      <c r="G2008" s="5">
        <f t="shared" si="188"/>
        <v>5.5534246575342463</v>
      </c>
      <c r="H2008" s="11">
        <v>15</v>
      </c>
      <c r="I2008" s="11"/>
      <c r="J2008" s="87">
        <v>0.05</v>
      </c>
      <c r="K2008" s="88">
        <f t="shared" si="189"/>
        <v>6.3333333333333325E-2</v>
      </c>
      <c r="L2008" s="238">
        <v>137565</v>
      </c>
      <c r="M2008" s="238">
        <v>114836.87</v>
      </c>
      <c r="N2008" s="89">
        <v>0.05</v>
      </c>
      <c r="O2008" s="239">
        <f t="shared" si="191"/>
        <v>144443.25</v>
      </c>
      <c r="P2008" s="238">
        <f t="shared" si="192"/>
        <v>50803.131390410948</v>
      </c>
      <c r="Q2008" s="238">
        <f t="shared" si="193"/>
        <v>93640.118609589059</v>
      </c>
      <c r="R2008" s="89">
        <v>0.05</v>
      </c>
      <c r="S2008" s="238">
        <f t="shared" si="190"/>
        <v>88958.112679109603</v>
      </c>
    </row>
    <row r="2009" spans="2:19" ht="15" customHeight="1" x14ac:dyDescent="0.25">
      <c r="B2009" s="11">
        <v>2005</v>
      </c>
      <c r="C2009" s="161" t="s">
        <v>738</v>
      </c>
      <c r="D2009" s="237"/>
      <c r="E2009" s="152">
        <v>42455</v>
      </c>
      <c r="F2009" s="58">
        <v>44482</v>
      </c>
      <c r="G2009" s="5">
        <f t="shared" si="188"/>
        <v>5.5534246575342463</v>
      </c>
      <c r="H2009" s="11">
        <v>15</v>
      </c>
      <c r="I2009" s="11"/>
      <c r="J2009" s="87">
        <v>0.05</v>
      </c>
      <c r="K2009" s="88">
        <f t="shared" si="189"/>
        <v>6.3333333333333325E-2</v>
      </c>
      <c r="L2009" s="238">
        <v>137565</v>
      </c>
      <c r="M2009" s="238">
        <v>114836.87</v>
      </c>
      <c r="N2009" s="89">
        <v>0.05</v>
      </c>
      <c r="O2009" s="239">
        <f t="shared" si="191"/>
        <v>144443.25</v>
      </c>
      <c r="P2009" s="238">
        <f t="shared" si="192"/>
        <v>50803.131390410948</v>
      </c>
      <c r="Q2009" s="238">
        <f t="shared" si="193"/>
        <v>93640.118609589059</v>
      </c>
      <c r="R2009" s="89">
        <v>0.05</v>
      </c>
      <c r="S2009" s="238">
        <f t="shared" si="190"/>
        <v>88958.112679109603</v>
      </c>
    </row>
    <row r="2010" spans="2:19" ht="15" customHeight="1" x14ac:dyDescent="0.25">
      <c r="B2010" s="11">
        <v>2006</v>
      </c>
      <c r="C2010" s="161" t="s">
        <v>738</v>
      </c>
      <c r="D2010" s="237"/>
      <c r="E2010" s="152">
        <v>42455</v>
      </c>
      <c r="F2010" s="58">
        <v>44482</v>
      </c>
      <c r="G2010" s="5">
        <f t="shared" si="188"/>
        <v>5.5534246575342463</v>
      </c>
      <c r="H2010" s="11">
        <v>15</v>
      </c>
      <c r="I2010" s="11"/>
      <c r="J2010" s="87">
        <v>0.05</v>
      </c>
      <c r="K2010" s="88">
        <f t="shared" si="189"/>
        <v>6.3333333333333325E-2</v>
      </c>
      <c r="L2010" s="238">
        <v>137546</v>
      </c>
      <c r="M2010" s="238">
        <v>114821</v>
      </c>
      <c r="N2010" s="89">
        <v>0.05</v>
      </c>
      <c r="O2010" s="239">
        <f t="shared" si="191"/>
        <v>144423.30000000002</v>
      </c>
      <c r="P2010" s="238">
        <f t="shared" si="192"/>
        <v>50796.114638356157</v>
      </c>
      <c r="Q2010" s="238">
        <f t="shared" si="193"/>
        <v>93627.18536164386</v>
      </c>
      <c r="R2010" s="89">
        <v>0.05</v>
      </c>
      <c r="S2010" s="238">
        <f t="shared" si="190"/>
        <v>88945.826093561656</v>
      </c>
    </row>
    <row r="2011" spans="2:19" ht="15" customHeight="1" x14ac:dyDescent="0.25">
      <c r="B2011" s="11">
        <v>2007</v>
      </c>
      <c r="C2011" s="161" t="s">
        <v>739</v>
      </c>
      <c r="D2011" s="237"/>
      <c r="E2011" s="152">
        <v>42455</v>
      </c>
      <c r="F2011" s="58">
        <v>44482</v>
      </c>
      <c r="G2011" s="5">
        <f t="shared" si="188"/>
        <v>5.5534246575342463</v>
      </c>
      <c r="H2011" s="11">
        <v>15</v>
      </c>
      <c r="I2011" s="11"/>
      <c r="J2011" s="87">
        <v>0.05</v>
      </c>
      <c r="K2011" s="88">
        <f t="shared" si="189"/>
        <v>6.3333333333333325E-2</v>
      </c>
      <c r="L2011" s="238">
        <v>699746</v>
      </c>
      <c r="M2011" s="238">
        <v>584135.80000000005</v>
      </c>
      <c r="N2011" s="89">
        <v>0.05</v>
      </c>
      <c r="O2011" s="239">
        <f t="shared" si="191"/>
        <v>734733.3</v>
      </c>
      <c r="P2011" s="238">
        <f t="shared" si="192"/>
        <v>258418.11491232875</v>
      </c>
      <c r="Q2011" s="238">
        <f t="shared" si="193"/>
        <v>476315.18508767127</v>
      </c>
      <c r="R2011" s="89">
        <v>0.05</v>
      </c>
      <c r="S2011" s="238">
        <f t="shared" si="190"/>
        <v>452499.42583328771</v>
      </c>
    </row>
    <row r="2012" spans="2:19" ht="15" customHeight="1" x14ac:dyDescent="0.25">
      <c r="B2012" s="11">
        <v>2008</v>
      </c>
      <c r="C2012" s="161" t="s">
        <v>739</v>
      </c>
      <c r="D2012" s="237"/>
      <c r="E2012" s="152">
        <v>42455</v>
      </c>
      <c r="F2012" s="58">
        <v>44482</v>
      </c>
      <c r="G2012" s="5">
        <f t="shared" si="188"/>
        <v>5.5534246575342463</v>
      </c>
      <c r="H2012" s="11">
        <v>15</v>
      </c>
      <c r="I2012" s="11"/>
      <c r="J2012" s="87">
        <v>0.05</v>
      </c>
      <c r="K2012" s="88">
        <f t="shared" si="189"/>
        <v>6.3333333333333325E-2</v>
      </c>
      <c r="L2012" s="238">
        <v>699746</v>
      </c>
      <c r="M2012" s="238">
        <v>584135.80000000005</v>
      </c>
      <c r="N2012" s="89">
        <v>0.05</v>
      </c>
      <c r="O2012" s="239">
        <f t="shared" si="191"/>
        <v>734733.3</v>
      </c>
      <c r="P2012" s="238">
        <f t="shared" si="192"/>
        <v>258418.11491232875</v>
      </c>
      <c r="Q2012" s="238">
        <f t="shared" si="193"/>
        <v>476315.18508767127</v>
      </c>
      <c r="R2012" s="89">
        <v>0.05</v>
      </c>
      <c r="S2012" s="238">
        <f t="shared" si="190"/>
        <v>452499.42583328771</v>
      </c>
    </row>
    <row r="2013" spans="2:19" ht="15" customHeight="1" x14ac:dyDescent="0.25">
      <c r="B2013" s="11">
        <v>2009</v>
      </c>
      <c r="C2013" s="161" t="s">
        <v>739</v>
      </c>
      <c r="D2013" s="237"/>
      <c r="E2013" s="152">
        <v>42455</v>
      </c>
      <c r="F2013" s="58">
        <v>44482</v>
      </c>
      <c r="G2013" s="5">
        <f t="shared" si="188"/>
        <v>5.5534246575342463</v>
      </c>
      <c r="H2013" s="11">
        <v>15</v>
      </c>
      <c r="I2013" s="11"/>
      <c r="J2013" s="87">
        <v>0.05</v>
      </c>
      <c r="K2013" s="88">
        <f t="shared" si="189"/>
        <v>6.3333333333333325E-2</v>
      </c>
      <c r="L2013" s="238">
        <v>699746</v>
      </c>
      <c r="M2013" s="238">
        <v>584135.80000000005</v>
      </c>
      <c r="N2013" s="89">
        <v>0.05</v>
      </c>
      <c r="O2013" s="239">
        <f t="shared" si="191"/>
        <v>734733.3</v>
      </c>
      <c r="P2013" s="238">
        <f t="shared" si="192"/>
        <v>258418.11491232875</v>
      </c>
      <c r="Q2013" s="238">
        <f t="shared" si="193"/>
        <v>476315.18508767127</v>
      </c>
      <c r="R2013" s="89">
        <v>0.05</v>
      </c>
      <c r="S2013" s="238">
        <f t="shared" si="190"/>
        <v>452499.42583328771</v>
      </c>
    </row>
    <row r="2014" spans="2:19" ht="15" customHeight="1" x14ac:dyDescent="0.25">
      <c r="B2014" s="11">
        <v>2010</v>
      </c>
      <c r="C2014" s="161" t="s">
        <v>739</v>
      </c>
      <c r="D2014" s="237"/>
      <c r="E2014" s="152">
        <v>42455</v>
      </c>
      <c r="F2014" s="58">
        <v>44482</v>
      </c>
      <c r="G2014" s="5">
        <f t="shared" si="188"/>
        <v>5.5534246575342463</v>
      </c>
      <c r="H2014" s="11">
        <v>15</v>
      </c>
      <c r="I2014" s="11"/>
      <c r="J2014" s="87">
        <v>0.05</v>
      </c>
      <c r="K2014" s="88">
        <f t="shared" si="189"/>
        <v>6.3333333333333325E-2</v>
      </c>
      <c r="L2014" s="238">
        <v>699746</v>
      </c>
      <c r="M2014" s="238">
        <v>584135.80000000005</v>
      </c>
      <c r="N2014" s="89">
        <v>0.05</v>
      </c>
      <c r="O2014" s="239">
        <f t="shared" si="191"/>
        <v>734733.3</v>
      </c>
      <c r="P2014" s="238">
        <f t="shared" si="192"/>
        <v>258418.11491232875</v>
      </c>
      <c r="Q2014" s="238">
        <f t="shared" si="193"/>
        <v>476315.18508767127</v>
      </c>
      <c r="R2014" s="89">
        <v>0.05</v>
      </c>
      <c r="S2014" s="238">
        <f t="shared" si="190"/>
        <v>452499.42583328771</v>
      </c>
    </row>
    <row r="2015" spans="2:19" ht="15" customHeight="1" x14ac:dyDescent="0.25">
      <c r="B2015" s="11">
        <v>2011</v>
      </c>
      <c r="C2015" s="161" t="s">
        <v>739</v>
      </c>
      <c r="D2015" s="237"/>
      <c r="E2015" s="152">
        <v>42455</v>
      </c>
      <c r="F2015" s="58">
        <v>44482</v>
      </c>
      <c r="G2015" s="5">
        <f t="shared" si="188"/>
        <v>5.5534246575342463</v>
      </c>
      <c r="H2015" s="11">
        <v>15</v>
      </c>
      <c r="I2015" s="11"/>
      <c r="J2015" s="87">
        <v>0.05</v>
      </c>
      <c r="K2015" s="88">
        <f t="shared" si="189"/>
        <v>6.3333333333333325E-2</v>
      </c>
      <c r="L2015" s="238">
        <v>699746</v>
      </c>
      <c r="M2015" s="238">
        <v>584135.80000000005</v>
      </c>
      <c r="N2015" s="89">
        <v>0.05</v>
      </c>
      <c r="O2015" s="239">
        <f t="shared" si="191"/>
        <v>734733.3</v>
      </c>
      <c r="P2015" s="238">
        <f t="shared" si="192"/>
        <v>258418.11491232875</v>
      </c>
      <c r="Q2015" s="238">
        <f t="shared" si="193"/>
        <v>476315.18508767127</v>
      </c>
      <c r="R2015" s="89">
        <v>0.05</v>
      </c>
      <c r="S2015" s="238">
        <f t="shared" si="190"/>
        <v>452499.42583328771</v>
      </c>
    </row>
    <row r="2016" spans="2:19" ht="15" customHeight="1" x14ac:dyDescent="0.25">
      <c r="B2016" s="11">
        <v>2012</v>
      </c>
      <c r="C2016" s="161" t="s">
        <v>739</v>
      </c>
      <c r="D2016" s="237"/>
      <c r="E2016" s="152">
        <v>42455</v>
      </c>
      <c r="F2016" s="58">
        <v>44482</v>
      </c>
      <c r="G2016" s="5">
        <f t="shared" si="188"/>
        <v>5.5534246575342463</v>
      </c>
      <c r="H2016" s="11">
        <v>15</v>
      </c>
      <c r="I2016" s="11"/>
      <c r="J2016" s="87">
        <v>0.05</v>
      </c>
      <c r="K2016" s="88">
        <f t="shared" si="189"/>
        <v>6.3333333333333325E-2</v>
      </c>
      <c r="L2016" s="238">
        <v>699746</v>
      </c>
      <c r="M2016" s="238">
        <v>584135.80000000005</v>
      </c>
      <c r="N2016" s="89">
        <v>0.05</v>
      </c>
      <c r="O2016" s="239">
        <f t="shared" si="191"/>
        <v>734733.3</v>
      </c>
      <c r="P2016" s="238">
        <f t="shared" si="192"/>
        <v>258418.11491232875</v>
      </c>
      <c r="Q2016" s="238">
        <f t="shared" si="193"/>
        <v>476315.18508767127</v>
      </c>
      <c r="R2016" s="89">
        <v>0.05</v>
      </c>
      <c r="S2016" s="238">
        <f t="shared" si="190"/>
        <v>452499.42583328771</v>
      </c>
    </row>
    <row r="2017" spans="2:19" ht="15" customHeight="1" x14ac:dyDescent="0.25">
      <c r="B2017" s="11">
        <v>2013</v>
      </c>
      <c r="C2017" s="161" t="s">
        <v>739</v>
      </c>
      <c r="D2017" s="237"/>
      <c r="E2017" s="152">
        <v>42455</v>
      </c>
      <c r="F2017" s="58">
        <v>44482</v>
      </c>
      <c r="G2017" s="5">
        <f t="shared" si="188"/>
        <v>5.5534246575342463</v>
      </c>
      <c r="H2017" s="11">
        <v>15</v>
      </c>
      <c r="I2017" s="11"/>
      <c r="J2017" s="87">
        <v>0.05</v>
      </c>
      <c r="K2017" s="88">
        <f t="shared" si="189"/>
        <v>6.3333333333333325E-2</v>
      </c>
      <c r="L2017" s="238">
        <v>699746</v>
      </c>
      <c r="M2017" s="238">
        <v>584135.80000000005</v>
      </c>
      <c r="N2017" s="89">
        <v>0.05</v>
      </c>
      <c r="O2017" s="239">
        <f t="shared" si="191"/>
        <v>734733.3</v>
      </c>
      <c r="P2017" s="238">
        <f t="shared" si="192"/>
        <v>258418.11491232875</v>
      </c>
      <c r="Q2017" s="238">
        <f t="shared" si="193"/>
        <v>476315.18508767127</v>
      </c>
      <c r="R2017" s="89">
        <v>0.05</v>
      </c>
      <c r="S2017" s="238">
        <f t="shared" si="190"/>
        <v>452499.42583328771</v>
      </c>
    </row>
    <row r="2018" spans="2:19" ht="15" customHeight="1" x14ac:dyDescent="0.25">
      <c r="B2018" s="11">
        <v>2014</v>
      </c>
      <c r="C2018" s="161" t="s">
        <v>739</v>
      </c>
      <c r="D2018" s="237"/>
      <c r="E2018" s="152">
        <v>42455</v>
      </c>
      <c r="F2018" s="58">
        <v>44482</v>
      </c>
      <c r="G2018" s="5">
        <f t="shared" si="188"/>
        <v>5.5534246575342463</v>
      </c>
      <c r="H2018" s="11">
        <v>15</v>
      </c>
      <c r="I2018" s="11"/>
      <c r="J2018" s="87">
        <v>0.05</v>
      </c>
      <c r="K2018" s="88">
        <f t="shared" si="189"/>
        <v>6.3333333333333325E-2</v>
      </c>
      <c r="L2018" s="238">
        <v>699746</v>
      </c>
      <c r="M2018" s="238">
        <v>584135.80000000005</v>
      </c>
      <c r="N2018" s="89">
        <v>0.05</v>
      </c>
      <c r="O2018" s="239">
        <f t="shared" si="191"/>
        <v>734733.3</v>
      </c>
      <c r="P2018" s="238">
        <f t="shared" si="192"/>
        <v>258418.11491232875</v>
      </c>
      <c r="Q2018" s="238">
        <f t="shared" si="193"/>
        <v>476315.18508767127</v>
      </c>
      <c r="R2018" s="89">
        <v>0.05</v>
      </c>
      <c r="S2018" s="238">
        <f t="shared" si="190"/>
        <v>452499.42583328771</v>
      </c>
    </row>
    <row r="2019" spans="2:19" ht="15" customHeight="1" x14ac:dyDescent="0.25">
      <c r="B2019" s="11">
        <v>2015</v>
      </c>
      <c r="C2019" s="161" t="s">
        <v>739</v>
      </c>
      <c r="D2019" s="237"/>
      <c r="E2019" s="152">
        <v>42455</v>
      </c>
      <c r="F2019" s="58">
        <v>44482</v>
      </c>
      <c r="G2019" s="5">
        <f t="shared" si="188"/>
        <v>5.5534246575342463</v>
      </c>
      <c r="H2019" s="11">
        <v>15</v>
      </c>
      <c r="I2019" s="11"/>
      <c r="J2019" s="87">
        <v>0.05</v>
      </c>
      <c r="K2019" s="88">
        <f t="shared" si="189"/>
        <v>6.3333333333333325E-2</v>
      </c>
      <c r="L2019" s="238">
        <v>699746</v>
      </c>
      <c r="M2019" s="238">
        <v>584135.80000000005</v>
      </c>
      <c r="N2019" s="89">
        <v>0.05</v>
      </c>
      <c r="O2019" s="239">
        <f t="shared" si="191"/>
        <v>734733.3</v>
      </c>
      <c r="P2019" s="238">
        <f t="shared" si="192"/>
        <v>258418.11491232875</v>
      </c>
      <c r="Q2019" s="238">
        <f t="shared" si="193"/>
        <v>476315.18508767127</v>
      </c>
      <c r="R2019" s="89">
        <v>0.05</v>
      </c>
      <c r="S2019" s="238">
        <f t="shared" si="190"/>
        <v>452499.42583328771</v>
      </c>
    </row>
    <row r="2020" spans="2:19" ht="15" customHeight="1" x14ac:dyDescent="0.25">
      <c r="B2020" s="11">
        <v>2016</v>
      </c>
      <c r="C2020" s="161" t="s">
        <v>739</v>
      </c>
      <c r="D2020" s="237"/>
      <c r="E2020" s="152">
        <v>42455</v>
      </c>
      <c r="F2020" s="58">
        <v>44482</v>
      </c>
      <c r="G2020" s="5">
        <f t="shared" si="188"/>
        <v>5.5534246575342463</v>
      </c>
      <c r="H2020" s="11">
        <v>15</v>
      </c>
      <c r="I2020" s="11"/>
      <c r="J2020" s="87">
        <v>0.05</v>
      </c>
      <c r="K2020" s="88">
        <f t="shared" si="189"/>
        <v>6.3333333333333325E-2</v>
      </c>
      <c r="L2020" s="238">
        <v>699746</v>
      </c>
      <c r="M2020" s="238">
        <v>584135.80000000005</v>
      </c>
      <c r="N2020" s="89">
        <v>0.05</v>
      </c>
      <c r="O2020" s="239">
        <f t="shared" si="191"/>
        <v>734733.3</v>
      </c>
      <c r="P2020" s="238">
        <f t="shared" si="192"/>
        <v>258418.11491232875</v>
      </c>
      <c r="Q2020" s="238">
        <f t="shared" si="193"/>
        <v>476315.18508767127</v>
      </c>
      <c r="R2020" s="89">
        <v>0.05</v>
      </c>
      <c r="S2020" s="238">
        <f t="shared" si="190"/>
        <v>452499.42583328771</v>
      </c>
    </row>
    <row r="2021" spans="2:19" ht="15" customHeight="1" x14ac:dyDescent="0.25">
      <c r="B2021" s="11">
        <v>2017</v>
      </c>
      <c r="C2021" s="161" t="s">
        <v>739</v>
      </c>
      <c r="D2021" s="237"/>
      <c r="E2021" s="152">
        <v>42455</v>
      </c>
      <c r="F2021" s="58">
        <v>44482</v>
      </c>
      <c r="G2021" s="5">
        <f t="shared" si="188"/>
        <v>5.5534246575342463</v>
      </c>
      <c r="H2021" s="11">
        <v>15</v>
      </c>
      <c r="I2021" s="11"/>
      <c r="J2021" s="87">
        <v>0.05</v>
      </c>
      <c r="K2021" s="88">
        <f t="shared" si="189"/>
        <v>6.3333333333333325E-2</v>
      </c>
      <c r="L2021" s="238">
        <v>699746</v>
      </c>
      <c r="M2021" s="238">
        <v>584135.80000000005</v>
      </c>
      <c r="N2021" s="89">
        <v>0.05</v>
      </c>
      <c r="O2021" s="239">
        <f t="shared" si="191"/>
        <v>734733.3</v>
      </c>
      <c r="P2021" s="238">
        <f t="shared" si="192"/>
        <v>258418.11491232875</v>
      </c>
      <c r="Q2021" s="238">
        <f t="shared" si="193"/>
        <v>476315.18508767127</v>
      </c>
      <c r="R2021" s="89">
        <v>0.05</v>
      </c>
      <c r="S2021" s="238">
        <f t="shared" si="190"/>
        <v>452499.42583328771</v>
      </c>
    </row>
    <row r="2022" spans="2:19" ht="15" customHeight="1" x14ac:dyDescent="0.25">
      <c r="B2022" s="11">
        <v>2018</v>
      </c>
      <c r="C2022" s="161" t="s">
        <v>739</v>
      </c>
      <c r="D2022" s="237"/>
      <c r="E2022" s="152">
        <v>42455</v>
      </c>
      <c r="F2022" s="58">
        <v>44482</v>
      </c>
      <c r="G2022" s="5">
        <f t="shared" si="188"/>
        <v>5.5534246575342463</v>
      </c>
      <c r="H2022" s="11">
        <v>15</v>
      </c>
      <c r="I2022" s="11"/>
      <c r="J2022" s="87">
        <v>0.05</v>
      </c>
      <c r="K2022" s="88">
        <f t="shared" si="189"/>
        <v>6.3333333333333325E-2</v>
      </c>
      <c r="L2022" s="238">
        <v>699746</v>
      </c>
      <c r="M2022" s="238">
        <v>584135.80000000005</v>
      </c>
      <c r="N2022" s="89">
        <v>0.05</v>
      </c>
      <c r="O2022" s="239">
        <f t="shared" si="191"/>
        <v>734733.3</v>
      </c>
      <c r="P2022" s="238">
        <f t="shared" si="192"/>
        <v>258418.11491232875</v>
      </c>
      <c r="Q2022" s="238">
        <f t="shared" si="193"/>
        <v>476315.18508767127</v>
      </c>
      <c r="R2022" s="89">
        <v>0.05</v>
      </c>
      <c r="S2022" s="238">
        <f t="shared" si="190"/>
        <v>452499.42583328771</v>
      </c>
    </row>
    <row r="2023" spans="2:19" ht="15" customHeight="1" x14ac:dyDescent="0.25">
      <c r="B2023" s="11">
        <v>2019</v>
      </c>
      <c r="C2023" s="161" t="s">
        <v>739</v>
      </c>
      <c r="D2023" s="237"/>
      <c r="E2023" s="152">
        <v>42455</v>
      </c>
      <c r="F2023" s="58">
        <v>44482</v>
      </c>
      <c r="G2023" s="5">
        <f t="shared" si="188"/>
        <v>5.5534246575342463</v>
      </c>
      <c r="H2023" s="11">
        <v>15</v>
      </c>
      <c r="I2023" s="11"/>
      <c r="J2023" s="87">
        <v>0.05</v>
      </c>
      <c r="K2023" s="88">
        <f t="shared" si="189"/>
        <v>6.3333333333333325E-2</v>
      </c>
      <c r="L2023" s="238">
        <v>699746</v>
      </c>
      <c r="M2023" s="238">
        <v>584135.80000000005</v>
      </c>
      <c r="N2023" s="89">
        <v>0.05</v>
      </c>
      <c r="O2023" s="239">
        <f t="shared" si="191"/>
        <v>734733.3</v>
      </c>
      <c r="P2023" s="238">
        <f t="shared" si="192"/>
        <v>258418.11491232875</v>
      </c>
      <c r="Q2023" s="238">
        <f t="shared" si="193"/>
        <v>476315.18508767127</v>
      </c>
      <c r="R2023" s="89">
        <v>0.05</v>
      </c>
      <c r="S2023" s="238">
        <f t="shared" si="190"/>
        <v>452499.42583328771</v>
      </c>
    </row>
    <row r="2024" spans="2:19" ht="15" customHeight="1" x14ac:dyDescent="0.25">
      <c r="B2024" s="11">
        <v>2020</v>
      </c>
      <c r="C2024" s="161" t="s">
        <v>739</v>
      </c>
      <c r="D2024" s="237"/>
      <c r="E2024" s="152">
        <v>42455</v>
      </c>
      <c r="F2024" s="58">
        <v>44482</v>
      </c>
      <c r="G2024" s="5">
        <f t="shared" si="188"/>
        <v>5.5534246575342463</v>
      </c>
      <c r="H2024" s="11">
        <v>15</v>
      </c>
      <c r="I2024" s="11"/>
      <c r="J2024" s="87">
        <v>0.05</v>
      </c>
      <c r="K2024" s="88">
        <f t="shared" si="189"/>
        <v>6.3333333333333325E-2</v>
      </c>
      <c r="L2024" s="238">
        <v>699746</v>
      </c>
      <c r="M2024" s="238">
        <v>584135.80000000005</v>
      </c>
      <c r="N2024" s="89">
        <v>0.05</v>
      </c>
      <c r="O2024" s="239">
        <f t="shared" si="191"/>
        <v>734733.3</v>
      </c>
      <c r="P2024" s="238">
        <f t="shared" si="192"/>
        <v>258418.11491232875</v>
      </c>
      <c r="Q2024" s="238">
        <f t="shared" si="193"/>
        <v>476315.18508767127</v>
      </c>
      <c r="R2024" s="89">
        <v>0.05</v>
      </c>
      <c r="S2024" s="238">
        <f t="shared" si="190"/>
        <v>452499.42583328771</v>
      </c>
    </row>
    <row r="2025" spans="2:19" ht="15" customHeight="1" x14ac:dyDescent="0.25">
      <c r="B2025" s="11">
        <v>2021</v>
      </c>
      <c r="C2025" s="161" t="s">
        <v>739</v>
      </c>
      <c r="D2025" s="237"/>
      <c r="E2025" s="152">
        <v>42455</v>
      </c>
      <c r="F2025" s="58">
        <v>44482</v>
      </c>
      <c r="G2025" s="5">
        <f t="shared" si="188"/>
        <v>5.5534246575342463</v>
      </c>
      <c r="H2025" s="11">
        <v>15</v>
      </c>
      <c r="I2025" s="11"/>
      <c r="J2025" s="87">
        <v>0.05</v>
      </c>
      <c r="K2025" s="88">
        <f t="shared" si="189"/>
        <v>6.3333333333333325E-2</v>
      </c>
      <c r="L2025" s="238">
        <v>699746</v>
      </c>
      <c r="M2025" s="238">
        <v>584135.80000000005</v>
      </c>
      <c r="N2025" s="89">
        <v>0.05</v>
      </c>
      <c r="O2025" s="239">
        <f t="shared" si="191"/>
        <v>734733.3</v>
      </c>
      <c r="P2025" s="238">
        <f t="shared" si="192"/>
        <v>258418.11491232875</v>
      </c>
      <c r="Q2025" s="238">
        <f t="shared" si="193"/>
        <v>476315.18508767127</v>
      </c>
      <c r="R2025" s="89">
        <v>0.05</v>
      </c>
      <c r="S2025" s="238">
        <f t="shared" si="190"/>
        <v>452499.42583328771</v>
      </c>
    </row>
    <row r="2026" spans="2:19" ht="15" customHeight="1" x14ac:dyDescent="0.25">
      <c r="B2026" s="11">
        <v>2022</v>
      </c>
      <c r="C2026" s="161" t="s">
        <v>739</v>
      </c>
      <c r="D2026" s="237"/>
      <c r="E2026" s="152">
        <v>42455</v>
      </c>
      <c r="F2026" s="58">
        <v>44482</v>
      </c>
      <c r="G2026" s="5">
        <f t="shared" si="188"/>
        <v>5.5534246575342463</v>
      </c>
      <c r="H2026" s="11">
        <v>15</v>
      </c>
      <c r="I2026" s="11"/>
      <c r="J2026" s="87">
        <v>0.05</v>
      </c>
      <c r="K2026" s="88">
        <f t="shared" si="189"/>
        <v>6.3333333333333325E-2</v>
      </c>
      <c r="L2026" s="238">
        <v>699746</v>
      </c>
      <c r="M2026" s="238">
        <v>584135.80000000005</v>
      </c>
      <c r="N2026" s="89">
        <v>0.05</v>
      </c>
      <c r="O2026" s="239">
        <f t="shared" si="191"/>
        <v>734733.3</v>
      </c>
      <c r="P2026" s="238">
        <f t="shared" si="192"/>
        <v>258418.11491232875</v>
      </c>
      <c r="Q2026" s="238">
        <f t="shared" si="193"/>
        <v>476315.18508767127</v>
      </c>
      <c r="R2026" s="89">
        <v>0.05</v>
      </c>
      <c r="S2026" s="238">
        <f t="shared" si="190"/>
        <v>452499.42583328771</v>
      </c>
    </row>
    <row r="2027" spans="2:19" ht="15" customHeight="1" x14ac:dyDescent="0.25">
      <c r="B2027" s="11">
        <v>2023</v>
      </c>
      <c r="C2027" s="161" t="s">
        <v>739</v>
      </c>
      <c r="D2027" s="237"/>
      <c r="E2027" s="152">
        <v>42455</v>
      </c>
      <c r="F2027" s="58">
        <v>44482</v>
      </c>
      <c r="G2027" s="5">
        <f t="shared" si="188"/>
        <v>5.5534246575342463</v>
      </c>
      <c r="H2027" s="11">
        <v>15</v>
      </c>
      <c r="I2027" s="11"/>
      <c r="J2027" s="87">
        <v>0.05</v>
      </c>
      <c r="K2027" s="88">
        <f t="shared" si="189"/>
        <v>6.3333333333333325E-2</v>
      </c>
      <c r="L2027" s="238">
        <v>699746</v>
      </c>
      <c r="M2027" s="238">
        <v>584135.80000000005</v>
      </c>
      <c r="N2027" s="89">
        <v>0.05</v>
      </c>
      <c r="O2027" s="239">
        <f t="shared" si="191"/>
        <v>734733.3</v>
      </c>
      <c r="P2027" s="238">
        <f t="shared" si="192"/>
        <v>258418.11491232875</v>
      </c>
      <c r="Q2027" s="238">
        <f t="shared" si="193"/>
        <v>476315.18508767127</v>
      </c>
      <c r="R2027" s="89">
        <v>0.05</v>
      </c>
      <c r="S2027" s="238">
        <f t="shared" si="190"/>
        <v>452499.42583328771</v>
      </c>
    </row>
    <row r="2028" spans="2:19" ht="15" customHeight="1" x14ac:dyDescent="0.25">
      <c r="B2028" s="11">
        <v>2024</v>
      </c>
      <c r="C2028" s="161" t="s">
        <v>739</v>
      </c>
      <c r="D2028" s="237"/>
      <c r="E2028" s="152">
        <v>42455</v>
      </c>
      <c r="F2028" s="58">
        <v>44482</v>
      </c>
      <c r="G2028" s="5">
        <f t="shared" si="188"/>
        <v>5.5534246575342463</v>
      </c>
      <c r="H2028" s="11">
        <v>15</v>
      </c>
      <c r="I2028" s="11"/>
      <c r="J2028" s="87">
        <v>0.05</v>
      </c>
      <c r="K2028" s="88">
        <f t="shared" si="189"/>
        <v>6.3333333333333325E-2</v>
      </c>
      <c r="L2028" s="238">
        <v>699746</v>
      </c>
      <c r="M2028" s="238">
        <v>584135.80000000005</v>
      </c>
      <c r="N2028" s="89">
        <v>0.05</v>
      </c>
      <c r="O2028" s="239">
        <f t="shared" si="191"/>
        <v>734733.3</v>
      </c>
      <c r="P2028" s="238">
        <f t="shared" si="192"/>
        <v>258418.11491232875</v>
      </c>
      <c r="Q2028" s="238">
        <f t="shared" si="193"/>
        <v>476315.18508767127</v>
      </c>
      <c r="R2028" s="89">
        <v>0.05</v>
      </c>
      <c r="S2028" s="238">
        <f t="shared" si="190"/>
        <v>452499.42583328771</v>
      </c>
    </row>
    <row r="2029" spans="2:19" ht="15" customHeight="1" x14ac:dyDescent="0.25">
      <c r="B2029" s="11">
        <v>2025</v>
      </c>
      <c r="C2029" s="161" t="s">
        <v>739</v>
      </c>
      <c r="D2029" s="237"/>
      <c r="E2029" s="152">
        <v>42455</v>
      </c>
      <c r="F2029" s="58">
        <v>44482</v>
      </c>
      <c r="G2029" s="5">
        <f t="shared" si="188"/>
        <v>5.5534246575342463</v>
      </c>
      <c r="H2029" s="11">
        <v>15</v>
      </c>
      <c r="I2029" s="11"/>
      <c r="J2029" s="87">
        <v>0.05</v>
      </c>
      <c r="K2029" s="88">
        <f t="shared" si="189"/>
        <v>6.3333333333333325E-2</v>
      </c>
      <c r="L2029" s="238">
        <v>699746</v>
      </c>
      <c r="M2029" s="238">
        <v>584135.80000000005</v>
      </c>
      <c r="N2029" s="89">
        <v>0.05</v>
      </c>
      <c r="O2029" s="239">
        <f t="shared" si="191"/>
        <v>734733.3</v>
      </c>
      <c r="P2029" s="238">
        <f t="shared" si="192"/>
        <v>258418.11491232875</v>
      </c>
      <c r="Q2029" s="238">
        <f t="shared" si="193"/>
        <v>476315.18508767127</v>
      </c>
      <c r="R2029" s="89">
        <v>0.05</v>
      </c>
      <c r="S2029" s="238">
        <f t="shared" si="190"/>
        <v>452499.42583328771</v>
      </c>
    </row>
    <row r="2030" spans="2:19" ht="15" customHeight="1" x14ac:dyDescent="0.25">
      <c r="B2030" s="11">
        <v>2026</v>
      </c>
      <c r="C2030" s="161" t="s">
        <v>739</v>
      </c>
      <c r="D2030" s="237"/>
      <c r="E2030" s="152">
        <v>42455</v>
      </c>
      <c r="F2030" s="58">
        <v>44482</v>
      </c>
      <c r="G2030" s="5">
        <f t="shared" si="188"/>
        <v>5.5534246575342463</v>
      </c>
      <c r="H2030" s="11">
        <v>15</v>
      </c>
      <c r="I2030" s="11"/>
      <c r="J2030" s="87">
        <v>0.05</v>
      </c>
      <c r="K2030" s="88">
        <f t="shared" si="189"/>
        <v>6.3333333333333325E-2</v>
      </c>
      <c r="L2030" s="238">
        <v>699746</v>
      </c>
      <c r="M2030" s="238">
        <v>584135.80000000005</v>
      </c>
      <c r="N2030" s="89">
        <v>0.05</v>
      </c>
      <c r="O2030" s="239">
        <f t="shared" si="191"/>
        <v>734733.3</v>
      </c>
      <c r="P2030" s="238">
        <f t="shared" si="192"/>
        <v>258418.11491232875</v>
      </c>
      <c r="Q2030" s="238">
        <f t="shared" si="193"/>
        <v>476315.18508767127</v>
      </c>
      <c r="R2030" s="89">
        <v>0.05</v>
      </c>
      <c r="S2030" s="238">
        <f t="shared" si="190"/>
        <v>452499.42583328771</v>
      </c>
    </row>
    <row r="2031" spans="2:19" ht="15" customHeight="1" x14ac:dyDescent="0.25">
      <c r="B2031" s="11">
        <v>2027</v>
      </c>
      <c r="C2031" s="161" t="s">
        <v>739</v>
      </c>
      <c r="D2031" s="237"/>
      <c r="E2031" s="152">
        <v>42455</v>
      </c>
      <c r="F2031" s="58">
        <v>44482</v>
      </c>
      <c r="G2031" s="5">
        <f t="shared" si="188"/>
        <v>5.5534246575342463</v>
      </c>
      <c r="H2031" s="11">
        <v>15</v>
      </c>
      <c r="I2031" s="11"/>
      <c r="J2031" s="87">
        <v>0.05</v>
      </c>
      <c r="K2031" s="88">
        <f t="shared" si="189"/>
        <v>6.3333333333333325E-2</v>
      </c>
      <c r="L2031" s="238">
        <v>699746</v>
      </c>
      <c r="M2031" s="238">
        <v>584135.80000000005</v>
      </c>
      <c r="N2031" s="89">
        <v>0.05</v>
      </c>
      <c r="O2031" s="239">
        <f t="shared" si="191"/>
        <v>734733.3</v>
      </c>
      <c r="P2031" s="238">
        <f t="shared" si="192"/>
        <v>258418.11491232875</v>
      </c>
      <c r="Q2031" s="238">
        <f t="shared" si="193"/>
        <v>476315.18508767127</v>
      </c>
      <c r="R2031" s="89">
        <v>0.05</v>
      </c>
      <c r="S2031" s="238">
        <f t="shared" si="190"/>
        <v>452499.42583328771</v>
      </c>
    </row>
    <row r="2032" spans="2:19" ht="15" customHeight="1" x14ac:dyDescent="0.25">
      <c r="B2032" s="11">
        <v>2028</v>
      </c>
      <c r="C2032" s="161" t="s">
        <v>739</v>
      </c>
      <c r="D2032" s="237"/>
      <c r="E2032" s="152">
        <v>42455</v>
      </c>
      <c r="F2032" s="58">
        <v>44482</v>
      </c>
      <c r="G2032" s="5">
        <f t="shared" si="188"/>
        <v>5.5534246575342463</v>
      </c>
      <c r="H2032" s="11">
        <v>15</v>
      </c>
      <c r="I2032" s="11"/>
      <c r="J2032" s="87">
        <v>0.05</v>
      </c>
      <c r="K2032" s="88">
        <f t="shared" si="189"/>
        <v>6.3333333333333325E-2</v>
      </c>
      <c r="L2032" s="238">
        <v>699746</v>
      </c>
      <c r="M2032" s="238">
        <v>584135.80000000005</v>
      </c>
      <c r="N2032" s="89">
        <v>0.05</v>
      </c>
      <c r="O2032" s="239">
        <f t="shared" si="191"/>
        <v>734733.3</v>
      </c>
      <c r="P2032" s="238">
        <f t="shared" si="192"/>
        <v>258418.11491232875</v>
      </c>
      <c r="Q2032" s="238">
        <f t="shared" si="193"/>
        <v>476315.18508767127</v>
      </c>
      <c r="R2032" s="89">
        <v>0.05</v>
      </c>
      <c r="S2032" s="238">
        <f t="shared" si="190"/>
        <v>452499.42583328771</v>
      </c>
    </row>
    <row r="2033" spans="2:19" ht="15" customHeight="1" x14ac:dyDescent="0.25">
      <c r="B2033" s="11">
        <v>2029</v>
      </c>
      <c r="C2033" s="161" t="s">
        <v>739</v>
      </c>
      <c r="D2033" s="237"/>
      <c r="E2033" s="152">
        <v>42455</v>
      </c>
      <c r="F2033" s="58">
        <v>44482</v>
      </c>
      <c r="G2033" s="5">
        <f t="shared" si="188"/>
        <v>5.5534246575342463</v>
      </c>
      <c r="H2033" s="11">
        <v>15</v>
      </c>
      <c r="I2033" s="11"/>
      <c r="J2033" s="87">
        <v>0.05</v>
      </c>
      <c r="K2033" s="88">
        <f t="shared" si="189"/>
        <v>6.3333333333333325E-2</v>
      </c>
      <c r="L2033" s="238">
        <v>699746</v>
      </c>
      <c r="M2033" s="238">
        <v>584135.80000000005</v>
      </c>
      <c r="N2033" s="89">
        <v>0.05</v>
      </c>
      <c r="O2033" s="239">
        <f t="shared" si="191"/>
        <v>734733.3</v>
      </c>
      <c r="P2033" s="238">
        <f t="shared" si="192"/>
        <v>258418.11491232875</v>
      </c>
      <c r="Q2033" s="238">
        <f t="shared" si="193"/>
        <v>476315.18508767127</v>
      </c>
      <c r="R2033" s="89">
        <v>0.05</v>
      </c>
      <c r="S2033" s="238">
        <f t="shared" si="190"/>
        <v>452499.42583328771</v>
      </c>
    </row>
    <row r="2034" spans="2:19" ht="15" customHeight="1" x14ac:dyDescent="0.25">
      <c r="B2034" s="11">
        <v>2030</v>
      </c>
      <c r="C2034" s="161" t="s">
        <v>739</v>
      </c>
      <c r="D2034" s="237"/>
      <c r="E2034" s="152">
        <v>42455</v>
      </c>
      <c r="F2034" s="58">
        <v>44482</v>
      </c>
      <c r="G2034" s="5">
        <f t="shared" si="188"/>
        <v>5.5534246575342463</v>
      </c>
      <c r="H2034" s="11">
        <v>15</v>
      </c>
      <c r="I2034" s="11"/>
      <c r="J2034" s="87">
        <v>0.05</v>
      </c>
      <c r="K2034" s="88">
        <f t="shared" si="189"/>
        <v>6.3333333333333325E-2</v>
      </c>
      <c r="L2034" s="238">
        <v>699746</v>
      </c>
      <c r="M2034" s="238">
        <v>584135.80000000005</v>
      </c>
      <c r="N2034" s="89">
        <v>0.05</v>
      </c>
      <c r="O2034" s="239">
        <f t="shared" si="191"/>
        <v>734733.3</v>
      </c>
      <c r="P2034" s="238">
        <f t="shared" si="192"/>
        <v>258418.11491232875</v>
      </c>
      <c r="Q2034" s="238">
        <f t="shared" si="193"/>
        <v>476315.18508767127</v>
      </c>
      <c r="R2034" s="89">
        <v>0.05</v>
      </c>
      <c r="S2034" s="238">
        <f t="shared" si="190"/>
        <v>452499.42583328771</v>
      </c>
    </row>
    <row r="2035" spans="2:19" ht="15" customHeight="1" x14ac:dyDescent="0.25">
      <c r="B2035" s="11">
        <v>2031</v>
      </c>
      <c r="C2035" s="161" t="s">
        <v>739</v>
      </c>
      <c r="D2035" s="237"/>
      <c r="E2035" s="152">
        <v>42455</v>
      </c>
      <c r="F2035" s="58">
        <v>44482</v>
      </c>
      <c r="G2035" s="5">
        <f t="shared" si="188"/>
        <v>5.5534246575342463</v>
      </c>
      <c r="H2035" s="11">
        <v>15</v>
      </c>
      <c r="I2035" s="11"/>
      <c r="J2035" s="87">
        <v>0.05</v>
      </c>
      <c r="K2035" s="88">
        <f t="shared" si="189"/>
        <v>6.3333333333333325E-2</v>
      </c>
      <c r="L2035" s="238">
        <v>699746</v>
      </c>
      <c r="M2035" s="238">
        <v>584135.80000000005</v>
      </c>
      <c r="N2035" s="89">
        <v>0.05</v>
      </c>
      <c r="O2035" s="239">
        <f t="shared" si="191"/>
        <v>734733.3</v>
      </c>
      <c r="P2035" s="238">
        <f t="shared" si="192"/>
        <v>258418.11491232875</v>
      </c>
      <c r="Q2035" s="238">
        <f t="shared" si="193"/>
        <v>476315.18508767127</v>
      </c>
      <c r="R2035" s="89">
        <v>0.05</v>
      </c>
      <c r="S2035" s="238">
        <f t="shared" si="190"/>
        <v>452499.42583328771</v>
      </c>
    </row>
    <row r="2036" spans="2:19" ht="15" customHeight="1" x14ac:dyDescent="0.25">
      <c r="B2036" s="11">
        <v>2032</v>
      </c>
      <c r="C2036" s="161" t="s">
        <v>739</v>
      </c>
      <c r="D2036" s="237"/>
      <c r="E2036" s="152">
        <v>42455</v>
      </c>
      <c r="F2036" s="58">
        <v>44482</v>
      </c>
      <c r="G2036" s="5">
        <f t="shared" si="188"/>
        <v>5.5534246575342463</v>
      </c>
      <c r="H2036" s="11">
        <v>15</v>
      </c>
      <c r="I2036" s="11"/>
      <c r="J2036" s="87">
        <v>0.05</v>
      </c>
      <c r="K2036" s="88">
        <f t="shared" si="189"/>
        <v>6.3333333333333325E-2</v>
      </c>
      <c r="L2036" s="238">
        <v>699746</v>
      </c>
      <c r="M2036" s="238">
        <v>584135.80000000005</v>
      </c>
      <c r="N2036" s="89">
        <v>0.05</v>
      </c>
      <c r="O2036" s="239">
        <f t="shared" si="191"/>
        <v>734733.3</v>
      </c>
      <c r="P2036" s="238">
        <f t="shared" si="192"/>
        <v>258418.11491232875</v>
      </c>
      <c r="Q2036" s="238">
        <f t="shared" si="193"/>
        <v>476315.18508767127</v>
      </c>
      <c r="R2036" s="89">
        <v>0.05</v>
      </c>
      <c r="S2036" s="238">
        <f t="shared" si="190"/>
        <v>452499.42583328771</v>
      </c>
    </row>
    <row r="2037" spans="2:19" ht="15" customHeight="1" x14ac:dyDescent="0.25">
      <c r="B2037" s="11">
        <v>2033</v>
      </c>
      <c r="C2037" s="161" t="s">
        <v>739</v>
      </c>
      <c r="D2037" s="237"/>
      <c r="E2037" s="152">
        <v>42455</v>
      </c>
      <c r="F2037" s="58">
        <v>44482</v>
      </c>
      <c r="G2037" s="5">
        <f t="shared" si="188"/>
        <v>5.5534246575342463</v>
      </c>
      <c r="H2037" s="11">
        <v>15</v>
      </c>
      <c r="I2037" s="11"/>
      <c r="J2037" s="87">
        <v>0.05</v>
      </c>
      <c r="K2037" s="88">
        <f t="shared" si="189"/>
        <v>6.3333333333333325E-2</v>
      </c>
      <c r="L2037" s="238">
        <v>699746</v>
      </c>
      <c r="M2037" s="238">
        <v>584135.80000000005</v>
      </c>
      <c r="N2037" s="89">
        <v>0.05</v>
      </c>
      <c r="O2037" s="239">
        <f t="shared" si="191"/>
        <v>734733.3</v>
      </c>
      <c r="P2037" s="238">
        <f t="shared" si="192"/>
        <v>258418.11491232875</v>
      </c>
      <c r="Q2037" s="238">
        <f t="shared" si="193"/>
        <v>476315.18508767127</v>
      </c>
      <c r="R2037" s="89">
        <v>0.05</v>
      </c>
      <c r="S2037" s="238">
        <f t="shared" si="190"/>
        <v>452499.42583328771</v>
      </c>
    </row>
    <row r="2038" spans="2:19" ht="15" customHeight="1" x14ac:dyDescent="0.25">
      <c r="B2038" s="11">
        <v>2034</v>
      </c>
      <c r="C2038" s="161" t="s">
        <v>739</v>
      </c>
      <c r="D2038" s="237"/>
      <c r="E2038" s="152">
        <v>42455</v>
      </c>
      <c r="F2038" s="58">
        <v>44482</v>
      </c>
      <c r="G2038" s="5">
        <f t="shared" si="188"/>
        <v>5.5534246575342463</v>
      </c>
      <c r="H2038" s="11">
        <v>15</v>
      </c>
      <c r="I2038" s="11"/>
      <c r="J2038" s="87">
        <v>0.05</v>
      </c>
      <c r="K2038" s="88">
        <f t="shared" si="189"/>
        <v>6.3333333333333325E-2</v>
      </c>
      <c r="L2038" s="238">
        <v>699746</v>
      </c>
      <c r="M2038" s="238">
        <v>584135.80000000005</v>
      </c>
      <c r="N2038" s="89">
        <v>0.05</v>
      </c>
      <c r="O2038" s="239">
        <f t="shared" si="191"/>
        <v>734733.3</v>
      </c>
      <c r="P2038" s="238">
        <f t="shared" si="192"/>
        <v>258418.11491232875</v>
      </c>
      <c r="Q2038" s="238">
        <f t="shared" si="193"/>
        <v>476315.18508767127</v>
      </c>
      <c r="R2038" s="89">
        <v>0.05</v>
      </c>
      <c r="S2038" s="238">
        <f t="shared" si="190"/>
        <v>452499.42583328771</v>
      </c>
    </row>
    <row r="2039" spans="2:19" ht="15" customHeight="1" x14ac:dyDescent="0.25">
      <c r="B2039" s="11">
        <v>2035</v>
      </c>
      <c r="C2039" s="161" t="s">
        <v>739</v>
      </c>
      <c r="D2039" s="237"/>
      <c r="E2039" s="152">
        <v>42455</v>
      </c>
      <c r="F2039" s="58">
        <v>44482</v>
      </c>
      <c r="G2039" s="5">
        <f t="shared" si="188"/>
        <v>5.5534246575342463</v>
      </c>
      <c r="H2039" s="11">
        <v>15</v>
      </c>
      <c r="I2039" s="11"/>
      <c r="J2039" s="87">
        <v>0.05</v>
      </c>
      <c r="K2039" s="88">
        <f t="shared" si="189"/>
        <v>6.3333333333333325E-2</v>
      </c>
      <c r="L2039" s="238">
        <v>699746</v>
      </c>
      <c r="M2039" s="238">
        <v>584135.80000000005</v>
      </c>
      <c r="N2039" s="89">
        <v>0.05</v>
      </c>
      <c r="O2039" s="239">
        <f t="shared" si="191"/>
        <v>734733.3</v>
      </c>
      <c r="P2039" s="238">
        <f t="shared" si="192"/>
        <v>258418.11491232875</v>
      </c>
      <c r="Q2039" s="238">
        <f t="shared" si="193"/>
        <v>476315.18508767127</v>
      </c>
      <c r="R2039" s="89">
        <v>0.05</v>
      </c>
      <c r="S2039" s="238">
        <f t="shared" si="190"/>
        <v>452499.42583328771</v>
      </c>
    </row>
    <row r="2040" spans="2:19" ht="15" customHeight="1" x14ac:dyDescent="0.25">
      <c r="B2040" s="11">
        <v>2036</v>
      </c>
      <c r="C2040" s="161" t="s">
        <v>739</v>
      </c>
      <c r="D2040" s="237"/>
      <c r="E2040" s="152">
        <v>42455</v>
      </c>
      <c r="F2040" s="58">
        <v>44482</v>
      </c>
      <c r="G2040" s="5">
        <f t="shared" si="188"/>
        <v>5.5534246575342463</v>
      </c>
      <c r="H2040" s="11">
        <v>15</v>
      </c>
      <c r="I2040" s="11"/>
      <c r="J2040" s="87">
        <v>0.05</v>
      </c>
      <c r="K2040" s="88">
        <f t="shared" si="189"/>
        <v>6.3333333333333325E-2</v>
      </c>
      <c r="L2040" s="238">
        <v>699746</v>
      </c>
      <c r="M2040" s="238">
        <v>584135.80000000005</v>
      </c>
      <c r="N2040" s="89">
        <v>0.05</v>
      </c>
      <c r="O2040" s="239">
        <f t="shared" si="191"/>
        <v>734733.3</v>
      </c>
      <c r="P2040" s="238">
        <f t="shared" si="192"/>
        <v>258418.11491232875</v>
      </c>
      <c r="Q2040" s="238">
        <f t="shared" si="193"/>
        <v>476315.18508767127</v>
      </c>
      <c r="R2040" s="89">
        <v>0.05</v>
      </c>
      <c r="S2040" s="238">
        <f t="shared" si="190"/>
        <v>452499.42583328771</v>
      </c>
    </row>
    <row r="2041" spans="2:19" ht="15" customHeight="1" x14ac:dyDescent="0.25">
      <c r="B2041" s="11">
        <v>2037</v>
      </c>
      <c r="C2041" s="161" t="s">
        <v>739</v>
      </c>
      <c r="D2041" s="237"/>
      <c r="E2041" s="152">
        <v>42455</v>
      </c>
      <c r="F2041" s="58">
        <v>44482</v>
      </c>
      <c r="G2041" s="5">
        <f t="shared" si="188"/>
        <v>5.5534246575342463</v>
      </c>
      <c r="H2041" s="11">
        <v>15</v>
      </c>
      <c r="I2041" s="11"/>
      <c r="J2041" s="87">
        <v>0.05</v>
      </c>
      <c r="K2041" s="88">
        <f t="shared" si="189"/>
        <v>6.3333333333333325E-2</v>
      </c>
      <c r="L2041" s="238">
        <v>699746</v>
      </c>
      <c r="M2041" s="238">
        <v>584135.80000000005</v>
      </c>
      <c r="N2041" s="89">
        <v>0.05</v>
      </c>
      <c r="O2041" s="239">
        <f t="shared" si="191"/>
        <v>734733.3</v>
      </c>
      <c r="P2041" s="238">
        <f t="shared" si="192"/>
        <v>258418.11491232875</v>
      </c>
      <c r="Q2041" s="238">
        <f t="shared" si="193"/>
        <v>476315.18508767127</v>
      </c>
      <c r="R2041" s="89">
        <v>0.05</v>
      </c>
      <c r="S2041" s="238">
        <f t="shared" si="190"/>
        <v>452499.42583328771</v>
      </c>
    </row>
    <row r="2042" spans="2:19" ht="15" customHeight="1" x14ac:dyDescent="0.25">
      <c r="B2042" s="11">
        <v>2038</v>
      </c>
      <c r="C2042" s="161" t="s">
        <v>739</v>
      </c>
      <c r="D2042" s="237"/>
      <c r="E2042" s="152">
        <v>42455</v>
      </c>
      <c r="F2042" s="58">
        <v>44482</v>
      </c>
      <c r="G2042" s="5">
        <f t="shared" si="188"/>
        <v>5.5534246575342463</v>
      </c>
      <c r="H2042" s="11">
        <v>15</v>
      </c>
      <c r="I2042" s="11"/>
      <c r="J2042" s="87">
        <v>0.05</v>
      </c>
      <c r="K2042" s="88">
        <f t="shared" si="189"/>
        <v>6.3333333333333325E-2</v>
      </c>
      <c r="L2042" s="238">
        <v>699746</v>
      </c>
      <c r="M2042" s="238">
        <v>584135.80000000005</v>
      </c>
      <c r="N2042" s="89">
        <v>0.05</v>
      </c>
      <c r="O2042" s="239">
        <f t="shared" si="191"/>
        <v>734733.3</v>
      </c>
      <c r="P2042" s="238">
        <f t="shared" si="192"/>
        <v>258418.11491232875</v>
      </c>
      <c r="Q2042" s="238">
        <f t="shared" si="193"/>
        <v>476315.18508767127</v>
      </c>
      <c r="R2042" s="89">
        <v>0.05</v>
      </c>
      <c r="S2042" s="238">
        <f t="shared" si="190"/>
        <v>452499.42583328771</v>
      </c>
    </row>
    <row r="2043" spans="2:19" ht="15" customHeight="1" x14ac:dyDescent="0.25">
      <c r="B2043" s="11">
        <v>2039</v>
      </c>
      <c r="C2043" s="161" t="s">
        <v>739</v>
      </c>
      <c r="D2043" s="237"/>
      <c r="E2043" s="152">
        <v>42455</v>
      </c>
      <c r="F2043" s="58">
        <v>44482</v>
      </c>
      <c r="G2043" s="5">
        <f t="shared" si="188"/>
        <v>5.5534246575342463</v>
      </c>
      <c r="H2043" s="11">
        <v>15</v>
      </c>
      <c r="I2043" s="11"/>
      <c r="J2043" s="87">
        <v>0.05</v>
      </c>
      <c r="K2043" s="88">
        <f t="shared" si="189"/>
        <v>6.3333333333333325E-2</v>
      </c>
      <c r="L2043" s="238">
        <v>699746</v>
      </c>
      <c r="M2043" s="238">
        <v>584135.80000000005</v>
      </c>
      <c r="N2043" s="89">
        <v>0.05</v>
      </c>
      <c r="O2043" s="239">
        <f t="shared" si="191"/>
        <v>734733.3</v>
      </c>
      <c r="P2043" s="238">
        <f t="shared" si="192"/>
        <v>258418.11491232875</v>
      </c>
      <c r="Q2043" s="238">
        <f t="shared" si="193"/>
        <v>476315.18508767127</v>
      </c>
      <c r="R2043" s="89">
        <v>0.05</v>
      </c>
      <c r="S2043" s="238">
        <f t="shared" si="190"/>
        <v>452499.42583328771</v>
      </c>
    </row>
    <row r="2044" spans="2:19" ht="15" customHeight="1" x14ac:dyDescent="0.25">
      <c r="B2044" s="11">
        <v>2040</v>
      </c>
      <c r="C2044" s="161" t="s">
        <v>739</v>
      </c>
      <c r="D2044" s="237"/>
      <c r="E2044" s="152">
        <v>42455</v>
      </c>
      <c r="F2044" s="58">
        <v>44482</v>
      </c>
      <c r="G2044" s="5">
        <f t="shared" si="188"/>
        <v>5.5534246575342463</v>
      </c>
      <c r="H2044" s="11">
        <v>15</v>
      </c>
      <c r="I2044" s="11"/>
      <c r="J2044" s="87">
        <v>0.05</v>
      </c>
      <c r="K2044" s="88">
        <f t="shared" si="189"/>
        <v>6.3333333333333325E-2</v>
      </c>
      <c r="L2044" s="238">
        <v>699746</v>
      </c>
      <c r="M2044" s="238">
        <v>584135.80000000005</v>
      </c>
      <c r="N2044" s="89">
        <v>0.05</v>
      </c>
      <c r="O2044" s="239">
        <f t="shared" si="191"/>
        <v>734733.3</v>
      </c>
      <c r="P2044" s="238">
        <f t="shared" si="192"/>
        <v>258418.11491232875</v>
      </c>
      <c r="Q2044" s="238">
        <f t="shared" si="193"/>
        <v>476315.18508767127</v>
      </c>
      <c r="R2044" s="89">
        <v>0.05</v>
      </c>
      <c r="S2044" s="238">
        <f t="shared" si="190"/>
        <v>452499.42583328771</v>
      </c>
    </row>
    <row r="2045" spans="2:19" ht="15" customHeight="1" x14ac:dyDescent="0.25">
      <c r="B2045" s="11">
        <v>2041</v>
      </c>
      <c r="C2045" s="161" t="s">
        <v>739</v>
      </c>
      <c r="D2045" s="237"/>
      <c r="E2045" s="152">
        <v>42455</v>
      </c>
      <c r="F2045" s="58">
        <v>44482</v>
      </c>
      <c r="G2045" s="5">
        <f t="shared" si="188"/>
        <v>5.5534246575342463</v>
      </c>
      <c r="H2045" s="11">
        <v>15</v>
      </c>
      <c r="I2045" s="11"/>
      <c r="J2045" s="87">
        <v>0.05</v>
      </c>
      <c r="K2045" s="88">
        <f t="shared" si="189"/>
        <v>6.3333333333333325E-2</v>
      </c>
      <c r="L2045" s="238">
        <v>699746</v>
      </c>
      <c r="M2045" s="238">
        <v>584135.80000000005</v>
      </c>
      <c r="N2045" s="89">
        <v>0.05</v>
      </c>
      <c r="O2045" s="239">
        <f t="shared" si="191"/>
        <v>734733.3</v>
      </c>
      <c r="P2045" s="238">
        <f t="shared" si="192"/>
        <v>258418.11491232875</v>
      </c>
      <c r="Q2045" s="238">
        <f t="shared" si="193"/>
        <v>476315.18508767127</v>
      </c>
      <c r="R2045" s="89">
        <v>0.05</v>
      </c>
      <c r="S2045" s="238">
        <f t="shared" si="190"/>
        <v>452499.42583328771</v>
      </c>
    </row>
    <row r="2046" spans="2:19" ht="15" customHeight="1" x14ac:dyDescent="0.25">
      <c r="B2046" s="11">
        <v>2042</v>
      </c>
      <c r="C2046" s="161" t="s">
        <v>739</v>
      </c>
      <c r="D2046" s="237"/>
      <c r="E2046" s="152">
        <v>42455</v>
      </c>
      <c r="F2046" s="58">
        <v>44482</v>
      </c>
      <c r="G2046" s="5">
        <f t="shared" si="188"/>
        <v>5.5534246575342463</v>
      </c>
      <c r="H2046" s="11">
        <v>15</v>
      </c>
      <c r="I2046" s="11"/>
      <c r="J2046" s="87">
        <v>0.05</v>
      </c>
      <c r="K2046" s="88">
        <f t="shared" si="189"/>
        <v>6.3333333333333325E-2</v>
      </c>
      <c r="L2046" s="238">
        <v>699746</v>
      </c>
      <c r="M2046" s="238">
        <v>584135.80000000005</v>
      </c>
      <c r="N2046" s="89">
        <v>0.05</v>
      </c>
      <c r="O2046" s="239">
        <f t="shared" si="191"/>
        <v>734733.3</v>
      </c>
      <c r="P2046" s="238">
        <f t="shared" si="192"/>
        <v>258418.11491232875</v>
      </c>
      <c r="Q2046" s="238">
        <f t="shared" si="193"/>
        <v>476315.18508767127</v>
      </c>
      <c r="R2046" s="89">
        <v>0.05</v>
      </c>
      <c r="S2046" s="238">
        <f t="shared" si="190"/>
        <v>452499.42583328771</v>
      </c>
    </row>
    <row r="2047" spans="2:19" ht="15" customHeight="1" x14ac:dyDescent="0.25">
      <c r="B2047" s="11">
        <v>2043</v>
      </c>
      <c r="C2047" s="161" t="s">
        <v>739</v>
      </c>
      <c r="D2047" s="237"/>
      <c r="E2047" s="152">
        <v>42455</v>
      </c>
      <c r="F2047" s="58">
        <v>44482</v>
      </c>
      <c r="G2047" s="5">
        <f t="shared" si="188"/>
        <v>5.5534246575342463</v>
      </c>
      <c r="H2047" s="11">
        <v>15</v>
      </c>
      <c r="I2047" s="11"/>
      <c r="J2047" s="87">
        <v>0.05</v>
      </c>
      <c r="K2047" s="88">
        <f t="shared" si="189"/>
        <v>6.3333333333333325E-2</v>
      </c>
      <c r="L2047" s="238">
        <v>699746</v>
      </c>
      <c r="M2047" s="238">
        <v>584135.80000000005</v>
      </c>
      <c r="N2047" s="89">
        <v>0.05</v>
      </c>
      <c r="O2047" s="239">
        <f t="shared" si="191"/>
        <v>734733.3</v>
      </c>
      <c r="P2047" s="238">
        <f t="shared" si="192"/>
        <v>258418.11491232875</v>
      </c>
      <c r="Q2047" s="238">
        <f t="shared" si="193"/>
        <v>476315.18508767127</v>
      </c>
      <c r="R2047" s="89">
        <v>0.05</v>
      </c>
      <c r="S2047" s="238">
        <f t="shared" si="190"/>
        <v>452499.42583328771</v>
      </c>
    </row>
    <row r="2048" spans="2:19" ht="15" customHeight="1" x14ac:dyDescent="0.25">
      <c r="B2048" s="11">
        <v>2044</v>
      </c>
      <c r="C2048" s="161" t="s">
        <v>739</v>
      </c>
      <c r="D2048" s="237"/>
      <c r="E2048" s="152">
        <v>42455</v>
      </c>
      <c r="F2048" s="58">
        <v>44482</v>
      </c>
      <c r="G2048" s="5">
        <f t="shared" si="188"/>
        <v>5.5534246575342463</v>
      </c>
      <c r="H2048" s="11">
        <v>15</v>
      </c>
      <c r="I2048" s="11"/>
      <c r="J2048" s="87">
        <v>0.05</v>
      </c>
      <c r="K2048" s="88">
        <f t="shared" si="189"/>
        <v>6.3333333333333325E-2</v>
      </c>
      <c r="L2048" s="238">
        <v>699746</v>
      </c>
      <c r="M2048" s="238">
        <v>584135.80000000005</v>
      </c>
      <c r="N2048" s="89">
        <v>0.05</v>
      </c>
      <c r="O2048" s="239">
        <f t="shared" si="191"/>
        <v>734733.3</v>
      </c>
      <c r="P2048" s="238">
        <f t="shared" si="192"/>
        <v>258418.11491232875</v>
      </c>
      <c r="Q2048" s="238">
        <f t="shared" si="193"/>
        <v>476315.18508767127</v>
      </c>
      <c r="R2048" s="89">
        <v>0.05</v>
      </c>
      <c r="S2048" s="238">
        <f t="shared" si="190"/>
        <v>452499.42583328771</v>
      </c>
    </row>
    <row r="2049" spans="2:19" ht="15" customHeight="1" x14ac:dyDescent="0.25">
      <c r="B2049" s="11">
        <v>2045</v>
      </c>
      <c r="C2049" s="161" t="s">
        <v>739</v>
      </c>
      <c r="D2049" s="237"/>
      <c r="E2049" s="152">
        <v>42455</v>
      </c>
      <c r="F2049" s="58">
        <v>44482</v>
      </c>
      <c r="G2049" s="5">
        <f t="shared" si="188"/>
        <v>5.5534246575342463</v>
      </c>
      <c r="H2049" s="11">
        <v>15</v>
      </c>
      <c r="I2049" s="11"/>
      <c r="J2049" s="87">
        <v>0.05</v>
      </c>
      <c r="K2049" s="88">
        <f t="shared" si="189"/>
        <v>6.3333333333333325E-2</v>
      </c>
      <c r="L2049" s="238">
        <v>699746</v>
      </c>
      <c r="M2049" s="238">
        <v>584135.80000000005</v>
      </c>
      <c r="N2049" s="89">
        <v>0.05</v>
      </c>
      <c r="O2049" s="239">
        <f t="shared" si="191"/>
        <v>734733.3</v>
      </c>
      <c r="P2049" s="238">
        <f t="shared" si="192"/>
        <v>258418.11491232875</v>
      </c>
      <c r="Q2049" s="238">
        <f t="shared" si="193"/>
        <v>476315.18508767127</v>
      </c>
      <c r="R2049" s="89">
        <v>0.05</v>
      </c>
      <c r="S2049" s="238">
        <f t="shared" si="190"/>
        <v>452499.42583328771</v>
      </c>
    </row>
    <row r="2050" spans="2:19" ht="15" customHeight="1" x14ac:dyDescent="0.25">
      <c r="B2050" s="11">
        <v>2046</v>
      </c>
      <c r="C2050" s="161" t="s">
        <v>739</v>
      </c>
      <c r="D2050" s="237"/>
      <c r="E2050" s="152">
        <v>42455</v>
      </c>
      <c r="F2050" s="58">
        <v>44482</v>
      </c>
      <c r="G2050" s="5">
        <f t="shared" si="188"/>
        <v>5.5534246575342463</v>
      </c>
      <c r="H2050" s="11">
        <v>15</v>
      </c>
      <c r="I2050" s="11"/>
      <c r="J2050" s="87">
        <v>0.05</v>
      </c>
      <c r="K2050" s="88">
        <f t="shared" si="189"/>
        <v>6.3333333333333325E-2</v>
      </c>
      <c r="L2050" s="238">
        <v>699746</v>
      </c>
      <c r="M2050" s="238">
        <v>584135.80000000005</v>
      </c>
      <c r="N2050" s="89">
        <v>0.05</v>
      </c>
      <c r="O2050" s="239">
        <f t="shared" si="191"/>
        <v>734733.3</v>
      </c>
      <c r="P2050" s="238">
        <f t="shared" si="192"/>
        <v>258418.11491232875</v>
      </c>
      <c r="Q2050" s="238">
        <f t="shared" si="193"/>
        <v>476315.18508767127</v>
      </c>
      <c r="R2050" s="89">
        <v>0.05</v>
      </c>
      <c r="S2050" s="238">
        <f t="shared" si="190"/>
        <v>452499.42583328771</v>
      </c>
    </row>
    <row r="2051" spans="2:19" ht="15" customHeight="1" x14ac:dyDescent="0.25">
      <c r="B2051" s="11">
        <v>2047</v>
      </c>
      <c r="C2051" s="161" t="s">
        <v>739</v>
      </c>
      <c r="D2051" s="237"/>
      <c r="E2051" s="152">
        <v>42455</v>
      </c>
      <c r="F2051" s="58">
        <v>44482</v>
      </c>
      <c r="G2051" s="5">
        <f t="shared" si="188"/>
        <v>5.5534246575342463</v>
      </c>
      <c r="H2051" s="11">
        <v>15</v>
      </c>
      <c r="I2051" s="11"/>
      <c r="J2051" s="87">
        <v>0.05</v>
      </c>
      <c r="K2051" s="88">
        <f t="shared" si="189"/>
        <v>6.3333333333333325E-2</v>
      </c>
      <c r="L2051" s="238">
        <v>699746</v>
      </c>
      <c r="M2051" s="238">
        <v>584135.80000000005</v>
      </c>
      <c r="N2051" s="89">
        <v>0.05</v>
      </c>
      <c r="O2051" s="239">
        <f t="shared" si="191"/>
        <v>734733.3</v>
      </c>
      <c r="P2051" s="238">
        <f t="shared" si="192"/>
        <v>258418.11491232875</v>
      </c>
      <c r="Q2051" s="238">
        <f t="shared" si="193"/>
        <v>476315.18508767127</v>
      </c>
      <c r="R2051" s="89">
        <v>0.05</v>
      </c>
      <c r="S2051" s="238">
        <f t="shared" si="190"/>
        <v>452499.42583328771</v>
      </c>
    </row>
    <row r="2052" spans="2:19" ht="15" customHeight="1" x14ac:dyDescent="0.25">
      <c r="B2052" s="11">
        <v>2048</v>
      </c>
      <c r="C2052" s="161" t="s">
        <v>739</v>
      </c>
      <c r="D2052" s="237"/>
      <c r="E2052" s="152">
        <v>42455</v>
      </c>
      <c r="F2052" s="58">
        <v>44482</v>
      </c>
      <c r="G2052" s="5">
        <f t="shared" si="188"/>
        <v>5.5534246575342463</v>
      </c>
      <c r="H2052" s="11">
        <v>15</v>
      </c>
      <c r="I2052" s="11"/>
      <c r="J2052" s="87">
        <v>0.05</v>
      </c>
      <c r="K2052" s="88">
        <f t="shared" si="189"/>
        <v>6.3333333333333325E-2</v>
      </c>
      <c r="L2052" s="238">
        <v>699746</v>
      </c>
      <c r="M2052" s="238">
        <v>584135.80000000005</v>
      </c>
      <c r="N2052" s="89">
        <v>0.05</v>
      </c>
      <c r="O2052" s="239">
        <f t="shared" si="191"/>
        <v>734733.3</v>
      </c>
      <c r="P2052" s="238">
        <f t="shared" si="192"/>
        <v>258418.11491232875</v>
      </c>
      <c r="Q2052" s="238">
        <f t="shared" si="193"/>
        <v>476315.18508767127</v>
      </c>
      <c r="R2052" s="89">
        <v>0.05</v>
      </c>
      <c r="S2052" s="238">
        <f t="shared" si="190"/>
        <v>452499.42583328771</v>
      </c>
    </row>
    <row r="2053" spans="2:19" ht="15" customHeight="1" x14ac:dyDescent="0.25">
      <c r="B2053" s="11">
        <v>2049</v>
      </c>
      <c r="C2053" s="161" t="s">
        <v>739</v>
      </c>
      <c r="D2053" s="237"/>
      <c r="E2053" s="152">
        <v>42455</v>
      </c>
      <c r="F2053" s="58">
        <v>44482</v>
      </c>
      <c r="G2053" s="5">
        <f t="shared" ref="G2053:G2116" si="194">(F2053-E2053)/(EDATE(F2053,12)-F2053)</f>
        <v>5.5534246575342463</v>
      </c>
      <c r="H2053" s="11">
        <v>15</v>
      </c>
      <c r="I2053" s="11"/>
      <c r="J2053" s="87">
        <v>0.05</v>
      </c>
      <c r="K2053" s="88">
        <f t="shared" ref="K2053:K2116" si="195">(1-J2053)/H2053</f>
        <v>6.3333333333333325E-2</v>
      </c>
      <c r="L2053" s="238">
        <v>699746</v>
      </c>
      <c r="M2053" s="238">
        <v>584135.80000000005</v>
      </c>
      <c r="N2053" s="89">
        <v>0.05</v>
      </c>
      <c r="O2053" s="239">
        <f t="shared" si="191"/>
        <v>734733.3</v>
      </c>
      <c r="P2053" s="238">
        <f t="shared" si="192"/>
        <v>258418.11491232875</v>
      </c>
      <c r="Q2053" s="238">
        <f t="shared" si="193"/>
        <v>476315.18508767127</v>
      </c>
      <c r="R2053" s="89">
        <v>0.05</v>
      </c>
      <c r="S2053" s="238">
        <f t="shared" ref="S2053:S2116" si="196">IF(M2053&lt;=0,0,IF(Q2053&lt;=J2053*O2053,J2053*O2053,Q2053*(1-R2053)))</f>
        <v>452499.42583328771</v>
      </c>
    </row>
    <row r="2054" spans="2:19" ht="15" customHeight="1" x14ac:dyDescent="0.25">
      <c r="B2054" s="11">
        <v>2050</v>
      </c>
      <c r="C2054" s="161" t="s">
        <v>739</v>
      </c>
      <c r="D2054" s="237"/>
      <c r="E2054" s="152">
        <v>42455</v>
      </c>
      <c r="F2054" s="58">
        <v>44482</v>
      </c>
      <c r="G2054" s="5">
        <f t="shared" si="194"/>
        <v>5.5534246575342463</v>
      </c>
      <c r="H2054" s="11">
        <v>15</v>
      </c>
      <c r="I2054" s="11"/>
      <c r="J2054" s="87">
        <v>0.05</v>
      </c>
      <c r="K2054" s="88">
        <f t="shared" si="195"/>
        <v>6.3333333333333325E-2</v>
      </c>
      <c r="L2054" s="238">
        <v>699746</v>
      </c>
      <c r="M2054" s="238">
        <v>584135.80000000005</v>
      </c>
      <c r="N2054" s="89">
        <v>0.05</v>
      </c>
      <c r="O2054" s="239">
        <f t="shared" ref="O2054:O2117" si="197">L2054*(1+N2054)</f>
        <v>734733.3</v>
      </c>
      <c r="P2054" s="238">
        <f t="shared" ref="P2054:P2117" si="198">O2054*K2054*G2054</f>
        <v>258418.11491232875</v>
      </c>
      <c r="Q2054" s="238">
        <f t="shared" ref="Q2054:Q2117" si="199">MAX(O2054-P2054,0)</f>
        <v>476315.18508767127</v>
      </c>
      <c r="R2054" s="89">
        <v>0.05</v>
      </c>
      <c r="S2054" s="238">
        <f t="shared" si="196"/>
        <v>452499.42583328771</v>
      </c>
    </row>
    <row r="2055" spans="2:19" ht="15" customHeight="1" x14ac:dyDescent="0.25">
      <c r="B2055" s="11">
        <v>2051</v>
      </c>
      <c r="C2055" s="161" t="s">
        <v>739</v>
      </c>
      <c r="D2055" s="237"/>
      <c r="E2055" s="152">
        <v>42455</v>
      </c>
      <c r="F2055" s="58">
        <v>44482</v>
      </c>
      <c r="G2055" s="5">
        <f t="shared" si="194"/>
        <v>5.5534246575342463</v>
      </c>
      <c r="H2055" s="11">
        <v>15</v>
      </c>
      <c r="I2055" s="11"/>
      <c r="J2055" s="87">
        <v>0.05</v>
      </c>
      <c r="K2055" s="88">
        <f t="shared" si="195"/>
        <v>6.3333333333333325E-2</v>
      </c>
      <c r="L2055" s="238">
        <v>699746</v>
      </c>
      <c r="M2055" s="238">
        <v>584135.80000000005</v>
      </c>
      <c r="N2055" s="89">
        <v>0.05</v>
      </c>
      <c r="O2055" s="239">
        <f t="shared" si="197"/>
        <v>734733.3</v>
      </c>
      <c r="P2055" s="238">
        <f t="shared" si="198"/>
        <v>258418.11491232875</v>
      </c>
      <c r="Q2055" s="238">
        <f t="shared" si="199"/>
        <v>476315.18508767127</v>
      </c>
      <c r="R2055" s="89">
        <v>0.05</v>
      </c>
      <c r="S2055" s="238">
        <f t="shared" si="196"/>
        <v>452499.42583328771</v>
      </c>
    </row>
    <row r="2056" spans="2:19" ht="15" customHeight="1" x14ac:dyDescent="0.25">
      <c r="B2056" s="11">
        <v>2052</v>
      </c>
      <c r="C2056" s="161" t="s">
        <v>739</v>
      </c>
      <c r="D2056" s="237"/>
      <c r="E2056" s="152">
        <v>42455</v>
      </c>
      <c r="F2056" s="58">
        <v>44482</v>
      </c>
      <c r="G2056" s="5">
        <f t="shared" si="194"/>
        <v>5.5534246575342463</v>
      </c>
      <c r="H2056" s="11">
        <v>15</v>
      </c>
      <c r="I2056" s="11"/>
      <c r="J2056" s="87">
        <v>0.05</v>
      </c>
      <c r="K2056" s="88">
        <f t="shared" si="195"/>
        <v>6.3333333333333325E-2</v>
      </c>
      <c r="L2056" s="238">
        <v>699746</v>
      </c>
      <c r="M2056" s="238">
        <v>584135.80000000005</v>
      </c>
      <c r="N2056" s="89">
        <v>0.05</v>
      </c>
      <c r="O2056" s="239">
        <f t="shared" si="197"/>
        <v>734733.3</v>
      </c>
      <c r="P2056" s="238">
        <f t="shared" si="198"/>
        <v>258418.11491232875</v>
      </c>
      <c r="Q2056" s="238">
        <f t="shared" si="199"/>
        <v>476315.18508767127</v>
      </c>
      <c r="R2056" s="89">
        <v>0.05</v>
      </c>
      <c r="S2056" s="238">
        <f t="shared" si="196"/>
        <v>452499.42583328771</v>
      </c>
    </row>
    <row r="2057" spans="2:19" ht="15" customHeight="1" x14ac:dyDescent="0.25">
      <c r="B2057" s="11">
        <v>2053</v>
      </c>
      <c r="C2057" s="161" t="s">
        <v>739</v>
      </c>
      <c r="D2057" s="237"/>
      <c r="E2057" s="152">
        <v>42455</v>
      </c>
      <c r="F2057" s="58">
        <v>44482</v>
      </c>
      <c r="G2057" s="5">
        <f t="shared" si="194"/>
        <v>5.5534246575342463</v>
      </c>
      <c r="H2057" s="11">
        <v>15</v>
      </c>
      <c r="I2057" s="11"/>
      <c r="J2057" s="87">
        <v>0.05</v>
      </c>
      <c r="K2057" s="88">
        <f t="shared" si="195"/>
        <v>6.3333333333333325E-2</v>
      </c>
      <c r="L2057" s="238">
        <v>699746</v>
      </c>
      <c r="M2057" s="238">
        <v>584135.80000000005</v>
      </c>
      <c r="N2057" s="89">
        <v>0.05</v>
      </c>
      <c r="O2057" s="239">
        <f t="shared" si="197"/>
        <v>734733.3</v>
      </c>
      <c r="P2057" s="238">
        <f t="shared" si="198"/>
        <v>258418.11491232875</v>
      </c>
      <c r="Q2057" s="238">
        <f t="shared" si="199"/>
        <v>476315.18508767127</v>
      </c>
      <c r="R2057" s="89">
        <v>0.05</v>
      </c>
      <c r="S2057" s="238">
        <f t="shared" si="196"/>
        <v>452499.42583328771</v>
      </c>
    </row>
    <row r="2058" spans="2:19" ht="15" customHeight="1" x14ac:dyDescent="0.25">
      <c r="B2058" s="11">
        <v>2054</v>
      </c>
      <c r="C2058" s="161" t="s">
        <v>739</v>
      </c>
      <c r="D2058" s="237"/>
      <c r="E2058" s="152">
        <v>42455</v>
      </c>
      <c r="F2058" s="58">
        <v>44482</v>
      </c>
      <c r="G2058" s="5">
        <f t="shared" si="194"/>
        <v>5.5534246575342463</v>
      </c>
      <c r="H2058" s="11">
        <v>15</v>
      </c>
      <c r="I2058" s="11"/>
      <c r="J2058" s="87">
        <v>0.05</v>
      </c>
      <c r="K2058" s="88">
        <f t="shared" si="195"/>
        <v>6.3333333333333325E-2</v>
      </c>
      <c r="L2058" s="238">
        <v>699746</v>
      </c>
      <c r="M2058" s="238">
        <v>584135.80000000005</v>
      </c>
      <c r="N2058" s="89">
        <v>0.05</v>
      </c>
      <c r="O2058" s="239">
        <f t="shared" si="197"/>
        <v>734733.3</v>
      </c>
      <c r="P2058" s="238">
        <f t="shared" si="198"/>
        <v>258418.11491232875</v>
      </c>
      <c r="Q2058" s="238">
        <f t="shared" si="199"/>
        <v>476315.18508767127</v>
      </c>
      <c r="R2058" s="89">
        <v>0.05</v>
      </c>
      <c r="S2058" s="238">
        <f t="shared" si="196"/>
        <v>452499.42583328771</v>
      </c>
    </row>
    <row r="2059" spans="2:19" ht="15" customHeight="1" x14ac:dyDescent="0.25">
      <c r="B2059" s="11">
        <v>2055</v>
      </c>
      <c r="C2059" s="161" t="s">
        <v>739</v>
      </c>
      <c r="D2059" s="237"/>
      <c r="E2059" s="152">
        <v>42455</v>
      </c>
      <c r="F2059" s="58">
        <v>44482</v>
      </c>
      <c r="G2059" s="5">
        <f t="shared" si="194"/>
        <v>5.5534246575342463</v>
      </c>
      <c r="H2059" s="11">
        <v>15</v>
      </c>
      <c r="I2059" s="11"/>
      <c r="J2059" s="87">
        <v>0.05</v>
      </c>
      <c r="K2059" s="88">
        <f t="shared" si="195"/>
        <v>6.3333333333333325E-2</v>
      </c>
      <c r="L2059" s="238">
        <v>699746</v>
      </c>
      <c r="M2059" s="238">
        <v>584135.80000000005</v>
      </c>
      <c r="N2059" s="89">
        <v>0.05</v>
      </c>
      <c r="O2059" s="239">
        <f t="shared" si="197"/>
        <v>734733.3</v>
      </c>
      <c r="P2059" s="238">
        <f t="shared" si="198"/>
        <v>258418.11491232875</v>
      </c>
      <c r="Q2059" s="238">
        <f t="shared" si="199"/>
        <v>476315.18508767127</v>
      </c>
      <c r="R2059" s="89">
        <v>0.05</v>
      </c>
      <c r="S2059" s="238">
        <f t="shared" si="196"/>
        <v>452499.42583328771</v>
      </c>
    </row>
    <row r="2060" spans="2:19" ht="15" customHeight="1" x14ac:dyDescent="0.25">
      <c r="B2060" s="11">
        <v>2056</v>
      </c>
      <c r="C2060" s="161" t="s">
        <v>739</v>
      </c>
      <c r="D2060" s="237"/>
      <c r="E2060" s="152">
        <v>42455</v>
      </c>
      <c r="F2060" s="58">
        <v>44482</v>
      </c>
      <c r="G2060" s="5">
        <f t="shared" si="194"/>
        <v>5.5534246575342463</v>
      </c>
      <c r="H2060" s="11">
        <v>15</v>
      </c>
      <c r="I2060" s="11"/>
      <c r="J2060" s="87">
        <v>0.05</v>
      </c>
      <c r="K2060" s="88">
        <f t="shared" si="195"/>
        <v>6.3333333333333325E-2</v>
      </c>
      <c r="L2060" s="238">
        <v>699746</v>
      </c>
      <c r="M2060" s="238">
        <v>584135.80000000005</v>
      </c>
      <c r="N2060" s="89">
        <v>0.05</v>
      </c>
      <c r="O2060" s="239">
        <f t="shared" si="197"/>
        <v>734733.3</v>
      </c>
      <c r="P2060" s="238">
        <f t="shared" si="198"/>
        <v>258418.11491232875</v>
      </c>
      <c r="Q2060" s="238">
        <f t="shared" si="199"/>
        <v>476315.18508767127</v>
      </c>
      <c r="R2060" s="89">
        <v>0.05</v>
      </c>
      <c r="S2060" s="238">
        <f t="shared" si="196"/>
        <v>452499.42583328771</v>
      </c>
    </row>
    <row r="2061" spans="2:19" ht="15" customHeight="1" x14ac:dyDescent="0.25">
      <c r="B2061" s="11">
        <v>2057</v>
      </c>
      <c r="C2061" s="161" t="s">
        <v>739</v>
      </c>
      <c r="D2061" s="237"/>
      <c r="E2061" s="152">
        <v>42455</v>
      </c>
      <c r="F2061" s="58">
        <v>44482</v>
      </c>
      <c r="G2061" s="5">
        <f t="shared" si="194"/>
        <v>5.5534246575342463</v>
      </c>
      <c r="H2061" s="11">
        <v>15</v>
      </c>
      <c r="I2061" s="11"/>
      <c r="J2061" s="87">
        <v>0.05</v>
      </c>
      <c r="K2061" s="88">
        <f t="shared" si="195"/>
        <v>6.3333333333333325E-2</v>
      </c>
      <c r="L2061" s="238">
        <v>699746</v>
      </c>
      <c r="M2061" s="238">
        <v>584135.80000000005</v>
      </c>
      <c r="N2061" s="89">
        <v>0.05</v>
      </c>
      <c r="O2061" s="239">
        <f t="shared" si="197"/>
        <v>734733.3</v>
      </c>
      <c r="P2061" s="238">
        <f t="shared" si="198"/>
        <v>258418.11491232875</v>
      </c>
      <c r="Q2061" s="238">
        <f t="shared" si="199"/>
        <v>476315.18508767127</v>
      </c>
      <c r="R2061" s="89">
        <v>0.05</v>
      </c>
      <c r="S2061" s="238">
        <f t="shared" si="196"/>
        <v>452499.42583328771</v>
      </c>
    </row>
    <row r="2062" spans="2:19" ht="15" customHeight="1" x14ac:dyDescent="0.25">
      <c r="B2062" s="11">
        <v>2058</v>
      </c>
      <c r="C2062" s="161" t="s">
        <v>739</v>
      </c>
      <c r="D2062" s="237"/>
      <c r="E2062" s="152">
        <v>42455</v>
      </c>
      <c r="F2062" s="58">
        <v>44482</v>
      </c>
      <c r="G2062" s="5">
        <f t="shared" si="194"/>
        <v>5.5534246575342463</v>
      </c>
      <c r="H2062" s="11">
        <v>15</v>
      </c>
      <c r="I2062" s="11"/>
      <c r="J2062" s="87">
        <v>0.05</v>
      </c>
      <c r="K2062" s="88">
        <f t="shared" si="195"/>
        <v>6.3333333333333325E-2</v>
      </c>
      <c r="L2062" s="238">
        <v>699746</v>
      </c>
      <c r="M2062" s="238">
        <v>584135.80000000005</v>
      </c>
      <c r="N2062" s="89">
        <v>0.05</v>
      </c>
      <c r="O2062" s="239">
        <f t="shared" si="197"/>
        <v>734733.3</v>
      </c>
      <c r="P2062" s="238">
        <f t="shared" si="198"/>
        <v>258418.11491232875</v>
      </c>
      <c r="Q2062" s="238">
        <f t="shared" si="199"/>
        <v>476315.18508767127</v>
      </c>
      <c r="R2062" s="89">
        <v>0.05</v>
      </c>
      <c r="S2062" s="238">
        <f t="shared" si="196"/>
        <v>452499.42583328771</v>
      </c>
    </row>
    <row r="2063" spans="2:19" ht="15" customHeight="1" x14ac:dyDescent="0.25">
      <c r="B2063" s="11">
        <v>2059</v>
      </c>
      <c r="C2063" s="161" t="s">
        <v>739</v>
      </c>
      <c r="D2063" s="237"/>
      <c r="E2063" s="152">
        <v>42455</v>
      </c>
      <c r="F2063" s="58">
        <v>44482</v>
      </c>
      <c r="G2063" s="5">
        <f t="shared" si="194"/>
        <v>5.5534246575342463</v>
      </c>
      <c r="H2063" s="11">
        <v>15</v>
      </c>
      <c r="I2063" s="11"/>
      <c r="J2063" s="87">
        <v>0.05</v>
      </c>
      <c r="K2063" s="88">
        <f t="shared" si="195"/>
        <v>6.3333333333333325E-2</v>
      </c>
      <c r="L2063" s="238">
        <v>699746</v>
      </c>
      <c r="M2063" s="238">
        <v>584135.80000000005</v>
      </c>
      <c r="N2063" s="89">
        <v>0.05</v>
      </c>
      <c r="O2063" s="239">
        <f t="shared" si="197"/>
        <v>734733.3</v>
      </c>
      <c r="P2063" s="238">
        <f t="shared" si="198"/>
        <v>258418.11491232875</v>
      </c>
      <c r="Q2063" s="238">
        <f t="shared" si="199"/>
        <v>476315.18508767127</v>
      </c>
      <c r="R2063" s="89">
        <v>0.05</v>
      </c>
      <c r="S2063" s="238">
        <f t="shared" si="196"/>
        <v>452499.42583328771</v>
      </c>
    </row>
    <row r="2064" spans="2:19" ht="15" customHeight="1" x14ac:dyDescent="0.25">
      <c r="B2064" s="11">
        <v>2060</v>
      </c>
      <c r="C2064" s="161" t="s">
        <v>739</v>
      </c>
      <c r="D2064" s="237"/>
      <c r="E2064" s="152">
        <v>42455</v>
      </c>
      <c r="F2064" s="58">
        <v>44482</v>
      </c>
      <c r="G2064" s="5">
        <f t="shared" si="194"/>
        <v>5.5534246575342463</v>
      </c>
      <c r="H2064" s="11">
        <v>15</v>
      </c>
      <c r="I2064" s="11"/>
      <c r="J2064" s="87">
        <v>0.05</v>
      </c>
      <c r="K2064" s="88">
        <f t="shared" si="195"/>
        <v>6.3333333333333325E-2</v>
      </c>
      <c r="L2064" s="238">
        <v>699746</v>
      </c>
      <c r="M2064" s="238">
        <v>584135.80000000005</v>
      </c>
      <c r="N2064" s="89">
        <v>0.05</v>
      </c>
      <c r="O2064" s="239">
        <f t="shared" si="197"/>
        <v>734733.3</v>
      </c>
      <c r="P2064" s="238">
        <f t="shared" si="198"/>
        <v>258418.11491232875</v>
      </c>
      <c r="Q2064" s="238">
        <f t="shared" si="199"/>
        <v>476315.18508767127</v>
      </c>
      <c r="R2064" s="89">
        <v>0.05</v>
      </c>
      <c r="S2064" s="238">
        <f t="shared" si="196"/>
        <v>452499.42583328771</v>
      </c>
    </row>
    <row r="2065" spans="2:19" ht="15" customHeight="1" x14ac:dyDescent="0.25">
      <c r="B2065" s="11">
        <v>2061</v>
      </c>
      <c r="C2065" s="161" t="s">
        <v>739</v>
      </c>
      <c r="D2065" s="237"/>
      <c r="E2065" s="152">
        <v>42455</v>
      </c>
      <c r="F2065" s="58">
        <v>44482</v>
      </c>
      <c r="G2065" s="5">
        <f t="shared" si="194"/>
        <v>5.5534246575342463</v>
      </c>
      <c r="H2065" s="11">
        <v>15</v>
      </c>
      <c r="I2065" s="11"/>
      <c r="J2065" s="87">
        <v>0.05</v>
      </c>
      <c r="K2065" s="88">
        <f t="shared" si="195"/>
        <v>6.3333333333333325E-2</v>
      </c>
      <c r="L2065" s="238">
        <v>699746</v>
      </c>
      <c r="M2065" s="238">
        <v>584135.80000000005</v>
      </c>
      <c r="N2065" s="89">
        <v>0.05</v>
      </c>
      <c r="O2065" s="239">
        <f t="shared" si="197"/>
        <v>734733.3</v>
      </c>
      <c r="P2065" s="238">
        <f t="shared" si="198"/>
        <v>258418.11491232875</v>
      </c>
      <c r="Q2065" s="238">
        <f t="shared" si="199"/>
        <v>476315.18508767127</v>
      </c>
      <c r="R2065" s="89">
        <v>0.05</v>
      </c>
      <c r="S2065" s="238">
        <f t="shared" si="196"/>
        <v>452499.42583328771</v>
      </c>
    </row>
    <row r="2066" spans="2:19" ht="15" customHeight="1" x14ac:dyDescent="0.25">
      <c r="B2066" s="11">
        <v>2062</v>
      </c>
      <c r="C2066" s="161" t="s">
        <v>739</v>
      </c>
      <c r="D2066" s="237"/>
      <c r="E2066" s="152">
        <v>42455</v>
      </c>
      <c r="F2066" s="58">
        <v>44482</v>
      </c>
      <c r="G2066" s="5">
        <f t="shared" si="194"/>
        <v>5.5534246575342463</v>
      </c>
      <c r="H2066" s="11">
        <v>15</v>
      </c>
      <c r="I2066" s="11"/>
      <c r="J2066" s="87">
        <v>0.05</v>
      </c>
      <c r="K2066" s="88">
        <f t="shared" si="195"/>
        <v>6.3333333333333325E-2</v>
      </c>
      <c r="L2066" s="238">
        <v>699746</v>
      </c>
      <c r="M2066" s="238">
        <v>584135.80000000005</v>
      </c>
      <c r="N2066" s="89">
        <v>0.05</v>
      </c>
      <c r="O2066" s="239">
        <f t="shared" si="197"/>
        <v>734733.3</v>
      </c>
      <c r="P2066" s="238">
        <f t="shared" si="198"/>
        <v>258418.11491232875</v>
      </c>
      <c r="Q2066" s="238">
        <f t="shared" si="199"/>
        <v>476315.18508767127</v>
      </c>
      <c r="R2066" s="89">
        <v>0.05</v>
      </c>
      <c r="S2066" s="238">
        <f t="shared" si="196"/>
        <v>452499.42583328771</v>
      </c>
    </row>
    <row r="2067" spans="2:19" ht="15" customHeight="1" x14ac:dyDescent="0.25">
      <c r="B2067" s="11">
        <v>2063</v>
      </c>
      <c r="C2067" s="161" t="s">
        <v>739</v>
      </c>
      <c r="D2067" s="237"/>
      <c r="E2067" s="152">
        <v>42455</v>
      </c>
      <c r="F2067" s="58">
        <v>44482</v>
      </c>
      <c r="G2067" s="5">
        <f t="shared" si="194"/>
        <v>5.5534246575342463</v>
      </c>
      <c r="H2067" s="11">
        <v>15</v>
      </c>
      <c r="I2067" s="11"/>
      <c r="J2067" s="87">
        <v>0.05</v>
      </c>
      <c r="K2067" s="88">
        <f t="shared" si="195"/>
        <v>6.3333333333333325E-2</v>
      </c>
      <c r="L2067" s="238">
        <v>699746</v>
      </c>
      <c r="M2067" s="238">
        <v>584135.80000000005</v>
      </c>
      <c r="N2067" s="89">
        <v>0.05</v>
      </c>
      <c r="O2067" s="239">
        <f t="shared" si="197"/>
        <v>734733.3</v>
      </c>
      <c r="P2067" s="238">
        <f t="shared" si="198"/>
        <v>258418.11491232875</v>
      </c>
      <c r="Q2067" s="238">
        <f t="shared" si="199"/>
        <v>476315.18508767127</v>
      </c>
      <c r="R2067" s="89">
        <v>0.05</v>
      </c>
      <c r="S2067" s="238">
        <f t="shared" si="196"/>
        <v>452499.42583328771</v>
      </c>
    </row>
    <row r="2068" spans="2:19" ht="15" customHeight="1" x14ac:dyDescent="0.25">
      <c r="B2068" s="11">
        <v>2064</v>
      </c>
      <c r="C2068" s="161" t="s">
        <v>739</v>
      </c>
      <c r="D2068" s="237"/>
      <c r="E2068" s="152">
        <v>42455</v>
      </c>
      <c r="F2068" s="58">
        <v>44482</v>
      </c>
      <c r="G2068" s="5">
        <f t="shared" si="194"/>
        <v>5.5534246575342463</v>
      </c>
      <c r="H2068" s="11">
        <v>15</v>
      </c>
      <c r="I2068" s="11"/>
      <c r="J2068" s="87">
        <v>0.05</v>
      </c>
      <c r="K2068" s="88">
        <f t="shared" si="195"/>
        <v>6.3333333333333325E-2</v>
      </c>
      <c r="L2068" s="238">
        <v>699746</v>
      </c>
      <c r="M2068" s="238">
        <v>584135.80000000005</v>
      </c>
      <c r="N2068" s="89">
        <v>0.05</v>
      </c>
      <c r="O2068" s="239">
        <f t="shared" si="197"/>
        <v>734733.3</v>
      </c>
      <c r="P2068" s="238">
        <f t="shared" si="198"/>
        <v>258418.11491232875</v>
      </c>
      <c r="Q2068" s="238">
        <f t="shared" si="199"/>
        <v>476315.18508767127</v>
      </c>
      <c r="R2068" s="89">
        <v>0.05</v>
      </c>
      <c r="S2068" s="238">
        <f t="shared" si="196"/>
        <v>452499.42583328771</v>
      </c>
    </row>
    <row r="2069" spans="2:19" ht="15" customHeight="1" x14ac:dyDescent="0.25">
      <c r="B2069" s="11">
        <v>2065</v>
      </c>
      <c r="C2069" s="161" t="s">
        <v>739</v>
      </c>
      <c r="D2069" s="237"/>
      <c r="E2069" s="152">
        <v>42455</v>
      </c>
      <c r="F2069" s="58">
        <v>44482</v>
      </c>
      <c r="G2069" s="5">
        <f t="shared" si="194"/>
        <v>5.5534246575342463</v>
      </c>
      <c r="H2069" s="11">
        <v>15</v>
      </c>
      <c r="I2069" s="11"/>
      <c r="J2069" s="87">
        <v>0.05</v>
      </c>
      <c r="K2069" s="88">
        <f t="shared" si="195"/>
        <v>6.3333333333333325E-2</v>
      </c>
      <c r="L2069" s="238">
        <v>699746</v>
      </c>
      <c r="M2069" s="238">
        <v>584135.80000000005</v>
      </c>
      <c r="N2069" s="89">
        <v>0.05</v>
      </c>
      <c r="O2069" s="239">
        <f t="shared" si="197"/>
        <v>734733.3</v>
      </c>
      <c r="P2069" s="238">
        <f t="shared" si="198"/>
        <v>258418.11491232875</v>
      </c>
      <c r="Q2069" s="238">
        <f t="shared" si="199"/>
        <v>476315.18508767127</v>
      </c>
      <c r="R2069" s="89">
        <v>0.05</v>
      </c>
      <c r="S2069" s="238">
        <f t="shared" si="196"/>
        <v>452499.42583328771</v>
      </c>
    </row>
    <row r="2070" spans="2:19" ht="15" customHeight="1" x14ac:dyDescent="0.25">
      <c r="B2070" s="11">
        <v>2066</v>
      </c>
      <c r="C2070" s="161" t="s">
        <v>739</v>
      </c>
      <c r="D2070" s="237"/>
      <c r="E2070" s="152">
        <v>42455</v>
      </c>
      <c r="F2070" s="58">
        <v>44482</v>
      </c>
      <c r="G2070" s="5">
        <f t="shared" si="194"/>
        <v>5.5534246575342463</v>
      </c>
      <c r="H2070" s="11">
        <v>15</v>
      </c>
      <c r="I2070" s="11"/>
      <c r="J2070" s="87">
        <v>0.05</v>
      </c>
      <c r="K2070" s="88">
        <f t="shared" si="195"/>
        <v>6.3333333333333325E-2</v>
      </c>
      <c r="L2070" s="238">
        <v>699746</v>
      </c>
      <c r="M2070" s="238">
        <v>584135.80000000005</v>
      </c>
      <c r="N2070" s="89">
        <v>0.05</v>
      </c>
      <c r="O2070" s="239">
        <f t="shared" si="197"/>
        <v>734733.3</v>
      </c>
      <c r="P2070" s="238">
        <f t="shared" si="198"/>
        <v>258418.11491232875</v>
      </c>
      <c r="Q2070" s="238">
        <f t="shared" si="199"/>
        <v>476315.18508767127</v>
      </c>
      <c r="R2070" s="89">
        <v>0.05</v>
      </c>
      <c r="S2070" s="238">
        <f t="shared" si="196"/>
        <v>452499.42583328771</v>
      </c>
    </row>
    <row r="2071" spans="2:19" ht="15" customHeight="1" x14ac:dyDescent="0.25">
      <c r="B2071" s="11">
        <v>2067</v>
      </c>
      <c r="C2071" s="161" t="s">
        <v>739</v>
      </c>
      <c r="D2071" s="237"/>
      <c r="E2071" s="152">
        <v>42455</v>
      </c>
      <c r="F2071" s="58">
        <v>44482</v>
      </c>
      <c r="G2071" s="5">
        <f t="shared" si="194"/>
        <v>5.5534246575342463</v>
      </c>
      <c r="H2071" s="11">
        <v>15</v>
      </c>
      <c r="I2071" s="11"/>
      <c r="J2071" s="87">
        <v>0.05</v>
      </c>
      <c r="K2071" s="88">
        <f t="shared" si="195"/>
        <v>6.3333333333333325E-2</v>
      </c>
      <c r="L2071" s="238">
        <v>699746</v>
      </c>
      <c r="M2071" s="238">
        <v>584135.80000000005</v>
      </c>
      <c r="N2071" s="89">
        <v>0.05</v>
      </c>
      <c r="O2071" s="239">
        <f t="shared" si="197"/>
        <v>734733.3</v>
      </c>
      <c r="P2071" s="238">
        <f t="shared" si="198"/>
        <v>258418.11491232875</v>
      </c>
      <c r="Q2071" s="238">
        <f t="shared" si="199"/>
        <v>476315.18508767127</v>
      </c>
      <c r="R2071" s="89">
        <v>0.05</v>
      </c>
      <c r="S2071" s="238">
        <f t="shared" si="196"/>
        <v>452499.42583328771</v>
      </c>
    </row>
    <row r="2072" spans="2:19" ht="15" customHeight="1" x14ac:dyDescent="0.25">
      <c r="B2072" s="11">
        <v>2068</v>
      </c>
      <c r="C2072" s="161" t="s">
        <v>739</v>
      </c>
      <c r="D2072" s="237"/>
      <c r="E2072" s="152">
        <v>42455</v>
      </c>
      <c r="F2072" s="58">
        <v>44482</v>
      </c>
      <c r="G2072" s="5">
        <f t="shared" si="194"/>
        <v>5.5534246575342463</v>
      </c>
      <c r="H2072" s="11">
        <v>15</v>
      </c>
      <c r="I2072" s="11"/>
      <c r="J2072" s="87">
        <v>0.05</v>
      </c>
      <c r="K2072" s="88">
        <f t="shared" si="195"/>
        <v>6.3333333333333325E-2</v>
      </c>
      <c r="L2072" s="238">
        <v>699746</v>
      </c>
      <c r="M2072" s="238">
        <v>584135.80000000005</v>
      </c>
      <c r="N2072" s="89">
        <v>0.05</v>
      </c>
      <c r="O2072" s="239">
        <f t="shared" si="197"/>
        <v>734733.3</v>
      </c>
      <c r="P2072" s="238">
        <f t="shared" si="198"/>
        <v>258418.11491232875</v>
      </c>
      <c r="Q2072" s="238">
        <f t="shared" si="199"/>
        <v>476315.18508767127</v>
      </c>
      <c r="R2072" s="89">
        <v>0.05</v>
      </c>
      <c r="S2072" s="238">
        <f t="shared" si="196"/>
        <v>452499.42583328771</v>
      </c>
    </row>
    <row r="2073" spans="2:19" ht="15" customHeight="1" x14ac:dyDescent="0.25">
      <c r="B2073" s="11">
        <v>2069</v>
      </c>
      <c r="C2073" s="161" t="s">
        <v>739</v>
      </c>
      <c r="D2073" s="237"/>
      <c r="E2073" s="152">
        <v>42455</v>
      </c>
      <c r="F2073" s="58">
        <v>44482</v>
      </c>
      <c r="G2073" s="5">
        <f t="shared" si="194"/>
        <v>5.5534246575342463</v>
      </c>
      <c r="H2073" s="11">
        <v>15</v>
      </c>
      <c r="I2073" s="11"/>
      <c r="J2073" s="87">
        <v>0.05</v>
      </c>
      <c r="K2073" s="88">
        <f t="shared" si="195"/>
        <v>6.3333333333333325E-2</v>
      </c>
      <c r="L2073" s="238">
        <v>699746</v>
      </c>
      <c r="M2073" s="238">
        <v>584135.80000000005</v>
      </c>
      <c r="N2073" s="89">
        <v>0.05</v>
      </c>
      <c r="O2073" s="239">
        <f t="shared" si="197"/>
        <v>734733.3</v>
      </c>
      <c r="P2073" s="238">
        <f t="shared" si="198"/>
        <v>258418.11491232875</v>
      </c>
      <c r="Q2073" s="238">
        <f t="shared" si="199"/>
        <v>476315.18508767127</v>
      </c>
      <c r="R2073" s="89">
        <v>0.05</v>
      </c>
      <c r="S2073" s="238">
        <f t="shared" si="196"/>
        <v>452499.42583328771</v>
      </c>
    </row>
    <row r="2074" spans="2:19" ht="15" customHeight="1" x14ac:dyDescent="0.25">
      <c r="B2074" s="11">
        <v>2070</v>
      </c>
      <c r="C2074" s="161" t="s">
        <v>739</v>
      </c>
      <c r="D2074" s="237"/>
      <c r="E2074" s="152">
        <v>42455</v>
      </c>
      <c r="F2074" s="58">
        <v>44482</v>
      </c>
      <c r="G2074" s="5">
        <f t="shared" si="194"/>
        <v>5.5534246575342463</v>
      </c>
      <c r="H2074" s="11">
        <v>15</v>
      </c>
      <c r="I2074" s="11"/>
      <c r="J2074" s="87">
        <v>0.05</v>
      </c>
      <c r="K2074" s="88">
        <f t="shared" si="195"/>
        <v>6.3333333333333325E-2</v>
      </c>
      <c r="L2074" s="238">
        <v>699746</v>
      </c>
      <c r="M2074" s="238">
        <v>584135.80000000005</v>
      </c>
      <c r="N2074" s="89">
        <v>0.05</v>
      </c>
      <c r="O2074" s="239">
        <f t="shared" si="197"/>
        <v>734733.3</v>
      </c>
      <c r="P2074" s="238">
        <f t="shared" si="198"/>
        <v>258418.11491232875</v>
      </c>
      <c r="Q2074" s="238">
        <f t="shared" si="199"/>
        <v>476315.18508767127</v>
      </c>
      <c r="R2074" s="89">
        <v>0.05</v>
      </c>
      <c r="S2074" s="238">
        <f t="shared" si="196"/>
        <v>452499.42583328771</v>
      </c>
    </row>
    <row r="2075" spans="2:19" ht="15" customHeight="1" x14ac:dyDescent="0.25">
      <c r="B2075" s="11">
        <v>2071</v>
      </c>
      <c r="C2075" s="161" t="s">
        <v>739</v>
      </c>
      <c r="D2075" s="237"/>
      <c r="E2075" s="152">
        <v>42455</v>
      </c>
      <c r="F2075" s="58">
        <v>44482</v>
      </c>
      <c r="G2075" s="5">
        <f t="shared" si="194"/>
        <v>5.5534246575342463</v>
      </c>
      <c r="H2075" s="11">
        <v>15</v>
      </c>
      <c r="I2075" s="11"/>
      <c r="J2075" s="87">
        <v>0.05</v>
      </c>
      <c r="K2075" s="88">
        <f t="shared" si="195"/>
        <v>6.3333333333333325E-2</v>
      </c>
      <c r="L2075" s="238">
        <v>699746</v>
      </c>
      <c r="M2075" s="238">
        <v>584135.80000000005</v>
      </c>
      <c r="N2075" s="89">
        <v>0.05</v>
      </c>
      <c r="O2075" s="239">
        <f t="shared" si="197"/>
        <v>734733.3</v>
      </c>
      <c r="P2075" s="238">
        <f t="shared" si="198"/>
        <v>258418.11491232875</v>
      </c>
      <c r="Q2075" s="238">
        <f t="shared" si="199"/>
        <v>476315.18508767127</v>
      </c>
      <c r="R2075" s="89">
        <v>0.05</v>
      </c>
      <c r="S2075" s="238">
        <f t="shared" si="196"/>
        <v>452499.42583328771</v>
      </c>
    </row>
    <row r="2076" spans="2:19" ht="15" customHeight="1" x14ac:dyDescent="0.25">
      <c r="B2076" s="11">
        <v>2072</v>
      </c>
      <c r="C2076" s="161" t="s">
        <v>739</v>
      </c>
      <c r="D2076" s="237"/>
      <c r="E2076" s="152">
        <v>42455</v>
      </c>
      <c r="F2076" s="58">
        <v>44482</v>
      </c>
      <c r="G2076" s="5">
        <f t="shared" si="194"/>
        <v>5.5534246575342463</v>
      </c>
      <c r="H2076" s="11">
        <v>15</v>
      </c>
      <c r="I2076" s="11"/>
      <c r="J2076" s="87">
        <v>0.05</v>
      </c>
      <c r="K2076" s="88">
        <f t="shared" si="195"/>
        <v>6.3333333333333325E-2</v>
      </c>
      <c r="L2076" s="238">
        <v>699746</v>
      </c>
      <c r="M2076" s="238">
        <v>584135.80000000005</v>
      </c>
      <c r="N2076" s="89">
        <v>0.05</v>
      </c>
      <c r="O2076" s="239">
        <f t="shared" si="197"/>
        <v>734733.3</v>
      </c>
      <c r="P2076" s="238">
        <f t="shared" si="198"/>
        <v>258418.11491232875</v>
      </c>
      <c r="Q2076" s="238">
        <f t="shared" si="199"/>
        <v>476315.18508767127</v>
      </c>
      <c r="R2076" s="89">
        <v>0.05</v>
      </c>
      <c r="S2076" s="238">
        <f t="shared" si="196"/>
        <v>452499.42583328771</v>
      </c>
    </row>
    <row r="2077" spans="2:19" ht="15" customHeight="1" x14ac:dyDescent="0.25">
      <c r="B2077" s="11">
        <v>2073</v>
      </c>
      <c r="C2077" s="161" t="s">
        <v>739</v>
      </c>
      <c r="D2077" s="237"/>
      <c r="E2077" s="152">
        <v>42455</v>
      </c>
      <c r="F2077" s="58">
        <v>44482</v>
      </c>
      <c r="G2077" s="5">
        <f t="shared" si="194"/>
        <v>5.5534246575342463</v>
      </c>
      <c r="H2077" s="11">
        <v>15</v>
      </c>
      <c r="I2077" s="11"/>
      <c r="J2077" s="87">
        <v>0.05</v>
      </c>
      <c r="K2077" s="88">
        <f t="shared" si="195"/>
        <v>6.3333333333333325E-2</v>
      </c>
      <c r="L2077" s="238">
        <v>699746</v>
      </c>
      <c r="M2077" s="238">
        <v>584135.80000000005</v>
      </c>
      <c r="N2077" s="89">
        <v>0.05</v>
      </c>
      <c r="O2077" s="239">
        <f t="shared" si="197"/>
        <v>734733.3</v>
      </c>
      <c r="P2077" s="238">
        <f t="shared" si="198"/>
        <v>258418.11491232875</v>
      </c>
      <c r="Q2077" s="238">
        <f t="shared" si="199"/>
        <v>476315.18508767127</v>
      </c>
      <c r="R2077" s="89">
        <v>0.05</v>
      </c>
      <c r="S2077" s="238">
        <f t="shared" si="196"/>
        <v>452499.42583328771</v>
      </c>
    </row>
    <row r="2078" spans="2:19" ht="15" customHeight="1" x14ac:dyDescent="0.25">
      <c r="B2078" s="11">
        <v>2074</v>
      </c>
      <c r="C2078" s="161" t="s">
        <v>739</v>
      </c>
      <c r="D2078" s="237"/>
      <c r="E2078" s="152">
        <v>42455</v>
      </c>
      <c r="F2078" s="58">
        <v>44482</v>
      </c>
      <c r="G2078" s="5">
        <f t="shared" si="194"/>
        <v>5.5534246575342463</v>
      </c>
      <c r="H2078" s="11">
        <v>15</v>
      </c>
      <c r="I2078" s="11"/>
      <c r="J2078" s="87">
        <v>0.05</v>
      </c>
      <c r="K2078" s="88">
        <f t="shared" si="195"/>
        <v>6.3333333333333325E-2</v>
      </c>
      <c r="L2078" s="238">
        <v>699746</v>
      </c>
      <c r="M2078" s="238">
        <v>584135.80000000005</v>
      </c>
      <c r="N2078" s="89">
        <v>0.05</v>
      </c>
      <c r="O2078" s="239">
        <f t="shared" si="197"/>
        <v>734733.3</v>
      </c>
      <c r="P2078" s="238">
        <f t="shared" si="198"/>
        <v>258418.11491232875</v>
      </c>
      <c r="Q2078" s="238">
        <f t="shared" si="199"/>
        <v>476315.18508767127</v>
      </c>
      <c r="R2078" s="89">
        <v>0.05</v>
      </c>
      <c r="S2078" s="238">
        <f t="shared" si="196"/>
        <v>452499.42583328771</v>
      </c>
    </row>
    <row r="2079" spans="2:19" ht="15" customHeight="1" x14ac:dyDescent="0.25">
      <c r="B2079" s="11">
        <v>2075</v>
      </c>
      <c r="C2079" s="161" t="s">
        <v>739</v>
      </c>
      <c r="D2079" s="237"/>
      <c r="E2079" s="152">
        <v>42455</v>
      </c>
      <c r="F2079" s="58">
        <v>44482</v>
      </c>
      <c r="G2079" s="5">
        <f t="shared" si="194"/>
        <v>5.5534246575342463</v>
      </c>
      <c r="H2079" s="11">
        <v>15</v>
      </c>
      <c r="I2079" s="11"/>
      <c r="J2079" s="87">
        <v>0.05</v>
      </c>
      <c r="K2079" s="88">
        <f t="shared" si="195"/>
        <v>6.3333333333333325E-2</v>
      </c>
      <c r="L2079" s="238">
        <v>699746</v>
      </c>
      <c r="M2079" s="238">
        <v>584135.80000000005</v>
      </c>
      <c r="N2079" s="89">
        <v>0.05</v>
      </c>
      <c r="O2079" s="239">
        <f t="shared" si="197"/>
        <v>734733.3</v>
      </c>
      <c r="P2079" s="238">
        <f t="shared" si="198"/>
        <v>258418.11491232875</v>
      </c>
      <c r="Q2079" s="238">
        <f t="shared" si="199"/>
        <v>476315.18508767127</v>
      </c>
      <c r="R2079" s="89">
        <v>0.05</v>
      </c>
      <c r="S2079" s="238">
        <f t="shared" si="196"/>
        <v>452499.42583328771</v>
      </c>
    </row>
    <row r="2080" spans="2:19" ht="15" customHeight="1" x14ac:dyDescent="0.25">
      <c r="B2080" s="11">
        <v>2076</v>
      </c>
      <c r="C2080" s="161" t="s">
        <v>739</v>
      </c>
      <c r="D2080" s="237"/>
      <c r="E2080" s="152">
        <v>42455</v>
      </c>
      <c r="F2080" s="58">
        <v>44482</v>
      </c>
      <c r="G2080" s="5">
        <f t="shared" si="194"/>
        <v>5.5534246575342463</v>
      </c>
      <c r="H2080" s="11">
        <v>15</v>
      </c>
      <c r="I2080" s="11"/>
      <c r="J2080" s="87">
        <v>0.05</v>
      </c>
      <c r="K2080" s="88">
        <f t="shared" si="195"/>
        <v>6.3333333333333325E-2</v>
      </c>
      <c r="L2080" s="238">
        <v>699746</v>
      </c>
      <c r="M2080" s="238">
        <v>584135.80000000005</v>
      </c>
      <c r="N2080" s="89">
        <v>0.05</v>
      </c>
      <c r="O2080" s="239">
        <f t="shared" si="197"/>
        <v>734733.3</v>
      </c>
      <c r="P2080" s="238">
        <f t="shared" si="198"/>
        <v>258418.11491232875</v>
      </c>
      <c r="Q2080" s="238">
        <f t="shared" si="199"/>
        <v>476315.18508767127</v>
      </c>
      <c r="R2080" s="89">
        <v>0.05</v>
      </c>
      <c r="S2080" s="238">
        <f t="shared" si="196"/>
        <v>452499.42583328771</v>
      </c>
    </row>
    <row r="2081" spans="2:19" ht="15" customHeight="1" x14ac:dyDescent="0.25">
      <c r="B2081" s="11">
        <v>2077</v>
      </c>
      <c r="C2081" s="161" t="s">
        <v>739</v>
      </c>
      <c r="D2081" s="237"/>
      <c r="E2081" s="152">
        <v>42455</v>
      </c>
      <c r="F2081" s="58">
        <v>44482</v>
      </c>
      <c r="G2081" s="5">
        <f t="shared" si="194"/>
        <v>5.5534246575342463</v>
      </c>
      <c r="H2081" s="11">
        <v>15</v>
      </c>
      <c r="I2081" s="11"/>
      <c r="J2081" s="87">
        <v>0.05</v>
      </c>
      <c r="K2081" s="88">
        <f t="shared" si="195"/>
        <v>6.3333333333333325E-2</v>
      </c>
      <c r="L2081" s="238">
        <v>699746</v>
      </c>
      <c r="M2081" s="238">
        <v>584135.80000000005</v>
      </c>
      <c r="N2081" s="89">
        <v>0.05</v>
      </c>
      <c r="O2081" s="239">
        <f t="shared" si="197"/>
        <v>734733.3</v>
      </c>
      <c r="P2081" s="238">
        <f t="shared" si="198"/>
        <v>258418.11491232875</v>
      </c>
      <c r="Q2081" s="238">
        <f t="shared" si="199"/>
        <v>476315.18508767127</v>
      </c>
      <c r="R2081" s="89">
        <v>0.05</v>
      </c>
      <c r="S2081" s="238">
        <f t="shared" si="196"/>
        <v>452499.42583328771</v>
      </c>
    </row>
    <row r="2082" spans="2:19" ht="15" customHeight="1" x14ac:dyDescent="0.25">
      <c r="B2082" s="11">
        <v>2078</v>
      </c>
      <c r="C2082" s="161" t="s">
        <v>739</v>
      </c>
      <c r="D2082" s="237"/>
      <c r="E2082" s="152">
        <v>42455</v>
      </c>
      <c r="F2082" s="58">
        <v>44482</v>
      </c>
      <c r="G2082" s="5">
        <f t="shared" si="194"/>
        <v>5.5534246575342463</v>
      </c>
      <c r="H2082" s="11">
        <v>15</v>
      </c>
      <c r="I2082" s="11"/>
      <c r="J2082" s="87">
        <v>0.05</v>
      </c>
      <c r="K2082" s="88">
        <f t="shared" si="195"/>
        <v>6.3333333333333325E-2</v>
      </c>
      <c r="L2082" s="238">
        <v>699746</v>
      </c>
      <c r="M2082" s="238">
        <v>584135.80000000005</v>
      </c>
      <c r="N2082" s="89">
        <v>0.05</v>
      </c>
      <c r="O2082" s="239">
        <f t="shared" si="197"/>
        <v>734733.3</v>
      </c>
      <c r="P2082" s="238">
        <f t="shared" si="198"/>
        <v>258418.11491232875</v>
      </c>
      <c r="Q2082" s="238">
        <f t="shared" si="199"/>
        <v>476315.18508767127</v>
      </c>
      <c r="R2082" s="89">
        <v>0.05</v>
      </c>
      <c r="S2082" s="238">
        <f t="shared" si="196"/>
        <v>452499.42583328771</v>
      </c>
    </row>
    <row r="2083" spans="2:19" ht="15" customHeight="1" x14ac:dyDescent="0.25">
      <c r="B2083" s="11">
        <v>2079</v>
      </c>
      <c r="C2083" s="161" t="s">
        <v>739</v>
      </c>
      <c r="D2083" s="237"/>
      <c r="E2083" s="152">
        <v>42455</v>
      </c>
      <c r="F2083" s="58">
        <v>44482</v>
      </c>
      <c r="G2083" s="5">
        <f t="shared" si="194"/>
        <v>5.5534246575342463</v>
      </c>
      <c r="H2083" s="11">
        <v>15</v>
      </c>
      <c r="I2083" s="11"/>
      <c r="J2083" s="87">
        <v>0.05</v>
      </c>
      <c r="K2083" s="88">
        <f t="shared" si="195"/>
        <v>6.3333333333333325E-2</v>
      </c>
      <c r="L2083" s="238">
        <v>699746</v>
      </c>
      <c r="M2083" s="238">
        <v>584135.80000000005</v>
      </c>
      <c r="N2083" s="89">
        <v>0.05</v>
      </c>
      <c r="O2083" s="239">
        <f t="shared" si="197"/>
        <v>734733.3</v>
      </c>
      <c r="P2083" s="238">
        <f t="shared" si="198"/>
        <v>258418.11491232875</v>
      </c>
      <c r="Q2083" s="238">
        <f t="shared" si="199"/>
        <v>476315.18508767127</v>
      </c>
      <c r="R2083" s="89">
        <v>0.05</v>
      </c>
      <c r="S2083" s="238">
        <f t="shared" si="196"/>
        <v>452499.42583328771</v>
      </c>
    </row>
    <row r="2084" spans="2:19" ht="15" customHeight="1" x14ac:dyDescent="0.25">
      <c r="B2084" s="11">
        <v>2080</v>
      </c>
      <c r="C2084" s="161" t="s">
        <v>739</v>
      </c>
      <c r="D2084" s="237"/>
      <c r="E2084" s="152">
        <v>42455</v>
      </c>
      <c r="F2084" s="58">
        <v>44482</v>
      </c>
      <c r="G2084" s="5">
        <f t="shared" si="194"/>
        <v>5.5534246575342463</v>
      </c>
      <c r="H2084" s="11">
        <v>15</v>
      </c>
      <c r="I2084" s="11"/>
      <c r="J2084" s="87">
        <v>0.05</v>
      </c>
      <c r="K2084" s="88">
        <f t="shared" si="195"/>
        <v>6.3333333333333325E-2</v>
      </c>
      <c r="L2084" s="238">
        <v>699746</v>
      </c>
      <c r="M2084" s="238">
        <v>584135.80000000005</v>
      </c>
      <c r="N2084" s="89">
        <v>0.05</v>
      </c>
      <c r="O2084" s="239">
        <f t="shared" si="197"/>
        <v>734733.3</v>
      </c>
      <c r="P2084" s="238">
        <f t="shared" si="198"/>
        <v>258418.11491232875</v>
      </c>
      <c r="Q2084" s="238">
        <f t="shared" si="199"/>
        <v>476315.18508767127</v>
      </c>
      <c r="R2084" s="89">
        <v>0.05</v>
      </c>
      <c r="S2084" s="238">
        <f t="shared" si="196"/>
        <v>452499.42583328771</v>
      </c>
    </row>
    <row r="2085" spans="2:19" ht="15" customHeight="1" x14ac:dyDescent="0.25">
      <c r="B2085" s="11">
        <v>2081</v>
      </c>
      <c r="C2085" s="161" t="s">
        <v>739</v>
      </c>
      <c r="D2085" s="237"/>
      <c r="E2085" s="152">
        <v>42455</v>
      </c>
      <c r="F2085" s="58">
        <v>44482</v>
      </c>
      <c r="G2085" s="5">
        <f t="shared" si="194"/>
        <v>5.5534246575342463</v>
      </c>
      <c r="H2085" s="11">
        <v>15</v>
      </c>
      <c r="I2085" s="11"/>
      <c r="J2085" s="87">
        <v>0.05</v>
      </c>
      <c r="K2085" s="88">
        <f t="shared" si="195"/>
        <v>6.3333333333333325E-2</v>
      </c>
      <c r="L2085" s="238">
        <v>699746</v>
      </c>
      <c r="M2085" s="238">
        <v>584135.80000000005</v>
      </c>
      <c r="N2085" s="89">
        <v>0.05</v>
      </c>
      <c r="O2085" s="239">
        <f t="shared" si="197"/>
        <v>734733.3</v>
      </c>
      <c r="P2085" s="238">
        <f t="shared" si="198"/>
        <v>258418.11491232875</v>
      </c>
      <c r="Q2085" s="238">
        <f t="shared" si="199"/>
        <v>476315.18508767127</v>
      </c>
      <c r="R2085" s="89">
        <v>0.05</v>
      </c>
      <c r="S2085" s="238">
        <f t="shared" si="196"/>
        <v>452499.42583328771</v>
      </c>
    </row>
    <row r="2086" spans="2:19" ht="15" customHeight="1" x14ac:dyDescent="0.25">
      <c r="B2086" s="11">
        <v>2082</v>
      </c>
      <c r="C2086" s="161" t="s">
        <v>739</v>
      </c>
      <c r="D2086" s="237"/>
      <c r="E2086" s="152">
        <v>42455</v>
      </c>
      <c r="F2086" s="58">
        <v>44482</v>
      </c>
      <c r="G2086" s="5">
        <f t="shared" si="194"/>
        <v>5.5534246575342463</v>
      </c>
      <c r="H2086" s="11">
        <v>15</v>
      </c>
      <c r="I2086" s="11"/>
      <c r="J2086" s="87">
        <v>0.05</v>
      </c>
      <c r="K2086" s="88">
        <f t="shared" si="195"/>
        <v>6.3333333333333325E-2</v>
      </c>
      <c r="L2086" s="238">
        <v>699746</v>
      </c>
      <c r="M2086" s="238">
        <v>584135.80000000005</v>
      </c>
      <c r="N2086" s="89">
        <v>0.05</v>
      </c>
      <c r="O2086" s="239">
        <f t="shared" si="197"/>
        <v>734733.3</v>
      </c>
      <c r="P2086" s="238">
        <f t="shared" si="198"/>
        <v>258418.11491232875</v>
      </c>
      <c r="Q2086" s="238">
        <f t="shared" si="199"/>
        <v>476315.18508767127</v>
      </c>
      <c r="R2086" s="89">
        <v>0.05</v>
      </c>
      <c r="S2086" s="238">
        <f t="shared" si="196"/>
        <v>452499.42583328771</v>
      </c>
    </row>
    <row r="2087" spans="2:19" ht="15" customHeight="1" x14ac:dyDescent="0.25">
      <c r="B2087" s="11">
        <v>2083</v>
      </c>
      <c r="C2087" s="161" t="s">
        <v>739</v>
      </c>
      <c r="D2087" s="237"/>
      <c r="E2087" s="152">
        <v>42455</v>
      </c>
      <c r="F2087" s="58">
        <v>44482</v>
      </c>
      <c r="G2087" s="5">
        <f t="shared" si="194"/>
        <v>5.5534246575342463</v>
      </c>
      <c r="H2087" s="11">
        <v>15</v>
      </c>
      <c r="I2087" s="11"/>
      <c r="J2087" s="87">
        <v>0.05</v>
      </c>
      <c r="K2087" s="88">
        <f t="shared" si="195"/>
        <v>6.3333333333333325E-2</v>
      </c>
      <c r="L2087" s="238">
        <v>699746</v>
      </c>
      <c r="M2087" s="238">
        <v>584135.80000000005</v>
      </c>
      <c r="N2087" s="89">
        <v>0.05</v>
      </c>
      <c r="O2087" s="239">
        <f t="shared" si="197"/>
        <v>734733.3</v>
      </c>
      <c r="P2087" s="238">
        <f t="shared" si="198"/>
        <v>258418.11491232875</v>
      </c>
      <c r="Q2087" s="238">
        <f t="shared" si="199"/>
        <v>476315.18508767127</v>
      </c>
      <c r="R2087" s="89">
        <v>0.05</v>
      </c>
      <c r="S2087" s="238">
        <f t="shared" si="196"/>
        <v>452499.42583328771</v>
      </c>
    </row>
    <row r="2088" spans="2:19" ht="15" customHeight="1" x14ac:dyDescent="0.25">
      <c r="B2088" s="11">
        <v>2084</v>
      </c>
      <c r="C2088" s="161" t="s">
        <v>739</v>
      </c>
      <c r="D2088" s="237"/>
      <c r="E2088" s="152">
        <v>42455</v>
      </c>
      <c r="F2088" s="58">
        <v>44482</v>
      </c>
      <c r="G2088" s="5">
        <f t="shared" si="194"/>
        <v>5.5534246575342463</v>
      </c>
      <c r="H2088" s="11">
        <v>15</v>
      </c>
      <c r="I2088" s="11"/>
      <c r="J2088" s="87">
        <v>0.05</v>
      </c>
      <c r="K2088" s="88">
        <f t="shared" si="195"/>
        <v>6.3333333333333325E-2</v>
      </c>
      <c r="L2088" s="238">
        <v>699746</v>
      </c>
      <c r="M2088" s="238">
        <v>584135.80000000005</v>
      </c>
      <c r="N2088" s="89">
        <v>0.05</v>
      </c>
      <c r="O2088" s="239">
        <f t="shared" si="197"/>
        <v>734733.3</v>
      </c>
      <c r="P2088" s="238">
        <f t="shared" si="198"/>
        <v>258418.11491232875</v>
      </c>
      <c r="Q2088" s="238">
        <f t="shared" si="199"/>
        <v>476315.18508767127</v>
      </c>
      <c r="R2088" s="89">
        <v>0.05</v>
      </c>
      <c r="S2088" s="238">
        <f t="shared" si="196"/>
        <v>452499.42583328771</v>
      </c>
    </row>
    <row r="2089" spans="2:19" ht="15" customHeight="1" x14ac:dyDescent="0.25">
      <c r="B2089" s="11">
        <v>2085</v>
      </c>
      <c r="C2089" s="161" t="s">
        <v>739</v>
      </c>
      <c r="D2089" s="237"/>
      <c r="E2089" s="152">
        <v>42455</v>
      </c>
      <c r="F2089" s="58">
        <v>44482</v>
      </c>
      <c r="G2089" s="5">
        <f t="shared" si="194"/>
        <v>5.5534246575342463</v>
      </c>
      <c r="H2089" s="11">
        <v>15</v>
      </c>
      <c r="I2089" s="11"/>
      <c r="J2089" s="87">
        <v>0.05</v>
      </c>
      <c r="K2089" s="88">
        <f t="shared" si="195"/>
        <v>6.3333333333333325E-2</v>
      </c>
      <c r="L2089" s="238">
        <v>699746</v>
      </c>
      <c r="M2089" s="238">
        <v>584135.80000000005</v>
      </c>
      <c r="N2089" s="89">
        <v>0.05</v>
      </c>
      <c r="O2089" s="239">
        <f t="shared" si="197"/>
        <v>734733.3</v>
      </c>
      <c r="P2089" s="238">
        <f t="shared" si="198"/>
        <v>258418.11491232875</v>
      </c>
      <c r="Q2089" s="238">
        <f t="shared" si="199"/>
        <v>476315.18508767127</v>
      </c>
      <c r="R2089" s="89">
        <v>0.05</v>
      </c>
      <c r="S2089" s="238">
        <f t="shared" si="196"/>
        <v>452499.42583328771</v>
      </c>
    </row>
    <row r="2090" spans="2:19" ht="15" customHeight="1" x14ac:dyDescent="0.25">
      <c r="B2090" s="11">
        <v>2086</v>
      </c>
      <c r="C2090" s="161" t="s">
        <v>739</v>
      </c>
      <c r="D2090" s="237"/>
      <c r="E2090" s="152">
        <v>42455</v>
      </c>
      <c r="F2090" s="58">
        <v>44482</v>
      </c>
      <c r="G2090" s="5">
        <f t="shared" si="194"/>
        <v>5.5534246575342463</v>
      </c>
      <c r="H2090" s="11">
        <v>15</v>
      </c>
      <c r="I2090" s="11"/>
      <c r="J2090" s="87">
        <v>0.05</v>
      </c>
      <c r="K2090" s="88">
        <f t="shared" si="195"/>
        <v>6.3333333333333325E-2</v>
      </c>
      <c r="L2090" s="238">
        <v>699684</v>
      </c>
      <c r="M2090" s="238">
        <v>584084.04</v>
      </c>
      <c r="N2090" s="89">
        <v>0.05</v>
      </c>
      <c r="O2090" s="239">
        <f t="shared" si="197"/>
        <v>734668.20000000007</v>
      </c>
      <c r="P2090" s="238">
        <f t="shared" si="198"/>
        <v>258395.21814246572</v>
      </c>
      <c r="Q2090" s="238">
        <f t="shared" si="199"/>
        <v>476272.98185753438</v>
      </c>
      <c r="R2090" s="89">
        <v>0.05</v>
      </c>
      <c r="S2090" s="238">
        <f t="shared" si="196"/>
        <v>452459.33276465762</v>
      </c>
    </row>
    <row r="2091" spans="2:19" ht="15" customHeight="1" x14ac:dyDescent="0.25">
      <c r="B2091" s="11">
        <v>2087</v>
      </c>
      <c r="C2091" s="161" t="s">
        <v>740</v>
      </c>
      <c r="D2091" s="237"/>
      <c r="E2091" s="152">
        <v>42455</v>
      </c>
      <c r="F2091" s="58">
        <v>44482</v>
      </c>
      <c r="G2091" s="5">
        <f t="shared" si="194"/>
        <v>5.5534246575342463</v>
      </c>
      <c r="H2091" s="11">
        <v>15</v>
      </c>
      <c r="I2091" s="11"/>
      <c r="J2091" s="87">
        <v>0.05</v>
      </c>
      <c r="K2091" s="88">
        <f t="shared" si="195"/>
        <v>6.3333333333333325E-2</v>
      </c>
      <c r="L2091" s="238">
        <v>793206</v>
      </c>
      <c r="M2091" s="238">
        <v>662154.59</v>
      </c>
      <c r="N2091" s="89">
        <v>0.05</v>
      </c>
      <c r="O2091" s="239">
        <f t="shared" si="197"/>
        <v>832866.3</v>
      </c>
      <c r="P2091" s="238">
        <f t="shared" si="198"/>
        <v>292933.14896712324</v>
      </c>
      <c r="Q2091" s="238">
        <f t="shared" si="199"/>
        <v>539933.15103287681</v>
      </c>
      <c r="R2091" s="89">
        <v>0.05</v>
      </c>
      <c r="S2091" s="238">
        <f t="shared" si="196"/>
        <v>512936.49348123296</v>
      </c>
    </row>
    <row r="2092" spans="2:19" ht="15" customHeight="1" x14ac:dyDescent="0.25">
      <c r="B2092" s="11">
        <v>2088</v>
      </c>
      <c r="C2092" s="161" t="s">
        <v>740</v>
      </c>
      <c r="D2092" s="237"/>
      <c r="E2092" s="152">
        <v>42455</v>
      </c>
      <c r="F2092" s="58">
        <v>44482</v>
      </c>
      <c r="G2092" s="5">
        <f t="shared" si="194"/>
        <v>5.5534246575342463</v>
      </c>
      <c r="H2092" s="11">
        <v>15</v>
      </c>
      <c r="I2092" s="11"/>
      <c r="J2092" s="87">
        <v>0.05</v>
      </c>
      <c r="K2092" s="88">
        <f t="shared" si="195"/>
        <v>6.3333333333333325E-2</v>
      </c>
      <c r="L2092" s="238">
        <v>793206</v>
      </c>
      <c r="M2092" s="238">
        <v>662154.59</v>
      </c>
      <c r="N2092" s="89">
        <v>0.05</v>
      </c>
      <c r="O2092" s="239">
        <f t="shared" si="197"/>
        <v>832866.3</v>
      </c>
      <c r="P2092" s="238">
        <f t="shared" si="198"/>
        <v>292933.14896712324</v>
      </c>
      <c r="Q2092" s="238">
        <f t="shared" si="199"/>
        <v>539933.15103287681</v>
      </c>
      <c r="R2092" s="89">
        <v>0.05</v>
      </c>
      <c r="S2092" s="238">
        <f t="shared" si="196"/>
        <v>512936.49348123296</v>
      </c>
    </row>
    <row r="2093" spans="2:19" ht="15" customHeight="1" x14ac:dyDescent="0.25">
      <c r="B2093" s="11">
        <v>2089</v>
      </c>
      <c r="C2093" s="161" t="s">
        <v>740</v>
      </c>
      <c r="D2093" s="237"/>
      <c r="E2093" s="152">
        <v>42455</v>
      </c>
      <c r="F2093" s="58">
        <v>44482</v>
      </c>
      <c r="G2093" s="5">
        <f t="shared" si="194"/>
        <v>5.5534246575342463</v>
      </c>
      <c r="H2093" s="11">
        <v>15</v>
      </c>
      <c r="I2093" s="11"/>
      <c r="J2093" s="87">
        <v>0.05</v>
      </c>
      <c r="K2093" s="88">
        <f t="shared" si="195"/>
        <v>6.3333333333333325E-2</v>
      </c>
      <c r="L2093" s="238">
        <v>793206</v>
      </c>
      <c r="M2093" s="238">
        <v>662154.59</v>
      </c>
      <c r="N2093" s="89">
        <v>0.05</v>
      </c>
      <c r="O2093" s="239">
        <f t="shared" si="197"/>
        <v>832866.3</v>
      </c>
      <c r="P2093" s="238">
        <f t="shared" si="198"/>
        <v>292933.14896712324</v>
      </c>
      <c r="Q2093" s="238">
        <f t="shared" si="199"/>
        <v>539933.15103287681</v>
      </c>
      <c r="R2093" s="89">
        <v>0.05</v>
      </c>
      <c r="S2093" s="238">
        <f t="shared" si="196"/>
        <v>512936.49348123296</v>
      </c>
    </row>
    <row r="2094" spans="2:19" ht="15" customHeight="1" x14ac:dyDescent="0.25">
      <c r="B2094" s="11">
        <v>2090</v>
      </c>
      <c r="C2094" s="161" t="s">
        <v>740</v>
      </c>
      <c r="D2094" s="237"/>
      <c r="E2094" s="152">
        <v>42455</v>
      </c>
      <c r="F2094" s="58">
        <v>44482</v>
      </c>
      <c r="G2094" s="5">
        <f t="shared" si="194"/>
        <v>5.5534246575342463</v>
      </c>
      <c r="H2094" s="11">
        <v>15</v>
      </c>
      <c r="I2094" s="11"/>
      <c r="J2094" s="87">
        <v>0.05</v>
      </c>
      <c r="K2094" s="88">
        <f t="shared" si="195"/>
        <v>6.3333333333333325E-2</v>
      </c>
      <c r="L2094" s="238">
        <v>793206</v>
      </c>
      <c r="M2094" s="238">
        <v>662154.59</v>
      </c>
      <c r="N2094" s="89">
        <v>0.05</v>
      </c>
      <c r="O2094" s="239">
        <f t="shared" si="197"/>
        <v>832866.3</v>
      </c>
      <c r="P2094" s="238">
        <f t="shared" si="198"/>
        <v>292933.14896712324</v>
      </c>
      <c r="Q2094" s="238">
        <f t="shared" si="199"/>
        <v>539933.15103287681</v>
      </c>
      <c r="R2094" s="89">
        <v>0.05</v>
      </c>
      <c r="S2094" s="238">
        <f t="shared" si="196"/>
        <v>512936.49348123296</v>
      </c>
    </row>
    <row r="2095" spans="2:19" ht="15" customHeight="1" x14ac:dyDescent="0.25">
      <c r="B2095" s="11">
        <v>2091</v>
      </c>
      <c r="C2095" s="161" t="s">
        <v>740</v>
      </c>
      <c r="D2095" s="237"/>
      <c r="E2095" s="152">
        <v>42455</v>
      </c>
      <c r="F2095" s="58">
        <v>44482</v>
      </c>
      <c r="G2095" s="5">
        <f t="shared" si="194"/>
        <v>5.5534246575342463</v>
      </c>
      <c r="H2095" s="11">
        <v>15</v>
      </c>
      <c r="I2095" s="11"/>
      <c r="J2095" s="87">
        <v>0.05</v>
      </c>
      <c r="K2095" s="88">
        <f t="shared" si="195"/>
        <v>6.3333333333333325E-2</v>
      </c>
      <c r="L2095" s="238">
        <v>793206</v>
      </c>
      <c r="M2095" s="238">
        <v>662154.59</v>
      </c>
      <c r="N2095" s="89">
        <v>0.05</v>
      </c>
      <c r="O2095" s="239">
        <f t="shared" si="197"/>
        <v>832866.3</v>
      </c>
      <c r="P2095" s="238">
        <f t="shared" si="198"/>
        <v>292933.14896712324</v>
      </c>
      <c r="Q2095" s="238">
        <f t="shared" si="199"/>
        <v>539933.15103287681</v>
      </c>
      <c r="R2095" s="89">
        <v>0.05</v>
      </c>
      <c r="S2095" s="238">
        <f t="shared" si="196"/>
        <v>512936.49348123296</v>
      </c>
    </row>
    <row r="2096" spans="2:19" ht="15" customHeight="1" x14ac:dyDescent="0.25">
      <c r="B2096" s="11">
        <v>2092</v>
      </c>
      <c r="C2096" s="161" t="s">
        <v>740</v>
      </c>
      <c r="D2096" s="237"/>
      <c r="E2096" s="152">
        <v>42455</v>
      </c>
      <c r="F2096" s="58">
        <v>44482</v>
      </c>
      <c r="G2096" s="5">
        <f t="shared" si="194"/>
        <v>5.5534246575342463</v>
      </c>
      <c r="H2096" s="11">
        <v>15</v>
      </c>
      <c r="I2096" s="11"/>
      <c r="J2096" s="87">
        <v>0.05</v>
      </c>
      <c r="K2096" s="88">
        <f t="shared" si="195"/>
        <v>6.3333333333333325E-2</v>
      </c>
      <c r="L2096" s="238">
        <v>793206</v>
      </c>
      <c r="M2096" s="238">
        <v>662154.59</v>
      </c>
      <c r="N2096" s="89">
        <v>0.05</v>
      </c>
      <c r="O2096" s="239">
        <f t="shared" si="197"/>
        <v>832866.3</v>
      </c>
      <c r="P2096" s="238">
        <f t="shared" si="198"/>
        <v>292933.14896712324</v>
      </c>
      <c r="Q2096" s="238">
        <f t="shared" si="199"/>
        <v>539933.15103287681</v>
      </c>
      <c r="R2096" s="89">
        <v>0.05</v>
      </c>
      <c r="S2096" s="238">
        <f t="shared" si="196"/>
        <v>512936.49348123296</v>
      </c>
    </row>
    <row r="2097" spans="2:19" ht="15" customHeight="1" x14ac:dyDescent="0.25">
      <c r="B2097" s="11">
        <v>2093</v>
      </c>
      <c r="C2097" s="161" t="s">
        <v>740</v>
      </c>
      <c r="D2097" s="237"/>
      <c r="E2097" s="152">
        <v>42455</v>
      </c>
      <c r="F2097" s="58">
        <v>44482</v>
      </c>
      <c r="G2097" s="5">
        <f t="shared" si="194"/>
        <v>5.5534246575342463</v>
      </c>
      <c r="H2097" s="11">
        <v>15</v>
      </c>
      <c r="I2097" s="11"/>
      <c r="J2097" s="87">
        <v>0.05</v>
      </c>
      <c r="K2097" s="88">
        <f t="shared" si="195"/>
        <v>6.3333333333333325E-2</v>
      </c>
      <c r="L2097" s="238">
        <v>793206</v>
      </c>
      <c r="M2097" s="238">
        <v>662154.59</v>
      </c>
      <c r="N2097" s="89">
        <v>0.05</v>
      </c>
      <c r="O2097" s="239">
        <f t="shared" si="197"/>
        <v>832866.3</v>
      </c>
      <c r="P2097" s="238">
        <f t="shared" si="198"/>
        <v>292933.14896712324</v>
      </c>
      <c r="Q2097" s="238">
        <f t="shared" si="199"/>
        <v>539933.15103287681</v>
      </c>
      <c r="R2097" s="89">
        <v>0.05</v>
      </c>
      <c r="S2097" s="238">
        <f t="shared" si="196"/>
        <v>512936.49348123296</v>
      </c>
    </row>
    <row r="2098" spans="2:19" ht="15" customHeight="1" x14ac:dyDescent="0.25">
      <c r="B2098" s="11">
        <v>2094</v>
      </c>
      <c r="C2098" s="161" t="s">
        <v>740</v>
      </c>
      <c r="D2098" s="237"/>
      <c r="E2098" s="152">
        <v>42455</v>
      </c>
      <c r="F2098" s="58">
        <v>44482</v>
      </c>
      <c r="G2098" s="5">
        <f t="shared" si="194"/>
        <v>5.5534246575342463</v>
      </c>
      <c r="H2098" s="11">
        <v>15</v>
      </c>
      <c r="I2098" s="11"/>
      <c r="J2098" s="87">
        <v>0.05</v>
      </c>
      <c r="K2098" s="88">
        <f t="shared" si="195"/>
        <v>6.3333333333333325E-2</v>
      </c>
      <c r="L2098" s="238">
        <v>793206</v>
      </c>
      <c r="M2098" s="238">
        <v>662154.59</v>
      </c>
      <c r="N2098" s="89">
        <v>0.05</v>
      </c>
      <c r="O2098" s="239">
        <f t="shared" si="197"/>
        <v>832866.3</v>
      </c>
      <c r="P2098" s="238">
        <f t="shared" si="198"/>
        <v>292933.14896712324</v>
      </c>
      <c r="Q2098" s="238">
        <f t="shared" si="199"/>
        <v>539933.15103287681</v>
      </c>
      <c r="R2098" s="89">
        <v>0.05</v>
      </c>
      <c r="S2098" s="238">
        <f t="shared" si="196"/>
        <v>512936.49348123296</v>
      </c>
    </row>
    <row r="2099" spans="2:19" ht="15" customHeight="1" x14ac:dyDescent="0.25">
      <c r="B2099" s="11">
        <v>2095</v>
      </c>
      <c r="C2099" s="161" t="s">
        <v>740</v>
      </c>
      <c r="D2099" s="237"/>
      <c r="E2099" s="152">
        <v>42455</v>
      </c>
      <c r="F2099" s="58">
        <v>44482</v>
      </c>
      <c r="G2099" s="5">
        <f t="shared" si="194"/>
        <v>5.5534246575342463</v>
      </c>
      <c r="H2099" s="11">
        <v>15</v>
      </c>
      <c r="I2099" s="11"/>
      <c r="J2099" s="87">
        <v>0.05</v>
      </c>
      <c r="K2099" s="88">
        <f t="shared" si="195"/>
        <v>6.3333333333333325E-2</v>
      </c>
      <c r="L2099" s="238">
        <v>793206</v>
      </c>
      <c r="M2099" s="238">
        <v>662154.59</v>
      </c>
      <c r="N2099" s="89">
        <v>0.05</v>
      </c>
      <c r="O2099" s="239">
        <f t="shared" si="197"/>
        <v>832866.3</v>
      </c>
      <c r="P2099" s="238">
        <f t="shared" si="198"/>
        <v>292933.14896712324</v>
      </c>
      <c r="Q2099" s="238">
        <f t="shared" si="199"/>
        <v>539933.15103287681</v>
      </c>
      <c r="R2099" s="89">
        <v>0.05</v>
      </c>
      <c r="S2099" s="238">
        <f t="shared" si="196"/>
        <v>512936.49348123296</v>
      </c>
    </row>
    <row r="2100" spans="2:19" ht="15" customHeight="1" x14ac:dyDescent="0.25">
      <c r="B2100" s="11">
        <v>2096</v>
      </c>
      <c r="C2100" s="161" t="s">
        <v>740</v>
      </c>
      <c r="D2100" s="237"/>
      <c r="E2100" s="152">
        <v>42455</v>
      </c>
      <c r="F2100" s="58">
        <v>44482</v>
      </c>
      <c r="G2100" s="5">
        <f t="shared" si="194"/>
        <v>5.5534246575342463</v>
      </c>
      <c r="H2100" s="11">
        <v>15</v>
      </c>
      <c r="I2100" s="11"/>
      <c r="J2100" s="87">
        <v>0.05</v>
      </c>
      <c r="K2100" s="88">
        <f t="shared" si="195"/>
        <v>6.3333333333333325E-2</v>
      </c>
      <c r="L2100" s="238">
        <v>793206</v>
      </c>
      <c r="M2100" s="238">
        <v>662154.59</v>
      </c>
      <c r="N2100" s="89">
        <v>0.05</v>
      </c>
      <c r="O2100" s="239">
        <f t="shared" si="197"/>
        <v>832866.3</v>
      </c>
      <c r="P2100" s="238">
        <f t="shared" si="198"/>
        <v>292933.14896712324</v>
      </c>
      <c r="Q2100" s="238">
        <f t="shared" si="199"/>
        <v>539933.15103287681</v>
      </c>
      <c r="R2100" s="89">
        <v>0.05</v>
      </c>
      <c r="S2100" s="238">
        <f t="shared" si="196"/>
        <v>512936.49348123296</v>
      </c>
    </row>
    <row r="2101" spans="2:19" ht="15" customHeight="1" x14ac:dyDescent="0.25">
      <c r="B2101" s="11">
        <v>2097</v>
      </c>
      <c r="C2101" s="161" t="s">
        <v>740</v>
      </c>
      <c r="D2101" s="237"/>
      <c r="E2101" s="152">
        <v>42455</v>
      </c>
      <c r="F2101" s="58">
        <v>44482</v>
      </c>
      <c r="G2101" s="5">
        <f t="shared" si="194"/>
        <v>5.5534246575342463</v>
      </c>
      <c r="H2101" s="11">
        <v>15</v>
      </c>
      <c r="I2101" s="11"/>
      <c r="J2101" s="87">
        <v>0.05</v>
      </c>
      <c r="K2101" s="88">
        <f t="shared" si="195"/>
        <v>6.3333333333333325E-2</v>
      </c>
      <c r="L2101" s="238">
        <v>793206</v>
      </c>
      <c r="M2101" s="238">
        <v>662154.59</v>
      </c>
      <c r="N2101" s="89">
        <v>0.05</v>
      </c>
      <c r="O2101" s="239">
        <f t="shared" si="197"/>
        <v>832866.3</v>
      </c>
      <c r="P2101" s="238">
        <f t="shared" si="198"/>
        <v>292933.14896712324</v>
      </c>
      <c r="Q2101" s="238">
        <f t="shared" si="199"/>
        <v>539933.15103287681</v>
      </c>
      <c r="R2101" s="89">
        <v>0.05</v>
      </c>
      <c r="S2101" s="238">
        <f t="shared" si="196"/>
        <v>512936.49348123296</v>
      </c>
    </row>
    <row r="2102" spans="2:19" ht="15" customHeight="1" x14ac:dyDescent="0.25">
      <c r="B2102" s="11">
        <v>2098</v>
      </c>
      <c r="C2102" s="161" t="s">
        <v>740</v>
      </c>
      <c r="D2102" s="237"/>
      <c r="E2102" s="152">
        <v>42455</v>
      </c>
      <c r="F2102" s="58">
        <v>44482</v>
      </c>
      <c r="G2102" s="5">
        <f t="shared" si="194"/>
        <v>5.5534246575342463</v>
      </c>
      <c r="H2102" s="11">
        <v>15</v>
      </c>
      <c r="I2102" s="11"/>
      <c r="J2102" s="87">
        <v>0.05</v>
      </c>
      <c r="K2102" s="88">
        <f t="shared" si="195"/>
        <v>6.3333333333333325E-2</v>
      </c>
      <c r="L2102" s="238">
        <v>793206</v>
      </c>
      <c r="M2102" s="238">
        <v>662154.59</v>
      </c>
      <c r="N2102" s="89">
        <v>0.05</v>
      </c>
      <c r="O2102" s="239">
        <f t="shared" si="197"/>
        <v>832866.3</v>
      </c>
      <c r="P2102" s="238">
        <f t="shared" si="198"/>
        <v>292933.14896712324</v>
      </c>
      <c r="Q2102" s="238">
        <f t="shared" si="199"/>
        <v>539933.15103287681</v>
      </c>
      <c r="R2102" s="89">
        <v>0.05</v>
      </c>
      <c r="S2102" s="238">
        <f t="shared" si="196"/>
        <v>512936.49348123296</v>
      </c>
    </row>
    <row r="2103" spans="2:19" ht="15" customHeight="1" x14ac:dyDescent="0.25">
      <c r="B2103" s="11">
        <v>2099</v>
      </c>
      <c r="C2103" s="161" t="s">
        <v>740</v>
      </c>
      <c r="D2103" s="237"/>
      <c r="E2103" s="152">
        <v>42455</v>
      </c>
      <c r="F2103" s="58">
        <v>44482</v>
      </c>
      <c r="G2103" s="5">
        <f t="shared" si="194"/>
        <v>5.5534246575342463</v>
      </c>
      <c r="H2103" s="11">
        <v>15</v>
      </c>
      <c r="I2103" s="11"/>
      <c r="J2103" s="87">
        <v>0.05</v>
      </c>
      <c r="K2103" s="88">
        <f t="shared" si="195"/>
        <v>6.3333333333333325E-2</v>
      </c>
      <c r="L2103" s="238">
        <v>793206</v>
      </c>
      <c r="M2103" s="238">
        <v>662154.59</v>
      </c>
      <c r="N2103" s="89">
        <v>0.05</v>
      </c>
      <c r="O2103" s="239">
        <f t="shared" si="197"/>
        <v>832866.3</v>
      </c>
      <c r="P2103" s="238">
        <f t="shared" si="198"/>
        <v>292933.14896712324</v>
      </c>
      <c r="Q2103" s="238">
        <f t="shared" si="199"/>
        <v>539933.15103287681</v>
      </c>
      <c r="R2103" s="89">
        <v>0.05</v>
      </c>
      <c r="S2103" s="238">
        <f t="shared" si="196"/>
        <v>512936.49348123296</v>
      </c>
    </row>
    <row r="2104" spans="2:19" ht="15" customHeight="1" x14ac:dyDescent="0.25">
      <c r="B2104" s="11">
        <v>2100</v>
      </c>
      <c r="C2104" s="161" t="s">
        <v>740</v>
      </c>
      <c r="D2104" s="237"/>
      <c r="E2104" s="152">
        <v>42455</v>
      </c>
      <c r="F2104" s="58">
        <v>44482</v>
      </c>
      <c r="G2104" s="5">
        <f t="shared" si="194"/>
        <v>5.5534246575342463</v>
      </c>
      <c r="H2104" s="11">
        <v>15</v>
      </c>
      <c r="I2104" s="11"/>
      <c r="J2104" s="87">
        <v>0.05</v>
      </c>
      <c r="K2104" s="88">
        <f t="shared" si="195"/>
        <v>6.3333333333333325E-2</v>
      </c>
      <c r="L2104" s="238">
        <v>793206</v>
      </c>
      <c r="M2104" s="238">
        <v>662154.59</v>
      </c>
      <c r="N2104" s="89">
        <v>0.05</v>
      </c>
      <c r="O2104" s="239">
        <f t="shared" si="197"/>
        <v>832866.3</v>
      </c>
      <c r="P2104" s="238">
        <f t="shared" si="198"/>
        <v>292933.14896712324</v>
      </c>
      <c r="Q2104" s="238">
        <f t="shared" si="199"/>
        <v>539933.15103287681</v>
      </c>
      <c r="R2104" s="89">
        <v>0.05</v>
      </c>
      <c r="S2104" s="238">
        <f t="shared" si="196"/>
        <v>512936.49348123296</v>
      </c>
    </row>
    <row r="2105" spans="2:19" ht="15" customHeight="1" x14ac:dyDescent="0.25">
      <c r="B2105" s="11">
        <v>2101</v>
      </c>
      <c r="C2105" s="161" t="s">
        <v>740</v>
      </c>
      <c r="D2105" s="237"/>
      <c r="E2105" s="152">
        <v>42455</v>
      </c>
      <c r="F2105" s="58">
        <v>44482</v>
      </c>
      <c r="G2105" s="5">
        <f t="shared" si="194"/>
        <v>5.5534246575342463</v>
      </c>
      <c r="H2105" s="11">
        <v>15</v>
      </c>
      <c r="I2105" s="11"/>
      <c r="J2105" s="87">
        <v>0.05</v>
      </c>
      <c r="K2105" s="88">
        <f t="shared" si="195"/>
        <v>6.3333333333333325E-2</v>
      </c>
      <c r="L2105" s="238">
        <v>793206</v>
      </c>
      <c r="M2105" s="238">
        <v>662154.59</v>
      </c>
      <c r="N2105" s="89">
        <v>0.05</v>
      </c>
      <c r="O2105" s="239">
        <f t="shared" si="197"/>
        <v>832866.3</v>
      </c>
      <c r="P2105" s="238">
        <f t="shared" si="198"/>
        <v>292933.14896712324</v>
      </c>
      <c r="Q2105" s="238">
        <f t="shared" si="199"/>
        <v>539933.15103287681</v>
      </c>
      <c r="R2105" s="89">
        <v>0.05</v>
      </c>
      <c r="S2105" s="238">
        <f t="shared" si="196"/>
        <v>512936.49348123296</v>
      </c>
    </row>
    <row r="2106" spans="2:19" ht="15" customHeight="1" x14ac:dyDescent="0.25">
      <c r="B2106" s="11">
        <v>2102</v>
      </c>
      <c r="C2106" s="161" t="s">
        <v>740</v>
      </c>
      <c r="D2106" s="237"/>
      <c r="E2106" s="152">
        <v>42455</v>
      </c>
      <c r="F2106" s="58">
        <v>44482</v>
      </c>
      <c r="G2106" s="5">
        <f t="shared" si="194"/>
        <v>5.5534246575342463</v>
      </c>
      <c r="H2106" s="11">
        <v>15</v>
      </c>
      <c r="I2106" s="11"/>
      <c r="J2106" s="87">
        <v>0.05</v>
      </c>
      <c r="K2106" s="88">
        <f t="shared" si="195"/>
        <v>6.3333333333333325E-2</v>
      </c>
      <c r="L2106" s="238">
        <v>793206</v>
      </c>
      <c r="M2106" s="238">
        <v>662154.59</v>
      </c>
      <c r="N2106" s="89">
        <v>0.05</v>
      </c>
      <c r="O2106" s="239">
        <f t="shared" si="197"/>
        <v>832866.3</v>
      </c>
      <c r="P2106" s="238">
        <f t="shared" si="198"/>
        <v>292933.14896712324</v>
      </c>
      <c r="Q2106" s="238">
        <f t="shared" si="199"/>
        <v>539933.15103287681</v>
      </c>
      <c r="R2106" s="89">
        <v>0.05</v>
      </c>
      <c r="S2106" s="238">
        <f t="shared" si="196"/>
        <v>512936.49348123296</v>
      </c>
    </row>
    <row r="2107" spans="2:19" ht="15" customHeight="1" x14ac:dyDescent="0.25">
      <c r="B2107" s="11">
        <v>2103</v>
      </c>
      <c r="C2107" s="161" t="s">
        <v>740</v>
      </c>
      <c r="D2107" s="237"/>
      <c r="E2107" s="152">
        <v>42455</v>
      </c>
      <c r="F2107" s="58">
        <v>44482</v>
      </c>
      <c r="G2107" s="5">
        <f t="shared" si="194"/>
        <v>5.5534246575342463</v>
      </c>
      <c r="H2107" s="11">
        <v>15</v>
      </c>
      <c r="I2107" s="11"/>
      <c r="J2107" s="87">
        <v>0.05</v>
      </c>
      <c r="K2107" s="88">
        <f t="shared" si="195"/>
        <v>6.3333333333333325E-2</v>
      </c>
      <c r="L2107" s="238">
        <v>793206</v>
      </c>
      <c r="M2107" s="238">
        <v>662154.59</v>
      </c>
      <c r="N2107" s="89">
        <v>0.05</v>
      </c>
      <c r="O2107" s="239">
        <f t="shared" si="197"/>
        <v>832866.3</v>
      </c>
      <c r="P2107" s="238">
        <f t="shared" si="198"/>
        <v>292933.14896712324</v>
      </c>
      <c r="Q2107" s="238">
        <f t="shared" si="199"/>
        <v>539933.15103287681</v>
      </c>
      <c r="R2107" s="89">
        <v>0.05</v>
      </c>
      <c r="S2107" s="238">
        <f t="shared" si="196"/>
        <v>512936.49348123296</v>
      </c>
    </row>
    <row r="2108" spans="2:19" ht="15" customHeight="1" x14ac:dyDescent="0.25">
      <c r="B2108" s="11">
        <v>2104</v>
      </c>
      <c r="C2108" s="161" t="s">
        <v>740</v>
      </c>
      <c r="D2108" s="237"/>
      <c r="E2108" s="152">
        <v>42455</v>
      </c>
      <c r="F2108" s="58">
        <v>44482</v>
      </c>
      <c r="G2108" s="5">
        <f t="shared" si="194"/>
        <v>5.5534246575342463</v>
      </c>
      <c r="H2108" s="11">
        <v>15</v>
      </c>
      <c r="I2108" s="11"/>
      <c r="J2108" s="87">
        <v>0.05</v>
      </c>
      <c r="K2108" s="88">
        <f t="shared" si="195"/>
        <v>6.3333333333333325E-2</v>
      </c>
      <c r="L2108" s="238">
        <v>793206</v>
      </c>
      <c r="M2108" s="238">
        <v>662154.59</v>
      </c>
      <c r="N2108" s="89">
        <v>0.05</v>
      </c>
      <c r="O2108" s="239">
        <f t="shared" si="197"/>
        <v>832866.3</v>
      </c>
      <c r="P2108" s="238">
        <f t="shared" si="198"/>
        <v>292933.14896712324</v>
      </c>
      <c r="Q2108" s="238">
        <f t="shared" si="199"/>
        <v>539933.15103287681</v>
      </c>
      <c r="R2108" s="89">
        <v>0.05</v>
      </c>
      <c r="S2108" s="238">
        <f t="shared" si="196"/>
        <v>512936.49348123296</v>
      </c>
    </row>
    <row r="2109" spans="2:19" ht="15" customHeight="1" x14ac:dyDescent="0.25">
      <c r="B2109" s="11">
        <v>2105</v>
      </c>
      <c r="C2109" s="161" t="s">
        <v>740</v>
      </c>
      <c r="D2109" s="237"/>
      <c r="E2109" s="152">
        <v>42455</v>
      </c>
      <c r="F2109" s="58">
        <v>44482</v>
      </c>
      <c r="G2109" s="5">
        <f t="shared" si="194"/>
        <v>5.5534246575342463</v>
      </c>
      <c r="H2109" s="11">
        <v>15</v>
      </c>
      <c r="I2109" s="11"/>
      <c r="J2109" s="87">
        <v>0.05</v>
      </c>
      <c r="K2109" s="88">
        <f t="shared" si="195"/>
        <v>6.3333333333333325E-2</v>
      </c>
      <c r="L2109" s="238">
        <v>793206</v>
      </c>
      <c r="M2109" s="238">
        <v>662154.59</v>
      </c>
      <c r="N2109" s="89">
        <v>0.05</v>
      </c>
      <c r="O2109" s="239">
        <f t="shared" si="197"/>
        <v>832866.3</v>
      </c>
      <c r="P2109" s="238">
        <f t="shared" si="198"/>
        <v>292933.14896712324</v>
      </c>
      <c r="Q2109" s="238">
        <f t="shared" si="199"/>
        <v>539933.15103287681</v>
      </c>
      <c r="R2109" s="89">
        <v>0.05</v>
      </c>
      <c r="S2109" s="238">
        <f t="shared" si="196"/>
        <v>512936.49348123296</v>
      </c>
    </row>
    <row r="2110" spans="2:19" ht="15" customHeight="1" x14ac:dyDescent="0.25">
      <c r="B2110" s="11">
        <v>2106</v>
      </c>
      <c r="C2110" s="161" t="s">
        <v>740</v>
      </c>
      <c r="D2110" s="237"/>
      <c r="E2110" s="152">
        <v>42455</v>
      </c>
      <c r="F2110" s="58">
        <v>44482</v>
      </c>
      <c r="G2110" s="5">
        <f t="shared" si="194"/>
        <v>5.5534246575342463</v>
      </c>
      <c r="H2110" s="11">
        <v>15</v>
      </c>
      <c r="I2110" s="11"/>
      <c r="J2110" s="87">
        <v>0.05</v>
      </c>
      <c r="K2110" s="88">
        <f t="shared" si="195"/>
        <v>6.3333333333333325E-2</v>
      </c>
      <c r="L2110" s="238">
        <v>793206</v>
      </c>
      <c r="M2110" s="238">
        <v>662154.59</v>
      </c>
      <c r="N2110" s="89">
        <v>0.05</v>
      </c>
      <c r="O2110" s="239">
        <f t="shared" si="197"/>
        <v>832866.3</v>
      </c>
      <c r="P2110" s="238">
        <f t="shared" si="198"/>
        <v>292933.14896712324</v>
      </c>
      <c r="Q2110" s="238">
        <f t="shared" si="199"/>
        <v>539933.15103287681</v>
      </c>
      <c r="R2110" s="89">
        <v>0.05</v>
      </c>
      <c r="S2110" s="238">
        <f t="shared" si="196"/>
        <v>512936.49348123296</v>
      </c>
    </row>
    <row r="2111" spans="2:19" ht="15" customHeight="1" x14ac:dyDescent="0.25">
      <c r="B2111" s="11">
        <v>2107</v>
      </c>
      <c r="C2111" s="161" t="s">
        <v>740</v>
      </c>
      <c r="D2111" s="237"/>
      <c r="E2111" s="152">
        <v>42455</v>
      </c>
      <c r="F2111" s="58">
        <v>44482</v>
      </c>
      <c r="G2111" s="5">
        <f t="shared" si="194"/>
        <v>5.5534246575342463</v>
      </c>
      <c r="H2111" s="11">
        <v>15</v>
      </c>
      <c r="I2111" s="11"/>
      <c r="J2111" s="87">
        <v>0.05</v>
      </c>
      <c r="K2111" s="88">
        <f t="shared" si="195"/>
        <v>6.3333333333333325E-2</v>
      </c>
      <c r="L2111" s="238">
        <v>793206</v>
      </c>
      <c r="M2111" s="238">
        <v>662154.59</v>
      </c>
      <c r="N2111" s="89">
        <v>0.05</v>
      </c>
      <c r="O2111" s="239">
        <f t="shared" si="197"/>
        <v>832866.3</v>
      </c>
      <c r="P2111" s="238">
        <f t="shared" si="198"/>
        <v>292933.14896712324</v>
      </c>
      <c r="Q2111" s="238">
        <f t="shared" si="199"/>
        <v>539933.15103287681</v>
      </c>
      <c r="R2111" s="89">
        <v>0.05</v>
      </c>
      <c r="S2111" s="238">
        <f t="shared" si="196"/>
        <v>512936.49348123296</v>
      </c>
    </row>
    <row r="2112" spans="2:19" ht="15" customHeight="1" x14ac:dyDescent="0.25">
      <c r="B2112" s="11">
        <v>2108</v>
      </c>
      <c r="C2112" s="161" t="s">
        <v>740</v>
      </c>
      <c r="D2112" s="237"/>
      <c r="E2112" s="152">
        <v>42455</v>
      </c>
      <c r="F2112" s="58">
        <v>44482</v>
      </c>
      <c r="G2112" s="5">
        <f t="shared" si="194"/>
        <v>5.5534246575342463</v>
      </c>
      <c r="H2112" s="11">
        <v>15</v>
      </c>
      <c r="I2112" s="11"/>
      <c r="J2112" s="87">
        <v>0.05</v>
      </c>
      <c r="K2112" s="88">
        <f t="shared" si="195"/>
        <v>6.3333333333333325E-2</v>
      </c>
      <c r="L2112" s="238">
        <v>793206</v>
      </c>
      <c r="M2112" s="238">
        <v>662154.59</v>
      </c>
      <c r="N2112" s="89">
        <v>0.05</v>
      </c>
      <c r="O2112" s="239">
        <f t="shared" si="197"/>
        <v>832866.3</v>
      </c>
      <c r="P2112" s="238">
        <f t="shared" si="198"/>
        <v>292933.14896712324</v>
      </c>
      <c r="Q2112" s="238">
        <f t="shared" si="199"/>
        <v>539933.15103287681</v>
      </c>
      <c r="R2112" s="89">
        <v>0.05</v>
      </c>
      <c r="S2112" s="238">
        <f t="shared" si="196"/>
        <v>512936.49348123296</v>
      </c>
    </row>
    <row r="2113" spans="2:19" ht="15" customHeight="1" x14ac:dyDescent="0.25">
      <c r="B2113" s="11">
        <v>2109</v>
      </c>
      <c r="C2113" s="161" t="s">
        <v>740</v>
      </c>
      <c r="D2113" s="237"/>
      <c r="E2113" s="152">
        <v>42455</v>
      </c>
      <c r="F2113" s="58">
        <v>44482</v>
      </c>
      <c r="G2113" s="5">
        <f t="shared" si="194"/>
        <v>5.5534246575342463</v>
      </c>
      <c r="H2113" s="11">
        <v>15</v>
      </c>
      <c r="I2113" s="11"/>
      <c r="J2113" s="87">
        <v>0.05</v>
      </c>
      <c r="K2113" s="88">
        <f t="shared" si="195"/>
        <v>6.3333333333333325E-2</v>
      </c>
      <c r="L2113" s="238">
        <v>793206</v>
      </c>
      <c r="M2113" s="238">
        <v>662154.59</v>
      </c>
      <c r="N2113" s="89">
        <v>0.05</v>
      </c>
      <c r="O2113" s="239">
        <f t="shared" si="197"/>
        <v>832866.3</v>
      </c>
      <c r="P2113" s="238">
        <f t="shared" si="198"/>
        <v>292933.14896712324</v>
      </c>
      <c r="Q2113" s="238">
        <f t="shared" si="199"/>
        <v>539933.15103287681</v>
      </c>
      <c r="R2113" s="89">
        <v>0.05</v>
      </c>
      <c r="S2113" s="238">
        <f t="shared" si="196"/>
        <v>512936.49348123296</v>
      </c>
    </row>
    <row r="2114" spans="2:19" ht="15" customHeight="1" x14ac:dyDescent="0.25">
      <c r="B2114" s="11">
        <v>2110</v>
      </c>
      <c r="C2114" s="161" t="s">
        <v>740</v>
      </c>
      <c r="D2114" s="237"/>
      <c r="E2114" s="152">
        <v>42455</v>
      </c>
      <c r="F2114" s="58">
        <v>44482</v>
      </c>
      <c r="G2114" s="5">
        <f t="shared" si="194"/>
        <v>5.5534246575342463</v>
      </c>
      <c r="H2114" s="11">
        <v>15</v>
      </c>
      <c r="I2114" s="11"/>
      <c r="J2114" s="87">
        <v>0.05</v>
      </c>
      <c r="K2114" s="88">
        <f t="shared" si="195"/>
        <v>6.3333333333333325E-2</v>
      </c>
      <c r="L2114" s="238">
        <v>793206</v>
      </c>
      <c r="M2114" s="238">
        <v>662154.59</v>
      </c>
      <c r="N2114" s="89">
        <v>0.05</v>
      </c>
      <c r="O2114" s="239">
        <f t="shared" si="197"/>
        <v>832866.3</v>
      </c>
      <c r="P2114" s="238">
        <f t="shared" si="198"/>
        <v>292933.14896712324</v>
      </c>
      <c r="Q2114" s="238">
        <f t="shared" si="199"/>
        <v>539933.15103287681</v>
      </c>
      <c r="R2114" s="89">
        <v>0.05</v>
      </c>
      <c r="S2114" s="238">
        <f t="shared" si="196"/>
        <v>512936.49348123296</v>
      </c>
    </row>
    <row r="2115" spans="2:19" ht="15" customHeight="1" x14ac:dyDescent="0.25">
      <c r="B2115" s="11">
        <v>2111</v>
      </c>
      <c r="C2115" s="161" t="s">
        <v>740</v>
      </c>
      <c r="D2115" s="237"/>
      <c r="E2115" s="152">
        <v>42455</v>
      </c>
      <c r="F2115" s="58">
        <v>44482</v>
      </c>
      <c r="G2115" s="5">
        <f t="shared" si="194"/>
        <v>5.5534246575342463</v>
      </c>
      <c r="H2115" s="11">
        <v>15</v>
      </c>
      <c r="I2115" s="11"/>
      <c r="J2115" s="87">
        <v>0.05</v>
      </c>
      <c r="K2115" s="88">
        <f t="shared" si="195"/>
        <v>6.3333333333333325E-2</v>
      </c>
      <c r="L2115" s="238">
        <v>793206</v>
      </c>
      <c r="M2115" s="238">
        <v>662154.59</v>
      </c>
      <c r="N2115" s="89">
        <v>0.05</v>
      </c>
      <c r="O2115" s="239">
        <f t="shared" si="197"/>
        <v>832866.3</v>
      </c>
      <c r="P2115" s="238">
        <f t="shared" si="198"/>
        <v>292933.14896712324</v>
      </c>
      <c r="Q2115" s="238">
        <f t="shared" si="199"/>
        <v>539933.15103287681</v>
      </c>
      <c r="R2115" s="89">
        <v>0.05</v>
      </c>
      <c r="S2115" s="238">
        <f t="shared" si="196"/>
        <v>512936.49348123296</v>
      </c>
    </row>
    <row r="2116" spans="2:19" ht="15" customHeight="1" x14ac:dyDescent="0.25">
      <c r="B2116" s="11">
        <v>2112</v>
      </c>
      <c r="C2116" s="161" t="s">
        <v>740</v>
      </c>
      <c r="D2116" s="237"/>
      <c r="E2116" s="152">
        <v>42455</v>
      </c>
      <c r="F2116" s="58">
        <v>44482</v>
      </c>
      <c r="G2116" s="5">
        <f t="shared" si="194"/>
        <v>5.5534246575342463</v>
      </c>
      <c r="H2116" s="11">
        <v>15</v>
      </c>
      <c r="I2116" s="11"/>
      <c r="J2116" s="87">
        <v>0.05</v>
      </c>
      <c r="K2116" s="88">
        <f t="shared" si="195"/>
        <v>6.3333333333333325E-2</v>
      </c>
      <c r="L2116" s="238">
        <v>793206</v>
      </c>
      <c r="M2116" s="238">
        <v>662154.59</v>
      </c>
      <c r="N2116" s="89">
        <v>0.05</v>
      </c>
      <c r="O2116" s="239">
        <f t="shared" si="197"/>
        <v>832866.3</v>
      </c>
      <c r="P2116" s="238">
        <f t="shared" si="198"/>
        <v>292933.14896712324</v>
      </c>
      <c r="Q2116" s="238">
        <f t="shared" si="199"/>
        <v>539933.15103287681</v>
      </c>
      <c r="R2116" s="89">
        <v>0.05</v>
      </c>
      <c r="S2116" s="238">
        <f t="shared" si="196"/>
        <v>512936.49348123296</v>
      </c>
    </row>
    <row r="2117" spans="2:19" ht="15" customHeight="1" x14ac:dyDescent="0.25">
      <c r="B2117" s="11">
        <v>2113</v>
      </c>
      <c r="C2117" s="161" t="s">
        <v>740</v>
      </c>
      <c r="D2117" s="237"/>
      <c r="E2117" s="152">
        <v>42455</v>
      </c>
      <c r="F2117" s="58">
        <v>44482</v>
      </c>
      <c r="G2117" s="5">
        <f t="shared" ref="G2117:G2180" si="200">(F2117-E2117)/(EDATE(F2117,12)-F2117)</f>
        <v>5.5534246575342463</v>
      </c>
      <c r="H2117" s="11">
        <v>15</v>
      </c>
      <c r="I2117" s="11"/>
      <c r="J2117" s="87">
        <v>0.05</v>
      </c>
      <c r="K2117" s="88">
        <f t="shared" ref="K2117:K2180" si="201">(1-J2117)/H2117</f>
        <v>6.3333333333333325E-2</v>
      </c>
      <c r="L2117" s="238">
        <v>793206</v>
      </c>
      <c r="M2117" s="238">
        <v>662154.59</v>
      </c>
      <c r="N2117" s="89">
        <v>0.05</v>
      </c>
      <c r="O2117" s="239">
        <f t="shared" si="197"/>
        <v>832866.3</v>
      </c>
      <c r="P2117" s="238">
        <f t="shared" si="198"/>
        <v>292933.14896712324</v>
      </c>
      <c r="Q2117" s="238">
        <f t="shared" si="199"/>
        <v>539933.15103287681</v>
      </c>
      <c r="R2117" s="89">
        <v>0.05</v>
      </c>
      <c r="S2117" s="238">
        <f t="shared" ref="S2117:S2180" si="202">IF(M2117&lt;=0,0,IF(Q2117&lt;=J2117*O2117,J2117*O2117,Q2117*(1-R2117)))</f>
        <v>512936.49348123296</v>
      </c>
    </row>
    <row r="2118" spans="2:19" ht="15" customHeight="1" x14ac:dyDescent="0.25">
      <c r="B2118" s="11">
        <v>2114</v>
      </c>
      <c r="C2118" s="161" t="s">
        <v>740</v>
      </c>
      <c r="D2118" s="237"/>
      <c r="E2118" s="152">
        <v>42455</v>
      </c>
      <c r="F2118" s="58">
        <v>44482</v>
      </c>
      <c r="G2118" s="5">
        <f t="shared" si="200"/>
        <v>5.5534246575342463</v>
      </c>
      <c r="H2118" s="11">
        <v>15</v>
      </c>
      <c r="I2118" s="11"/>
      <c r="J2118" s="87">
        <v>0.05</v>
      </c>
      <c r="K2118" s="88">
        <f t="shared" si="201"/>
        <v>6.3333333333333325E-2</v>
      </c>
      <c r="L2118" s="238">
        <v>793206</v>
      </c>
      <c r="M2118" s="238">
        <v>662154.59</v>
      </c>
      <c r="N2118" s="89">
        <v>0.05</v>
      </c>
      <c r="O2118" s="239">
        <f t="shared" ref="O2118:O2181" si="203">L2118*(1+N2118)</f>
        <v>832866.3</v>
      </c>
      <c r="P2118" s="238">
        <f t="shared" ref="P2118:P2181" si="204">O2118*K2118*G2118</f>
        <v>292933.14896712324</v>
      </c>
      <c r="Q2118" s="238">
        <f t="shared" ref="Q2118:Q2181" si="205">MAX(O2118-P2118,0)</f>
        <v>539933.15103287681</v>
      </c>
      <c r="R2118" s="89">
        <v>0.05</v>
      </c>
      <c r="S2118" s="238">
        <f t="shared" si="202"/>
        <v>512936.49348123296</v>
      </c>
    </row>
    <row r="2119" spans="2:19" ht="15" customHeight="1" x14ac:dyDescent="0.25">
      <c r="B2119" s="11">
        <v>2115</v>
      </c>
      <c r="C2119" s="161" t="s">
        <v>740</v>
      </c>
      <c r="D2119" s="237"/>
      <c r="E2119" s="152">
        <v>42455</v>
      </c>
      <c r="F2119" s="58">
        <v>44482</v>
      </c>
      <c r="G2119" s="5">
        <f t="shared" si="200"/>
        <v>5.5534246575342463</v>
      </c>
      <c r="H2119" s="11">
        <v>15</v>
      </c>
      <c r="I2119" s="11"/>
      <c r="J2119" s="87">
        <v>0.05</v>
      </c>
      <c r="K2119" s="88">
        <f t="shared" si="201"/>
        <v>6.3333333333333325E-2</v>
      </c>
      <c r="L2119" s="238">
        <v>793206</v>
      </c>
      <c r="M2119" s="238">
        <v>662154.59</v>
      </c>
      <c r="N2119" s="89">
        <v>0.05</v>
      </c>
      <c r="O2119" s="239">
        <f t="shared" si="203"/>
        <v>832866.3</v>
      </c>
      <c r="P2119" s="238">
        <f t="shared" si="204"/>
        <v>292933.14896712324</v>
      </c>
      <c r="Q2119" s="238">
        <f t="shared" si="205"/>
        <v>539933.15103287681</v>
      </c>
      <c r="R2119" s="89">
        <v>0.05</v>
      </c>
      <c r="S2119" s="238">
        <f t="shared" si="202"/>
        <v>512936.49348123296</v>
      </c>
    </row>
    <row r="2120" spans="2:19" ht="15" customHeight="1" x14ac:dyDescent="0.25">
      <c r="B2120" s="11">
        <v>2116</v>
      </c>
      <c r="C2120" s="161" t="s">
        <v>740</v>
      </c>
      <c r="D2120" s="237"/>
      <c r="E2120" s="152">
        <v>42455</v>
      </c>
      <c r="F2120" s="58">
        <v>44482</v>
      </c>
      <c r="G2120" s="5">
        <f t="shared" si="200"/>
        <v>5.5534246575342463</v>
      </c>
      <c r="H2120" s="11">
        <v>15</v>
      </c>
      <c r="I2120" s="11"/>
      <c r="J2120" s="87">
        <v>0.05</v>
      </c>
      <c r="K2120" s="88">
        <f t="shared" si="201"/>
        <v>6.3333333333333325E-2</v>
      </c>
      <c r="L2120" s="238">
        <v>793206</v>
      </c>
      <c r="M2120" s="238">
        <v>662154.59</v>
      </c>
      <c r="N2120" s="89">
        <v>0.05</v>
      </c>
      <c r="O2120" s="239">
        <f t="shared" si="203"/>
        <v>832866.3</v>
      </c>
      <c r="P2120" s="238">
        <f t="shared" si="204"/>
        <v>292933.14896712324</v>
      </c>
      <c r="Q2120" s="238">
        <f t="shared" si="205"/>
        <v>539933.15103287681</v>
      </c>
      <c r="R2120" s="89">
        <v>0.05</v>
      </c>
      <c r="S2120" s="238">
        <f t="shared" si="202"/>
        <v>512936.49348123296</v>
      </c>
    </row>
    <row r="2121" spans="2:19" ht="15" customHeight="1" x14ac:dyDescent="0.25">
      <c r="B2121" s="11">
        <v>2117</v>
      </c>
      <c r="C2121" s="161" t="s">
        <v>740</v>
      </c>
      <c r="D2121" s="237"/>
      <c r="E2121" s="152">
        <v>42455</v>
      </c>
      <c r="F2121" s="58">
        <v>44482</v>
      </c>
      <c r="G2121" s="5">
        <f t="shared" si="200"/>
        <v>5.5534246575342463</v>
      </c>
      <c r="H2121" s="11">
        <v>15</v>
      </c>
      <c r="I2121" s="11"/>
      <c r="J2121" s="87">
        <v>0.05</v>
      </c>
      <c r="K2121" s="88">
        <f t="shared" si="201"/>
        <v>6.3333333333333325E-2</v>
      </c>
      <c r="L2121" s="238">
        <v>793206</v>
      </c>
      <c r="M2121" s="238">
        <v>662154.59</v>
      </c>
      <c r="N2121" s="89">
        <v>0.05</v>
      </c>
      <c r="O2121" s="239">
        <f t="shared" si="203"/>
        <v>832866.3</v>
      </c>
      <c r="P2121" s="238">
        <f t="shared" si="204"/>
        <v>292933.14896712324</v>
      </c>
      <c r="Q2121" s="238">
        <f t="shared" si="205"/>
        <v>539933.15103287681</v>
      </c>
      <c r="R2121" s="89">
        <v>0.05</v>
      </c>
      <c r="S2121" s="238">
        <f t="shared" si="202"/>
        <v>512936.49348123296</v>
      </c>
    </row>
    <row r="2122" spans="2:19" ht="15" customHeight="1" x14ac:dyDescent="0.25">
      <c r="B2122" s="11">
        <v>2118</v>
      </c>
      <c r="C2122" s="161" t="s">
        <v>740</v>
      </c>
      <c r="D2122" s="237"/>
      <c r="E2122" s="152">
        <v>42455</v>
      </c>
      <c r="F2122" s="58">
        <v>44482</v>
      </c>
      <c r="G2122" s="5">
        <f t="shared" si="200"/>
        <v>5.5534246575342463</v>
      </c>
      <c r="H2122" s="11">
        <v>15</v>
      </c>
      <c r="I2122" s="11"/>
      <c r="J2122" s="87">
        <v>0.05</v>
      </c>
      <c r="K2122" s="88">
        <f t="shared" si="201"/>
        <v>6.3333333333333325E-2</v>
      </c>
      <c r="L2122" s="238">
        <v>793206</v>
      </c>
      <c r="M2122" s="238">
        <v>662154.59</v>
      </c>
      <c r="N2122" s="89">
        <v>0.05</v>
      </c>
      <c r="O2122" s="239">
        <f t="shared" si="203"/>
        <v>832866.3</v>
      </c>
      <c r="P2122" s="238">
        <f t="shared" si="204"/>
        <v>292933.14896712324</v>
      </c>
      <c r="Q2122" s="238">
        <f t="shared" si="205"/>
        <v>539933.15103287681</v>
      </c>
      <c r="R2122" s="89">
        <v>0.05</v>
      </c>
      <c r="S2122" s="238">
        <f t="shared" si="202"/>
        <v>512936.49348123296</v>
      </c>
    </row>
    <row r="2123" spans="2:19" ht="15" customHeight="1" x14ac:dyDescent="0.25">
      <c r="B2123" s="11">
        <v>2119</v>
      </c>
      <c r="C2123" s="161" t="s">
        <v>740</v>
      </c>
      <c r="D2123" s="237"/>
      <c r="E2123" s="152">
        <v>42455</v>
      </c>
      <c r="F2123" s="58">
        <v>44482</v>
      </c>
      <c r="G2123" s="5">
        <f t="shared" si="200"/>
        <v>5.5534246575342463</v>
      </c>
      <c r="H2123" s="11">
        <v>15</v>
      </c>
      <c r="I2123" s="11"/>
      <c r="J2123" s="87">
        <v>0.05</v>
      </c>
      <c r="K2123" s="88">
        <f t="shared" si="201"/>
        <v>6.3333333333333325E-2</v>
      </c>
      <c r="L2123" s="238">
        <v>793206</v>
      </c>
      <c r="M2123" s="238">
        <v>662154.59</v>
      </c>
      <c r="N2123" s="89">
        <v>0.05</v>
      </c>
      <c r="O2123" s="239">
        <f t="shared" si="203"/>
        <v>832866.3</v>
      </c>
      <c r="P2123" s="238">
        <f t="shared" si="204"/>
        <v>292933.14896712324</v>
      </c>
      <c r="Q2123" s="238">
        <f t="shared" si="205"/>
        <v>539933.15103287681</v>
      </c>
      <c r="R2123" s="89">
        <v>0.05</v>
      </c>
      <c r="S2123" s="238">
        <f t="shared" si="202"/>
        <v>512936.49348123296</v>
      </c>
    </row>
    <row r="2124" spans="2:19" ht="15" customHeight="1" x14ac:dyDescent="0.25">
      <c r="B2124" s="11">
        <v>2120</v>
      </c>
      <c r="C2124" s="161" t="s">
        <v>740</v>
      </c>
      <c r="D2124" s="237"/>
      <c r="E2124" s="152">
        <v>42455</v>
      </c>
      <c r="F2124" s="58">
        <v>44482</v>
      </c>
      <c r="G2124" s="5">
        <f t="shared" si="200"/>
        <v>5.5534246575342463</v>
      </c>
      <c r="H2124" s="11">
        <v>15</v>
      </c>
      <c r="I2124" s="11"/>
      <c r="J2124" s="87">
        <v>0.05</v>
      </c>
      <c r="K2124" s="88">
        <f t="shared" si="201"/>
        <v>6.3333333333333325E-2</v>
      </c>
      <c r="L2124" s="238">
        <v>793206</v>
      </c>
      <c r="M2124" s="238">
        <v>662154.59</v>
      </c>
      <c r="N2124" s="89">
        <v>0.05</v>
      </c>
      <c r="O2124" s="239">
        <f t="shared" si="203"/>
        <v>832866.3</v>
      </c>
      <c r="P2124" s="238">
        <f t="shared" si="204"/>
        <v>292933.14896712324</v>
      </c>
      <c r="Q2124" s="238">
        <f t="shared" si="205"/>
        <v>539933.15103287681</v>
      </c>
      <c r="R2124" s="89">
        <v>0.05</v>
      </c>
      <c r="S2124" s="238">
        <f t="shared" si="202"/>
        <v>512936.49348123296</v>
      </c>
    </row>
    <row r="2125" spans="2:19" ht="15" customHeight="1" x14ac:dyDescent="0.25">
      <c r="B2125" s="11">
        <v>2121</v>
      </c>
      <c r="C2125" s="161" t="s">
        <v>740</v>
      </c>
      <c r="D2125" s="237"/>
      <c r="E2125" s="152">
        <v>42455</v>
      </c>
      <c r="F2125" s="58">
        <v>44482</v>
      </c>
      <c r="G2125" s="5">
        <f t="shared" si="200"/>
        <v>5.5534246575342463</v>
      </c>
      <c r="H2125" s="11">
        <v>15</v>
      </c>
      <c r="I2125" s="11"/>
      <c r="J2125" s="87">
        <v>0.05</v>
      </c>
      <c r="K2125" s="88">
        <f t="shared" si="201"/>
        <v>6.3333333333333325E-2</v>
      </c>
      <c r="L2125" s="238">
        <v>793206</v>
      </c>
      <c r="M2125" s="238">
        <v>662154.59</v>
      </c>
      <c r="N2125" s="89">
        <v>0.05</v>
      </c>
      <c r="O2125" s="239">
        <f t="shared" si="203"/>
        <v>832866.3</v>
      </c>
      <c r="P2125" s="238">
        <f t="shared" si="204"/>
        <v>292933.14896712324</v>
      </c>
      <c r="Q2125" s="238">
        <f t="shared" si="205"/>
        <v>539933.15103287681</v>
      </c>
      <c r="R2125" s="89">
        <v>0.05</v>
      </c>
      <c r="S2125" s="238">
        <f t="shared" si="202"/>
        <v>512936.49348123296</v>
      </c>
    </row>
    <row r="2126" spans="2:19" ht="15" customHeight="1" x14ac:dyDescent="0.25">
      <c r="B2126" s="11">
        <v>2122</v>
      </c>
      <c r="C2126" s="161" t="s">
        <v>740</v>
      </c>
      <c r="D2126" s="237"/>
      <c r="E2126" s="152">
        <v>42455</v>
      </c>
      <c r="F2126" s="58">
        <v>44482</v>
      </c>
      <c r="G2126" s="5">
        <f t="shared" si="200"/>
        <v>5.5534246575342463</v>
      </c>
      <c r="H2126" s="11">
        <v>15</v>
      </c>
      <c r="I2126" s="11"/>
      <c r="J2126" s="87">
        <v>0.05</v>
      </c>
      <c r="K2126" s="88">
        <f t="shared" si="201"/>
        <v>6.3333333333333325E-2</v>
      </c>
      <c r="L2126" s="238">
        <v>793206</v>
      </c>
      <c r="M2126" s="238">
        <v>662154.59</v>
      </c>
      <c r="N2126" s="89">
        <v>0.05</v>
      </c>
      <c r="O2126" s="239">
        <f t="shared" si="203"/>
        <v>832866.3</v>
      </c>
      <c r="P2126" s="238">
        <f t="shared" si="204"/>
        <v>292933.14896712324</v>
      </c>
      <c r="Q2126" s="238">
        <f t="shared" si="205"/>
        <v>539933.15103287681</v>
      </c>
      <c r="R2126" s="89">
        <v>0.05</v>
      </c>
      <c r="S2126" s="238">
        <f t="shared" si="202"/>
        <v>512936.49348123296</v>
      </c>
    </row>
    <row r="2127" spans="2:19" ht="15" customHeight="1" x14ac:dyDescent="0.25">
      <c r="B2127" s="11">
        <v>2123</v>
      </c>
      <c r="C2127" s="161" t="s">
        <v>740</v>
      </c>
      <c r="D2127" s="237"/>
      <c r="E2127" s="152">
        <v>42455</v>
      </c>
      <c r="F2127" s="58">
        <v>44482</v>
      </c>
      <c r="G2127" s="5">
        <f t="shared" si="200"/>
        <v>5.5534246575342463</v>
      </c>
      <c r="H2127" s="11">
        <v>15</v>
      </c>
      <c r="I2127" s="11"/>
      <c r="J2127" s="87">
        <v>0.05</v>
      </c>
      <c r="K2127" s="88">
        <f t="shared" si="201"/>
        <v>6.3333333333333325E-2</v>
      </c>
      <c r="L2127" s="238">
        <v>793206</v>
      </c>
      <c r="M2127" s="238">
        <v>662154.59</v>
      </c>
      <c r="N2127" s="89">
        <v>0.05</v>
      </c>
      <c r="O2127" s="239">
        <f t="shared" si="203"/>
        <v>832866.3</v>
      </c>
      <c r="P2127" s="238">
        <f t="shared" si="204"/>
        <v>292933.14896712324</v>
      </c>
      <c r="Q2127" s="238">
        <f t="shared" si="205"/>
        <v>539933.15103287681</v>
      </c>
      <c r="R2127" s="89">
        <v>0.05</v>
      </c>
      <c r="S2127" s="238">
        <f t="shared" si="202"/>
        <v>512936.49348123296</v>
      </c>
    </row>
    <row r="2128" spans="2:19" ht="15" customHeight="1" x14ac:dyDescent="0.25">
      <c r="B2128" s="11">
        <v>2124</v>
      </c>
      <c r="C2128" s="161" t="s">
        <v>740</v>
      </c>
      <c r="D2128" s="237"/>
      <c r="E2128" s="152">
        <v>42455</v>
      </c>
      <c r="F2128" s="58">
        <v>44482</v>
      </c>
      <c r="G2128" s="5">
        <f t="shared" si="200"/>
        <v>5.5534246575342463</v>
      </c>
      <c r="H2128" s="11">
        <v>15</v>
      </c>
      <c r="I2128" s="11"/>
      <c r="J2128" s="87">
        <v>0.05</v>
      </c>
      <c r="K2128" s="88">
        <f t="shared" si="201"/>
        <v>6.3333333333333325E-2</v>
      </c>
      <c r="L2128" s="238">
        <v>793206</v>
      </c>
      <c r="M2128" s="238">
        <v>662154.59</v>
      </c>
      <c r="N2128" s="89">
        <v>0.05</v>
      </c>
      <c r="O2128" s="239">
        <f t="shared" si="203"/>
        <v>832866.3</v>
      </c>
      <c r="P2128" s="238">
        <f t="shared" si="204"/>
        <v>292933.14896712324</v>
      </c>
      <c r="Q2128" s="238">
        <f t="shared" si="205"/>
        <v>539933.15103287681</v>
      </c>
      <c r="R2128" s="89">
        <v>0.05</v>
      </c>
      <c r="S2128" s="238">
        <f t="shared" si="202"/>
        <v>512936.49348123296</v>
      </c>
    </row>
    <row r="2129" spans="2:19" ht="15" customHeight="1" x14ac:dyDescent="0.25">
      <c r="B2129" s="11">
        <v>2125</v>
      </c>
      <c r="C2129" s="161" t="s">
        <v>740</v>
      </c>
      <c r="D2129" s="237"/>
      <c r="E2129" s="152">
        <v>42455</v>
      </c>
      <c r="F2129" s="58">
        <v>44482</v>
      </c>
      <c r="G2129" s="5">
        <f t="shared" si="200"/>
        <v>5.5534246575342463</v>
      </c>
      <c r="H2129" s="11">
        <v>15</v>
      </c>
      <c r="I2129" s="11"/>
      <c r="J2129" s="87">
        <v>0.05</v>
      </c>
      <c r="K2129" s="88">
        <f t="shared" si="201"/>
        <v>6.3333333333333325E-2</v>
      </c>
      <c r="L2129" s="238">
        <v>793206</v>
      </c>
      <c r="M2129" s="238">
        <v>662154.59</v>
      </c>
      <c r="N2129" s="89">
        <v>0.05</v>
      </c>
      <c r="O2129" s="239">
        <f t="shared" si="203"/>
        <v>832866.3</v>
      </c>
      <c r="P2129" s="238">
        <f t="shared" si="204"/>
        <v>292933.14896712324</v>
      </c>
      <c r="Q2129" s="238">
        <f t="shared" si="205"/>
        <v>539933.15103287681</v>
      </c>
      <c r="R2129" s="89">
        <v>0.05</v>
      </c>
      <c r="S2129" s="238">
        <f t="shared" si="202"/>
        <v>512936.49348123296</v>
      </c>
    </row>
    <row r="2130" spans="2:19" ht="15" customHeight="1" x14ac:dyDescent="0.25">
      <c r="B2130" s="11">
        <v>2126</v>
      </c>
      <c r="C2130" s="161" t="s">
        <v>740</v>
      </c>
      <c r="D2130" s="237"/>
      <c r="E2130" s="152">
        <v>42455</v>
      </c>
      <c r="F2130" s="58">
        <v>44482</v>
      </c>
      <c r="G2130" s="5">
        <f t="shared" si="200"/>
        <v>5.5534246575342463</v>
      </c>
      <c r="H2130" s="11">
        <v>15</v>
      </c>
      <c r="I2130" s="11"/>
      <c r="J2130" s="87">
        <v>0.05</v>
      </c>
      <c r="K2130" s="88">
        <f t="shared" si="201"/>
        <v>6.3333333333333325E-2</v>
      </c>
      <c r="L2130" s="238">
        <v>793206</v>
      </c>
      <c r="M2130" s="238">
        <v>662154.59</v>
      </c>
      <c r="N2130" s="89">
        <v>0.05</v>
      </c>
      <c r="O2130" s="239">
        <f t="shared" si="203"/>
        <v>832866.3</v>
      </c>
      <c r="P2130" s="238">
        <f t="shared" si="204"/>
        <v>292933.14896712324</v>
      </c>
      <c r="Q2130" s="238">
        <f t="shared" si="205"/>
        <v>539933.15103287681</v>
      </c>
      <c r="R2130" s="89">
        <v>0.05</v>
      </c>
      <c r="S2130" s="238">
        <f t="shared" si="202"/>
        <v>512936.49348123296</v>
      </c>
    </row>
    <row r="2131" spans="2:19" ht="15" customHeight="1" x14ac:dyDescent="0.25">
      <c r="B2131" s="11">
        <v>2127</v>
      </c>
      <c r="C2131" s="161" t="s">
        <v>740</v>
      </c>
      <c r="D2131" s="237"/>
      <c r="E2131" s="152">
        <v>42455</v>
      </c>
      <c r="F2131" s="58">
        <v>44482</v>
      </c>
      <c r="G2131" s="5">
        <f t="shared" si="200"/>
        <v>5.5534246575342463</v>
      </c>
      <c r="H2131" s="11">
        <v>15</v>
      </c>
      <c r="I2131" s="11"/>
      <c r="J2131" s="87">
        <v>0.05</v>
      </c>
      <c r="K2131" s="88">
        <f t="shared" si="201"/>
        <v>6.3333333333333325E-2</v>
      </c>
      <c r="L2131" s="238">
        <v>793206</v>
      </c>
      <c r="M2131" s="238">
        <v>662154.59</v>
      </c>
      <c r="N2131" s="89">
        <v>0.05</v>
      </c>
      <c r="O2131" s="239">
        <f t="shared" si="203"/>
        <v>832866.3</v>
      </c>
      <c r="P2131" s="238">
        <f t="shared" si="204"/>
        <v>292933.14896712324</v>
      </c>
      <c r="Q2131" s="238">
        <f t="shared" si="205"/>
        <v>539933.15103287681</v>
      </c>
      <c r="R2131" s="89">
        <v>0.05</v>
      </c>
      <c r="S2131" s="238">
        <f t="shared" si="202"/>
        <v>512936.49348123296</v>
      </c>
    </row>
    <row r="2132" spans="2:19" ht="15" customHeight="1" x14ac:dyDescent="0.25">
      <c r="B2132" s="11">
        <v>2128</v>
      </c>
      <c r="C2132" s="161" t="s">
        <v>740</v>
      </c>
      <c r="D2132" s="237"/>
      <c r="E2132" s="152">
        <v>42455</v>
      </c>
      <c r="F2132" s="58">
        <v>44482</v>
      </c>
      <c r="G2132" s="5">
        <f t="shared" si="200"/>
        <v>5.5534246575342463</v>
      </c>
      <c r="H2132" s="11">
        <v>15</v>
      </c>
      <c r="I2132" s="11"/>
      <c r="J2132" s="87">
        <v>0.05</v>
      </c>
      <c r="K2132" s="88">
        <f t="shared" si="201"/>
        <v>6.3333333333333325E-2</v>
      </c>
      <c r="L2132" s="238">
        <v>793206</v>
      </c>
      <c r="M2132" s="238">
        <v>662154.59</v>
      </c>
      <c r="N2132" s="89">
        <v>0.05</v>
      </c>
      <c r="O2132" s="239">
        <f t="shared" si="203"/>
        <v>832866.3</v>
      </c>
      <c r="P2132" s="238">
        <f t="shared" si="204"/>
        <v>292933.14896712324</v>
      </c>
      <c r="Q2132" s="238">
        <f t="shared" si="205"/>
        <v>539933.15103287681</v>
      </c>
      <c r="R2132" s="89">
        <v>0.05</v>
      </c>
      <c r="S2132" s="238">
        <f t="shared" si="202"/>
        <v>512936.49348123296</v>
      </c>
    </row>
    <row r="2133" spans="2:19" ht="15" customHeight="1" x14ac:dyDescent="0.25">
      <c r="B2133" s="11">
        <v>2129</v>
      </c>
      <c r="C2133" s="161" t="s">
        <v>740</v>
      </c>
      <c r="D2133" s="237"/>
      <c r="E2133" s="152">
        <v>42455</v>
      </c>
      <c r="F2133" s="58">
        <v>44482</v>
      </c>
      <c r="G2133" s="5">
        <f t="shared" si="200"/>
        <v>5.5534246575342463</v>
      </c>
      <c r="H2133" s="11">
        <v>15</v>
      </c>
      <c r="I2133" s="11"/>
      <c r="J2133" s="87">
        <v>0.05</v>
      </c>
      <c r="K2133" s="88">
        <f t="shared" si="201"/>
        <v>6.3333333333333325E-2</v>
      </c>
      <c r="L2133" s="238">
        <v>793206</v>
      </c>
      <c r="M2133" s="238">
        <v>662154.59</v>
      </c>
      <c r="N2133" s="89">
        <v>0.05</v>
      </c>
      <c r="O2133" s="239">
        <f t="shared" si="203"/>
        <v>832866.3</v>
      </c>
      <c r="P2133" s="238">
        <f t="shared" si="204"/>
        <v>292933.14896712324</v>
      </c>
      <c r="Q2133" s="238">
        <f t="shared" si="205"/>
        <v>539933.15103287681</v>
      </c>
      <c r="R2133" s="89">
        <v>0.05</v>
      </c>
      <c r="S2133" s="238">
        <f t="shared" si="202"/>
        <v>512936.49348123296</v>
      </c>
    </row>
    <row r="2134" spans="2:19" ht="15" customHeight="1" x14ac:dyDescent="0.25">
      <c r="B2134" s="11">
        <v>2130</v>
      </c>
      <c r="C2134" s="161" t="s">
        <v>740</v>
      </c>
      <c r="D2134" s="237"/>
      <c r="E2134" s="152">
        <v>42455</v>
      </c>
      <c r="F2134" s="58">
        <v>44482</v>
      </c>
      <c r="G2134" s="5">
        <f t="shared" si="200"/>
        <v>5.5534246575342463</v>
      </c>
      <c r="H2134" s="11">
        <v>15</v>
      </c>
      <c r="I2134" s="11"/>
      <c r="J2134" s="87">
        <v>0.05</v>
      </c>
      <c r="K2134" s="88">
        <f t="shared" si="201"/>
        <v>6.3333333333333325E-2</v>
      </c>
      <c r="L2134" s="238">
        <v>793206</v>
      </c>
      <c r="M2134" s="238">
        <v>662154.59</v>
      </c>
      <c r="N2134" s="89">
        <v>0.05</v>
      </c>
      <c r="O2134" s="239">
        <f t="shared" si="203"/>
        <v>832866.3</v>
      </c>
      <c r="P2134" s="238">
        <f t="shared" si="204"/>
        <v>292933.14896712324</v>
      </c>
      <c r="Q2134" s="238">
        <f t="shared" si="205"/>
        <v>539933.15103287681</v>
      </c>
      <c r="R2134" s="89">
        <v>0.05</v>
      </c>
      <c r="S2134" s="238">
        <f t="shared" si="202"/>
        <v>512936.49348123296</v>
      </c>
    </row>
    <row r="2135" spans="2:19" ht="15" customHeight="1" x14ac:dyDescent="0.25">
      <c r="B2135" s="11">
        <v>2131</v>
      </c>
      <c r="C2135" s="161" t="s">
        <v>740</v>
      </c>
      <c r="D2135" s="237"/>
      <c r="E2135" s="152">
        <v>42455</v>
      </c>
      <c r="F2135" s="58">
        <v>44482</v>
      </c>
      <c r="G2135" s="5">
        <f t="shared" si="200"/>
        <v>5.5534246575342463</v>
      </c>
      <c r="H2135" s="11">
        <v>15</v>
      </c>
      <c r="I2135" s="11"/>
      <c r="J2135" s="87">
        <v>0.05</v>
      </c>
      <c r="K2135" s="88">
        <f t="shared" si="201"/>
        <v>6.3333333333333325E-2</v>
      </c>
      <c r="L2135" s="238">
        <v>793206</v>
      </c>
      <c r="M2135" s="238">
        <v>662154.59</v>
      </c>
      <c r="N2135" s="89">
        <v>0.05</v>
      </c>
      <c r="O2135" s="239">
        <f t="shared" si="203"/>
        <v>832866.3</v>
      </c>
      <c r="P2135" s="238">
        <f t="shared" si="204"/>
        <v>292933.14896712324</v>
      </c>
      <c r="Q2135" s="238">
        <f t="shared" si="205"/>
        <v>539933.15103287681</v>
      </c>
      <c r="R2135" s="89">
        <v>0.05</v>
      </c>
      <c r="S2135" s="238">
        <f t="shared" si="202"/>
        <v>512936.49348123296</v>
      </c>
    </row>
    <row r="2136" spans="2:19" ht="15" customHeight="1" x14ac:dyDescent="0.25">
      <c r="B2136" s="11">
        <v>2132</v>
      </c>
      <c r="C2136" s="161" t="s">
        <v>740</v>
      </c>
      <c r="D2136" s="237"/>
      <c r="E2136" s="152">
        <v>42455</v>
      </c>
      <c r="F2136" s="58">
        <v>44482</v>
      </c>
      <c r="G2136" s="5">
        <f t="shared" si="200"/>
        <v>5.5534246575342463</v>
      </c>
      <c r="H2136" s="11">
        <v>15</v>
      </c>
      <c r="I2136" s="11"/>
      <c r="J2136" s="87">
        <v>0.05</v>
      </c>
      <c r="K2136" s="88">
        <f t="shared" si="201"/>
        <v>6.3333333333333325E-2</v>
      </c>
      <c r="L2136" s="238">
        <v>793206</v>
      </c>
      <c r="M2136" s="238">
        <v>662154.59</v>
      </c>
      <c r="N2136" s="89">
        <v>0.05</v>
      </c>
      <c r="O2136" s="239">
        <f t="shared" si="203"/>
        <v>832866.3</v>
      </c>
      <c r="P2136" s="238">
        <f t="shared" si="204"/>
        <v>292933.14896712324</v>
      </c>
      <c r="Q2136" s="238">
        <f t="shared" si="205"/>
        <v>539933.15103287681</v>
      </c>
      <c r="R2136" s="89">
        <v>0.05</v>
      </c>
      <c r="S2136" s="238">
        <f t="shared" si="202"/>
        <v>512936.49348123296</v>
      </c>
    </row>
    <row r="2137" spans="2:19" ht="15" customHeight="1" x14ac:dyDescent="0.25">
      <c r="B2137" s="11">
        <v>2133</v>
      </c>
      <c r="C2137" s="161" t="s">
        <v>740</v>
      </c>
      <c r="D2137" s="237"/>
      <c r="E2137" s="152">
        <v>42455</v>
      </c>
      <c r="F2137" s="58">
        <v>44482</v>
      </c>
      <c r="G2137" s="5">
        <f t="shared" si="200"/>
        <v>5.5534246575342463</v>
      </c>
      <c r="H2137" s="11">
        <v>15</v>
      </c>
      <c r="I2137" s="11"/>
      <c r="J2137" s="87">
        <v>0.05</v>
      </c>
      <c r="K2137" s="88">
        <f t="shared" si="201"/>
        <v>6.3333333333333325E-2</v>
      </c>
      <c r="L2137" s="238">
        <v>793206</v>
      </c>
      <c r="M2137" s="238">
        <v>662154.59</v>
      </c>
      <c r="N2137" s="89">
        <v>0.05</v>
      </c>
      <c r="O2137" s="239">
        <f t="shared" si="203"/>
        <v>832866.3</v>
      </c>
      <c r="P2137" s="238">
        <f t="shared" si="204"/>
        <v>292933.14896712324</v>
      </c>
      <c r="Q2137" s="238">
        <f t="shared" si="205"/>
        <v>539933.15103287681</v>
      </c>
      <c r="R2137" s="89">
        <v>0.05</v>
      </c>
      <c r="S2137" s="238">
        <f t="shared" si="202"/>
        <v>512936.49348123296</v>
      </c>
    </row>
    <row r="2138" spans="2:19" ht="15" customHeight="1" x14ac:dyDescent="0.25">
      <c r="B2138" s="11">
        <v>2134</v>
      </c>
      <c r="C2138" s="161" t="s">
        <v>740</v>
      </c>
      <c r="D2138" s="237"/>
      <c r="E2138" s="152">
        <v>42455</v>
      </c>
      <c r="F2138" s="58">
        <v>44482</v>
      </c>
      <c r="G2138" s="5">
        <f t="shared" si="200"/>
        <v>5.5534246575342463</v>
      </c>
      <c r="H2138" s="11">
        <v>15</v>
      </c>
      <c r="I2138" s="11"/>
      <c r="J2138" s="87">
        <v>0.05</v>
      </c>
      <c r="K2138" s="88">
        <f t="shared" si="201"/>
        <v>6.3333333333333325E-2</v>
      </c>
      <c r="L2138" s="238">
        <v>793206</v>
      </c>
      <c r="M2138" s="238">
        <v>662154.59</v>
      </c>
      <c r="N2138" s="89">
        <v>0.05</v>
      </c>
      <c r="O2138" s="239">
        <f t="shared" si="203"/>
        <v>832866.3</v>
      </c>
      <c r="P2138" s="238">
        <f t="shared" si="204"/>
        <v>292933.14896712324</v>
      </c>
      <c r="Q2138" s="238">
        <f t="shared" si="205"/>
        <v>539933.15103287681</v>
      </c>
      <c r="R2138" s="89">
        <v>0.05</v>
      </c>
      <c r="S2138" s="238">
        <f t="shared" si="202"/>
        <v>512936.49348123296</v>
      </c>
    </row>
    <row r="2139" spans="2:19" ht="15" customHeight="1" x14ac:dyDescent="0.25">
      <c r="B2139" s="11">
        <v>2135</v>
      </c>
      <c r="C2139" s="161" t="s">
        <v>740</v>
      </c>
      <c r="D2139" s="237"/>
      <c r="E2139" s="152">
        <v>42455</v>
      </c>
      <c r="F2139" s="58">
        <v>44482</v>
      </c>
      <c r="G2139" s="5">
        <f t="shared" si="200"/>
        <v>5.5534246575342463</v>
      </c>
      <c r="H2139" s="11">
        <v>15</v>
      </c>
      <c r="I2139" s="11"/>
      <c r="J2139" s="87">
        <v>0.05</v>
      </c>
      <c r="K2139" s="88">
        <f t="shared" si="201"/>
        <v>6.3333333333333325E-2</v>
      </c>
      <c r="L2139" s="238">
        <v>793206</v>
      </c>
      <c r="M2139" s="238">
        <v>662154.59</v>
      </c>
      <c r="N2139" s="89">
        <v>0.05</v>
      </c>
      <c r="O2139" s="239">
        <f t="shared" si="203"/>
        <v>832866.3</v>
      </c>
      <c r="P2139" s="238">
        <f t="shared" si="204"/>
        <v>292933.14896712324</v>
      </c>
      <c r="Q2139" s="238">
        <f t="shared" si="205"/>
        <v>539933.15103287681</v>
      </c>
      <c r="R2139" s="89">
        <v>0.05</v>
      </c>
      <c r="S2139" s="238">
        <f t="shared" si="202"/>
        <v>512936.49348123296</v>
      </c>
    </row>
    <row r="2140" spans="2:19" ht="15" customHeight="1" x14ac:dyDescent="0.25">
      <c r="B2140" s="11">
        <v>2136</v>
      </c>
      <c r="C2140" s="161" t="s">
        <v>740</v>
      </c>
      <c r="D2140" s="237"/>
      <c r="E2140" s="152">
        <v>42455</v>
      </c>
      <c r="F2140" s="58">
        <v>44482</v>
      </c>
      <c r="G2140" s="5">
        <f t="shared" si="200"/>
        <v>5.5534246575342463</v>
      </c>
      <c r="H2140" s="11">
        <v>15</v>
      </c>
      <c r="I2140" s="11"/>
      <c r="J2140" s="87">
        <v>0.05</v>
      </c>
      <c r="K2140" s="88">
        <f t="shared" si="201"/>
        <v>6.3333333333333325E-2</v>
      </c>
      <c r="L2140" s="238">
        <v>793206</v>
      </c>
      <c r="M2140" s="238">
        <v>662154.59</v>
      </c>
      <c r="N2140" s="89">
        <v>0.05</v>
      </c>
      <c r="O2140" s="239">
        <f t="shared" si="203"/>
        <v>832866.3</v>
      </c>
      <c r="P2140" s="238">
        <f t="shared" si="204"/>
        <v>292933.14896712324</v>
      </c>
      <c r="Q2140" s="238">
        <f t="shared" si="205"/>
        <v>539933.15103287681</v>
      </c>
      <c r="R2140" s="89">
        <v>0.05</v>
      </c>
      <c r="S2140" s="238">
        <f t="shared" si="202"/>
        <v>512936.49348123296</v>
      </c>
    </row>
    <row r="2141" spans="2:19" ht="15" customHeight="1" x14ac:dyDescent="0.25">
      <c r="B2141" s="11">
        <v>2137</v>
      </c>
      <c r="C2141" s="161" t="s">
        <v>740</v>
      </c>
      <c r="D2141" s="237"/>
      <c r="E2141" s="152">
        <v>42455</v>
      </c>
      <c r="F2141" s="58">
        <v>44482</v>
      </c>
      <c r="G2141" s="5">
        <f t="shared" si="200"/>
        <v>5.5534246575342463</v>
      </c>
      <c r="H2141" s="11">
        <v>15</v>
      </c>
      <c r="I2141" s="11"/>
      <c r="J2141" s="87">
        <v>0.05</v>
      </c>
      <c r="K2141" s="88">
        <f t="shared" si="201"/>
        <v>6.3333333333333325E-2</v>
      </c>
      <c r="L2141" s="238">
        <v>793206</v>
      </c>
      <c r="M2141" s="238">
        <v>662154.59</v>
      </c>
      <c r="N2141" s="89">
        <v>0.05</v>
      </c>
      <c r="O2141" s="239">
        <f t="shared" si="203"/>
        <v>832866.3</v>
      </c>
      <c r="P2141" s="238">
        <f t="shared" si="204"/>
        <v>292933.14896712324</v>
      </c>
      <c r="Q2141" s="238">
        <f t="shared" si="205"/>
        <v>539933.15103287681</v>
      </c>
      <c r="R2141" s="89">
        <v>0.05</v>
      </c>
      <c r="S2141" s="238">
        <f t="shared" si="202"/>
        <v>512936.49348123296</v>
      </c>
    </row>
    <row r="2142" spans="2:19" ht="15" customHeight="1" x14ac:dyDescent="0.25">
      <c r="B2142" s="11">
        <v>2138</v>
      </c>
      <c r="C2142" s="161" t="s">
        <v>740</v>
      </c>
      <c r="D2142" s="237"/>
      <c r="E2142" s="152">
        <v>42455</v>
      </c>
      <c r="F2142" s="58">
        <v>44482</v>
      </c>
      <c r="G2142" s="5">
        <f t="shared" si="200"/>
        <v>5.5534246575342463</v>
      </c>
      <c r="H2142" s="11">
        <v>15</v>
      </c>
      <c r="I2142" s="11"/>
      <c r="J2142" s="87">
        <v>0.05</v>
      </c>
      <c r="K2142" s="88">
        <f t="shared" si="201"/>
        <v>6.3333333333333325E-2</v>
      </c>
      <c r="L2142" s="238">
        <v>793206</v>
      </c>
      <c r="M2142" s="238">
        <v>662154.59</v>
      </c>
      <c r="N2142" s="89">
        <v>0.05</v>
      </c>
      <c r="O2142" s="239">
        <f t="shared" si="203"/>
        <v>832866.3</v>
      </c>
      <c r="P2142" s="238">
        <f t="shared" si="204"/>
        <v>292933.14896712324</v>
      </c>
      <c r="Q2142" s="238">
        <f t="shared" si="205"/>
        <v>539933.15103287681</v>
      </c>
      <c r="R2142" s="89">
        <v>0.05</v>
      </c>
      <c r="S2142" s="238">
        <f t="shared" si="202"/>
        <v>512936.49348123296</v>
      </c>
    </row>
    <row r="2143" spans="2:19" ht="15" customHeight="1" x14ac:dyDescent="0.25">
      <c r="B2143" s="11">
        <v>2139</v>
      </c>
      <c r="C2143" s="161" t="s">
        <v>740</v>
      </c>
      <c r="D2143" s="237"/>
      <c r="E2143" s="152">
        <v>42455</v>
      </c>
      <c r="F2143" s="58">
        <v>44482</v>
      </c>
      <c r="G2143" s="5">
        <f t="shared" si="200"/>
        <v>5.5534246575342463</v>
      </c>
      <c r="H2143" s="11">
        <v>15</v>
      </c>
      <c r="I2143" s="11"/>
      <c r="J2143" s="87">
        <v>0.05</v>
      </c>
      <c r="K2143" s="88">
        <f t="shared" si="201"/>
        <v>6.3333333333333325E-2</v>
      </c>
      <c r="L2143" s="238">
        <v>793206</v>
      </c>
      <c r="M2143" s="238">
        <v>662154.59</v>
      </c>
      <c r="N2143" s="89">
        <v>0.05</v>
      </c>
      <c r="O2143" s="239">
        <f t="shared" si="203"/>
        <v>832866.3</v>
      </c>
      <c r="P2143" s="238">
        <f t="shared" si="204"/>
        <v>292933.14896712324</v>
      </c>
      <c r="Q2143" s="238">
        <f t="shared" si="205"/>
        <v>539933.15103287681</v>
      </c>
      <c r="R2143" s="89">
        <v>0.05</v>
      </c>
      <c r="S2143" s="238">
        <f t="shared" si="202"/>
        <v>512936.49348123296</v>
      </c>
    </row>
    <row r="2144" spans="2:19" ht="15" customHeight="1" x14ac:dyDescent="0.25">
      <c r="B2144" s="11">
        <v>2140</v>
      </c>
      <c r="C2144" s="161" t="s">
        <v>740</v>
      </c>
      <c r="D2144" s="237"/>
      <c r="E2144" s="152">
        <v>42455</v>
      </c>
      <c r="F2144" s="58">
        <v>44482</v>
      </c>
      <c r="G2144" s="5">
        <f t="shared" si="200"/>
        <v>5.5534246575342463</v>
      </c>
      <c r="H2144" s="11">
        <v>15</v>
      </c>
      <c r="I2144" s="11"/>
      <c r="J2144" s="87">
        <v>0.05</v>
      </c>
      <c r="K2144" s="88">
        <f t="shared" si="201"/>
        <v>6.3333333333333325E-2</v>
      </c>
      <c r="L2144" s="238">
        <v>793206</v>
      </c>
      <c r="M2144" s="238">
        <v>662154.59</v>
      </c>
      <c r="N2144" s="89">
        <v>0.05</v>
      </c>
      <c r="O2144" s="239">
        <f t="shared" si="203"/>
        <v>832866.3</v>
      </c>
      <c r="P2144" s="238">
        <f t="shared" si="204"/>
        <v>292933.14896712324</v>
      </c>
      <c r="Q2144" s="238">
        <f t="shared" si="205"/>
        <v>539933.15103287681</v>
      </c>
      <c r="R2144" s="89">
        <v>0.05</v>
      </c>
      <c r="S2144" s="238">
        <f t="shared" si="202"/>
        <v>512936.49348123296</v>
      </c>
    </row>
    <row r="2145" spans="2:19" ht="15" customHeight="1" x14ac:dyDescent="0.25">
      <c r="B2145" s="11">
        <v>2141</v>
      </c>
      <c r="C2145" s="161" t="s">
        <v>740</v>
      </c>
      <c r="D2145" s="237"/>
      <c r="E2145" s="152">
        <v>42455</v>
      </c>
      <c r="F2145" s="58">
        <v>44482</v>
      </c>
      <c r="G2145" s="5">
        <f t="shared" si="200"/>
        <v>5.5534246575342463</v>
      </c>
      <c r="H2145" s="11">
        <v>15</v>
      </c>
      <c r="I2145" s="11"/>
      <c r="J2145" s="87">
        <v>0.05</v>
      </c>
      <c r="K2145" s="88">
        <f t="shared" si="201"/>
        <v>6.3333333333333325E-2</v>
      </c>
      <c r="L2145" s="238">
        <v>793206</v>
      </c>
      <c r="M2145" s="238">
        <v>662154.59</v>
      </c>
      <c r="N2145" s="89">
        <v>0.05</v>
      </c>
      <c r="O2145" s="239">
        <f t="shared" si="203"/>
        <v>832866.3</v>
      </c>
      <c r="P2145" s="238">
        <f t="shared" si="204"/>
        <v>292933.14896712324</v>
      </c>
      <c r="Q2145" s="238">
        <f t="shared" si="205"/>
        <v>539933.15103287681</v>
      </c>
      <c r="R2145" s="89">
        <v>0.05</v>
      </c>
      <c r="S2145" s="238">
        <f t="shared" si="202"/>
        <v>512936.49348123296</v>
      </c>
    </row>
    <row r="2146" spans="2:19" ht="15" customHeight="1" x14ac:dyDescent="0.25">
      <c r="B2146" s="11">
        <v>2142</v>
      </c>
      <c r="C2146" s="161" t="s">
        <v>740</v>
      </c>
      <c r="D2146" s="237"/>
      <c r="E2146" s="152">
        <v>42455</v>
      </c>
      <c r="F2146" s="58">
        <v>44482</v>
      </c>
      <c r="G2146" s="5">
        <f t="shared" si="200"/>
        <v>5.5534246575342463</v>
      </c>
      <c r="H2146" s="11">
        <v>15</v>
      </c>
      <c r="I2146" s="11"/>
      <c r="J2146" s="87">
        <v>0.05</v>
      </c>
      <c r="K2146" s="88">
        <f t="shared" si="201"/>
        <v>6.3333333333333325E-2</v>
      </c>
      <c r="L2146" s="238">
        <v>793206</v>
      </c>
      <c r="M2146" s="238">
        <v>662154.59</v>
      </c>
      <c r="N2146" s="89">
        <v>0.05</v>
      </c>
      <c r="O2146" s="239">
        <f t="shared" si="203"/>
        <v>832866.3</v>
      </c>
      <c r="P2146" s="238">
        <f t="shared" si="204"/>
        <v>292933.14896712324</v>
      </c>
      <c r="Q2146" s="238">
        <f t="shared" si="205"/>
        <v>539933.15103287681</v>
      </c>
      <c r="R2146" s="89">
        <v>0.05</v>
      </c>
      <c r="S2146" s="238">
        <f t="shared" si="202"/>
        <v>512936.49348123296</v>
      </c>
    </row>
    <row r="2147" spans="2:19" ht="15" customHeight="1" x14ac:dyDescent="0.25">
      <c r="B2147" s="11">
        <v>2143</v>
      </c>
      <c r="C2147" s="161" t="s">
        <v>740</v>
      </c>
      <c r="D2147" s="237"/>
      <c r="E2147" s="152">
        <v>42455</v>
      </c>
      <c r="F2147" s="58">
        <v>44482</v>
      </c>
      <c r="G2147" s="5">
        <f t="shared" si="200"/>
        <v>5.5534246575342463</v>
      </c>
      <c r="H2147" s="11">
        <v>15</v>
      </c>
      <c r="I2147" s="11"/>
      <c r="J2147" s="87">
        <v>0.05</v>
      </c>
      <c r="K2147" s="88">
        <f t="shared" si="201"/>
        <v>6.3333333333333325E-2</v>
      </c>
      <c r="L2147" s="238">
        <v>793206</v>
      </c>
      <c r="M2147" s="238">
        <v>662154.59</v>
      </c>
      <c r="N2147" s="89">
        <v>0.05</v>
      </c>
      <c r="O2147" s="239">
        <f t="shared" si="203"/>
        <v>832866.3</v>
      </c>
      <c r="P2147" s="238">
        <f t="shared" si="204"/>
        <v>292933.14896712324</v>
      </c>
      <c r="Q2147" s="238">
        <f t="shared" si="205"/>
        <v>539933.15103287681</v>
      </c>
      <c r="R2147" s="89">
        <v>0.05</v>
      </c>
      <c r="S2147" s="238">
        <f t="shared" si="202"/>
        <v>512936.49348123296</v>
      </c>
    </row>
    <row r="2148" spans="2:19" ht="15" customHeight="1" x14ac:dyDescent="0.25">
      <c r="B2148" s="11">
        <v>2144</v>
      </c>
      <c r="C2148" s="161" t="s">
        <v>740</v>
      </c>
      <c r="D2148" s="237"/>
      <c r="E2148" s="152">
        <v>42455</v>
      </c>
      <c r="F2148" s="58">
        <v>44482</v>
      </c>
      <c r="G2148" s="5">
        <f t="shared" si="200"/>
        <v>5.5534246575342463</v>
      </c>
      <c r="H2148" s="11">
        <v>15</v>
      </c>
      <c r="I2148" s="11"/>
      <c r="J2148" s="87">
        <v>0.05</v>
      </c>
      <c r="K2148" s="88">
        <f t="shared" si="201"/>
        <v>6.3333333333333325E-2</v>
      </c>
      <c r="L2148" s="238">
        <v>793206</v>
      </c>
      <c r="M2148" s="238">
        <v>662154.59</v>
      </c>
      <c r="N2148" s="89">
        <v>0.05</v>
      </c>
      <c r="O2148" s="239">
        <f t="shared" si="203"/>
        <v>832866.3</v>
      </c>
      <c r="P2148" s="238">
        <f t="shared" si="204"/>
        <v>292933.14896712324</v>
      </c>
      <c r="Q2148" s="238">
        <f t="shared" si="205"/>
        <v>539933.15103287681</v>
      </c>
      <c r="R2148" s="89">
        <v>0.05</v>
      </c>
      <c r="S2148" s="238">
        <f t="shared" si="202"/>
        <v>512936.49348123296</v>
      </c>
    </row>
    <row r="2149" spans="2:19" ht="15" customHeight="1" x14ac:dyDescent="0.25">
      <c r="B2149" s="11">
        <v>2145</v>
      </c>
      <c r="C2149" s="161" t="s">
        <v>740</v>
      </c>
      <c r="D2149" s="237"/>
      <c r="E2149" s="152">
        <v>42455</v>
      </c>
      <c r="F2149" s="58">
        <v>44482</v>
      </c>
      <c r="G2149" s="5">
        <f t="shared" si="200"/>
        <v>5.5534246575342463</v>
      </c>
      <c r="H2149" s="11">
        <v>15</v>
      </c>
      <c r="I2149" s="11"/>
      <c r="J2149" s="87">
        <v>0.05</v>
      </c>
      <c r="K2149" s="88">
        <f t="shared" si="201"/>
        <v>6.3333333333333325E-2</v>
      </c>
      <c r="L2149" s="238">
        <v>793206</v>
      </c>
      <c r="M2149" s="238">
        <v>662154.59</v>
      </c>
      <c r="N2149" s="89">
        <v>0.05</v>
      </c>
      <c r="O2149" s="239">
        <f t="shared" si="203"/>
        <v>832866.3</v>
      </c>
      <c r="P2149" s="238">
        <f t="shared" si="204"/>
        <v>292933.14896712324</v>
      </c>
      <c r="Q2149" s="238">
        <f t="shared" si="205"/>
        <v>539933.15103287681</v>
      </c>
      <c r="R2149" s="89">
        <v>0.05</v>
      </c>
      <c r="S2149" s="238">
        <f t="shared" si="202"/>
        <v>512936.49348123296</v>
      </c>
    </row>
    <row r="2150" spans="2:19" ht="15" customHeight="1" x14ac:dyDescent="0.25">
      <c r="B2150" s="11">
        <v>2146</v>
      </c>
      <c r="C2150" s="161" t="s">
        <v>740</v>
      </c>
      <c r="D2150" s="237"/>
      <c r="E2150" s="152">
        <v>42455</v>
      </c>
      <c r="F2150" s="58">
        <v>44482</v>
      </c>
      <c r="G2150" s="5">
        <f t="shared" si="200"/>
        <v>5.5534246575342463</v>
      </c>
      <c r="H2150" s="11">
        <v>15</v>
      </c>
      <c r="I2150" s="11"/>
      <c r="J2150" s="87">
        <v>0.05</v>
      </c>
      <c r="K2150" s="88">
        <f t="shared" si="201"/>
        <v>6.3333333333333325E-2</v>
      </c>
      <c r="L2150" s="238">
        <v>793206</v>
      </c>
      <c r="M2150" s="238">
        <v>662154.59</v>
      </c>
      <c r="N2150" s="89">
        <v>0.05</v>
      </c>
      <c r="O2150" s="239">
        <f t="shared" si="203"/>
        <v>832866.3</v>
      </c>
      <c r="P2150" s="238">
        <f t="shared" si="204"/>
        <v>292933.14896712324</v>
      </c>
      <c r="Q2150" s="238">
        <f t="shared" si="205"/>
        <v>539933.15103287681</v>
      </c>
      <c r="R2150" s="89">
        <v>0.05</v>
      </c>
      <c r="S2150" s="238">
        <f t="shared" si="202"/>
        <v>512936.49348123296</v>
      </c>
    </row>
    <row r="2151" spans="2:19" ht="15" customHeight="1" x14ac:dyDescent="0.25">
      <c r="B2151" s="11">
        <v>2147</v>
      </c>
      <c r="C2151" s="161" t="s">
        <v>740</v>
      </c>
      <c r="D2151" s="237"/>
      <c r="E2151" s="152">
        <v>42455</v>
      </c>
      <c r="F2151" s="58">
        <v>44482</v>
      </c>
      <c r="G2151" s="5">
        <f t="shared" si="200"/>
        <v>5.5534246575342463</v>
      </c>
      <c r="H2151" s="11">
        <v>15</v>
      </c>
      <c r="I2151" s="11"/>
      <c r="J2151" s="87">
        <v>0.05</v>
      </c>
      <c r="K2151" s="88">
        <f t="shared" si="201"/>
        <v>6.3333333333333325E-2</v>
      </c>
      <c r="L2151" s="238">
        <v>793206</v>
      </c>
      <c r="M2151" s="238">
        <v>662154.59</v>
      </c>
      <c r="N2151" s="89">
        <v>0.05</v>
      </c>
      <c r="O2151" s="239">
        <f t="shared" si="203"/>
        <v>832866.3</v>
      </c>
      <c r="P2151" s="238">
        <f t="shared" si="204"/>
        <v>292933.14896712324</v>
      </c>
      <c r="Q2151" s="238">
        <f t="shared" si="205"/>
        <v>539933.15103287681</v>
      </c>
      <c r="R2151" s="89">
        <v>0.05</v>
      </c>
      <c r="S2151" s="238">
        <f t="shared" si="202"/>
        <v>512936.49348123296</v>
      </c>
    </row>
    <row r="2152" spans="2:19" ht="15" customHeight="1" x14ac:dyDescent="0.25">
      <c r="B2152" s="11">
        <v>2148</v>
      </c>
      <c r="C2152" s="161" t="s">
        <v>740</v>
      </c>
      <c r="D2152" s="237"/>
      <c r="E2152" s="152">
        <v>42455</v>
      </c>
      <c r="F2152" s="58">
        <v>44482</v>
      </c>
      <c r="G2152" s="5">
        <f t="shared" si="200"/>
        <v>5.5534246575342463</v>
      </c>
      <c r="H2152" s="11">
        <v>15</v>
      </c>
      <c r="I2152" s="11"/>
      <c r="J2152" s="87">
        <v>0.05</v>
      </c>
      <c r="K2152" s="88">
        <f t="shared" si="201"/>
        <v>6.3333333333333325E-2</v>
      </c>
      <c r="L2152" s="238">
        <v>793206</v>
      </c>
      <c r="M2152" s="238">
        <v>662154.59</v>
      </c>
      <c r="N2152" s="89">
        <v>0.05</v>
      </c>
      <c r="O2152" s="239">
        <f t="shared" si="203"/>
        <v>832866.3</v>
      </c>
      <c r="P2152" s="238">
        <f t="shared" si="204"/>
        <v>292933.14896712324</v>
      </c>
      <c r="Q2152" s="238">
        <f t="shared" si="205"/>
        <v>539933.15103287681</v>
      </c>
      <c r="R2152" s="89">
        <v>0.05</v>
      </c>
      <c r="S2152" s="238">
        <f t="shared" si="202"/>
        <v>512936.49348123296</v>
      </c>
    </row>
    <row r="2153" spans="2:19" ht="15" customHeight="1" x14ac:dyDescent="0.25">
      <c r="B2153" s="11">
        <v>2149</v>
      </c>
      <c r="C2153" s="161" t="s">
        <v>740</v>
      </c>
      <c r="D2153" s="237"/>
      <c r="E2153" s="152">
        <v>42455</v>
      </c>
      <c r="F2153" s="58">
        <v>44482</v>
      </c>
      <c r="G2153" s="5">
        <f t="shared" si="200"/>
        <v>5.5534246575342463</v>
      </c>
      <c r="H2153" s="11">
        <v>15</v>
      </c>
      <c r="I2153" s="11"/>
      <c r="J2153" s="87">
        <v>0.05</v>
      </c>
      <c r="K2153" s="88">
        <f t="shared" si="201"/>
        <v>6.3333333333333325E-2</v>
      </c>
      <c r="L2153" s="238">
        <v>793206</v>
      </c>
      <c r="M2153" s="238">
        <v>662154.59</v>
      </c>
      <c r="N2153" s="89">
        <v>0.05</v>
      </c>
      <c r="O2153" s="239">
        <f t="shared" si="203"/>
        <v>832866.3</v>
      </c>
      <c r="P2153" s="238">
        <f t="shared" si="204"/>
        <v>292933.14896712324</v>
      </c>
      <c r="Q2153" s="238">
        <f t="shared" si="205"/>
        <v>539933.15103287681</v>
      </c>
      <c r="R2153" s="89">
        <v>0.05</v>
      </c>
      <c r="S2153" s="238">
        <f t="shared" si="202"/>
        <v>512936.49348123296</v>
      </c>
    </row>
    <row r="2154" spans="2:19" ht="15" customHeight="1" x14ac:dyDescent="0.25">
      <c r="B2154" s="11">
        <v>2150</v>
      </c>
      <c r="C2154" s="161" t="s">
        <v>740</v>
      </c>
      <c r="D2154" s="237"/>
      <c r="E2154" s="152">
        <v>42455</v>
      </c>
      <c r="F2154" s="58">
        <v>44482</v>
      </c>
      <c r="G2154" s="5">
        <f t="shared" si="200"/>
        <v>5.5534246575342463</v>
      </c>
      <c r="H2154" s="11">
        <v>15</v>
      </c>
      <c r="I2154" s="11"/>
      <c r="J2154" s="87">
        <v>0.05</v>
      </c>
      <c r="K2154" s="88">
        <f t="shared" si="201"/>
        <v>6.3333333333333325E-2</v>
      </c>
      <c r="L2154" s="238">
        <v>793206</v>
      </c>
      <c r="M2154" s="238">
        <v>662154.59</v>
      </c>
      <c r="N2154" s="89">
        <v>0.05</v>
      </c>
      <c r="O2154" s="239">
        <f t="shared" si="203"/>
        <v>832866.3</v>
      </c>
      <c r="P2154" s="238">
        <f t="shared" si="204"/>
        <v>292933.14896712324</v>
      </c>
      <c r="Q2154" s="238">
        <f t="shared" si="205"/>
        <v>539933.15103287681</v>
      </c>
      <c r="R2154" s="89">
        <v>0.05</v>
      </c>
      <c r="S2154" s="238">
        <f t="shared" si="202"/>
        <v>512936.49348123296</v>
      </c>
    </row>
    <row r="2155" spans="2:19" ht="15" customHeight="1" x14ac:dyDescent="0.25">
      <c r="B2155" s="11">
        <v>2151</v>
      </c>
      <c r="C2155" s="161" t="s">
        <v>740</v>
      </c>
      <c r="D2155" s="237"/>
      <c r="E2155" s="152">
        <v>42455</v>
      </c>
      <c r="F2155" s="58">
        <v>44482</v>
      </c>
      <c r="G2155" s="5">
        <f t="shared" si="200"/>
        <v>5.5534246575342463</v>
      </c>
      <c r="H2155" s="11">
        <v>15</v>
      </c>
      <c r="I2155" s="11"/>
      <c r="J2155" s="87">
        <v>0.05</v>
      </c>
      <c r="K2155" s="88">
        <f t="shared" si="201"/>
        <v>6.3333333333333325E-2</v>
      </c>
      <c r="L2155" s="238">
        <v>793206</v>
      </c>
      <c r="M2155" s="238">
        <v>662154.59</v>
      </c>
      <c r="N2155" s="89">
        <v>0.05</v>
      </c>
      <c r="O2155" s="239">
        <f t="shared" si="203"/>
        <v>832866.3</v>
      </c>
      <c r="P2155" s="238">
        <f t="shared" si="204"/>
        <v>292933.14896712324</v>
      </c>
      <c r="Q2155" s="238">
        <f t="shared" si="205"/>
        <v>539933.15103287681</v>
      </c>
      <c r="R2155" s="89">
        <v>0.05</v>
      </c>
      <c r="S2155" s="238">
        <f t="shared" si="202"/>
        <v>512936.49348123296</v>
      </c>
    </row>
    <row r="2156" spans="2:19" ht="15" customHeight="1" x14ac:dyDescent="0.25">
      <c r="B2156" s="11">
        <v>2152</v>
      </c>
      <c r="C2156" s="161" t="s">
        <v>740</v>
      </c>
      <c r="D2156" s="237"/>
      <c r="E2156" s="152">
        <v>42455</v>
      </c>
      <c r="F2156" s="58">
        <v>44482</v>
      </c>
      <c r="G2156" s="5">
        <f t="shared" si="200"/>
        <v>5.5534246575342463</v>
      </c>
      <c r="H2156" s="11">
        <v>15</v>
      </c>
      <c r="I2156" s="11"/>
      <c r="J2156" s="87">
        <v>0.05</v>
      </c>
      <c r="K2156" s="88">
        <f t="shared" si="201"/>
        <v>6.3333333333333325E-2</v>
      </c>
      <c r="L2156" s="238">
        <v>793206</v>
      </c>
      <c r="M2156" s="238">
        <v>662154.59</v>
      </c>
      <c r="N2156" s="89">
        <v>0.05</v>
      </c>
      <c r="O2156" s="239">
        <f t="shared" si="203"/>
        <v>832866.3</v>
      </c>
      <c r="P2156" s="238">
        <f t="shared" si="204"/>
        <v>292933.14896712324</v>
      </c>
      <c r="Q2156" s="238">
        <f t="shared" si="205"/>
        <v>539933.15103287681</v>
      </c>
      <c r="R2156" s="89">
        <v>0.05</v>
      </c>
      <c r="S2156" s="238">
        <f t="shared" si="202"/>
        <v>512936.49348123296</v>
      </c>
    </row>
    <row r="2157" spans="2:19" ht="15" customHeight="1" x14ac:dyDescent="0.25">
      <c r="B2157" s="11">
        <v>2153</v>
      </c>
      <c r="C2157" s="161" t="s">
        <v>740</v>
      </c>
      <c r="D2157" s="237"/>
      <c r="E2157" s="152">
        <v>42455</v>
      </c>
      <c r="F2157" s="58">
        <v>44482</v>
      </c>
      <c r="G2157" s="5">
        <f t="shared" si="200"/>
        <v>5.5534246575342463</v>
      </c>
      <c r="H2157" s="11">
        <v>15</v>
      </c>
      <c r="I2157" s="11"/>
      <c r="J2157" s="87">
        <v>0.05</v>
      </c>
      <c r="K2157" s="88">
        <f t="shared" si="201"/>
        <v>6.3333333333333325E-2</v>
      </c>
      <c r="L2157" s="238">
        <v>793206</v>
      </c>
      <c r="M2157" s="238">
        <v>662154.59</v>
      </c>
      <c r="N2157" s="89">
        <v>0.05</v>
      </c>
      <c r="O2157" s="239">
        <f t="shared" si="203"/>
        <v>832866.3</v>
      </c>
      <c r="P2157" s="238">
        <f t="shared" si="204"/>
        <v>292933.14896712324</v>
      </c>
      <c r="Q2157" s="238">
        <f t="shared" si="205"/>
        <v>539933.15103287681</v>
      </c>
      <c r="R2157" s="89">
        <v>0.05</v>
      </c>
      <c r="S2157" s="238">
        <f t="shared" si="202"/>
        <v>512936.49348123296</v>
      </c>
    </row>
    <row r="2158" spans="2:19" ht="15" customHeight="1" x14ac:dyDescent="0.25">
      <c r="B2158" s="11">
        <v>2154</v>
      </c>
      <c r="C2158" s="161" t="s">
        <v>740</v>
      </c>
      <c r="D2158" s="237"/>
      <c r="E2158" s="152">
        <v>42455</v>
      </c>
      <c r="F2158" s="58">
        <v>44482</v>
      </c>
      <c r="G2158" s="5">
        <f t="shared" si="200"/>
        <v>5.5534246575342463</v>
      </c>
      <c r="H2158" s="11">
        <v>15</v>
      </c>
      <c r="I2158" s="11"/>
      <c r="J2158" s="87">
        <v>0.05</v>
      </c>
      <c r="K2158" s="88">
        <f t="shared" si="201"/>
        <v>6.3333333333333325E-2</v>
      </c>
      <c r="L2158" s="238">
        <v>793206</v>
      </c>
      <c r="M2158" s="238">
        <v>662154.59</v>
      </c>
      <c r="N2158" s="89">
        <v>0.05</v>
      </c>
      <c r="O2158" s="239">
        <f t="shared" si="203"/>
        <v>832866.3</v>
      </c>
      <c r="P2158" s="238">
        <f t="shared" si="204"/>
        <v>292933.14896712324</v>
      </c>
      <c r="Q2158" s="238">
        <f t="shared" si="205"/>
        <v>539933.15103287681</v>
      </c>
      <c r="R2158" s="89">
        <v>0.05</v>
      </c>
      <c r="S2158" s="238">
        <f t="shared" si="202"/>
        <v>512936.49348123296</v>
      </c>
    </row>
    <row r="2159" spans="2:19" ht="15" customHeight="1" x14ac:dyDescent="0.25">
      <c r="B2159" s="11">
        <v>2155</v>
      </c>
      <c r="C2159" s="161" t="s">
        <v>740</v>
      </c>
      <c r="D2159" s="237"/>
      <c r="E2159" s="152">
        <v>42455</v>
      </c>
      <c r="F2159" s="58">
        <v>44482</v>
      </c>
      <c r="G2159" s="5">
        <f t="shared" si="200"/>
        <v>5.5534246575342463</v>
      </c>
      <c r="H2159" s="11">
        <v>15</v>
      </c>
      <c r="I2159" s="11"/>
      <c r="J2159" s="87">
        <v>0.05</v>
      </c>
      <c r="K2159" s="88">
        <f t="shared" si="201"/>
        <v>6.3333333333333325E-2</v>
      </c>
      <c r="L2159" s="238">
        <v>793206</v>
      </c>
      <c r="M2159" s="238">
        <v>662154.59</v>
      </c>
      <c r="N2159" s="89">
        <v>0.05</v>
      </c>
      <c r="O2159" s="239">
        <f t="shared" si="203"/>
        <v>832866.3</v>
      </c>
      <c r="P2159" s="238">
        <f t="shared" si="204"/>
        <v>292933.14896712324</v>
      </c>
      <c r="Q2159" s="238">
        <f t="shared" si="205"/>
        <v>539933.15103287681</v>
      </c>
      <c r="R2159" s="89">
        <v>0.05</v>
      </c>
      <c r="S2159" s="238">
        <f t="shared" si="202"/>
        <v>512936.49348123296</v>
      </c>
    </row>
    <row r="2160" spans="2:19" ht="15" customHeight="1" x14ac:dyDescent="0.25">
      <c r="B2160" s="11">
        <v>2156</v>
      </c>
      <c r="C2160" s="161" t="s">
        <v>740</v>
      </c>
      <c r="D2160" s="237"/>
      <c r="E2160" s="152">
        <v>42455</v>
      </c>
      <c r="F2160" s="58">
        <v>44482</v>
      </c>
      <c r="G2160" s="5">
        <f t="shared" si="200"/>
        <v>5.5534246575342463</v>
      </c>
      <c r="H2160" s="11">
        <v>15</v>
      </c>
      <c r="I2160" s="11"/>
      <c r="J2160" s="87">
        <v>0.05</v>
      </c>
      <c r="K2160" s="88">
        <f t="shared" si="201"/>
        <v>6.3333333333333325E-2</v>
      </c>
      <c r="L2160" s="238">
        <v>793206</v>
      </c>
      <c r="M2160" s="238">
        <v>662154.59</v>
      </c>
      <c r="N2160" s="89">
        <v>0.05</v>
      </c>
      <c r="O2160" s="239">
        <f t="shared" si="203"/>
        <v>832866.3</v>
      </c>
      <c r="P2160" s="238">
        <f t="shared" si="204"/>
        <v>292933.14896712324</v>
      </c>
      <c r="Q2160" s="238">
        <f t="shared" si="205"/>
        <v>539933.15103287681</v>
      </c>
      <c r="R2160" s="89">
        <v>0.05</v>
      </c>
      <c r="S2160" s="238">
        <f t="shared" si="202"/>
        <v>512936.49348123296</v>
      </c>
    </row>
    <row r="2161" spans="2:19" ht="15" customHeight="1" x14ac:dyDescent="0.25">
      <c r="B2161" s="11">
        <v>2157</v>
      </c>
      <c r="C2161" s="161" t="s">
        <v>740</v>
      </c>
      <c r="D2161" s="237"/>
      <c r="E2161" s="152">
        <v>42455</v>
      </c>
      <c r="F2161" s="58">
        <v>44482</v>
      </c>
      <c r="G2161" s="5">
        <f t="shared" si="200"/>
        <v>5.5534246575342463</v>
      </c>
      <c r="H2161" s="11">
        <v>15</v>
      </c>
      <c r="I2161" s="11"/>
      <c r="J2161" s="87">
        <v>0.05</v>
      </c>
      <c r="K2161" s="88">
        <f t="shared" si="201"/>
        <v>6.3333333333333325E-2</v>
      </c>
      <c r="L2161" s="238">
        <v>793206</v>
      </c>
      <c r="M2161" s="238">
        <v>662154.59</v>
      </c>
      <c r="N2161" s="89">
        <v>0.05</v>
      </c>
      <c r="O2161" s="239">
        <f t="shared" si="203"/>
        <v>832866.3</v>
      </c>
      <c r="P2161" s="238">
        <f t="shared" si="204"/>
        <v>292933.14896712324</v>
      </c>
      <c r="Q2161" s="238">
        <f t="shared" si="205"/>
        <v>539933.15103287681</v>
      </c>
      <c r="R2161" s="89">
        <v>0.05</v>
      </c>
      <c r="S2161" s="238">
        <f t="shared" si="202"/>
        <v>512936.49348123296</v>
      </c>
    </row>
    <row r="2162" spans="2:19" ht="15" customHeight="1" x14ac:dyDescent="0.25">
      <c r="B2162" s="11">
        <v>2158</v>
      </c>
      <c r="C2162" s="161" t="s">
        <v>740</v>
      </c>
      <c r="D2162" s="237"/>
      <c r="E2162" s="152">
        <v>42455</v>
      </c>
      <c r="F2162" s="58">
        <v>44482</v>
      </c>
      <c r="G2162" s="5">
        <f t="shared" si="200"/>
        <v>5.5534246575342463</v>
      </c>
      <c r="H2162" s="11">
        <v>15</v>
      </c>
      <c r="I2162" s="11"/>
      <c r="J2162" s="87">
        <v>0.05</v>
      </c>
      <c r="K2162" s="88">
        <f t="shared" si="201"/>
        <v>6.3333333333333325E-2</v>
      </c>
      <c r="L2162" s="238">
        <v>793206</v>
      </c>
      <c r="M2162" s="238">
        <v>662154.59</v>
      </c>
      <c r="N2162" s="89">
        <v>0.05</v>
      </c>
      <c r="O2162" s="239">
        <f t="shared" si="203"/>
        <v>832866.3</v>
      </c>
      <c r="P2162" s="238">
        <f t="shared" si="204"/>
        <v>292933.14896712324</v>
      </c>
      <c r="Q2162" s="238">
        <f t="shared" si="205"/>
        <v>539933.15103287681</v>
      </c>
      <c r="R2162" s="89">
        <v>0.05</v>
      </c>
      <c r="S2162" s="238">
        <f t="shared" si="202"/>
        <v>512936.49348123296</v>
      </c>
    </row>
    <row r="2163" spans="2:19" ht="15" customHeight="1" x14ac:dyDescent="0.25">
      <c r="B2163" s="11">
        <v>2159</v>
      </c>
      <c r="C2163" s="161" t="s">
        <v>740</v>
      </c>
      <c r="D2163" s="237"/>
      <c r="E2163" s="152">
        <v>42455</v>
      </c>
      <c r="F2163" s="58">
        <v>44482</v>
      </c>
      <c r="G2163" s="5">
        <f t="shared" si="200"/>
        <v>5.5534246575342463</v>
      </c>
      <c r="H2163" s="11">
        <v>15</v>
      </c>
      <c r="I2163" s="11"/>
      <c r="J2163" s="87">
        <v>0.05</v>
      </c>
      <c r="K2163" s="88">
        <f t="shared" si="201"/>
        <v>6.3333333333333325E-2</v>
      </c>
      <c r="L2163" s="238">
        <v>793206</v>
      </c>
      <c r="M2163" s="238">
        <v>662154.59</v>
      </c>
      <c r="N2163" s="89">
        <v>0.05</v>
      </c>
      <c r="O2163" s="239">
        <f t="shared" si="203"/>
        <v>832866.3</v>
      </c>
      <c r="P2163" s="238">
        <f t="shared" si="204"/>
        <v>292933.14896712324</v>
      </c>
      <c r="Q2163" s="238">
        <f t="shared" si="205"/>
        <v>539933.15103287681</v>
      </c>
      <c r="R2163" s="89">
        <v>0.05</v>
      </c>
      <c r="S2163" s="238">
        <f t="shared" si="202"/>
        <v>512936.49348123296</v>
      </c>
    </row>
    <row r="2164" spans="2:19" ht="15" customHeight="1" x14ac:dyDescent="0.25">
      <c r="B2164" s="11">
        <v>2160</v>
      </c>
      <c r="C2164" s="161" t="s">
        <v>740</v>
      </c>
      <c r="D2164" s="237"/>
      <c r="E2164" s="152">
        <v>42455</v>
      </c>
      <c r="F2164" s="58">
        <v>44482</v>
      </c>
      <c r="G2164" s="5">
        <f t="shared" si="200"/>
        <v>5.5534246575342463</v>
      </c>
      <c r="H2164" s="11">
        <v>15</v>
      </c>
      <c r="I2164" s="11"/>
      <c r="J2164" s="87">
        <v>0.05</v>
      </c>
      <c r="K2164" s="88">
        <f t="shared" si="201"/>
        <v>6.3333333333333325E-2</v>
      </c>
      <c r="L2164" s="238">
        <v>793206</v>
      </c>
      <c r="M2164" s="238">
        <v>662154.59</v>
      </c>
      <c r="N2164" s="89">
        <v>0.05</v>
      </c>
      <c r="O2164" s="239">
        <f t="shared" si="203"/>
        <v>832866.3</v>
      </c>
      <c r="P2164" s="238">
        <f t="shared" si="204"/>
        <v>292933.14896712324</v>
      </c>
      <c r="Q2164" s="238">
        <f t="shared" si="205"/>
        <v>539933.15103287681</v>
      </c>
      <c r="R2164" s="89">
        <v>0.05</v>
      </c>
      <c r="S2164" s="238">
        <f t="shared" si="202"/>
        <v>512936.49348123296</v>
      </c>
    </row>
    <row r="2165" spans="2:19" ht="15" customHeight="1" x14ac:dyDescent="0.25">
      <c r="B2165" s="11">
        <v>2161</v>
      </c>
      <c r="C2165" s="161" t="s">
        <v>740</v>
      </c>
      <c r="D2165" s="237"/>
      <c r="E2165" s="152">
        <v>42455</v>
      </c>
      <c r="F2165" s="58">
        <v>44482</v>
      </c>
      <c r="G2165" s="5">
        <f t="shared" si="200"/>
        <v>5.5534246575342463</v>
      </c>
      <c r="H2165" s="11">
        <v>15</v>
      </c>
      <c r="I2165" s="11"/>
      <c r="J2165" s="87">
        <v>0.05</v>
      </c>
      <c r="K2165" s="88">
        <f t="shared" si="201"/>
        <v>6.3333333333333325E-2</v>
      </c>
      <c r="L2165" s="238">
        <v>793206</v>
      </c>
      <c r="M2165" s="238">
        <v>662154.59</v>
      </c>
      <c r="N2165" s="89">
        <v>0.05</v>
      </c>
      <c r="O2165" s="239">
        <f t="shared" si="203"/>
        <v>832866.3</v>
      </c>
      <c r="P2165" s="238">
        <f t="shared" si="204"/>
        <v>292933.14896712324</v>
      </c>
      <c r="Q2165" s="238">
        <f t="shared" si="205"/>
        <v>539933.15103287681</v>
      </c>
      <c r="R2165" s="89">
        <v>0.05</v>
      </c>
      <c r="S2165" s="238">
        <f t="shared" si="202"/>
        <v>512936.49348123296</v>
      </c>
    </row>
    <row r="2166" spans="2:19" ht="15" customHeight="1" x14ac:dyDescent="0.25">
      <c r="B2166" s="11">
        <v>2162</v>
      </c>
      <c r="C2166" s="161" t="s">
        <v>740</v>
      </c>
      <c r="D2166" s="237"/>
      <c r="E2166" s="152">
        <v>42455</v>
      </c>
      <c r="F2166" s="58">
        <v>44482</v>
      </c>
      <c r="G2166" s="5">
        <f t="shared" si="200"/>
        <v>5.5534246575342463</v>
      </c>
      <c r="H2166" s="11">
        <v>15</v>
      </c>
      <c r="I2166" s="11"/>
      <c r="J2166" s="87">
        <v>0.05</v>
      </c>
      <c r="K2166" s="88">
        <f t="shared" si="201"/>
        <v>6.3333333333333325E-2</v>
      </c>
      <c r="L2166" s="238">
        <v>793206</v>
      </c>
      <c r="M2166" s="238">
        <v>662154.59</v>
      </c>
      <c r="N2166" s="89">
        <v>0.05</v>
      </c>
      <c r="O2166" s="239">
        <f t="shared" si="203"/>
        <v>832866.3</v>
      </c>
      <c r="P2166" s="238">
        <f t="shared" si="204"/>
        <v>292933.14896712324</v>
      </c>
      <c r="Q2166" s="238">
        <f t="shared" si="205"/>
        <v>539933.15103287681</v>
      </c>
      <c r="R2166" s="89">
        <v>0.05</v>
      </c>
      <c r="S2166" s="238">
        <f t="shared" si="202"/>
        <v>512936.49348123296</v>
      </c>
    </row>
    <row r="2167" spans="2:19" ht="15" customHeight="1" x14ac:dyDescent="0.25">
      <c r="B2167" s="11">
        <v>2163</v>
      </c>
      <c r="C2167" s="161" t="s">
        <v>740</v>
      </c>
      <c r="D2167" s="237"/>
      <c r="E2167" s="152">
        <v>42455</v>
      </c>
      <c r="F2167" s="58">
        <v>44482</v>
      </c>
      <c r="G2167" s="5">
        <f t="shared" si="200"/>
        <v>5.5534246575342463</v>
      </c>
      <c r="H2167" s="11">
        <v>15</v>
      </c>
      <c r="I2167" s="11"/>
      <c r="J2167" s="87">
        <v>0.05</v>
      </c>
      <c r="K2167" s="88">
        <f t="shared" si="201"/>
        <v>6.3333333333333325E-2</v>
      </c>
      <c r="L2167" s="238">
        <v>793206</v>
      </c>
      <c r="M2167" s="238">
        <v>662154.59</v>
      </c>
      <c r="N2167" s="89">
        <v>0.05</v>
      </c>
      <c r="O2167" s="239">
        <f t="shared" si="203"/>
        <v>832866.3</v>
      </c>
      <c r="P2167" s="238">
        <f t="shared" si="204"/>
        <v>292933.14896712324</v>
      </c>
      <c r="Q2167" s="238">
        <f t="shared" si="205"/>
        <v>539933.15103287681</v>
      </c>
      <c r="R2167" s="89">
        <v>0.05</v>
      </c>
      <c r="S2167" s="238">
        <f t="shared" si="202"/>
        <v>512936.49348123296</v>
      </c>
    </row>
    <row r="2168" spans="2:19" ht="15" customHeight="1" x14ac:dyDescent="0.25">
      <c r="B2168" s="11">
        <v>2164</v>
      </c>
      <c r="C2168" s="161" t="s">
        <v>740</v>
      </c>
      <c r="D2168" s="237"/>
      <c r="E2168" s="152">
        <v>42455</v>
      </c>
      <c r="F2168" s="58">
        <v>44482</v>
      </c>
      <c r="G2168" s="5">
        <f t="shared" si="200"/>
        <v>5.5534246575342463</v>
      </c>
      <c r="H2168" s="11">
        <v>15</v>
      </c>
      <c r="I2168" s="11"/>
      <c r="J2168" s="87">
        <v>0.05</v>
      </c>
      <c r="K2168" s="88">
        <f t="shared" si="201"/>
        <v>6.3333333333333325E-2</v>
      </c>
      <c r="L2168" s="238">
        <v>793206</v>
      </c>
      <c r="M2168" s="238">
        <v>662154.59</v>
      </c>
      <c r="N2168" s="89">
        <v>0.05</v>
      </c>
      <c r="O2168" s="239">
        <f t="shared" si="203"/>
        <v>832866.3</v>
      </c>
      <c r="P2168" s="238">
        <f t="shared" si="204"/>
        <v>292933.14896712324</v>
      </c>
      <c r="Q2168" s="238">
        <f t="shared" si="205"/>
        <v>539933.15103287681</v>
      </c>
      <c r="R2168" s="89">
        <v>0.05</v>
      </c>
      <c r="S2168" s="238">
        <f t="shared" si="202"/>
        <v>512936.49348123296</v>
      </c>
    </row>
    <row r="2169" spans="2:19" ht="15" customHeight="1" x14ac:dyDescent="0.25">
      <c r="B2169" s="11">
        <v>2165</v>
      </c>
      <c r="C2169" s="161" t="s">
        <v>740</v>
      </c>
      <c r="D2169" s="237"/>
      <c r="E2169" s="152">
        <v>42455</v>
      </c>
      <c r="F2169" s="58">
        <v>44482</v>
      </c>
      <c r="G2169" s="5">
        <f t="shared" si="200"/>
        <v>5.5534246575342463</v>
      </c>
      <c r="H2169" s="11">
        <v>15</v>
      </c>
      <c r="I2169" s="11"/>
      <c r="J2169" s="87">
        <v>0.05</v>
      </c>
      <c r="K2169" s="88">
        <f t="shared" si="201"/>
        <v>6.3333333333333325E-2</v>
      </c>
      <c r="L2169" s="238">
        <v>793206</v>
      </c>
      <c r="M2169" s="238">
        <v>662154.59</v>
      </c>
      <c r="N2169" s="89">
        <v>0.05</v>
      </c>
      <c r="O2169" s="239">
        <f t="shared" si="203"/>
        <v>832866.3</v>
      </c>
      <c r="P2169" s="238">
        <f t="shared" si="204"/>
        <v>292933.14896712324</v>
      </c>
      <c r="Q2169" s="238">
        <f t="shared" si="205"/>
        <v>539933.15103287681</v>
      </c>
      <c r="R2169" s="89">
        <v>0.05</v>
      </c>
      <c r="S2169" s="238">
        <f t="shared" si="202"/>
        <v>512936.49348123296</v>
      </c>
    </row>
    <row r="2170" spans="2:19" ht="15" customHeight="1" x14ac:dyDescent="0.25">
      <c r="B2170" s="11">
        <v>2166</v>
      </c>
      <c r="C2170" s="161" t="s">
        <v>740</v>
      </c>
      <c r="D2170" s="237"/>
      <c r="E2170" s="152">
        <v>42455</v>
      </c>
      <c r="F2170" s="58">
        <v>44482</v>
      </c>
      <c r="G2170" s="5">
        <f t="shared" si="200"/>
        <v>5.5534246575342463</v>
      </c>
      <c r="H2170" s="11">
        <v>15</v>
      </c>
      <c r="I2170" s="11"/>
      <c r="J2170" s="87">
        <v>0.05</v>
      </c>
      <c r="K2170" s="88">
        <f t="shared" si="201"/>
        <v>6.3333333333333325E-2</v>
      </c>
      <c r="L2170" s="238">
        <v>793159</v>
      </c>
      <c r="M2170" s="238">
        <v>662115.32999999996</v>
      </c>
      <c r="N2170" s="89">
        <v>0.05</v>
      </c>
      <c r="O2170" s="239">
        <f t="shared" si="203"/>
        <v>832816.95000000007</v>
      </c>
      <c r="P2170" s="238">
        <f t="shared" si="204"/>
        <v>292915.79173835611</v>
      </c>
      <c r="Q2170" s="238">
        <f t="shared" si="205"/>
        <v>539901.15826164396</v>
      </c>
      <c r="R2170" s="89">
        <v>0.05</v>
      </c>
      <c r="S2170" s="238">
        <f t="shared" si="202"/>
        <v>512906.10034856171</v>
      </c>
    </row>
    <row r="2171" spans="2:19" ht="15" customHeight="1" x14ac:dyDescent="0.25">
      <c r="B2171" s="11">
        <v>2167</v>
      </c>
      <c r="C2171" s="161" t="s">
        <v>741</v>
      </c>
      <c r="D2171" s="237"/>
      <c r="E2171" s="152">
        <v>42455</v>
      </c>
      <c r="F2171" s="58">
        <v>44482</v>
      </c>
      <c r="G2171" s="5">
        <f t="shared" si="200"/>
        <v>5.5534246575342463</v>
      </c>
      <c r="H2171" s="11">
        <v>15</v>
      </c>
      <c r="I2171" s="11"/>
      <c r="J2171" s="87">
        <v>0.05</v>
      </c>
      <c r="K2171" s="88">
        <f t="shared" si="201"/>
        <v>6.3333333333333325E-2</v>
      </c>
      <c r="L2171" s="238">
        <v>1735138</v>
      </c>
      <c r="M2171" s="238">
        <v>1448463.02</v>
      </c>
      <c r="N2171" s="89">
        <v>0.05</v>
      </c>
      <c r="O2171" s="239">
        <f t="shared" si="203"/>
        <v>1821894.9000000001</v>
      </c>
      <c r="P2171" s="238">
        <f t="shared" si="204"/>
        <v>640791.21720273967</v>
      </c>
      <c r="Q2171" s="238">
        <f t="shared" si="205"/>
        <v>1181103.6827972606</v>
      </c>
      <c r="R2171" s="89">
        <v>0.05</v>
      </c>
      <c r="S2171" s="238">
        <f t="shared" si="202"/>
        <v>1122048.4986573975</v>
      </c>
    </row>
    <row r="2172" spans="2:19" ht="15" customHeight="1" x14ac:dyDescent="0.25">
      <c r="B2172" s="11">
        <v>2168</v>
      </c>
      <c r="C2172" s="161" t="s">
        <v>741</v>
      </c>
      <c r="D2172" s="237"/>
      <c r="E2172" s="152">
        <v>42455</v>
      </c>
      <c r="F2172" s="58">
        <v>44482</v>
      </c>
      <c r="G2172" s="5">
        <f t="shared" si="200"/>
        <v>5.5534246575342463</v>
      </c>
      <c r="H2172" s="11">
        <v>15</v>
      </c>
      <c r="I2172" s="11"/>
      <c r="J2172" s="87">
        <v>0.05</v>
      </c>
      <c r="K2172" s="88">
        <f t="shared" si="201"/>
        <v>6.3333333333333325E-2</v>
      </c>
      <c r="L2172" s="238">
        <v>1735138</v>
      </c>
      <c r="M2172" s="238">
        <v>1448463.02</v>
      </c>
      <c r="N2172" s="89">
        <v>0.05</v>
      </c>
      <c r="O2172" s="239">
        <f t="shared" si="203"/>
        <v>1821894.9000000001</v>
      </c>
      <c r="P2172" s="238">
        <f t="shared" si="204"/>
        <v>640791.21720273967</v>
      </c>
      <c r="Q2172" s="238">
        <f t="shared" si="205"/>
        <v>1181103.6827972606</v>
      </c>
      <c r="R2172" s="89">
        <v>0.05</v>
      </c>
      <c r="S2172" s="238">
        <f t="shared" si="202"/>
        <v>1122048.4986573975</v>
      </c>
    </row>
    <row r="2173" spans="2:19" ht="15" customHeight="1" x14ac:dyDescent="0.25">
      <c r="B2173" s="11">
        <v>2169</v>
      </c>
      <c r="C2173" s="161" t="s">
        <v>741</v>
      </c>
      <c r="D2173" s="237"/>
      <c r="E2173" s="152">
        <v>42455</v>
      </c>
      <c r="F2173" s="58">
        <v>44482</v>
      </c>
      <c r="G2173" s="5">
        <f t="shared" si="200"/>
        <v>5.5534246575342463</v>
      </c>
      <c r="H2173" s="11">
        <v>15</v>
      </c>
      <c r="I2173" s="11"/>
      <c r="J2173" s="87">
        <v>0.05</v>
      </c>
      <c r="K2173" s="88">
        <f t="shared" si="201"/>
        <v>6.3333333333333325E-2</v>
      </c>
      <c r="L2173" s="238">
        <v>1735138</v>
      </c>
      <c r="M2173" s="238">
        <v>1448463.02</v>
      </c>
      <c r="N2173" s="89">
        <v>0.05</v>
      </c>
      <c r="O2173" s="239">
        <f t="shared" si="203"/>
        <v>1821894.9000000001</v>
      </c>
      <c r="P2173" s="238">
        <f t="shared" si="204"/>
        <v>640791.21720273967</v>
      </c>
      <c r="Q2173" s="238">
        <f t="shared" si="205"/>
        <v>1181103.6827972606</v>
      </c>
      <c r="R2173" s="89">
        <v>0.05</v>
      </c>
      <c r="S2173" s="238">
        <f t="shared" si="202"/>
        <v>1122048.4986573975</v>
      </c>
    </row>
    <row r="2174" spans="2:19" ht="15" customHeight="1" x14ac:dyDescent="0.25">
      <c r="B2174" s="11">
        <v>2170</v>
      </c>
      <c r="C2174" s="161" t="s">
        <v>741</v>
      </c>
      <c r="D2174" s="237"/>
      <c r="E2174" s="152">
        <v>42455</v>
      </c>
      <c r="F2174" s="58">
        <v>44482</v>
      </c>
      <c r="G2174" s="5">
        <f t="shared" si="200"/>
        <v>5.5534246575342463</v>
      </c>
      <c r="H2174" s="11">
        <v>15</v>
      </c>
      <c r="I2174" s="11"/>
      <c r="J2174" s="87">
        <v>0.05</v>
      </c>
      <c r="K2174" s="88">
        <f t="shared" si="201"/>
        <v>6.3333333333333325E-2</v>
      </c>
      <c r="L2174" s="238">
        <v>1735138</v>
      </c>
      <c r="M2174" s="238">
        <v>1448463.02</v>
      </c>
      <c r="N2174" s="89">
        <v>0.05</v>
      </c>
      <c r="O2174" s="239">
        <f t="shared" si="203"/>
        <v>1821894.9000000001</v>
      </c>
      <c r="P2174" s="238">
        <f t="shared" si="204"/>
        <v>640791.21720273967</v>
      </c>
      <c r="Q2174" s="238">
        <f t="shared" si="205"/>
        <v>1181103.6827972606</v>
      </c>
      <c r="R2174" s="89">
        <v>0.05</v>
      </c>
      <c r="S2174" s="238">
        <f t="shared" si="202"/>
        <v>1122048.4986573975</v>
      </c>
    </row>
    <row r="2175" spans="2:19" ht="15" customHeight="1" x14ac:dyDescent="0.25">
      <c r="B2175" s="11">
        <v>2171</v>
      </c>
      <c r="C2175" s="161" t="s">
        <v>741</v>
      </c>
      <c r="D2175" s="237"/>
      <c r="E2175" s="152">
        <v>42455</v>
      </c>
      <c r="F2175" s="58">
        <v>44482</v>
      </c>
      <c r="G2175" s="5">
        <f t="shared" si="200"/>
        <v>5.5534246575342463</v>
      </c>
      <c r="H2175" s="11">
        <v>15</v>
      </c>
      <c r="I2175" s="11"/>
      <c r="J2175" s="87">
        <v>0.05</v>
      </c>
      <c r="K2175" s="88">
        <f t="shared" si="201"/>
        <v>6.3333333333333325E-2</v>
      </c>
      <c r="L2175" s="238">
        <v>1735138</v>
      </c>
      <c r="M2175" s="238">
        <v>1448463.02</v>
      </c>
      <c r="N2175" s="89">
        <v>0.05</v>
      </c>
      <c r="O2175" s="239">
        <f t="shared" si="203"/>
        <v>1821894.9000000001</v>
      </c>
      <c r="P2175" s="238">
        <f t="shared" si="204"/>
        <v>640791.21720273967</v>
      </c>
      <c r="Q2175" s="238">
        <f t="shared" si="205"/>
        <v>1181103.6827972606</v>
      </c>
      <c r="R2175" s="89">
        <v>0.05</v>
      </c>
      <c r="S2175" s="238">
        <f t="shared" si="202"/>
        <v>1122048.4986573975</v>
      </c>
    </row>
    <row r="2176" spans="2:19" ht="15" customHeight="1" x14ac:dyDescent="0.25">
      <c r="B2176" s="11">
        <v>2172</v>
      </c>
      <c r="C2176" s="161" t="s">
        <v>741</v>
      </c>
      <c r="D2176" s="237"/>
      <c r="E2176" s="152">
        <v>42455</v>
      </c>
      <c r="F2176" s="58">
        <v>44482</v>
      </c>
      <c r="G2176" s="5">
        <f t="shared" si="200"/>
        <v>5.5534246575342463</v>
      </c>
      <c r="H2176" s="11">
        <v>15</v>
      </c>
      <c r="I2176" s="11"/>
      <c r="J2176" s="87">
        <v>0.05</v>
      </c>
      <c r="K2176" s="88">
        <f t="shared" si="201"/>
        <v>6.3333333333333325E-2</v>
      </c>
      <c r="L2176" s="238">
        <v>1735138</v>
      </c>
      <c r="M2176" s="238">
        <v>1448463.02</v>
      </c>
      <c r="N2176" s="89">
        <v>0.05</v>
      </c>
      <c r="O2176" s="239">
        <f t="shared" si="203"/>
        <v>1821894.9000000001</v>
      </c>
      <c r="P2176" s="238">
        <f t="shared" si="204"/>
        <v>640791.21720273967</v>
      </c>
      <c r="Q2176" s="238">
        <f t="shared" si="205"/>
        <v>1181103.6827972606</v>
      </c>
      <c r="R2176" s="89">
        <v>0.05</v>
      </c>
      <c r="S2176" s="238">
        <f t="shared" si="202"/>
        <v>1122048.4986573975</v>
      </c>
    </row>
    <row r="2177" spans="2:19" ht="15" customHeight="1" x14ac:dyDescent="0.25">
      <c r="B2177" s="11">
        <v>2173</v>
      </c>
      <c r="C2177" s="161" t="s">
        <v>741</v>
      </c>
      <c r="D2177" s="237"/>
      <c r="E2177" s="152">
        <v>42455</v>
      </c>
      <c r="F2177" s="58">
        <v>44482</v>
      </c>
      <c r="G2177" s="5">
        <f t="shared" si="200"/>
        <v>5.5534246575342463</v>
      </c>
      <c r="H2177" s="11">
        <v>15</v>
      </c>
      <c r="I2177" s="11"/>
      <c r="J2177" s="87">
        <v>0.05</v>
      </c>
      <c r="K2177" s="88">
        <f t="shared" si="201"/>
        <v>6.3333333333333325E-2</v>
      </c>
      <c r="L2177" s="238">
        <v>1735138</v>
      </c>
      <c r="M2177" s="238">
        <v>1448463.02</v>
      </c>
      <c r="N2177" s="89">
        <v>0.05</v>
      </c>
      <c r="O2177" s="239">
        <f t="shared" si="203"/>
        <v>1821894.9000000001</v>
      </c>
      <c r="P2177" s="238">
        <f t="shared" si="204"/>
        <v>640791.21720273967</v>
      </c>
      <c r="Q2177" s="238">
        <f t="shared" si="205"/>
        <v>1181103.6827972606</v>
      </c>
      <c r="R2177" s="89">
        <v>0.05</v>
      </c>
      <c r="S2177" s="238">
        <f t="shared" si="202"/>
        <v>1122048.4986573975</v>
      </c>
    </row>
    <row r="2178" spans="2:19" ht="15" customHeight="1" x14ac:dyDescent="0.25">
      <c r="B2178" s="11">
        <v>2174</v>
      </c>
      <c r="C2178" s="161" t="s">
        <v>741</v>
      </c>
      <c r="D2178" s="237"/>
      <c r="E2178" s="152">
        <v>42455</v>
      </c>
      <c r="F2178" s="58">
        <v>44482</v>
      </c>
      <c r="G2178" s="5">
        <f t="shared" si="200"/>
        <v>5.5534246575342463</v>
      </c>
      <c r="H2178" s="11">
        <v>15</v>
      </c>
      <c r="I2178" s="11"/>
      <c r="J2178" s="87">
        <v>0.05</v>
      </c>
      <c r="K2178" s="88">
        <f t="shared" si="201"/>
        <v>6.3333333333333325E-2</v>
      </c>
      <c r="L2178" s="238">
        <v>1735138</v>
      </c>
      <c r="M2178" s="238">
        <v>1448463.02</v>
      </c>
      <c r="N2178" s="89">
        <v>0.05</v>
      </c>
      <c r="O2178" s="239">
        <f t="shared" si="203"/>
        <v>1821894.9000000001</v>
      </c>
      <c r="P2178" s="238">
        <f t="shared" si="204"/>
        <v>640791.21720273967</v>
      </c>
      <c r="Q2178" s="238">
        <f t="shared" si="205"/>
        <v>1181103.6827972606</v>
      </c>
      <c r="R2178" s="89">
        <v>0.05</v>
      </c>
      <c r="S2178" s="238">
        <f t="shared" si="202"/>
        <v>1122048.4986573975</v>
      </c>
    </row>
    <row r="2179" spans="2:19" ht="15" customHeight="1" x14ac:dyDescent="0.25">
      <c r="B2179" s="11">
        <v>2175</v>
      </c>
      <c r="C2179" s="161" t="s">
        <v>741</v>
      </c>
      <c r="D2179" s="237"/>
      <c r="E2179" s="152">
        <v>42455</v>
      </c>
      <c r="F2179" s="58">
        <v>44482</v>
      </c>
      <c r="G2179" s="5">
        <f t="shared" si="200"/>
        <v>5.5534246575342463</v>
      </c>
      <c r="H2179" s="11">
        <v>15</v>
      </c>
      <c r="I2179" s="11"/>
      <c r="J2179" s="87">
        <v>0.05</v>
      </c>
      <c r="K2179" s="88">
        <f t="shared" si="201"/>
        <v>6.3333333333333325E-2</v>
      </c>
      <c r="L2179" s="238">
        <v>1735138</v>
      </c>
      <c r="M2179" s="238">
        <v>1448463.02</v>
      </c>
      <c r="N2179" s="89">
        <v>0.05</v>
      </c>
      <c r="O2179" s="239">
        <f t="shared" si="203"/>
        <v>1821894.9000000001</v>
      </c>
      <c r="P2179" s="238">
        <f t="shared" si="204"/>
        <v>640791.21720273967</v>
      </c>
      <c r="Q2179" s="238">
        <f t="shared" si="205"/>
        <v>1181103.6827972606</v>
      </c>
      <c r="R2179" s="89">
        <v>0.05</v>
      </c>
      <c r="S2179" s="238">
        <f t="shared" si="202"/>
        <v>1122048.4986573975</v>
      </c>
    </row>
    <row r="2180" spans="2:19" ht="15" customHeight="1" x14ac:dyDescent="0.25">
      <c r="B2180" s="11">
        <v>2176</v>
      </c>
      <c r="C2180" s="161" t="s">
        <v>741</v>
      </c>
      <c r="D2180" s="237"/>
      <c r="E2180" s="152">
        <v>42455</v>
      </c>
      <c r="F2180" s="58">
        <v>44482</v>
      </c>
      <c r="G2180" s="5">
        <f t="shared" si="200"/>
        <v>5.5534246575342463</v>
      </c>
      <c r="H2180" s="11">
        <v>15</v>
      </c>
      <c r="I2180" s="11"/>
      <c r="J2180" s="87">
        <v>0.05</v>
      </c>
      <c r="K2180" s="88">
        <f t="shared" si="201"/>
        <v>6.3333333333333325E-2</v>
      </c>
      <c r="L2180" s="238">
        <v>1735138</v>
      </c>
      <c r="M2180" s="238">
        <v>1448463.02</v>
      </c>
      <c r="N2180" s="89">
        <v>0.05</v>
      </c>
      <c r="O2180" s="239">
        <f t="shared" si="203"/>
        <v>1821894.9000000001</v>
      </c>
      <c r="P2180" s="238">
        <f t="shared" si="204"/>
        <v>640791.21720273967</v>
      </c>
      <c r="Q2180" s="238">
        <f t="shared" si="205"/>
        <v>1181103.6827972606</v>
      </c>
      <c r="R2180" s="89">
        <v>0.05</v>
      </c>
      <c r="S2180" s="238">
        <f t="shared" si="202"/>
        <v>1122048.4986573975</v>
      </c>
    </row>
    <row r="2181" spans="2:19" ht="15" customHeight="1" x14ac:dyDescent="0.25">
      <c r="B2181" s="11">
        <v>2177</v>
      </c>
      <c r="C2181" s="161" t="s">
        <v>741</v>
      </c>
      <c r="D2181" s="237"/>
      <c r="E2181" s="152">
        <v>42455</v>
      </c>
      <c r="F2181" s="58">
        <v>44482</v>
      </c>
      <c r="G2181" s="5">
        <f t="shared" ref="G2181:G2244" si="206">(F2181-E2181)/(EDATE(F2181,12)-F2181)</f>
        <v>5.5534246575342463</v>
      </c>
      <c r="H2181" s="11">
        <v>15</v>
      </c>
      <c r="I2181" s="11"/>
      <c r="J2181" s="87">
        <v>0.05</v>
      </c>
      <c r="K2181" s="88">
        <f t="shared" ref="K2181:K2244" si="207">(1-J2181)/H2181</f>
        <v>6.3333333333333325E-2</v>
      </c>
      <c r="L2181" s="238">
        <v>1735138</v>
      </c>
      <c r="M2181" s="238">
        <v>1448463.02</v>
      </c>
      <c r="N2181" s="89">
        <v>0.05</v>
      </c>
      <c r="O2181" s="239">
        <f t="shared" si="203"/>
        <v>1821894.9000000001</v>
      </c>
      <c r="P2181" s="238">
        <f t="shared" si="204"/>
        <v>640791.21720273967</v>
      </c>
      <c r="Q2181" s="238">
        <f t="shared" si="205"/>
        <v>1181103.6827972606</v>
      </c>
      <c r="R2181" s="89">
        <v>0.05</v>
      </c>
      <c r="S2181" s="238">
        <f t="shared" ref="S2181:S2244" si="208">IF(M2181&lt;=0,0,IF(Q2181&lt;=J2181*O2181,J2181*O2181,Q2181*(1-R2181)))</f>
        <v>1122048.4986573975</v>
      </c>
    </row>
    <row r="2182" spans="2:19" ht="15" customHeight="1" x14ac:dyDescent="0.25">
      <c r="B2182" s="11">
        <v>2178</v>
      </c>
      <c r="C2182" s="161" t="s">
        <v>741</v>
      </c>
      <c r="D2182" s="237"/>
      <c r="E2182" s="152">
        <v>42455</v>
      </c>
      <c r="F2182" s="58">
        <v>44482</v>
      </c>
      <c r="G2182" s="5">
        <f t="shared" si="206"/>
        <v>5.5534246575342463</v>
      </c>
      <c r="H2182" s="11">
        <v>15</v>
      </c>
      <c r="I2182" s="11"/>
      <c r="J2182" s="87">
        <v>0.05</v>
      </c>
      <c r="K2182" s="88">
        <f t="shared" si="207"/>
        <v>6.3333333333333325E-2</v>
      </c>
      <c r="L2182" s="238">
        <v>1735138</v>
      </c>
      <c r="M2182" s="238">
        <v>1448463.02</v>
      </c>
      <c r="N2182" s="89">
        <v>0.05</v>
      </c>
      <c r="O2182" s="239">
        <f t="shared" ref="O2182:O2245" si="209">L2182*(1+N2182)</f>
        <v>1821894.9000000001</v>
      </c>
      <c r="P2182" s="238">
        <f t="shared" ref="P2182:P2245" si="210">O2182*K2182*G2182</f>
        <v>640791.21720273967</v>
      </c>
      <c r="Q2182" s="238">
        <f t="shared" ref="Q2182:Q2245" si="211">MAX(O2182-P2182,0)</f>
        <v>1181103.6827972606</v>
      </c>
      <c r="R2182" s="89">
        <v>0.05</v>
      </c>
      <c r="S2182" s="238">
        <f t="shared" si="208"/>
        <v>1122048.4986573975</v>
      </c>
    </row>
    <row r="2183" spans="2:19" ht="15" customHeight="1" x14ac:dyDescent="0.25">
      <c r="B2183" s="11">
        <v>2179</v>
      </c>
      <c r="C2183" s="161" t="s">
        <v>741</v>
      </c>
      <c r="D2183" s="237"/>
      <c r="E2183" s="152">
        <v>42455</v>
      </c>
      <c r="F2183" s="58">
        <v>44482</v>
      </c>
      <c r="G2183" s="5">
        <f t="shared" si="206"/>
        <v>5.5534246575342463</v>
      </c>
      <c r="H2183" s="11">
        <v>15</v>
      </c>
      <c r="I2183" s="11"/>
      <c r="J2183" s="87">
        <v>0.05</v>
      </c>
      <c r="K2183" s="88">
        <f t="shared" si="207"/>
        <v>6.3333333333333325E-2</v>
      </c>
      <c r="L2183" s="238">
        <v>1735138</v>
      </c>
      <c r="M2183" s="238">
        <v>1448463.02</v>
      </c>
      <c r="N2183" s="89">
        <v>0.05</v>
      </c>
      <c r="O2183" s="239">
        <f t="shared" si="209"/>
        <v>1821894.9000000001</v>
      </c>
      <c r="P2183" s="238">
        <f t="shared" si="210"/>
        <v>640791.21720273967</v>
      </c>
      <c r="Q2183" s="238">
        <f t="shared" si="211"/>
        <v>1181103.6827972606</v>
      </c>
      <c r="R2183" s="89">
        <v>0.05</v>
      </c>
      <c r="S2183" s="238">
        <f t="shared" si="208"/>
        <v>1122048.4986573975</v>
      </c>
    </row>
    <row r="2184" spans="2:19" ht="15" customHeight="1" x14ac:dyDescent="0.25">
      <c r="B2184" s="11">
        <v>2180</v>
      </c>
      <c r="C2184" s="161" t="s">
        <v>741</v>
      </c>
      <c r="D2184" s="237"/>
      <c r="E2184" s="152">
        <v>42455</v>
      </c>
      <c r="F2184" s="58">
        <v>44482</v>
      </c>
      <c r="G2184" s="5">
        <f t="shared" si="206"/>
        <v>5.5534246575342463</v>
      </c>
      <c r="H2184" s="11">
        <v>15</v>
      </c>
      <c r="I2184" s="11"/>
      <c r="J2184" s="87">
        <v>0.05</v>
      </c>
      <c r="K2184" s="88">
        <f t="shared" si="207"/>
        <v>6.3333333333333325E-2</v>
      </c>
      <c r="L2184" s="238">
        <v>1735138</v>
      </c>
      <c r="M2184" s="238">
        <v>1448463.02</v>
      </c>
      <c r="N2184" s="89">
        <v>0.05</v>
      </c>
      <c r="O2184" s="239">
        <f t="shared" si="209"/>
        <v>1821894.9000000001</v>
      </c>
      <c r="P2184" s="238">
        <f t="shared" si="210"/>
        <v>640791.21720273967</v>
      </c>
      <c r="Q2184" s="238">
        <f t="shared" si="211"/>
        <v>1181103.6827972606</v>
      </c>
      <c r="R2184" s="89">
        <v>0.05</v>
      </c>
      <c r="S2184" s="238">
        <f t="shared" si="208"/>
        <v>1122048.4986573975</v>
      </c>
    </row>
    <row r="2185" spans="2:19" ht="15" customHeight="1" x14ac:dyDescent="0.25">
      <c r="B2185" s="11">
        <v>2181</v>
      </c>
      <c r="C2185" s="161" t="s">
        <v>741</v>
      </c>
      <c r="D2185" s="237"/>
      <c r="E2185" s="152">
        <v>42455</v>
      </c>
      <c r="F2185" s="58">
        <v>44482</v>
      </c>
      <c r="G2185" s="5">
        <f t="shared" si="206"/>
        <v>5.5534246575342463</v>
      </c>
      <c r="H2185" s="11">
        <v>15</v>
      </c>
      <c r="I2185" s="11"/>
      <c r="J2185" s="87">
        <v>0.05</v>
      </c>
      <c r="K2185" s="88">
        <f t="shared" si="207"/>
        <v>6.3333333333333325E-2</v>
      </c>
      <c r="L2185" s="238">
        <v>1735138</v>
      </c>
      <c r="M2185" s="238">
        <v>1448463.02</v>
      </c>
      <c r="N2185" s="89">
        <v>0.05</v>
      </c>
      <c r="O2185" s="239">
        <f t="shared" si="209"/>
        <v>1821894.9000000001</v>
      </c>
      <c r="P2185" s="238">
        <f t="shared" si="210"/>
        <v>640791.21720273967</v>
      </c>
      <c r="Q2185" s="238">
        <f t="shared" si="211"/>
        <v>1181103.6827972606</v>
      </c>
      <c r="R2185" s="89">
        <v>0.05</v>
      </c>
      <c r="S2185" s="238">
        <f t="shared" si="208"/>
        <v>1122048.4986573975</v>
      </c>
    </row>
    <row r="2186" spans="2:19" ht="15" customHeight="1" x14ac:dyDescent="0.25">
      <c r="B2186" s="11">
        <v>2182</v>
      </c>
      <c r="C2186" s="161" t="s">
        <v>741</v>
      </c>
      <c r="D2186" s="237"/>
      <c r="E2186" s="152">
        <v>42455</v>
      </c>
      <c r="F2186" s="58">
        <v>44482</v>
      </c>
      <c r="G2186" s="5">
        <f t="shared" si="206"/>
        <v>5.5534246575342463</v>
      </c>
      <c r="H2186" s="11">
        <v>15</v>
      </c>
      <c r="I2186" s="11"/>
      <c r="J2186" s="87">
        <v>0.05</v>
      </c>
      <c r="K2186" s="88">
        <f t="shared" si="207"/>
        <v>6.3333333333333325E-2</v>
      </c>
      <c r="L2186" s="238">
        <v>1735138</v>
      </c>
      <c r="M2186" s="238">
        <v>1448463.02</v>
      </c>
      <c r="N2186" s="89">
        <v>0.05</v>
      </c>
      <c r="O2186" s="239">
        <f t="shared" si="209"/>
        <v>1821894.9000000001</v>
      </c>
      <c r="P2186" s="238">
        <f t="shared" si="210"/>
        <v>640791.21720273967</v>
      </c>
      <c r="Q2186" s="238">
        <f t="shared" si="211"/>
        <v>1181103.6827972606</v>
      </c>
      <c r="R2186" s="89">
        <v>0.05</v>
      </c>
      <c r="S2186" s="238">
        <f t="shared" si="208"/>
        <v>1122048.4986573975</v>
      </c>
    </row>
    <row r="2187" spans="2:19" ht="15" customHeight="1" x14ac:dyDescent="0.25">
      <c r="B2187" s="11">
        <v>2183</v>
      </c>
      <c r="C2187" s="161" t="s">
        <v>741</v>
      </c>
      <c r="D2187" s="237"/>
      <c r="E2187" s="152">
        <v>42455</v>
      </c>
      <c r="F2187" s="58">
        <v>44482</v>
      </c>
      <c r="G2187" s="5">
        <f t="shared" si="206"/>
        <v>5.5534246575342463</v>
      </c>
      <c r="H2187" s="11">
        <v>15</v>
      </c>
      <c r="I2187" s="11"/>
      <c r="J2187" s="87">
        <v>0.05</v>
      </c>
      <c r="K2187" s="88">
        <f t="shared" si="207"/>
        <v>6.3333333333333325E-2</v>
      </c>
      <c r="L2187" s="238">
        <v>1735138</v>
      </c>
      <c r="M2187" s="238">
        <v>1448463.02</v>
      </c>
      <c r="N2187" s="89">
        <v>0.05</v>
      </c>
      <c r="O2187" s="239">
        <f t="shared" si="209"/>
        <v>1821894.9000000001</v>
      </c>
      <c r="P2187" s="238">
        <f t="shared" si="210"/>
        <v>640791.21720273967</v>
      </c>
      <c r="Q2187" s="238">
        <f t="shared" si="211"/>
        <v>1181103.6827972606</v>
      </c>
      <c r="R2187" s="89">
        <v>0.05</v>
      </c>
      <c r="S2187" s="238">
        <f t="shared" si="208"/>
        <v>1122048.4986573975</v>
      </c>
    </row>
    <row r="2188" spans="2:19" ht="15" customHeight="1" x14ac:dyDescent="0.25">
      <c r="B2188" s="11">
        <v>2184</v>
      </c>
      <c r="C2188" s="161" t="s">
        <v>741</v>
      </c>
      <c r="D2188" s="237"/>
      <c r="E2188" s="152">
        <v>42455</v>
      </c>
      <c r="F2188" s="58">
        <v>44482</v>
      </c>
      <c r="G2188" s="5">
        <f t="shared" si="206"/>
        <v>5.5534246575342463</v>
      </c>
      <c r="H2188" s="11">
        <v>15</v>
      </c>
      <c r="I2188" s="11"/>
      <c r="J2188" s="87">
        <v>0.05</v>
      </c>
      <c r="K2188" s="88">
        <f t="shared" si="207"/>
        <v>6.3333333333333325E-2</v>
      </c>
      <c r="L2188" s="238">
        <v>1735138</v>
      </c>
      <c r="M2188" s="238">
        <v>1448463.02</v>
      </c>
      <c r="N2188" s="89">
        <v>0.05</v>
      </c>
      <c r="O2188" s="239">
        <f t="shared" si="209"/>
        <v>1821894.9000000001</v>
      </c>
      <c r="P2188" s="238">
        <f t="shared" si="210"/>
        <v>640791.21720273967</v>
      </c>
      <c r="Q2188" s="238">
        <f t="shared" si="211"/>
        <v>1181103.6827972606</v>
      </c>
      <c r="R2188" s="89">
        <v>0.05</v>
      </c>
      <c r="S2188" s="238">
        <f t="shared" si="208"/>
        <v>1122048.4986573975</v>
      </c>
    </row>
    <row r="2189" spans="2:19" ht="15" customHeight="1" x14ac:dyDescent="0.25">
      <c r="B2189" s="11">
        <v>2185</v>
      </c>
      <c r="C2189" s="161" t="s">
        <v>741</v>
      </c>
      <c r="D2189" s="237"/>
      <c r="E2189" s="152">
        <v>42455</v>
      </c>
      <c r="F2189" s="58">
        <v>44482</v>
      </c>
      <c r="G2189" s="5">
        <f t="shared" si="206"/>
        <v>5.5534246575342463</v>
      </c>
      <c r="H2189" s="11">
        <v>15</v>
      </c>
      <c r="I2189" s="11"/>
      <c r="J2189" s="87">
        <v>0.05</v>
      </c>
      <c r="K2189" s="88">
        <f t="shared" si="207"/>
        <v>6.3333333333333325E-2</v>
      </c>
      <c r="L2189" s="238">
        <v>1735138</v>
      </c>
      <c r="M2189" s="238">
        <v>1448463.02</v>
      </c>
      <c r="N2189" s="89">
        <v>0.05</v>
      </c>
      <c r="O2189" s="239">
        <f t="shared" si="209"/>
        <v>1821894.9000000001</v>
      </c>
      <c r="P2189" s="238">
        <f t="shared" si="210"/>
        <v>640791.21720273967</v>
      </c>
      <c r="Q2189" s="238">
        <f t="shared" si="211"/>
        <v>1181103.6827972606</v>
      </c>
      <c r="R2189" s="89">
        <v>0.05</v>
      </c>
      <c r="S2189" s="238">
        <f t="shared" si="208"/>
        <v>1122048.4986573975</v>
      </c>
    </row>
    <row r="2190" spans="2:19" ht="15" customHeight="1" x14ac:dyDescent="0.25">
      <c r="B2190" s="11">
        <v>2186</v>
      </c>
      <c r="C2190" s="161" t="s">
        <v>741</v>
      </c>
      <c r="D2190" s="237"/>
      <c r="E2190" s="152">
        <v>42455</v>
      </c>
      <c r="F2190" s="58">
        <v>44482</v>
      </c>
      <c r="G2190" s="5">
        <f t="shared" si="206"/>
        <v>5.5534246575342463</v>
      </c>
      <c r="H2190" s="11">
        <v>15</v>
      </c>
      <c r="I2190" s="11"/>
      <c r="J2190" s="87">
        <v>0.05</v>
      </c>
      <c r="K2190" s="88">
        <f t="shared" si="207"/>
        <v>6.3333333333333325E-2</v>
      </c>
      <c r="L2190" s="238">
        <v>1735138</v>
      </c>
      <c r="M2190" s="238">
        <v>1448463.02</v>
      </c>
      <c r="N2190" s="89">
        <v>0.05</v>
      </c>
      <c r="O2190" s="239">
        <f t="shared" si="209"/>
        <v>1821894.9000000001</v>
      </c>
      <c r="P2190" s="238">
        <f t="shared" si="210"/>
        <v>640791.21720273967</v>
      </c>
      <c r="Q2190" s="238">
        <f t="shared" si="211"/>
        <v>1181103.6827972606</v>
      </c>
      <c r="R2190" s="89">
        <v>0.05</v>
      </c>
      <c r="S2190" s="238">
        <f t="shared" si="208"/>
        <v>1122048.4986573975</v>
      </c>
    </row>
    <row r="2191" spans="2:19" ht="15" customHeight="1" x14ac:dyDescent="0.25">
      <c r="B2191" s="11">
        <v>2187</v>
      </c>
      <c r="C2191" s="161" t="s">
        <v>741</v>
      </c>
      <c r="D2191" s="237"/>
      <c r="E2191" s="152">
        <v>42455</v>
      </c>
      <c r="F2191" s="58">
        <v>44482</v>
      </c>
      <c r="G2191" s="5">
        <f t="shared" si="206"/>
        <v>5.5534246575342463</v>
      </c>
      <c r="H2191" s="11">
        <v>15</v>
      </c>
      <c r="I2191" s="11"/>
      <c r="J2191" s="87">
        <v>0.05</v>
      </c>
      <c r="K2191" s="88">
        <f t="shared" si="207"/>
        <v>6.3333333333333325E-2</v>
      </c>
      <c r="L2191" s="238">
        <v>1735138</v>
      </c>
      <c r="M2191" s="238">
        <v>1448463.02</v>
      </c>
      <c r="N2191" s="89">
        <v>0.05</v>
      </c>
      <c r="O2191" s="239">
        <f t="shared" si="209"/>
        <v>1821894.9000000001</v>
      </c>
      <c r="P2191" s="238">
        <f t="shared" si="210"/>
        <v>640791.21720273967</v>
      </c>
      <c r="Q2191" s="238">
        <f t="shared" si="211"/>
        <v>1181103.6827972606</v>
      </c>
      <c r="R2191" s="89">
        <v>0.05</v>
      </c>
      <c r="S2191" s="238">
        <f t="shared" si="208"/>
        <v>1122048.4986573975</v>
      </c>
    </row>
    <row r="2192" spans="2:19" ht="15" customHeight="1" x14ac:dyDescent="0.25">
      <c r="B2192" s="11">
        <v>2188</v>
      </c>
      <c r="C2192" s="161" t="s">
        <v>741</v>
      </c>
      <c r="D2192" s="237"/>
      <c r="E2192" s="152">
        <v>42455</v>
      </c>
      <c r="F2192" s="58">
        <v>44482</v>
      </c>
      <c r="G2192" s="5">
        <f t="shared" si="206"/>
        <v>5.5534246575342463</v>
      </c>
      <c r="H2192" s="11">
        <v>15</v>
      </c>
      <c r="I2192" s="11"/>
      <c r="J2192" s="87">
        <v>0.05</v>
      </c>
      <c r="K2192" s="88">
        <f t="shared" si="207"/>
        <v>6.3333333333333325E-2</v>
      </c>
      <c r="L2192" s="238">
        <v>1735138</v>
      </c>
      <c r="M2192" s="238">
        <v>1448463.02</v>
      </c>
      <c r="N2192" s="89">
        <v>0.05</v>
      </c>
      <c r="O2192" s="239">
        <f t="shared" si="209"/>
        <v>1821894.9000000001</v>
      </c>
      <c r="P2192" s="238">
        <f t="shared" si="210"/>
        <v>640791.21720273967</v>
      </c>
      <c r="Q2192" s="238">
        <f t="shared" si="211"/>
        <v>1181103.6827972606</v>
      </c>
      <c r="R2192" s="89">
        <v>0.05</v>
      </c>
      <c r="S2192" s="238">
        <f t="shared" si="208"/>
        <v>1122048.4986573975</v>
      </c>
    </row>
    <row r="2193" spans="2:19" ht="15" customHeight="1" x14ac:dyDescent="0.25">
      <c r="B2193" s="11">
        <v>2189</v>
      </c>
      <c r="C2193" s="161" t="s">
        <v>741</v>
      </c>
      <c r="D2193" s="237"/>
      <c r="E2193" s="152">
        <v>42455</v>
      </c>
      <c r="F2193" s="58">
        <v>44482</v>
      </c>
      <c r="G2193" s="5">
        <f t="shared" si="206"/>
        <v>5.5534246575342463</v>
      </c>
      <c r="H2193" s="11">
        <v>15</v>
      </c>
      <c r="I2193" s="11"/>
      <c r="J2193" s="87">
        <v>0.05</v>
      </c>
      <c r="K2193" s="88">
        <f t="shared" si="207"/>
        <v>6.3333333333333325E-2</v>
      </c>
      <c r="L2193" s="238">
        <v>1735138</v>
      </c>
      <c r="M2193" s="238">
        <v>1448463.02</v>
      </c>
      <c r="N2193" s="89">
        <v>0.05</v>
      </c>
      <c r="O2193" s="239">
        <f t="shared" si="209"/>
        <v>1821894.9000000001</v>
      </c>
      <c r="P2193" s="238">
        <f t="shared" si="210"/>
        <v>640791.21720273967</v>
      </c>
      <c r="Q2193" s="238">
        <f t="shared" si="211"/>
        <v>1181103.6827972606</v>
      </c>
      <c r="R2193" s="89">
        <v>0.05</v>
      </c>
      <c r="S2193" s="238">
        <f t="shared" si="208"/>
        <v>1122048.4986573975</v>
      </c>
    </row>
    <row r="2194" spans="2:19" ht="15" customHeight="1" x14ac:dyDescent="0.25">
      <c r="B2194" s="11">
        <v>2190</v>
      </c>
      <c r="C2194" s="161" t="s">
        <v>741</v>
      </c>
      <c r="D2194" s="237"/>
      <c r="E2194" s="152">
        <v>42455</v>
      </c>
      <c r="F2194" s="58">
        <v>44482</v>
      </c>
      <c r="G2194" s="5">
        <f t="shared" si="206"/>
        <v>5.5534246575342463</v>
      </c>
      <c r="H2194" s="11">
        <v>15</v>
      </c>
      <c r="I2194" s="11"/>
      <c r="J2194" s="87">
        <v>0.05</v>
      </c>
      <c r="K2194" s="88">
        <f t="shared" si="207"/>
        <v>6.3333333333333325E-2</v>
      </c>
      <c r="L2194" s="238">
        <v>1735138</v>
      </c>
      <c r="M2194" s="238">
        <v>1448463.02</v>
      </c>
      <c r="N2194" s="89">
        <v>0.05</v>
      </c>
      <c r="O2194" s="239">
        <f t="shared" si="209"/>
        <v>1821894.9000000001</v>
      </c>
      <c r="P2194" s="238">
        <f t="shared" si="210"/>
        <v>640791.21720273967</v>
      </c>
      <c r="Q2194" s="238">
        <f t="shared" si="211"/>
        <v>1181103.6827972606</v>
      </c>
      <c r="R2194" s="89">
        <v>0.05</v>
      </c>
      <c r="S2194" s="238">
        <f t="shared" si="208"/>
        <v>1122048.4986573975</v>
      </c>
    </row>
    <row r="2195" spans="2:19" ht="15" customHeight="1" x14ac:dyDescent="0.25">
      <c r="B2195" s="11">
        <v>2191</v>
      </c>
      <c r="C2195" s="161" t="s">
        <v>741</v>
      </c>
      <c r="D2195" s="237"/>
      <c r="E2195" s="152">
        <v>42455</v>
      </c>
      <c r="F2195" s="58">
        <v>44482</v>
      </c>
      <c r="G2195" s="5">
        <f t="shared" si="206"/>
        <v>5.5534246575342463</v>
      </c>
      <c r="H2195" s="11">
        <v>15</v>
      </c>
      <c r="I2195" s="11"/>
      <c r="J2195" s="87">
        <v>0.05</v>
      </c>
      <c r="K2195" s="88">
        <f t="shared" si="207"/>
        <v>6.3333333333333325E-2</v>
      </c>
      <c r="L2195" s="238">
        <v>1735138</v>
      </c>
      <c r="M2195" s="238">
        <v>1448463.02</v>
      </c>
      <c r="N2195" s="89">
        <v>0.05</v>
      </c>
      <c r="O2195" s="239">
        <f t="shared" si="209"/>
        <v>1821894.9000000001</v>
      </c>
      <c r="P2195" s="238">
        <f t="shared" si="210"/>
        <v>640791.21720273967</v>
      </c>
      <c r="Q2195" s="238">
        <f t="shared" si="211"/>
        <v>1181103.6827972606</v>
      </c>
      <c r="R2195" s="89">
        <v>0.05</v>
      </c>
      <c r="S2195" s="238">
        <f t="shared" si="208"/>
        <v>1122048.4986573975</v>
      </c>
    </row>
    <row r="2196" spans="2:19" ht="15" customHeight="1" x14ac:dyDescent="0.25">
      <c r="B2196" s="11">
        <v>2192</v>
      </c>
      <c r="C2196" s="161" t="s">
        <v>741</v>
      </c>
      <c r="D2196" s="237"/>
      <c r="E2196" s="152">
        <v>42455</v>
      </c>
      <c r="F2196" s="58">
        <v>44482</v>
      </c>
      <c r="G2196" s="5">
        <f t="shared" si="206"/>
        <v>5.5534246575342463</v>
      </c>
      <c r="H2196" s="11">
        <v>15</v>
      </c>
      <c r="I2196" s="11"/>
      <c r="J2196" s="87">
        <v>0.05</v>
      </c>
      <c r="K2196" s="88">
        <f t="shared" si="207"/>
        <v>6.3333333333333325E-2</v>
      </c>
      <c r="L2196" s="238">
        <v>1735138</v>
      </c>
      <c r="M2196" s="238">
        <v>1448463.02</v>
      </c>
      <c r="N2196" s="89">
        <v>0.05</v>
      </c>
      <c r="O2196" s="239">
        <f t="shared" si="209"/>
        <v>1821894.9000000001</v>
      </c>
      <c r="P2196" s="238">
        <f t="shared" si="210"/>
        <v>640791.21720273967</v>
      </c>
      <c r="Q2196" s="238">
        <f t="shared" si="211"/>
        <v>1181103.6827972606</v>
      </c>
      <c r="R2196" s="89">
        <v>0.05</v>
      </c>
      <c r="S2196" s="238">
        <f t="shared" si="208"/>
        <v>1122048.4986573975</v>
      </c>
    </row>
    <row r="2197" spans="2:19" ht="15" customHeight="1" x14ac:dyDescent="0.25">
      <c r="B2197" s="11">
        <v>2193</v>
      </c>
      <c r="C2197" s="161" t="s">
        <v>741</v>
      </c>
      <c r="D2197" s="237"/>
      <c r="E2197" s="152">
        <v>42455</v>
      </c>
      <c r="F2197" s="58">
        <v>44482</v>
      </c>
      <c r="G2197" s="5">
        <f t="shared" si="206"/>
        <v>5.5534246575342463</v>
      </c>
      <c r="H2197" s="11">
        <v>15</v>
      </c>
      <c r="I2197" s="11"/>
      <c r="J2197" s="87">
        <v>0.05</v>
      </c>
      <c r="K2197" s="88">
        <f t="shared" si="207"/>
        <v>6.3333333333333325E-2</v>
      </c>
      <c r="L2197" s="238">
        <v>1735138</v>
      </c>
      <c r="M2197" s="238">
        <v>1448463.02</v>
      </c>
      <c r="N2197" s="89">
        <v>0.05</v>
      </c>
      <c r="O2197" s="239">
        <f t="shared" si="209"/>
        <v>1821894.9000000001</v>
      </c>
      <c r="P2197" s="238">
        <f t="shared" si="210"/>
        <v>640791.21720273967</v>
      </c>
      <c r="Q2197" s="238">
        <f t="shared" si="211"/>
        <v>1181103.6827972606</v>
      </c>
      <c r="R2197" s="89">
        <v>0.05</v>
      </c>
      <c r="S2197" s="238">
        <f t="shared" si="208"/>
        <v>1122048.4986573975</v>
      </c>
    </row>
    <row r="2198" spans="2:19" ht="15" customHeight="1" x14ac:dyDescent="0.25">
      <c r="B2198" s="11">
        <v>2194</v>
      </c>
      <c r="C2198" s="161" t="s">
        <v>741</v>
      </c>
      <c r="D2198" s="237"/>
      <c r="E2198" s="152">
        <v>42455</v>
      </c>
      <c r="F2198" s="58">
        <v>44482</v>
      </c>
      <c r="G2198" s="5">
        <f t="shared" si="206"/>
        <v>5.5534246575342463</v>
      </c>
      <c r="H2198" s="11">
        <v>15</v>
      </c>
      <c r="I2198" s="11"/>
      <c r="J2198" s="87">
        <v>0.05</v>
      </c>
      <c r="K2198" s="88">
        <f t="shared" si="207"/>
        <v>6.3333333333333325E-2</v>
      </c>
      <c r="L2198" s="238">
        <v>1735138</v>
      </c>
      <c r="M2198" s="238">
        <v>1448463.02</v>
      </c>
      <c r="N2198" s="89">
        <v>0.05</v>
      </c>
      <c r="O2198" s="239">
        <f t="shared" si="209"/>
        <v>1821894.9000000001</v>
      </c>
      <c r="P2198" s="238">
        <f t="shared" si="210"/>
        <v>640791.21720273967</v>
      </c>
      <c r="Q2198" s="238">
        <f t="shared" si="211"/>
        <v>1181103.6827972606</v>
      </c>
      <c r="R2198" s="89">
        <v>0.05</v>
      </c>
      <c r="S2198" s="238">
        <f t="shared" si="208"/>
        <v>1122048.4986573975</v>
      </c>
    </row>
    <row r="2199" spans="2:19" ht="15" customHeight="1" x14ac:dyDescent="0.25">
      <c r="B2199" s="11">
        <v>2195</v>
      </c>
      <c r="C2199" s="161" t="s">
        <v>741</v>
      </c>
      <c r="D2199" s="237"/>
      <c r="E2199" s="152">
        <v>42455</v>
      </c>
      <c r="F2199" s="58">
        <v>44482</v>
      </c>
      <c r="G2199" s="5">
        <f t="shared" si="206"/>
        <v>5.5534246575342463</v>
      </c>
      <c r="H2199" s="11">
        <v>15</v>
      </c>
      <c r="I2199" s="11"/>
      <c r="J2199" s="87">
        <v>0.05</v>
      </c>
      <c r="K2199" s="88">
        <f t="shared" si="207"/>
        <v>6.3333333333333325E-2</v>
      </c>
      <c r="L2199" s="238">
        <v>1735138</v>
      </c>
      <c r="M2199" s="238">
        <v>1448463.02</v>
      </c>
      <c r="N2199" s="89">
        <v>0.05</v>
      </c>
      <c r="O2199" s="239">
        <f t="shared" si="209"/>
        <v>1821894.9000000001</v>
      </c>
      <c r="P2199" s="238">
        <f t="shared" si="210"/>
        <v>640791.21720273967</v>
      </c>
      <c r="Q2199" s="238">
        <f t="shared" si="211"/>
        <v>1181103.6827972606</v>
      </c>
      <c r="R2199" s="89">
        <v>0.05</v>
      </c>
      <c r="S2199" s="238">
        <f t="shared" si="208"/>
        <v>1122048.4986573975</v>
      </c>
    </row>
    <row r="2200" spans="2:19" ht="15" customHeight="1" x14ac:dyDescent="0.25">
      <c r="B2200" s="11">
        <v>2196</v>
      </c>
      <c r="C2200" s="161" t="s">
        <v>741</v>
      </c>
      <c r="D2200" s="237"/>
      <c r="E2200" s="152">
        <v>42455</v>
      </c>
      <c r="F2200" s="58">
        <v>44482</v>
      </c>
      <c r="G2200" s="5">
        <f t="shared" si="206"/>
        <v>5.5534246575342463</v>
      </c>
      <c r="H2200" s="11">
        <v>15</v>
      </c>
      <c r="I2200" s="11"/>
      <c r="J2200" s="87">
        <v>0.05</v>
      </c>
      <c r="K2200" s="88">
        <f t="shared" si="207"/>
        <v>6.3333333333333325E-2</v>
      </c>
      <c r="L2200" s="238">
        <v>1735138</v>
      </c>
      <c r="M2200" s="238">
        <v>1448463.02</v>
      </c>
      <c r="N2200" s="89">
        <v>0.05</v>
      </c>
      <c r="O2200" s="239">
        <f t="shared" si="209"/>
        <v>1821894.9000000001</v>
      </c>
      <c r="P2200" s="238">
        <f t="shared" si="210"/>
        <v>640791.21720273967</v>
      </c>
      <c r="Q2200" s="238">
        <f t="shared" si="211"/>
        <v>1181103.6827972606</v>
      </c>
      <c r="R2200" s="89">
        <v>0.05</v>
      </c>
      <c r="S2200" s="238">
        <f t="shared" si="208"/>
        <v>1122048.4986573975</v>
      </c>
    </row>
    <row r="2201" spans="2:19" ht="15" customHeight="1" x14ac:dyDescent="0.25">
      <c r="B2201" s="11">
        <v>2197</v>
      </c>
      <c r="C2201" s="161" t="s">
        <v>741</v>
      </c>
      <c r="D2201" s="237"/>
      <c r="E2201" s="152">
        <v>42455</v>
      </c>
      <c r="F2201" s="58">
        <v>44482</v>
      </c>
      <c r="G2201" s="5">
        <f t="shared" si="206"/>
        <v>5.5534246575342463</v>
      </c>
      <c r="H2201" s="11">
        <v>15</v>
      </c>
      <c r="I2201" s="11"/>
      <c r="J2201" s="87">
        <v>0.05</v>
      </c>
      <c r="K2201" s="88">
        <f t="shared" si="207"/>
        <v>6.3333333333333325E-2</v>
      </c>
      <c r="L2201" s="238">
        <v>1735138</v>
      </c>
      <c r="M2201" s="238">
        <v>1448463.02</v>
      </c>
      <c r="N2201" s="89">
        <v>0.05</v>
      </c>
      <c r="O2201" s="239">
        <f t="shared" si="209"/>
        <v>1821894.9000000001</v>
      </c>
      <c r="P2201" s="238">
        <f t="shared" si="210"/>
        <v>640791.21720273967</v>
      </c>
      <c r="Q2201" s="238">
        <f t="shared" si="211"/>
        <v>1181103.6827972606</v>
      </c>
      <c r="R2201" s="89">
        <v>0.05</v>
      </c>
      <c r="S2201" s="238">
        <f t="shared" si="208"/>
        <v>1122048.4986573975</v>
      </c>
    </row>
    <row r="2202" spans="2:19" ht="15" customHeight="1" x14ac:dyDescent="0.25">
      <c r="B2202" s="11">
        <v>2198</v>
      </c>
      <c r="C2202" s="161" t="s">
        <v>741</v>
      </c>
      <c r="D2202" s="237"/>
      <c r="E2202" s="152">
        <v>42455</v>
      </c>
      <c r="F2202" s="58">
        <v>44482</v>
      </c>
      <c r="G2202" s="5">
        <f t="shared" si="206"/>
        <v>5.5534246575342463</v>
      </c>
      <c r="H2202" s="11">
        <v>15</v>
      </c>
      <c r="I2202" s="11"/>
      <c r="J2202" s="87">
        <v>0.05</v>
      </c>
      <c r="K2202" s="88">
        <f t="shared" si="207"/>
        <v>6.3333333333333325E-2</v>
      </c>
      <c r="L2202" s="238">
        <v>1735138</v>
      </c>
      <c r="M2202" s="238">
        <v>1448463.02</v>
      </c>
      <c r="N2202" s="89">
        <v>0.05</v>
      </c>
      <c r="O2202" s="239">
        <f t="shared" si="209"/>
        <v>1821894.9000000001</v>
      </c>
      <c r="P2202" s="238">
        <f t="shared" si="210"/>
        <v>640791.21720273967</v>
      </c>
      <c r="Q2202" s="238">
        <f t="shared" si="211"/>
        <v>1181103.6827972606</v>
      </c>
      <c r="R2202" s="89">
        <v>0.05</v>
      </c>
      <c r="S2202" s="238">
        <f t="shared" si="208"/>
        <v>1122048.4986573975</v>
      </c>
    </row>
    <row r="2203" spans="2:19" ht="15" customHeight="1" x14ac:dyDescent="0.25">
      <c r="B2203" s="11">
        <v>2199</v>
      </c>
      <c r="C2203" s="161" t="s">
        <v>741</v>
      </c>
      <c r="D2203" s="237"/>
      <c r="E2203" s="152">
        <v>42455</v>
      </c>
      <c r="F2203" s="58">
        <v>44482</v>
      </c>
      <c r="G2203" s="5">
        <f t="shared" si="206"/>
        <v>5.5534246575342463</v>
      </c>
      <c r="H2203" s="11">
        <v>15</v>
      </c>
      <c r="I2203" s="11"/>
      <c r="J2203" s="87">
        <v>0.05</v>
      </c>
      <c r="K2203" s="88">
        <f t="shared" si="207"/>
        <v>6.3333333333333325E-2</v>
      </c>
      <c r="L2203" s="238">
        <v>1735138</v>
      </c>
      <c r="M2203" s="238">
        <v>1448463.02</v>
      </c>
      <c r="N2203" s="89">
        <v>0.05</v>
      </c>
      <c r="O2203" s="239">
        <f t="shared" si="209"/>
        <v>1821894.9000000001</v>
      </c>
      <c r="P2203" s="238">
        <f t="shared" si="210"/>
        <v>640791.21720273967</v>
      </c>
      <c r="Q2203" s="238">
        <f t="shared" si="211"/>
        <v>1181103.6827972606</v>
      </c>
      <c r="R2203" s="89">
        <v>0.05</v>
      </c>
      <c r="S2203" s="238">
        <f t="shared" si="208"/>
        <v>1122048.4986573975</v>
      </c>
    </row>
    <row r="2204" spans="2:19" ht="15" customHeight="1" x14ac:dyDescent="0.25">
      <c r="B2204" s="11">
        <v>2200</v>
      </c>
      <c r="C2204" s="161" t="s">
        <v>741</v>
      </c>
      <c r="D2204" s="237"/>
      <c r="E2204" s="152">
        <v>42455</v>
      </c>
      <c r="F2204" s="58">
        <v>44482</v>
      </c>
      <c r="G2204" s="5">
        <f t="shared" si="206"/>
        <v>5.5534246575342463</v>
      </c>
      <c r="H2204" s="11">
        <v>15</v>
      </c>
      <c r="I2204" s="11"/>
      <c r="J2204" s="87">
        <v>0.05</v>
      </c>
      <c r="K2204" s="88">
        <f t="shared" si="207"/>
        <v>6.3333333333333325E-2</v>
      </c>
      <c r="L2204" s="238">
        <v>1735138</v>
      </c>
      <c r="M2204" s="238">
        <v>1448463.02</v>
      </c>
      <c r="N2204" s="89">
        <v>0.05</v>
      </c>
      <c r="O2204" s="239">
        <f t="shared" si="209"/>
        <v>1821894.9000000001</v>
      </c>
      <c r="P2204" s="238">
        <f t="shared" si="210"/>
        <v>640791.21720273967</v>
      </c>
      <c r="Q2204" s="238">
        <f t="shared" si="211"/>
        <v>1181103.6827972606</v>
      </c>
      <c r="R2204" s="89">
        <v>0.05</v>
      </c>
      <c r="S2204" s="238">
        <f t="shared" si="208"/>
        <v>1122048.4986573975</v>
      </c>
    </row>
    <row r="2205" spans="2:19" ht="15" customHeight="1" x14ac:dyDescent="0.25">
      <c r="B2205" s="11">
        <v>2201</v>
      </c>
      <c r="C2205" s="161" t="s">
        <v>741</v>
      </c>
      <c r="D2205" s="237"/>
      <c r="E2205" s="152">
        <v>42455</v>
      </c>
      <c r="F2205" s="58">
        <v>44482</v>
      </c>
      <c r="G2205" s="5">
        <f t="shared" si="206"/>
        <v>5.5534246575342463</v>
      </c>
      <c r="H2205" s="11">
        <v>15</v>
      </c>
      <c r="I2205" s="11"/>
      <c r="J2205" s="87">
        <v>0.05</v>
      </c>
      <c r="K2205" s="88">
        <f t="shared" si="207"/>
        <v>6.3333333333333325E-2</v>
      </c>
      <c r="L2205" s="238">
        <v>1735138</v>
      </c>
      <c r="M2205" s="238">
        <v>1448463.02</v>
      </c>
      <c r="N2205" s="89">
        <v>0.05</v>
      </c>
      <c r="O2205" s="239">
        <f t="shared" si="209"/>
        <v>1821894.9000000001</v>
      </c>
      <c r="P2205" s="238">
        <f t="shared" si="210"/>
        <v>640791.21720273967</v>
      </c>
      <c r="Q2205" s="238">
        <f t="shared" si="211"/>
        <v>1181103.6827972606</v>
      </c>
      <c r="R2205" s="89">
        <v>0.05</v>
      </c>
      <c r="S2205" s="238">
        <f t="shared" si="208"/>
        <v>1122048.4986573975</v>
      </c>
    </row>
    <row r="2206" spans="2:19" ht="15" customHeight="1" x14ac:dyDescent="0.25">
      <c r="B2206" s="11">
        <v>2202</v>
      </c>
      <c r="C2206" s="161" t="s">
        <v>741</v>
      </c>
      <c r="D2206" s="237"/>
      <c r="E2206" s="152">
        <v>42455</v>
      </c>
      <c r="F2206" s="58">
        <v>44482</v>
      </c>
      <c r="G2206" s="5">
        <f t="shared" si="206"/>
        <v>5.5534246575342463</v>
      </c>
      <c r="H2206" s="11">
        <v>15</v>
      </c>
      <c r="I2206" s="11"/>
      <c r="J2206" s="87">
        <v>0.05</v>
      </c>
      <c r="K2206" s="88">
        <f t="shared" si="207"/>
        <v>6.3333333333333325E-2</v>
      </c>
      <c r="L2206" s="238">
        <v>1735138</v>
      </c>
      <c r="M2206" s="238">
        <v>1448463.02</v>
      </c>
      <c r="N2206" s="89">
        <v>0.05</v>
      </c>
      <c r="O2206" s="239">
        <f t="shared" si="209"/>
        <v>1821894.9000000001</v>
      </c>
      <c r="P2206" s="238">
        <f t="shared" si="210"/>
        <v>640791.21720273967</v>
      </c>
      <c r="Q2206" s="238">
        <f t="shared" si="211"/>
        <v>1181103.6827972606</v>
      </c>
      <c r="R2206" s="89">
        <v>0.05</v>
      </c>
      <c r="S2206" s="238">
        <f t="shared" si="208"/>
        <v>1122048.4986573975</v>
      </c>
    </row>
    <row r="2207" spans="2:19" ht="15" customHeight="1" x14ac:dyDescent="0.25">
      <c r="B2207" s="11">
        <v>2203</v>
      </c>
      <c r="C2207" s="161" t="s">
        <v>741</v>
      </c>
      <c r="D2207" s="237"/>
      <c r="E2207" s="152">
        <v>42455</v>
      </c>
      <c r="F2207" s="58">
        <v>44482</v>
      </c>
      <c r="G2207" s="5">
        <f t="shared" si="206"/>
        <v>5.5534246575342463</v>
      </c>
      <c r="H2207" s="11">
        <v>15</v>
      </c>
      <c r="I2207" s="11"/>
      <c r="J2207" s="87">
        <v>0.05</v>
      </c>
      <c r="K2207" s="88">
        <f t="shared" si="207"/>
        <v>6.3333333333333325E-2</v>
      </c>
      <c r="L2207" s="238">
        <v>1735138</v>
      </c>
      <c r="M2207" s="238">
        <v>1448463.02</v>
      </c>
      <c r="N2207" s="89">
        <v>0.05</v>
      </c>
      <c r="O2207" s="239">
        <f t="shared" si="209"/>
        <v>1821894.9000000001</v>
      </c>
      <c r="P2207" s="238">
        <f t="shared" si="210"/>
        <v>640791.21720273967</v>
      </c>
      <c r="Q2207" s="238">
        <f t="shared" si="211"/>
        <v>1181103.6827972606</v>
      </c>
      <c r="R2207" s="89">
        <v>0.05</v>
      </c>
      <c r="S2207" s="238">
        <f t="shared" si="208"/>
        <v>1122048.4986573975</v>
      </c>
    </row>
    <row r="2208" spans="2:19" ht="15" customHeight="1" x14ac:dyDescent="0.25">
      <c r="B2208" s="11">
        <v>2204</v>
      </c>
      <c r="C2208" s="161" t="s">
        <v>741</v>
      </c>
      <c r="D2208" s="237"/>
      <c r="E2208" s="152">
        <v>42455</v>
      </c>
      <c r="F2208" s="58">
        <v>44482</v>
      </c>
      <c r="G2208" s="5">
        <f t="shared" si="206"/>
        <v>5.5534246575342463</v>
      </c>
      <c r="H2208" s="11">
        <v>15</v>
      </c>
      <c r="I2208" s="11"/>
      <c r="J2208" s="87">
        <v>0.05</v>
      </c>
      <c r="K2208" s="88">
        <f t="shared" si="207"/>
        <v>6.3333333333333325E-2</v>
      </c>
      <c r="L2208" s="238">
        <v>1735138</v>
      </c>
      <c r="M2208" s="238">
        <v>1448463.02</v>
      </c>
      <c r="N2208" s="89">
        <v>0.05</v>
      </c>
      <c r="O2208" s="239">
        <f t="shared" si="209"/>
        <v>1821894.9000000001</v>
      </c>
      <c r="P2208" s="238">
        <f t="shared" si="210"/>
        <v>640791.21720273967</v>
      </c>
      <c r="Q2208" s="238">
        <f t="shared" si="211"/>
        <v>1181103.6827972606</v>
      </c>
      <c r="R2208" s="89">
        <v>0.05</v>
      </c>
      <c r="S2208" s="238">
        <f t="shared" si="208"/>
        <v>1122048.4986573975</v>
      </c>
    </row>
    <row r="2209" spans="2:19" ht="15" customHeight="1" x14ac:dyDescent="0.25">
      <c r="B2209" s="11">
        <v>2205</v>
      </c>
      <c r="C2209" s="161" t="s">
        <v>741</v>
      </c>
      <c r="D2209" s="237"/>
      <c r="E2209" s="152">
        <v>42455</v>
      </c>
      <c r="F2209" s="58">
        <v>44482</v>
      </c>
      <c r="G2209" s="5">
        <f t="shared" si="206"/>
        <v>5.5534246575342463</v>
      </c>
      <c r="H2209" s="11">
        <v>15</v>
      </c>
      <c r="I2209" s="11"/>
      <c r="J2209" s="87">
        <v>0.05</v>
      </c>
      <c r="K2209" s="88">
        <f t="shared" si="207"/>
        <v>6.3333333333333325E-2</v>
      </c>
      <c r="L2209" s="238">
        <v>1735138</v>
      </c>
      <c r="M2209" s="238">
        <v>1448463.02</v>
      </c>
      <c r="N2209" s="89">
        <v>0.05</v>
      </c>
      <c r="O2209" s="239">
        <f t="shared" si="209"/>
        <v>1821894.9000000001</v>
      </c>
      <c r="P2209" s="238">
        <f t="shared" si="210"/>
        <v>640791.21720273967</v>
      </c>
      <c r="Q2209" s="238">
        <f t="shared" si="211"/>
        <v>1181103.6827972606</v>
      </c>
      <c r="R2209" s="89">
        <v>0.05</v>
      </c>
      <c r="S2209" s="238">
        <f t="shared" si="208"/>
        <v>1122048.4986573975</v>
      </c>
    </row>
    <row r="2210" spans="2:19" ht="15" customHeight="1" x14ac:dyDescent="0.25">
      <c r="B2210" s="11">
        <v>2206</v>
      </c>
      <c r="C2210" s="161" t="s">
        <v>741</v>
      </c>
      <c r="D2210" s="237"/>
      <c r="E2210" s="152">
        <v>42455</v>
      </c>
      <c r="F2210" s="58">
        <v>44482</v>
      </c>
      <c r="G2210" s="5">
        <f t="shared" si="206"/>
        <v>5.5534246575342463</v>
      </c>
      <c r="H2210" s="11">
        <v>15</v>
      </c>
      <c r="I2210" s="11"/>
      <c r="J2210" s="87">
        <v>0.05</v>
      </c>
      <c r="K2210" s="88">
        <f t="shared" si="207"/>
        <v>6.3333333333333325E-2</v>
      </c>
      <c r="L2210" s="238">
        <v>1735138</v>
      </c>
      <c r="M2210" s="238">
        <v>1448463.02</v>
      </c>
      <c r="N2210" s="89">
        <v>0.05</v>
      </c>
      <c r="O2210" s="239">
        <f t="shared" si="209"/>
        <v>1821894.9000000001</v>
      </c>
      <c r="P2210" s="238">
        <f t="shared" si="210"/>
        <v>640791.21720273967</v>
      </c>
      <c r="Q2210" s="238">
        <f t="shared" si="211"/>
        <v>1181103.6827972606</v>
      </c>
      <c r="R2210" s="89">
        <v>0.05</v>
      </c>
      <c r="S2210" s="238">
        <f t="shared" si="208"/>
        <v>1122048.4986573975</v>
      </c>
    </row>
    <row r="2211" spans="2:19" ht="15" customHeight="1" x14ac:dyDescent="0.25">
      <c r="B2211" s="11">
        <v>2207</v>
      </c>
      <c r="C2211" s="161" t="s">
        <v>741</v>
      </c>
      <c r="D2211" s="237"/>
      <c r="E2211" s="152">
        <v>42455</v>
      </c>
      <c r="F2211" s="58">
        <v>44482</v>
      </c>
      <c r="G2211" s="5">
        <f t="shared" si="206"/>
        <v>5.5534246575342463</v>
      </c>
      <c r="H2211" s="11">
        <v>15</v>
      </c>
      <c r="I2211" s="11"/>
      <c r="J2211" s="87">
        <v>0.05</v>
      </c>
      <c r="K2211" s="88">
        <f t="shared" si="207"/>
        <v>6.3333333333333325E-2</v>
      </c>
      <c r="L2211" s="238">
        <v>1735138</v>
      </c>
      <c r="M2211" s="238">
        <v>1448463.02</v>
      </c>
      <c r="N2211" s="89">
        <v>0.05</v>
      </c>
      <c r="O2211" s="239">
        <f t="shared" si="209"/>
        <v>1821894.9000000001</v>
      </c>
      <c r="P2211" s="238">
        <f t="shared" si="210"/>
        <v>640791.21720273967</v>
      </c>
      <c r="Q2211" s="238">
        <f t="shared" si="211"/>
        <v>1181103.6827972606</v>
      </c>
      <c r="R2211" s="89">
        <v>0.05</v>
      </c>
      <c r="S2211" s="238">
        <f t="shared" si="208"/>
        <v>1122048.4986573975</v>
      </c>
    </row>
    <row r="2212" spans="2:19" ht="15" customHeight="1" x14ac:dyDescent="0.25">
      <c r="B2212" s="11">
        <v>2208</v>
      </c>
      <c r="C2212" s="161" t="s">
        <v>741</v>
      </c>
      <c r="D2212" s="237"/>
      <c r="E2212" s="152">
        <v>42455</v>
      </c>
      <c r="F2212" s="58">
        <v>44482</v>
      </c>
      <c r="G2212" s="5">
        <f t="shared" si="206"/>
        <v>5.5534246575342463</v>
      </c>
      <c r="H2212" s="11">
        <v>15</v>
      </c>
      <c r="I2212" s="11"/>
      <c r="J2212" s="87">
        <v>0.05</v>
      </c>
      <c r="K2212" s="88">
        <f t="shared" si="207"/>
        <v>6.3333333333333325E-2</v>
      </c>
      <c r="L2212" s="238">
        <v>1735138</v>
      </c>
      <c r="M2212" s="238">
        <v>1448463.02</v>
      </c>
      <c r="N2212" s="89">
        <v>0.05</v>
      </c>
      <c r="O2212" s="239">
        <f t="shared" si="209"/>
        <v>1821894.9000000001</v>
      </c>
      <c r="P2212" s="238">
        <f t="shared" si="210"/>
        <v>640791.21720273967</v>
      </c>
      <c r="Q2212" s="238">
        <f t="shared" si="211"/>
        <v>1181103.6827972606</v>
      </c>
      <c r="R2212" s="89">
        <v>0.05</v>
      </c>
      <c r="S2212" s="238">
        <f t="shared" si="208"/>
        <v>1122048.4986573975</v>
      </c>
    </row>
    <row r="2213" spans="2:19" ht="15" customHeight="1" x14ac:dyDescent="0.25">
      <c r="B2213" s="11">
        <v>2209</v>
      </c>
      <c r="C2213" s="161" t="s">
        <v>741</v>
      </c>
      <c r="D2213" s="237"/>
      <c r="E2213" s="152">
        <v>42455</v>
      </c>
      <c r="F2213" s="58">
        <v>44482</v>
      </c>
      <c r="G2213" s="5">
        <f t="shared" si="206"/>
        <v>5.5534246575342463</v>
      </c>
      <c r="H2213" s="11">
        <v>15</v>
      </c>
      <c r="I2213" s="11"/>
      <c r="J2213" s="87">
        <v>0.05</v>
      </c>
      <c r="K2213" s="88">
        <f t="shared" si="207"/>
        <v>6.3333333333333325E-2</v>
      </c>
      <c r="L2213" s="238">
        <v>1735138</v>
      </c>
      <c r="M2213" s="238">
        <v>1448463.02</v>
      </c>
      <c r="N2213" s="89">
        <v>0.05</v>
      </c>
      <c r="O2213" s="239">
        <f t="shared" si="209"/>
        <v>1821894.9000000001</v>
      </c>
      <c r="P2213" s="238">
        <f t="shared" si="210"/>
        <v>640791.21720273967</v>
      </c>
      <c r="Q2213" s="238">
        <f t="shared" si="211"/>
        <v>1181103.6827972606</v>
      </c>
      <c r="R2213" s="89">
        <v>0.05</v>
      </c>
      <c r="S2213" s="238">
        <f t="shared" si="208"/>
        <v>1122048.4986573975</v>
      </c>
    </row>
    <row r="2214" spans="2:19" ht="15" customHeight="1" x14ac:dyDescent="0.25">
      <c r="B2214" s="11">
        <v>2210</v>
      </c>
      <c r="C2214" s="161" t="s">
        <v>741</v>
      </c>
      <c r="D2214" s="237"/>
      <c r="E2214" s="152">
        <v>42455</v>
      </c>
      <c r="F2214" s="58">
        <v>44482</v>
      </c>
      <c r="G2214" s="5">
        <f t="shared" si="206"/>
        <v>5.5534246575342463</v>
      </c>
      <c r="H2214" s="11">
        <v>15</v>
      </c>
      <c r="I2214" s="11"/>
      <c r="J2214" s="87">
        <v>0.05</v>
      </c>
      <c r="K2214" s="88">
        <f t="shared" si="207"/>
        <v>6.3333333333333325E-2</v>
      </c>
      <c r="L2214" s="238">
        <v>1735138</v>
      </c>
      <c r="M2214" s="238">
        <v>1448463.02</v>
      </c>
      <c r="N2214" s="89">
        <v>0.05</v>
      </c>
      <c r="O2214" s="239">
        <f t="shared" si="209"/>
        <v>1821894.9000000001</v>
      </c>
      <c r="P2214" s="238">
        <f t="shared" si="210"/>
        <v>640791.21720273967</v>
      </c>
      <c r="Q2214" s="238">
        <f t="shared" si="211"/>
        <v>1181103.6827972606</v>
      </c>
      <c r="R2214" s="89">
        <v>0.05</v>
      </c>
      <c r="S2214" s="238">
        <f t="shared" si="208"/>
        <v>1122048.4986573975</v>
      </c>
    </row>
    <row r="2215" spans="2:19" ht="15" customHeight="1" x14ac:dyDescent="0.25">
      <c r="B2215" s="11">
        <v>2211</v>
      </c>
      <c r="C2215" s="161" t="s">
        <v>741</v>
      </c>
      <c r="D2215" s="237"/>
      <c r="E2215" s="152">
        <v>42455</v>
      </c>
      <c r="F2215" s="58">
        <v>44482</v>
      </c>
      <c r="G2215" s="5">
        <f t="shared" si="206"/>
        <v>5.5534246575342463</v>
      </c>
      <c r="H2215" s="11">
        <v>15</v>
      </c>
      <c r="I2215" s="11"/>
      <c r="J2215" s="87">
        <v>0.05</v>
      </c>
      <c r="K2215" s="88">
        <f t="shared" si="207"/>
        <v>6.3333333333333325E-2</v>
      </c>
      <c r="L2215" s="238">
        <v>1735138</v>
      </c>
      <c r="M2215" s="238">
        <v>1448463.02</v>
      </c>
      <c r="N2215" s="89">
        <v>0.05</v>
      </c>
      <c r="O2215" s="239">
        <f t="shared" si="209"/>
        <v>1821894.9000000001</v>
      </c>
      <c r="P2215" s="238">
        <f t="shared" si="210"/>
        <v>640791.21720273967</v>
      </c>
      <c r="Q2215" s="238">
        <f t="shared" si="211"/>
        <v>1181103.6827972606</v>
      </c>
      <c r="R2215" s="89">
        <v>0.05</v>
      </c>
      <c r="S2215" s="238">
        <f t="shared" si="208"/>
        <v>1122048.4986573975</v>
      </c>
    </row>
    <row r="2216" spans="2:19" ht="15" customHeight="1" x14ac:dyDescent="0.25">
      <c r="B2216" s="11">
        <v>2212</v>
      </c>
      <c r="C2216" s="161" t="s">
        <v>741</v>
      </c>
      <c r="D2216" s="237"/>
      <c r="E2216" s="152">
        <v>42455</v>
      </c>
      <c r="F2216" s="58">
        <v>44482</v>
      </c>
      <c r="G2216" s="5">
        <f t="shared" si="206"/>
        <v>5.5534246575342463</v>
      </c>
      <c r="H2216" s="11">
        <v>15</v>
      </c>
      <c r="I2216" s="11"/>
      <c r="J2216" s="87">
        <v>0.05</v>
      </c>
      <c r="K2216" s="88">
        <f t="shared" si="207"/>
        <v>6.3333333333333325E-2</v>
      </c>
      <c r="L2216" s="238">
        <v>1735138</v>
      </c>
      <c r="M2216" s="238">
        <v>1448463.02</v>
      </c>
      <c r="N2216" s="89">
        <v>0.05</v>
      </c>
      <c r="O2216" s="239">
        <f t="shared" si="209"/>
        <v>1821894.9000000001</v>
      </c>
      <c r="P2216" s="238">
        <f t="shared" si="210"/>
        <v>640791.21720273967</v>
      </c>
      <c r="Q2216" s="238">
        <f t="shared" si="211"/>
        <v>1181103.6827972606</v>
      </c>
      <c r="R2216" s="89">
        <v>0.05</v>
      </c>
      <c r="S2216" s="238">
        <f t="shared" si="208"/>
        <v>1122048.4986573975</v>
      </c>
    </row>
    <row r="2217" spans="2:19" ht="15" customHeight="1" x14ac:dyDescent="0.25">
      <c r="B2217" s="11">
        <v>2213</v>
      </c>
      <c r="C2217" s="161" t="s">
        <v>741</v>
      </c>
      <c r="D2217" s="237"/>
      <c r="E2217" s="152">
        <v>42455</v>
      </c>
      <c r="F2217" s="58">
        <v>44482</v>
      </c>
      <c r="G2217" s="5">
        <f t="shared" si="206"/>
        <v>5.5534246575342463</v>
      </c>
      <c r="H2217" s="11">
        <v>15</v>
      </c>
      <c r="I2217" s="11"/>
      <c r="J2217" s="87">
        <v>0.05</v>
      </c>
      <c r="K2217" s="88">
        <f t="shared" si="207"/>
        <v>6.3333333333333325E-2</v>
      </c>
      <c r="L2217" s="238">
        <v>1735138</v>
      </c>
      <c r="M2217" s="238">
        <v>1448463.02</v>
      </c>
      <c r="N2217" s="89">
        <v>0.05</v>
      </c>
      <c r="O2217" s="239">
        <f t="shared" si="209"/>
        <v>1821894.9000000001</v>
      </c>
      <c r="P2217" s="238">
        <f t="shared" si="210"/>
        <v>640791.21720273967</v>
      </c>
      <c r="Q2217" s="238">
        <f t="shared" si="211"/>
        <v>1181103.6827972606</v>
      </c>
      <c r="R2217" s="89">
        <v>0.05</v>
      </c>
      <c r="S2217" s="238">
        <f t="shared" si="208"/>
        <v>1122048.4986573975</v>
      </c>
    </row>
    <row r="2218" spans="2:19" ht="15" customHeight="1" x14ac:dyDescent="0.25">
      <c r="B2218" s="11">
        <v>2214</v>
      </c>
      <c r="C2218" s="161" t="s">
        <v>741</v>
      </c>
      <c r="D2218" s="237"/>
      <c r="E2218" s="152">
        <v>42455</v>
      </c>
      <c r="F2218" s="58">
        <v>44482</v>
      </c>
      <c r="G2218" s="5">
        <f t="shared" si="206"/>
        <v>5.5534246575342463</v>
      </c>
      <c r="H2218" s="11">
        <v>15</v>
      </c>
      <c r="I2218" s="11"/>
      <c r="J2218" s="87">
        <v>0.05</v>
      </c>
      <c r="K2218" s="88">
        <f t="shared" si="207"/>
        <v>6.3333333333333325E-2</v>
      </c>
      <c r="L2218" s="238">
        <v>1735138</v>
      </c>
      <c r="M2218" s="238">
        <v>1448463.02</v>
      </c>
      <c r="N2218" s="89">
        <v>0.05</v>
      </c>
      <c r="O2218" s="239">
        <f t="shared" si="209"/>
        <v>1821894.9000000001</v>
      </c>
      <c r="P2218" s="238">
        <f t="shared" si="210"/>
        <v>640791.21720273967</v>
      </c>
      <c r="Q2218" s="238">
        <f t="shared" si="211"/>
        <v>1181103.6827972606</v>
      </c>
      <c r="R2218" s="89">
        <v>0.05</v>
      </c>
      <c r="S2218" s="238">
        <f t="shared" si="208"/>
        <v>1122048.4986573975</v>
      </c>
    </row>
    <row r="2219" spans="2:19" ht="15" customHeight="1" x14ac:dyDescent="0.25">
      <c r="B2219" s="11">
        <v>2215</v>
      </c>
      <c r="C2219" s="161" t="s">
        <v>741</v>
      </c>
      <c r="D2219" s="237"/>
      <c r="E2219" s="152">
        <v>42455</v>
      </c>
      <c r="F2219" s="58">
        <v>44482</v>
      </c>
      <c r="G2219" s="5">
        <f t="shared" si="206"/>
        <v>5.5534246575342463</v>
      </c>
      <c r="H2219" s="11">
        <v>15</v>
      </c>
      <c r="I2219" s="11"/>
      <c r="J2219" s="87">
        <v>0.05</v>
      </c>
      <c r="K2219" s="88">
        <f t="shared" si="207"/>
        <v>6.3333333333333325E-2</v>
      </c>
      <c r="L2219" s="238">
        <v>1735138</v>
      </c>
      <c r="M2219" s="238">
        <v>1448463.02</v>
      </c>
      <c r="N2219" s="89">
        <v>0.05</v>
      </c>
      <c r="O2219" s="239">
        <f t="shared" si="209"/>
        <v>1821894.9000000001</v>
      </c>
      <c r="P2219" s="238">
        <f t="shared" si="210"/>
        <v>640791.21720273967</v>
      </c>
      <c r="Q2219" s="238">
        <f t="shared" si="211"/>
        <v>1181103.6827972606</v>
      </c>
      <c r="R2219" s="89">
        <v>0.05</v>
      </c>
      <c r="S2219" s="238">
        <f t="shared" si="208"/>
        <v>1122048.4986573975</v>
      </c>
    </row>
    <row r="2220" spans="2:19" ht="15" customHeight="1" x14ac:dyDescent="0.25">
      <c r="B2220" s="11">
        <v>2216</v>
      </c>
      <c r="C2220" s="161" t="s">
        <v>741</v>
      </c>
      <c r="D2220" s="237"/>
      <c r="E2220" s="152">
        <v>42455</v>
      </c>
      <c r="F2220" s="58">
        <v>44482</v>
      </c>
      <c r="G2220" s="5">
        <f t="shared" si="206"/>
        <v>5.5534246575342463</v>
      </c>
      <c r="H2220" s="11">
        <v>15</v>
      </c>
      <c r="I2220" s="11"/>
      <c r="J2220" s="87">
        <v>0.05</v>
      </c>
      <c r="K2220" s="88">
        <f t="shared" si="207"/>
        <v>6.3333333333333325E-2</v>
      </c>
      <c r="L2220" s="238">
        <v>1735138</v>
      </c>
      <c r="M2220" s="238">
        <v>1448463.02</v>
      </c>
      <c r="N2220" s="89">
        <v>0.05</v>
      </c>
      <c r="O2220" s="239">
        <f t="shared" si="209"/>
        <v>1821894.9000000001</v>
      </c>
      <c r="P2220" s="238">
        <f t="shared" si="210"/>
        <v>640791.21720273967</v>
      </c>
      <c r="Q2220" s="238">
        <f t="shared" si="211"/>
        <v>1181103.6827972606</v>
      </c>
      <c r="R2220" s="89">
        <v>0.05</v>
      </c>
      <c r="S2220" s="238">
        <f t="shared" si="208"/>
        <v>1122048.4986573975</v>
      </c>
    </row>
    <row r="2221" spans="2:19" ht="15" customHeight="1" x14ac:dyDescent="0.25">
      <c r="B2221" s="11">
        <v>2217</v>
      </c>
      <c r="C2221" s="161" t="s">
        <v>741</v>
      </c>
      <c r="D2221" s="237"/>
      <c r="E2221" s="152">
        <v>42455</v>
      </c>
      <c r="F2221" s="58">
        <v>44482</v>
      </c>
      <c r="G2221" s="5">
        <f t="shared" si="206"/>
        <v>5.5534246575342463</v>
      </c>
      <c r="H2221" s="11">
        <v>15</v>
      </c>
      <c r="I2221" s="11"/>
      <c r="J2221" s="87">
        <v>0.05</v>
      </c>
      <c r="K2221" s="88">
        <f t="shared" si="207"/>
        <v>6.3333333333333325E-2</v>
      </c>
      <c r="L2221" s="238">
        <v>1735138</v>
      </c>
      <c r="M2221" s="238">
        <v>1448463.02</v>
      </c>
      <c r="N2221" s="89">
        <v>0.05</v>
      </c>
      <c r="O2221" s="239">
        <f t="shared" si="209"/>
        <v>1821894.9000000001</v>
      </c>
      <c r="P2221" s="238">
        <f t="shared" si="210"/>
        <v>640791.21720273967</v>
      </c>
      <c r="Q2221" s="238">
        <f t="shared" si="211"/>
        <v>1181103.6827972606</v>
      </c>
      <c r="R2221" s="89">
        <v>0.05</v>
      </c>
      <c r="S2221" s="238">
        <f t="shared" si="208"/>
        <v>1122048.4986573975</v>
      </c>
    </row>
    <row r="2222" spans="2:19" ht="15" customHeight="1" x14ac:dyDescent="0.25">
      <c r="B2222" s="11">
        <v>2218</v>
      </c>
      <c r="C2222" s="161" t="s">
        <v>741</v>
      </c>
      <c r="D2222" s="237"/>
      <c r="E2222" s="152">
        <v>42455</v>
      </c>
      <c r="F2222" s="58">
        <v>44482</v>
      </c>
      <c r="G2222" s="5">
        <f t="shared" si="206"/>
        <v>5.5534246575342463</v>
      </c>
      <c r="H2222" s="11">
        <v>15</v>
      </c>
      <c r="I2222" s="11"/>
      <c r="J2222" s="87">
        <v>0.05</v>
      </c>
      <c r="K2222" s="88">
        <f t="shared" si="207"/>
        <v>6.3333333333333325E-2</v>
      </c>
      <c r="L2222" s="238">
        <v>1735138</v>
      </c>
      <c r="M2222" s="238">
        <v>1448463.02</v>
      </c>
      <c r="N2222" s="89">
        <v>0.05</v>
      </c>
      <c r="O2222" s="239">
        <f t="shared" si="209"/>
        <v>1821894.9000000001</v>
      </c>
      <c r="P2222" s="238">
        <f t="shared" si="210"/>
        <v>640791.21720273967</v>
      </c>
      <c r="Q2222" s="238">
        <f t="shared" si="211"/>
        <v>1181103.6827972606</v>
      </c>
      <c r="R2222" s="89">
        <v>0.05</v>
      </c>
      <c r="S2222" s="238">
        <f t="shared" si="208"/>
        <v>1122048.4986573975</v>
      </c>
    </row>
    <row r="2223" spans="2:19" ht="15" customHeight="1" x14ac:dyDescent="0.25">
      <c r="B2223" s="11">
        <v>2219</v>
      </c>
      <c r="C2223" s="161" t="s">
        <v>741</v>
      </c>
      <c r="D2223" s="237"/>
      <c r="E2223" s="152">
        <v>42455</v>
      </c>
      <c r="F2223" s="58">
        <v>44482</v>
      </c>
      <c r="G2223" s="5">
        <f t="shared" si="206"/>
        <v>5.5534246575342463</v>
      </c>
      <c r="H2223" s="11">
        <v>15</v>
      </c>
      <c r="I2223" s="11"/>
      <c r="J2223" s="87">
        <v>0.05</v>
      </c>
      <c r="K2223" s="88">
        <f t="shared" si="207"/>
        <v>6.3333333333333325E-2</v>
      </c>
      <c r="L2223" s="238">
        <v>1735138</v>
      </c>
      <c r="M2223" s="238">
        <v>1448463.02</v>
      </c>
      <c r="N2223" s="89">
        <v>0.05</v>
      </c>
      <c r="O2223" s="239">
        <f t="shared" si="209"/>
        <v>1821894.9000000001</v>
      </c>
      <c r="P2223" s="238">
        <f t="shared" si="210"/>
        <v>640791.21720273967</v>
      </c>
      <c r="Q2223" s="238">
        <f t="shared" si="211"/>
        <v>1181103.6827972606</v>
      </c>
      <c r="R2223" s="89">
        <v>0.05</v>
      </c>
      <c r="S2223" s="238">
        <f t="shared" si="208"/>
        <v>1122048.4986573975</v>
      </c>
    </row>
    <row r="2224" spans="2:19" ht="15" customHeight="1" x14ac:dyDescent="0.25">
      <c r="B2224" s="11">
        <v>2220</v>
      </c>
      <c r="C2224" s="161" t="s">
        <v>741</v>
      </c>
      <c r="D2224" s="237"/>
      <c r="E2224" s="152">
        <v>42455</v>
      </c>
      <c r="F2224" s="58">
        <v>44482</v>
      </c>
      <c r="G2224" s="5">
        <f t="shared" si="206"/>
        <v>5.5534246575342463</v>
      </c>
      <c r="H2224" s="11">
        <v>15</v>
      </c>
      <c r="I2224" s="11"/>
      <c r="J2224" s="87">
        <v>0.05</v>
      </c>
      <c r="K2224" s="88">
        <f t="shared" si="207"/>
        <v>6.3333333333333325E-2</v>
      </c>
      <c r="L2224" s="238">
        <v>1735138</v>
      </c>
      <c r="M2224" s="238">
        <v>1448463.02</v>
      </c>
      <c r="N2224" s="89">
        <v>0.05</v>
      </c>
      <c r="O2224" s="239">
        <f t="shared" si="209"/>
        <v>1821894.9000000001</v>
      </c>
      <c r="P2224" s="238">
        <f t="shared" si="210"/>
        <v>640791.21720273967</v>
      </c>
      <c r="Q2224" s="238">
        <f t="shared" si="211"/>
        <v>1181103.6827972606</v>
      </c>
      <c r="R2224" s="89">
        <v>0.05</v>
      </c>
      <c r="S2224" s="238">
        <f t="shared" si="208"/>
        <v>1122048.4986573975</v>
      </c>
    </row>
    <row r="2225" spans="2:19" ht="15" customHeight="1" x14ac:dyDescent="0.25">
      <c r="B2225" s="11">
        <v>2221</v>
      </c>
      <c r="C2225" s="161" t="s">
        <v>741</v>
      </c>
      <c r="D2225" s="237"/>
      <c r="E2225" s="152">
        <v>42455</v>
      </c>
      <c r="F2225" s="58">
        <v>44482</v>
      </c>
      <c r="G2225" s="5">
        <f t="shared" si="206"/>
        <v>5.5534246575342463</v>
      </c>
      <c r="H2225" s="11">
        <v>15</v>
      </c>
      <c r="I2225" s="11"/>
      <c r="J2225" s="87">
        <v>0.05</v>
      </c>
      <c r="K2225" s="88">
        <f t="shared" si="207"/>
        <v>6.3333333333333325E-2</v>
      </c>
      <c r="L2225" s="238">
        <v>1735138</v>
      </c>
      <c r="M2225" s="238">
        <v>1448463.02</v>
      </c>
      <c r="N2225" s="89">
        <v>0.05</v>
      </c>
      <c r="O2225" s="239">
        <f t="shared" si="209"/>
        <v>1821894.9000000001</v>
      </c>
      <c r="P2225" s="238">
        <f t="shared" si="210"/>
        <v>640791.21720273967</v>
      </c>
      <c r="Q2225" s="238">
        <f t="shared" si="211"/>
        <v>1181103.6827972606</v>
      </c>
      <c r="R2225" s="89">
        <v>0.05</v>
      </c>
      <c r="S2225" s="238">
        <f t="shared" si="208"/>
        <v>1122048.4986573975</v>
      </c>
    </row>
    <row r="2226" spans="2:19" ht="15" customHeight="1" x14ac:dyDescent="0.25">
      <c r="B2226" s="11">
        <v>2222</v>
      </c>
      <c r="C2226" s="161" t="s">
        <v>741</v>
      </c>
      <c r="D2226" s="237"/>
      <c r="E2226" s="152">
        <v>42455</v>
      </c>
      <c r="F2226" s="58">
        <v>44482</v>
      </c>
      <c r="G2226" s="5">
        <f t="shared" si="206"/>
        <v>5.5534246575342463</v>
      </c>
      <c r="H2226" s="11">
        <v>15</v>
      </c>
      <c r="I2226" s="11"/>
      <c r="J2226" s="87">
        <v>0.05</v>
      </c>
      <c r="K2226" s="88">
        <f t="shared" si="207"/>
        <v>6.3333333333333325E-2</v>
      </c>
      <c r="L2226" s="238">
        <v>1735138</v>
      </c>
      <c r="M2226" s="238">
        <v>1448463.02</v>
      </c>
      <c r="N2226" s="89">
        <v>0.05</v>
      </c>
      <c r="O2226" s="239">
        <f t="shared" si="209"/>
        <v>1821894.9000000001</v>
      </c>
      <c r="P2226" s="238">
        <f t="shared" si="210"/>
        <v>640791.21720273967</v>
      </c>
      <c r="Q2226" s="238">
        <f t="shared" si="211"/>
        <v>1181103.6827972606</v>
      </c>
      <c r="R2226" s="89">
        <v>0.05</v>
      </c>
      <c r="S2226" s="238">
        <f t="shared" si="208"/>
        <v>1122048.4986573975</v>
      </c>
    </row>
    <row r="2227" spans="2:19" ht="15" customHeight="1" x14ac:dyDescent="0.25">
      <c r="B2227" s="11">
        <v>2223</v>
      </c>
      <c r="C2227" s="161" t="s">
        <v>741</v>
      </c>
      <c r="D2227" s="237"/>
      <c r="E2227" s="152">
        <v>42455</v>
      </c>
      <c r="F2227" s="58">
        <v>44482</v>
      </c>
      <c r="G2227" s="5">
        <f t="shared" si="206"/>
        <v>5.5534246575342463</v>
      </c>
      <c r="H2227" s="11">
        <v>15</v>
      </c>
      <c r="I2227" s="11"/>
      <c r="J2227" s="87">
        <v>0.05</v>
      </c>
      <c r="K2227" s="88">
        <f t="shared" si="207"/>
        <v>6.3333333333333325E-2</v>
      </c>
      <c r="L2227" s="238">
        <v>1735138</v>
      </c>
      <c r="M2227" s="238">
        <v>1448463.02</v>
      </c>
      <c r="N2227" s="89">
        <v>0.05</v>
      </c>
      <c r="O2227" s="239">
        <f t="shared" si="209"/>
        <v>1821894.9000000001</v>
      </c>
      <c r="P2227" s="238">
        <f t="shared" si="210"/>
        <v>640791.21720273967</v>
      </c>
      <c r="Q2227" s="238">
        <f t="shared" si="211"/>
        <v>1181103.6827972606</v>
      </c>
      <c r="R2227" s="89">
        <v>0.05</v>
      </c>
      <c r="S2227" s="238">
        <f t="shared" si="208"/>
        <v>1122048.4986573975</v>
      </c>
    </row>
    <row r="2228" spans="2:19" ht="15" customHeight="1" x14ac:dyDescent="0.25">
      <c r="B2228" s="11">
        <v>2224</v>
      </c>
      <c r="C2228" s="161" t="s">
        <v>741</v>
      </c>
      <c r="D2228" s="237"/>
      <c r="E2228" s="152">
        <v>42455</v>
      </c>
      <c r="F2228" s="58">
        <v>44482</v>
      </c>
      <c r="G2228" s="5">
        <f t="shared" si="206"/>
        <v>5.5534246575342463</v>
      </c>
      <c r="H2228" s="11">
        <v>15</v>
      </c>
      <c r="I2228" s="11"/>
      <c r="J2228" s="87">
        <v>0.05</v>
      </c>
      <c r="K2228" s="88">
        <f t="shared" si="207"/>
        <v>6.3333333333333325E-2</v>
      </c>
      <c r="L2228" s="238">
        <v>1735138</v>
      </c>
      <c r="M2228" s="238">
        <v>1448463.02</v>
      </c>
      <c r="N2228" s="89">
        <v>0.05</v>
      </c>
      <c r="O2228" s="239">
        <f t="shared" si="209"/>
        <v>1821894.9000000001</v>
      </c>
      <c r="P2228" s="238">
        <f t="shared" si="210"/>
        <v>640791.21720273967</v>
      </c>
      <c r="Q2228" s="238">
        <f t="shared" si="211"/>
        <v>1181103.6827972606</v>
      </c>
      <c r="R2228" s="89">
        <v>0.05</v>
      </c>
      <c r="S2228" s="238">
        <f t="shared" si="208"/>
        <v>1122048.4986573975</v>
      </c>
    </row>
    <row r="2229" spans="2:19" ht="15" customHeight="1" x14ac:dyDescent="0.25">
      <c r="B2229" s="11">
        <v>2225</v>
      </c>
      <c r="C2229" s="161" t="s">
        <v>741</v>
      </c>
      <c r="D2229" s="237"/>
      <c r="E2229" s="152">
        <v>42455</v>
      </c>
      <c r="F2229" s="58">
        <v>44482</v>
      </c>
      <c r="G2229" s="5">
        <f t="shared" si="206"/>
        <v>5.5534246575342463</v>
      </c>
      <c r="H2229" s="11">
        <v>15</v>
      </c>
      <c r="I2229" s="11"/>
      <c r="J2229" s="87">
        <v>0.05</v>
      </c>
      <c r="K2229" s="88">
        <f t="shared" si="207"/>
        <v>6.3333333333333325E-2</v>
      </c>
      <c r="L2229" s="238">
        <v>1735138</v>
      </c>
      <c r="M2229" s="238">
        <v>1448463.02</v>
      </c>
      <c r="N2229" s="89">
        <v>0.05</v>
      </c>
      <c r="O2229" s="239">
        <f t="shared" si="209"/>
        <v>1821894.9000000001</v>
      </c>
      <c r="P2229" s="238">
        <f t="shared" si="210"/>
        <v>640791.21720273967</v>
      </c>
      <c r="Q2229" s="238">
        <f t="shared" si="211"/>
        <v>1181103.6827972606</v>
      </c>
      <c r="R2229" s="89">
        <v>0.05</v>
      </c>
      <c r="S2229" s="238">
        <f t="shared" si="208"/>
        <v>1122048.4986573975</v>
      </c>
    </row>
    <row r="2230" spans="2:19" ht="15" customHeight="1" x14ac:dyDescent="0.25">
      <c r="B2230" s="11">
        <v>2226</v>
      </c>
      <c r="C2230" s="161" t="s">
        <v>741</v>
      </c>
      <c r="D2230" s="237"/>
      <c r="E2230" s="152">
        <v>42455</v>
      </c>
      <c r="F2230" s="58">
        <v>44482</v>
      </c>
      <c r="G2230" s="5">
        <f t="shared" si="206"/>
        <v>5.5534246575342463</v>
      </c>
      <c r="H2230" s="11">
        <v>15</v>
      </c>
      <c r="I2230" s="11"/>
      <c r="J2230" s="87">
        <v>0.05</v>
      </c>
      <c r="K2230" s="88">
        <f t="shared" si="207"/>
        <v>6.3333333333333325E-2</v>
      </c>
      <c r="L2230" s="238">
        <v>1735138</v>
      </c>
      <c r="M2230" s="238">
        <v>1448463.02</v>
      </c>
      <c r="N2230" s="89">
        <v>0.05</v>
      </c>
      <c r="O2230" s="239">
        <f t="shared" si="209"/>
        <v>1821894.9000000001</v>
      </c>
      <c r="P2230" s="238">
        <f t="shared" si="210"/>
        <v>640791.21720273967</v>
      </c>
      <c r="Q2230" s="238">
        <f t="shared" si="211"/>
        <v>1181103.6827972606</v>
      </c>
      <c r="R2230" s="89">
        <v>0.05</v>
      </c>
      <c r="S2230" s="238">
        <f t="shared" si="208"/>
        <v>1122048.4986573975</v>
      </c>
    </row>
    <row r="2231" spans="2:19" ht="15" customHeight="1" x14ac:dyDescent="0.25">
      <c r="B2231" s="11">
        <v>2227</v>
      </c>
      <c r="C2231" s="161" t="s">
        <v>741</v>
      </c>
      <c r="D2231" s="237"/>
      <c r="E2231" s="152">
        <v>42455</v>
      </c>
      <c r="F2231" s="58">
        <v>44482</v>
      </c>
      <c r="G2231" s="5">
        <f t="shared" si="206"/>
        <v>5.5534246575342463</v>
      </c>
      <c r="H2231" s="11">
        <v>15</v>
      </c>
      <c r="I2231" s="11"/>
      <c r="J2231" s="87">
        <v>0.05</v>
      </c>
      <c r="K2231" s="88">
        <f t="shared" si="207"/>
        <v>6.3333333333333325E-2</v>
      </c>
      <c r="L2231" s="238">
        <v>1735138</v>
      </c>
      <c r="M2231" s="238">
        <v>1448463.02</v>
      </c>
      <c r="N2231" s="89">
        <v>0.05</v>
      </c>
      <c r="O2231" s="239">
        <f t="shared" si="209"/>
        <v>1821894.9000000001</v>
      </c>
      <c r="P2231" s="238">
        <f t="shared" si="210"/>
        <v>640791.21720273967</v>
      </c>
      <c r="Q2231" s="238">
        <f t="shared" si="211"/>
        <v>1181103.6827972606</v>
      </c>
      <c r="R2231" s="89">
        <v>0.05</v>
      </c>
      <c r="S2231" s="238">
        <f t="shared" si="208"/>
        <v>1122048.4986573975</v>
      </c>
    </row>
    <row r="2232" spans="2:19" ht="15" customHeight="1" x14ac:dyDescent="0.25">
      <c r="B2232" s="11">
        <v>2228</v>
      </c>
      <c r="C2232" s="161" t="s">
        <v>741</v>
      </c>
      <c r="D2232" s="237"/>
      <c r="E2232" s="152">
        <v>42455</v>
      </c>
      <c r="F2232" s="58">
        <v>44482</v>
      </c>
      <c r="G2232" s="5">
        <f t="shared" si="206"/>
        <v>5.5534246575342463</v>
      </c>
      <c r="H2232" s="11">
        <v>15</v>
      </c>
      <c r="I2232" s="11"/>
      <c r="J2232" s="87">
        <v>0.05</v>
      </c>
      <c r="K2232" s="88">
        <f t="shared" si="207"/>
        <v>6.3333333333333325E-2</v>
      </c>
      <c r="L2232" s="238">
        <v>1735138</v>
      </c>
      <c r="M2232" s="238">
        <v>1448463.02</v>
      </c>
      <c r="N2232" s="89">
        <v>0.05</v>
      </c>
      <c r="O2232" s="239">
        <f t="shared" si="209"/>
        <v>1821894.9000000001</v>
      </c>
      <c r="P2232" s="238">
        <f t="shared" si="210"/>
        <v>640791.21720273967</v>
      </c>
      <c r="Q2232" s="238">
        <f t="shared" si="211"/>
        <v>1181103.6827972606</v>
      </c>
      <c r="R2232" s="89">
        <v>0.05</v>
      </c>
      <c r="S2232" s="238">
        <f t="shared" si="208"/>
        <v>1122048.4986573975</v>
      </c>
    </row>
    <row r="2233" spans="2:19" ht="15" customHeight="1" x14ac:dyDescent="0.25">
      <c r="B2233" s="11">
        <v>2229</v>
      </c>
      <c r="C2233" s="161" t="s">
        <v>741</v>
      </c>
      <c r="D2233" s="237"/>
      <c r="E2233" s="152">
        <v>42455</v>
      </c>
      <c r="F2233" s="58">
        <v>44482</v>
      </c>
      <c r="G2233" s="5">
        <f t="shared" si="206"/>
        <v>5.5534246575342463</v>
      </c>
      <c r="H2233" s="11">
        <v>15</v>
      </c>
      <c r="I2233" s="11"/>
      <c r="J2233" s="87">
        <v>0.05</v>
      </c>
      <c r="K2233" s="88">
        <f t="shared" si="207"/>
        <v>6.3333333333333325E-2</v>
      </c>
      <c r="L2233" s="238">
        <v>1735138</v>
      </c>
      <c r="M2233" s="238">
        <v>1448463.02</v>
      </c>
      <c r="N2233" s="89">
        <v>0.05</v>
      </c>
      <c r="O2233" s="239">
        <f t="shared" si="209"/>
        <v>1821894.9000000001</v>
      </c>
      <c r="P2233" s="238">
        <f t="shared" si="210"/>
        <v>640791.21720273967</v>
      </c>
      <c r="Q2233" s="238">
        <f t="shared" si="211"/>
        <v>1181103.6827972606</v>
      </c>
      <c r="R2233" s="89">
        <v>0.05</v>
      </c>
      <c r="S2233" s="238">
        <f t="shared" si="208"/>
        <v>1122048.4986573975</v>
      </c>
    </row>
    <row r="2234" spans="2:19" ht="15" customHeight="1" x14ac:dyDescent="0.25">
      <c r="B2234" s="11">
        <v>2230</v>
      </c>
      <c r="C2234" s="161" t="s">
        <v>741</v>
      </c>
      <c r="D2234" s="237"/>
      <c r="E2234" s="152">
        <v>42455</v>
      </c>
      <c r="F2234" s="58">
        <v>44482</v>
      </c>
      <c r="G2234" s="5">
        <f t="shared" si="206"/>
        <v>5.5534246575342463</v>
      </c>
      <c r="H2234" s="11">
        <v>15</v>
      </c>
      <c r="I2234" s="11"/>
      <c r="J2234" s="87">
        <v>0.05</v>
      </c>
      <c r="K2234" s="88">
        <f t="shared" si="207"/>
        <v>6.3333333333333325E-2</v>
      </c>
      <c r="L2234" s="238">
        <v>1735138</v>
      </c>
      <c r="M2234" s="238">
        <v>1448463.02</v>
      </c>
      <c r="N2234" s="89">
        <v>0.05</v>
      </c>
      <c r="O2234" s="239">
        <f t="shared" si="209"/>
        <v>1821894.9000000001</v>
      </c>
      <c r="P2234" s="238">
        <f t="shared" si="210"/>
        <v>640791.21720273967</v>
      </c>
      <c r="Q2234" s="238">
        <f t="shared" si="211"/>
        <v>1181103.6827972606</v>
      </c>
      <c r="R2234" s="89">
        <v>0.05</v>
      </c>
      <c r="S2234" s="238">
        <f t="shared" si="208"/>
        <v>1122048.4986573975</v>
      </c>
    </row>
    <row r="2235" spans="2:19" ht="15" customHeight="1" x14ac:dyDescent="0.25">
      <c r="B2235" s="11">
        <v>2231</v>
      </c>
      <c r="C2235" s="161" t="s">
        <v>741</v>
      </c>
      <c r="D2235" s="237"/>
      <c r="E2235" s="152">
        <v>42455</v>
      </c>
      <c r="F2235" s="58">
        <v>44482</v>
      </c>
      <c r="G2235" s="5">
        <f t="shared" si="206"/>
        <v>5.5534246575342463</v>
      </c>
      <c r="H2235" s="11">
        <v>15</v>
      </c>
      <c r="I2235" s="11"/>
      <c r="J2235" s="87">
        <v>0.05</v>
      </c>
      <c r="K2235" s="88">
        <f t="shared" si="207"/>
        <v>6.3333333333333325E-2</v>
      </c>
      <c r="L2235" s="238">
        <v>1735138</v>
      </c>
      <c r="M2235" s="238">
        <v>1448463.02</v>
      </c>
      <c r="N2235" s="89">
        <v>0.05</v>
      </c>
      <c r="O2235" s="239">
        <f t="shared" si="209"/>
        <v>1821894.9000000001</v>
      </c>
      <c r="P2235" s="238">
        <f t="shared" si="210"/>
        <v>640791.21720273967</v>
      </c>
      <c r="Q2235" s="238">
        <f t="shared" si="211"/>
        <v>1181103.6827972606</v>
      </c>
      <c r="R2235" s="89">
        <v>0.05</v>
      </c>
      <c r="S2235" s="238">
        <f t="shared" si="208"/>
        <v>1122048.4986573975</v>
      </c>
    </row>
    <row r="2236" spans="2:19" ht="15" customHeight="1" x14ac:dyDescent="0.25">
      <c r="B2236" s="11">
        <v>2232</v>
      </c>
      <c r="C2236" s="161" t="s">
        <v>741</v>
      </c>
      <c r="D2236" s="237"/>
      <c r="E2236" s="152">
        <v>42455</v>
      </c>
      <c r="F2236" s="58">
        <v>44482</v>
      </c>
      <c r="G2236" s="5">
        <f t="shared" si="206"/>
        <v>5.5534246575342463</v>
      </c>
      <c r="H2236" s="11">
        <v>15</v>
      </c>
      <c r="I2236" s="11"/>
      <c r="J2236" s="87">
        <v>0.05</v>
      </c>
      <c r="K2236" s="88">
        <f t="shared" si="207"/>
        <v>6.3333333333333325E-2</v>
      </c>
      <c r="L2236" s="238">
        <v>1735138</v>
      </c>
      <c r="M2236" s="238">
        <v>1448463.02</v>
      </c>
      <c r="N2236" s="89">
        <v>0.05</v>
      </c>
      <c r="O2236" s="239">
        <f t="shared" si="209"/>
        <v>1821894.9000000001</v>
      </c>
      <c r="P2236" s="238">
        <f t="shared" si="210"/>
        <v>640791.21720273967</v>
      </c>
      <c r="Q2236" s="238">
        <f t="shared" si="211"/>
        <v>1181103.6827972606</v>
      </c>
      <c r="R2236" s="89">
        <v>0.05</v>
      </c>
      <c r="S2236" s="238">
        <f t="shared" si="208"/>
        <v>1122048.4986573975</v>
      </c>
    </row>
    <row r="2237" spans="2:19" ht="15" customHeight="1" x14ac:dyDescent="0.25">
      <c r="B2237" s="11">
        <v>2233</v>
      </c>
      <c r="C2237" s="161" t="s">
        <v>741</v>
      </c>
      <c r="D2237" s="237"/>
      <c r="E2237" s="152">
        <v>42455</v>
      </c>
      <c r="F2237" s="58">
        <v>44482</v>
      </c>
      <c r="G2237" s="5">
        <f t="shared" si="206"/>
        <v>5.5534246575342463</v>
      </c>
      <c r="H2237" s="11">
        <v>15</v>
      </c>
      <c r="I2237" s="11"/>
      <c r="J2237" s="87">
        <v>0.05</v>
      </c>
      <c r="K2237" s="88">
        <f t="shared" si="207"/>
        <v>6.3333333333333325E-2</v>
      </c>
      <c r="L2237" s="238">
        <v>1735138</v>
      </c>
      <c r="M2237" s="238">
        <v>1448463.02</v>
      </c>
      <c r="N2237" s="89">
        <v>0.05</v>
      </c>
      <c r="O2237" s="239">
        <f t="shared" si="209"/>
        <v>1821894.9000000001</v>
      </c>
      <c r="P2237" s="238">
        <f t="shared" si="210"/>
        <v>640791.21720273967</v>
      </c>
      <c r="Q2237" s="238">
        <f t="shared" si="211"/>
        <v>1181103.6827972606</v>
      </c>
      <c r="R2237" s="89">
        <v>0.05</v>
      </c>
      <c r="S2237" s="238">
        <f t="shared" si="208"/>
        <v>1122048.4986573975</v>
      </c>
    </row>
    <row r="2238" spans="2:19" ht="15" customHeight="1" x14ac:dyDescent="0.25">
      <c r="B2238" s="11">
        <v>2234</v>
      </c>
      <c r="C2238" s="161" t="s">
        <v>741</v>
      </c>
      <c r="D2238" s="237"/>
      <c r="E2238" s="152">
        <v>42455</v>
      </c>
      <c r="F2238" s="58">
        <v>44482</v>
      </c>
      <c r="G2238" s="5">
        <f t="shared" si="206"/>
        <v>5.5534246575342463</v>
      </c>
      <c r="H2238" s="11">
        <v>15</v>
      </c>
      <c r="I2238" s="11"/>
      <c r="J2238" s="87">
        <v>0.05</v>
      </c>
      <c r="K2238" s="88">
        <f t="shared" si="207"/>
        <v>6.3333333333333325E-2</v>
      </c>
      <c r="L2238" s="238">
        <v>1735138</v>
      </c>
      <c r="M2238" s="238">
        <v>1448463.02</v>
      </c>
      <c r="N2238" s="89">
        <v>0.05</v>
      </c>
      <c r="O2238" s="239">
        <f t="shared" si="209"/>
        <v>1821894.9000000001</v>
      </c>
      <c r="P2238" s="238">
        <f t="shared" si="210"/>
        <v>640791.21720273967</v>
      </c>
      <c r="Q2238" s="238">
        <f t="shared" si="211"/>
        <v>1181103.6827972606</v>
      </c>
      <c r="R2238" s="89">
        <v>0.05</v>
      </c>
      <c r="S2238" s="238">
        <f t="shared" si="208"/>
        <v>1122048.4986573975</v>
      </c>
    </row>
    <row r="2239" spans="2:19" ht="15" customHeight="1" x14ac:dyDescent="0.25">
      <c r="B2239" s="11">
        <v>2235</v>
      </c>
      <c r="C2239" s="161" t="s">
        <v>741</v>
      </c>
      <c r="D2239" s="237"/>
      <c r="E2239" s="152">
        <v>42455</v>
      </c>
      <c r="F2239" s="58">
        <v>44482</v>
      </c>
      <c r="G2239" s="5">
        <f t="shared" si="206"/>
        <v>5.5534246575342463</v>
      </c>
      <c r="H2239" s="11">
        <v>15</v>
      </c>
      <c r="I2239" s="11"/>
      <c r="J2239" s="87">
        <v>0.05</v>
      </c>
      <c r="K2239" s="88">
        <f t="shared" si="207"/>
        <v>6.3333333333333325E-2</v>
      </c>
      <c r="L2239" s="238">
        <v>1735138</v>
      </c>
      <c r="M2239" s="238">
        <v>1448463.02</v>
      </c>
      <c r="N2239" s="89">
        <v>0.05</v>
      </c>
      <c r="O2239" s="239">
        <f t="shared" si="209"/>
        <v>1821894.9000000001</v>
      </c>
      <c r="P2239" s="238">
        <f t="shared" si="210"/>
        <v>640791.21720273967</v>
      </c>
      <c r="Q2239" s="238">
        <f t="shared" si="211"/>
        <v>1181103.6827972606</v>
      </c>
      <c r="R2239" s="89">
        <v>0.05</v>
      </c>
      <c r="S2239" s="238">
        <f t="shared" si="208"/>
        <v>1122048.4986573975</v>
      </c>
    </row>
    <row r="2240" spans="2:19" ht="15" customHeight="1" x14ac:dyDescent="0.25">
      <c r="B2240" s="11">
        <v>2236</v>
      </c>
      <c r="C2240" s="161" t="s">
        <v>741</v>
      </c>
      <c r="D2240" s="237"/>
      <c r="E2240" s="152">
        <v>42455</v>
      </c>
      <c r="F2240" s="58">
        <v>44482</v>
      </c>
      <c r="G2240" s="5">
        <f t="shared" si="206"/>
        <v>5.5534246575342463</v>
      </c>
      <c r="H2240" s="11">
        <v>15</v>
      </c>
      <c r="I2240" s="11"/>
      <c r="J2240" s="87">
        <v>0.05</v>
      </c>
      <c r="K2240" s="88">
        <f t="shared" si="207"/>
        <v>6.3333333333333325E-2</v>
      </c>
      <c r="L2240" s="238">
        <v>1735138</v>
      </c>
      <c r="M2240" s="238">
        <v>1448463.02</v>
      </c>
      <c r="N2240" s="89">
        <v>0.05</v>
      </c>
      <c r="O2240" s="239">
        <f t="shared" si="209"/>
        <v>1821894.9000000001</v>
      </c>
      <c r="P2240" s="238">
        <f t="shared" si="210"/>
        <v>640791.21720273967</v>
      </c>
      <c r="Q2240" s="238">
        <f t="shared" si="211"/>
        <v>1181103.6827972606</v>
      </c>
      <c r="R2240" s="89">
        <v>0.05</v>
      </c>
      <c r="S2240" s="238">
        <f t="shared" si="208"/>
        <v>1122048.4986573975</v>
      </c>
    </row>
    <row r="2241" spans="2:19" ht="15" customHeight="1" x14ac:dyDescent="0.25">
      <c r="B2241" s="11">
        <v>2237</v>
      </c>
      <c r="C2241" s="161" t="s">
        <v>741</v>
      </c>
      <c r="D2241" s="237"/>
      <c r="E2241" s="152">
        <v>42455</v>
      </c>
      <c r="F2241" s="58">
        <v>44482</v>
      </c>
      <c r="G2241" s="5">
        <f t="shared" si="206"/>
        <v>5.5534246575342463</v>
      </c>
      <c r="H2241" s="11">
        <v>15</v>
      </c>
      <c r="I2241" s="11"/>
      <c r="J2241" s="87">
        <v>0.05</v>
      </c>
      <c r="K2241" s="88">
        <f t="shared" si="207"/>
        <v>6.3333333333333325E-2</v>
      </c>
      <c r="L2241" s="238">
        <v>1735138</v>
      </c>
      <c r="M2241" s="238">
        <v>1448463.02</v>
      </c>
      <c r="N2241" s="89">
        <v>0.05</v>
      </c>
      <c r="O2241" s="239">
        <f t="shared" si="209"/>
        <v>1821894.9000000001</v>
      </c>
      <c r="P2241" s="238">
        <f t="shared" si="210"/>
        <v>640791.21720273967</v>
      </c>
      <c r="Q2241" s="238">
        <f t="shared" si="211"/>
        <v>1181103.6827972606</v>
      </c>
      <c r="R2241" s="89">
        <v>0.05</v>
      </c>
      <c r="S2241" s="238">
        <f t="shared" si="208"/>
        <v>1122048.4986573975</v>
      </c>
    </row>
    <row r="2242" spans="2:19" ht="15" customHeight="1" x14ac:dyDescent="0.25">
      <c r="B2242" s="11">
        <v>2238</v>
      </c>
      <c r="C2242" s="161" t="s">
        <v>741</v>
      </c>
      <c r="D2242" s="237"/>
      <c r="E2242" s="152">
        <v>42455</v>
      </c>
      <c r="F2242" s="58">
        <v>44482</v>
      </c>
      <c r="G2242" s="5">
        <f t="shared" si="206"/>
        <v>5.5534246575342463</v>
      </c>
      <c r="H2242" s="11">
        <v>15</v>
      </c>
      <c r="I2242" s="11"/>
      <c r="J2242" s="87">
        <v>0.05</v>
      </c>
      <c r="K2242" s="88">
        <f t="shared" si="207"/>
        <v>6.3333333333333325E-2</v>
      </c>
      <c r="L2242" s="238">
        <v>1735138</v>
      </c>
      <c r="M2242" s="238">
        <v>1448463.02</v>
      </c>
      <c r="N2242" s="89">
        <v>0.05</v>
      </c>
      <c r="O2242" s="239">
        <f t="shared" si="209"/>
        <v>1821894.9000000001</v>
      </c>
      <c r="P2242" s="238">
        <f t="shared" si="210"/>
        <v>640791.21720273967</v>
      </c>
      <c r="Q2242" s="238">
        <f t="shared" si="211"/>
        <v>1181103.6827972606</v>
      </c>
      <c r="R2242" s="89">
        <v>0.05</v>
      </c>
      <c r="S2242" s="238">
        <f t="shared" si="208"/>
        <v>1122048.4986573975</v>
      </c>
    </row>
    <row r="2243" spans="2:19" ht="15" customHeight="1" x14ac:dyDescent="0.25">
      <c r="B2243" s="11">
        <v>2239</v>
      </c>
      <c r="C2243" s="161" t="s">
        <v>741</v>
      </c>
      <c r="D2243" s="237"/>
      <c r="E2243" s="152">
        <v>42455</v>
      </c>
      <c r="F2243" s="58">
        <v>44482</v>
      </c>
      <c r="G2243" s="5">
        <f t="shared" si="206"/>
        <v>5.5534246575342463</v>
      </c>
      <c r="H2243" s="11">
        <v>15</v>
      </c>
      <c r="I2243" s="11"/>
      <c r="J2243" s="87">
        <v>0.05</v>
      </c>
      <c r="K2243" s="88">
        <f t="shared" si="207"/>
        <v>6.3333333333333325E-2</v>
      </c>
      <c r="L2243" s="238">
        <v>1735138</v>
      </c>
      <c r="M2243" s="238">
        <v>1448463.02</v>
      </c>
      <c r="N2243" s="89">
        <v>0.05</v>
      </c>
      <c r="O2243" s="239">
        <f t="shared" si="209"/>
        <v>1821894.9000000001</v>
      </c>
      <c r="P2243" s="238">
        <f t="shared" si="210"/>
        <v>640791.21720273967</v>
      </c>
      <c r="Q2243" s="238">
        <f t="shared" si="211"/>
        <v>1181103.6827972606</v>
      </c>
      <c r="R2243" s="89">
        <v>0.05</v>
      </c>
      <c r="S2243" s="238">
        <f t="shared" si="208"/>
        <v>1122048.4986573975</v>
      </c>
    </row>
    <row r="2244" spans="2:19" ht="15" customHeight="1" x14ac:dyDescent="0.25">
      <c r="B2244" s="11">
        <v>2240</v>
      </c>
      <c r="C2244" s="161" t="s">
        <v>741</v>
      </c>
      <c r="D2244" s="237"/>
      <c r="E2244" s="152">
        <v>42455</v>
      </c>
      <c r="F2244" s="58">
        <v>44482</v>
      </c>
      <c r="G2244" s="5">
        <f t="shared" si="206"/>
        <v>5.5534246575342463</v>
      </c>
      <c r="H2244" s="11">
        <v>15</v>
      </c>
      <c r="I2244" s="11"/>
      <c r="J2244" s="87">
        <v>0.05</v>
      </c>
      <c r="K2244" s="88">
        <f t="shared" si="207"/>
        <v>6.3333333333333325E-2</v>
      </c>
      <c r="L2244" s="238">
        <v>1735138</v>
      </c>
      <c r="M2244" s="238">
        <v>1448463.02</v>
      </c>
      <c r="N2244" s="89">
        <v>0.05</v>
      </c>
      <c r="O2244" s="239">
        <f t="shared" si="209"/>
        <v>1821894.9000000001</v>
      </c>
      <c r="P2244" s="238">
        <f t="shared" si="210"/>
        <v>640791.21720273967</v>
      </c>
      <c r="Q2244" s="238">
        <f t="shared" si="211"/>
        <v>1181103.6827972606</v>
      </c>
      <c r="R2244" s="89">
        <v>0.05</v>
      </c>
      <c r="S2244" s="238">
        <f t="shared" si="208"/>
        <v>1122048.4986573975</v>
      </c>
    </row>
    <row r="2245" spans="2:19" ht="15" customHeight="1" x14ac:dyDescent="0.25">
      <c r="B2245" s="11">
        <v>2241</v>
      </c>
      <c r="C2245" s="161" t="s">
        <v>741</v>
      </c>
      <c r="D2245" s="237"/>
      <c r="E2245" s="152">
        <v>42455</v>
      </c>
      <c r="F2245" s="58">
        <v>44482</v>
      </c>
      <c r="G2245" s="5">
        <f t="shared" ref="G2245:G2308" si="212">(F2245-E2245)/(EDATE(F2245,12)-F2245)</f>
        <v>5.5534246575342463</v>
      </c>
      <c r="H2245" s="11">
        <v>15</v>
      </c>
      <c r="I2245" s="11"/>
      <c r="J2245" s="87">
        <v>0.05</v>
      </c>
      <c r="K2245" s="88">
        <f t="shared" ref="K2245:K2308" si="213">(1-J2245)/H2245</f>
        <v>6.3333333333333325E-2</v>
      </c>
      <c r="L2245" s="238">
        <v>1735138</v>
      </c>
      <c r="M2245" s="238">
        <v>1448463.02</v>
      </c>
      <c r="N2245" s="89">
        <v>0.05</v>
      </c>
      <c r="O2245" s="239">
        <f t="shared" si="209"/>
        <v>1821894.9000000001</v>
      </c>
      <c r="P2245" s="238">
        <f t="shared" si="210"/>
        <v>640791.21720273967</v>
      </c>
      <c r="Q2245" s="238">
        <f t="shared" si="211"/>
        <v>1181103.6827972606</v>
      </c>
      <c r="R2245" s="89">
        <v>0.05</v>
      </c>
      <c r="S2245" s="238">
        <f t="shared" ref="S2245:S2308" si="214">IF(M2245&lt;=0,0,IF(Q2245&lt;=J2245*O2245,J2245*O2245,Q2245*(1-R2245)))</f>
        <v>1122048.4986573975</v>
      </c>
    </row>
    <row r="2246" spans="2:19" ht="15" customHeight="1" x14ac:dyDescent="0.25">
      <c r="B2246" s="11">
        <v>2242</v>
      </c>
      <c r="C2246" s="161" t="s">
        <v>741</v>
      </c>
      <c r="D2246" s="237"/>
      <c r="E2246" s="152">
        <v>42455</v>
      </c>
      <c r="F2246" s="58">
        <v>44482</v>
      </c>
      <c r="G2246" s="5">
        <f t="shared" si="212"/>
        <v>5.5534246575342463</v>
      </c>
      <c r="H2246" s="11">
        <v>15</v>
      </c>
      <c r="I2246" s="11"/>
      <c r="J2246" s="87">
        <v>0.05</v>
      </c>
      <c r="K2246" s="88">
        <f t="shared" si="213"/>
        <v>6.3333333333333325E-2</v>
      </c>
      <c r="L2246" s="238">
        <v>1735138</v>
      </c>
      <c r="M2246" s="238">
        <v>1448463.02</v>
      </c>
      <c r="N2246" s="89">
        <v>0.05</v>
      </c>
      <c r="O2246" s="239">
        <f t="shared" ref="O2246:O2309" si="215">L2246*(1+N2246)</f>
        <v>1821894.9000000001</v>
      </c>
      <c r="P2246" s="238">
        <f t="shared" ref="P2246:P2309" si="216">O2246*K2246*G2246</f>
        <v>640791.21720273967</v>
      </c>
      <c r="Q2246" s="238">
        <f t="shared" ref="Q2246:Q2309" si="217">MAX(O2246-P2246,0)</f>
        <v>1181103.6827972606</v>
      </c>
      <c r="R2246" s="89">
        <v>0.05</v>
      </c>
      <c r="S2246" s="238">
        <f t="shared" si="214"/>
        <v>1122048.4986573975</v>
      </c>
    </row>
    <row r="2247" spans="2:19" ht="15" customHeight="1" x14ac:dyDescent="0.25">
      <c r="B2247" s="11">
        <v>2243</v>
      </c>
      <c r="C2247" s="161" t="s">
        <v>741</v>
      </c>
      <c r="D2247" s="237"/>
      <c r="E2247" s="152">
        <v>42455</v>
      </c>
      <c r="F2247" s="58">
        <v>44482</v>
      </c>
      <c r="G2247" s="5">
        <f t="shared" si="212"/>
        <v>5.5534246575342463</v>
      </c>
      <c r="H2247" s="11">
        <v>15</v>
      </c>
      <c r="I2247" s="11"/>
      <c r="J2247" s="87">
        <v>0.05</v>
      </c>
      <c r="K2247" s="88">
        <f t="shared" si="213"/>
        <v>6.3333333333333325E-2</v>
      </c>
      <c r="L2247" s="238">
        <v>1735138</v>
      </c>
      <c r="M2247" s="238">
        <v>1448463.02</v>
      </c>
      <c r="N2247" s="89">
        <v>0.05</v>
      </c>
      <c r="O2247" s="239">
        <f t="shared" si="215"/>
        <v>1821894.9000000001</v>
      </c>
      <c r="P2247" s="238">
        <f t="shared" si="216"/>
        <v>640791.21720273967</v>
      </c>
      <c r="Q2247" s="238">
        <f t="shared" si="217"/>
        <v>1181103.6827972606</v>
      </c>
      <c r="R2247" s="89">
        <v>0.05</v>
      </c>
      <c r="S2247" s="238">
        <f t="shared" si="214"/>
        <v>1122048.4986573975</v>
      </c>
    </row>
    <row r="2248" spans="2:19" ht="15" customHeight="1" x14ac:dyDescent="0.25">
      <c r="B2248" s="11">
        <v>2244</v>
      </c>
      <c r="C2248" s="161" t="s">
        <v>741</v>
      </c>
      <c r="D2248" s="237"/>
      <c r="E2248" s="152">
        <v>42455</v>
      </c>
      <c r="F2248" s="58">
        <v>44482</v>
      </c>
      <c r="G2248" s="5">
        <f t="shared" si="212"/>
        <v>5.5534246575342463</v>
      </c>
      <c r="H2248" s="11">
        <v>15</v>
      </c>
      <c r="I2248" s="11"/>
      <c r="J2248" s="87">
        <v>0.05</v>
      </c>
      <c r="K2248" s="88">
        <f t="shared" si="213"/>
        <v>6.3333333333333325E-2</v>
      </c>
      <c r="L2248" s="238">
        <v>1735138</v>
      </c>
      <c r="M2248" s="238">
        <v>1448463.02</v>
      </c>
      <c r="N2248" s="89">
        <v>0.05</v>
      </c>
      <c r="O2248" s="239">
        <f t="shared" si="215"/>
        <v>1821894.9000000001</v>
      </c>
      <c r="P2248" s="238">
        <f t="shared" si="216"/>
        <v>640791.21720273967</v>
      </c>
      <c r="Q2248" s="238">
        <f t="shared" si="217"/>
        <v>1181103.6827972606</v>
      </c>
      <c r="R2248" s="89">
        <v>0.05</v>
      </c>
      <c r="S2248" s="238">
        <f t="shared" si="214"/>
        <v>1122048.4986573975</v>
      </c>
    </row>
    <row r="2249" spans="2:19" ht="15" customHeight="1" x14ac:dyDescent="0.25">
      <c r="B2249" s="11">
        <v>2245</v>
      </c>
      <c r="C2249" s="161" t="s">
        <v>741</v>
      </c>
      <c r="D2249" s="237"/>
      <c r="E2249" s="152">
        <v>42455</v>
      </c>
      <c r="F2249" s="58">
        <v>44482</v>
      </c>
      <c r="G2249" s="5">
        <f t="shared" si="212"/>
        <v>5.5534246575342463</v>
      </c>
      <c r="H2249" s="11">
        <v>15</v>
      </c>
      <c r="I2249" s="11"/>
      <c r="J2249" s="87">
        <v>0.05</v>
      </c>
      <c r="K2249" s="88">
        <f t="shared" si="213"/>
        <v>6.3333333333333325E-2</v>
      </c>
      <c r="L2249" s="238">
        <v>1735138</v>
      </c>
      <c r="M2249" s="238">
        <v>1448463.02</v>
      </c>
      <c r="N2249" s="89">
        <v>0.05</v>
      </c>
      <c r="O2249" s="239">
        <f t="shared" si="215"/>
        <v>1821894.9000000001</v>
      </c>
      <c r="P2249" s="238">
        <f t="shared" si="216"/>
        <v>640791.21720273967</v>
      </c>
      <c r="Q2249" s="238">
        <f t="shared" si="217"/>
        <v>1181103.6827972606</v>
      </c>
      <c r="R2249" s="89">
        <v>0.05</v>
      </c>
      <c r="S2249" s="238">
        <f t="shared" si="214"/>
        <v>1122048.4986573975</v>
      </c>
    </row>
    <row r="2250" spans="2:19" ht="15" customHeight="1" x14ac:dyDescent="0.25">
      <c r="B2250" s="11">
        <v>2246</v>
      </c>
      <c r="C2250" s="161" t="s">
        <v>741</v>
      </c>
      <c r="D2250" s="237"/>
      <c r="E2250" s="152">
        <v>42455</v>
      </c>
      <c r="F2250" s="58">
        <v>44482</v>
      </c>
      <c r="G2250" s="5">
        <f t="shared" si="212"/>
        <v>5.5534246575342463</v>
      </c>
      <c r="H2250" s="11">
        <v>15</v>
      </c>
      <c r="I2250" s="11"/>
      <c r="J2250" s="87">
        <v>0.05</v>
      </c>
      <c r="K2250" s="88">
        <f t="shared" si="213"/>
        <v>6.3333333333333325E-2</v>
      </c>
      <c r="L2250" s="238">
        <v>1735138</v>
      </c>
      <c r="M2250" s="238">
        <v>1448463.02</v>
      </c>
      <c r="N2250" s="89">
        <v>0.05</v>
      </c>
      <c r="O2250" s="239">
        <f t="shared" si="215"/>
        <v>1821894.9000000001</v>
      </c>
      <c r="P2250" s="238">
        <f t="shared" si="216"/>
        <v>640791.21720273967</v>
      </c>
      <c r="Q2250" s="238">
        <f t="shared" si="217"/>
        <v>1181103.6827972606</v>
      </c>
      <c r="R2250" s="89">
        <v>0.05</v>
      </c>
      <c r="S2250" s="238">
        <f t="shared" si="214"/>
        <v>1122048.4986573975</v>
      </c>
    </row>
    <row r="2251" spans="2:19" ht="15" customHeight="1" x14ac:dyDescent="0.25">
      <c r="B2251" s="11">
        <v>2247</v>
      </c>
      <c r="C2251" s="161" t="s">
        <v>742</v>
      </c>
      <c r="D2251" s="237"/>
      <c r="E2251" s="152">
        <v>42455</v>
      </c>
      <c r="F2251" s="58">
        <v>44482</v>
      </c>
      <c r="G2251" s="5">
        <f t="shared" si="212"/>
        <v>5.5534246575342463</v>
      </c>
      <c r="H2251" s="11">
        <v>15</v>
      </c>
      <c r="I2251" s="11"/>
      <c r="J2251" s="87">
        <v>0.05</v>
      </c>
      <c r="K2251" s="88">
        <f t="shared" si="213"/>
        <v>6.3333333333333325E-2</v>
      </c>
      <c r="L2251" s="238">
        <v>154544032</v>
      </c>
      <c r="M2251" s="238">
        <v>129010670.19</v>
      </c>
      <c r="N2251" s="89">
        <v>0.05</v>
      </c>
      <c r="O2251" s="239">
        <f t="shared" si="215"/>
        <v>162271233.59999999</v>
      </c>
      <c r="P2251" s="238">
        <f t="shared" si="216"/>
        <v>57073534.425906837</v>
      </c>
      <c r="Q2251" s="238">
        <f t="shared" si="217"/>
        <v>105197699.17409316</v>
      </c>
      <c r="R2251" s="89">
        <v>0.05</v>
      </c>
      <c r="S2251" s="238">
        <f t="shared" si="214"/>
        <v>99937814.215388492</v>
      </c>
    </row>
    <row r="2252" spans="2:19" ht="15" customHeight="1" x14ac:dyDescent="0.25">
      <c r="B2252" s="11">
        <v>2248</v>
      </c>
      <c r="C2252" s="161" t="s">
        <v>743</v>
      </c>
      <c r="D2252" s="237"/>
      <c r="E2252" s="152">
        <v>42455</v>
      </c>
      <c r="F2252" s="58">
        <v>44482</v>
      </c>
      <c r="G2252" s="5">
        <f t="shared" si="212"/>
        <v>5.5534246575342463</v>
      </c>
      <c r="H2252" s="11">
        <v>8</v>
      </c>
      <c r="I2252" s="11"/>
      <c r="J2252" s="87">
        <v>0.05</v>
      </c>
      <c r="K2252" s="88">
        <f t="shared" si="213"/>
        <v>0.11874999999999999</v>
      </c>
      <c r="L2252" s="238">
        <v>735438</v>
      </c>
      <c r="M2252" s="238">
        <v>613930.85</v>
      </c>
      <c r="N2252" s="89">
        <v>0.05</v>
      </c>
      <c r="O2252" s="239">
        <f t="shared" si="215"/>
        <v>772209.9</v>
      </c>
      <c r="P2252" s="238">
        <f t="shared" si="216"/>
        <v>509248.62805993151</v>
      </c>
      <c r="Q2252" s="238">
        <f t="shared" si="217"/>
        <v>262961.27194006852</v>
      </c>
      <c r="R2252" s="89">
        <v>0.05</v>
      </c>
      <c r="S2252" s="238">
        <f t="shared" si="214"/>
        <v>249813.20834306508</v>
      </c>
    </row>
    <row r="2253" spans="2:19" ht="15" customHeight="1" x14ac:dyDescent="0.25">
      <c r="B2253" s="11">
        <v>2249</v>
      </c>
      <c r="C2253" s="161" t="s">
        <v>743</v>
      </c>
      <c r="D2253" s="237"/>
      <c r="E2253" s="152">
        <v>42455</v>
      </c>
      <c r="F2253" s="58">
        <v>44482</v>
      </c>
      <c r="G2253" s="5">
        <f t="shared" si="212"/>
        <v>5.5534246575342463</v>
      </c>
      <c r="H2253" s="11">
        <v>8</v>
      </c>
      <c r="I2253" s="11"/>
      <c r="J2253" s="87">
        <v>0.05</v>
      </c>
      <c r="K2253" s="88">
        <f t="shared" si="213"/>
        <v>0.11874999999999999</v>
      </c>
      <c r="L2253" s="238">
        <v>735438</v>
      </c>
      <c r="M2253" s="238">
        <v>613930.85</v>
      </c>
      <c r="N2253" s="89">
        <v>0.05</v>
      </c>
      <c r="O2253" s="239">
        <f t="shared" si="215"/>
        <v>772209.9</v>
      </c>
      <c r="P2253" s="238">
        <f t="shared" si="216"/>
        <v>509248.62805993151</v>
      </c>
      <c r="Q2253" s="238">
        <f t="shared" si="217"/>
        <v>262961.27194006852</v>
      </c>
      <c r="R2253" s="89">
        <v>0.05</v>
      </c>
      <c r="S2253" s="238">
        <f t="shared" si="214"/>
        <v>249813.20834306508</v>
      </c>
    </row>
    <row r="2254" spans="2:19" ht="15" customHeight="1" x14ac:dyDescent="0.25">
      <c r="B2254" s="11">
        <v>2250</v>
      </c>
      <c r="C2254" s="161" t="s">
        <v>743</v>
      </c>
      <c r="D2254" s="237"/>
      <c r="E2254" s="152">
        <v>42455</v>
      </c>
      <c r="F2254" s="58">
        <v>44482</v>
      </c>
      <c r="G2254" s="5">
        <f t="shared" si="212"/>
        <v>5.5534246575342463</v>
      </c>
      <c r="H2254" s="11">
        <v>8</v>
      </c>
      <c r="I2254" s="11"/>
      <c r="J2254" s="87">
        <v>0.05</v>
      </c>
      <c r="K2254" s="88">
        <f t="shared" si="213"/>
        <v>0.11874999999999999</v>
      </c>
      <c r="L2254" s="238">
        <v>735438</v>
      </c>
      <c r="M2254" s="238">
        <v>613930.85</v>
      </c>
      <c r="N2254" s="89">
        <v>0.05</v>
      </c>
      <c r="O2254" s="239">
        <f t="shared" si="215"/>
        <v>772209.9</v>
      </c>
      <c r="P2254" s="238">
        <f t="shared" si="216"/>
        <v>509248.62805993151</v>
      </c>
      <c r="Q2254" s="238">
        <f t="shared" si="217"/>
        <v>262961.27194006852</v>
      </c>
      <c r="R2254" s="89">
        <v>0.05</v>
      </c>
      <c r="S2254" s="238">
        <f t="shared" si="214"/>
        <v>249813.20834306508</v>
      </c>
    </row>
    <row r="2255" spans="2:19" ht="15" customHeight="1" x14ac:dyDescent="0.25">
      <c r="B2255" s="11">
        <v>2251</v>
      </c>
      <c r="C2255" s="161" t="s">
        <v>743</v>
      </c>
      <c r="D2255" s="237"/>
      <c r="E2255" s="152">
        <v>42455</v>
      </c>
      <c r="F2255" s="58">
        <v>44482</v>
      </c>
      <c r="G2255" s="5">
        <f t="shared" si="212"/>
        <v>5.5534246575342463</v>
      </c>
      <c r="H2255" s="11">
        <v>8</v>
      </c>
      <c r="I2255" s="11"/>
      <c r="J2255" s="87">
        <v>0.05</v>
      </c>
      <c r="K2255" s="88">
        <f t="shared" si="213"/>
        <v>0.11874999999999999</v>
      </c>
      <c r="L2255" s="238">
        <v>735438</v>
      </c>
      <c r="M2255" s="238">
        <v>613930.85</v>
      </c>
      <c r="N2255" s="89">
        <v>0.05</v>
      </c>
      <c r="O2255" s="239">
        <f t="shared" si="215"/>
        <v>772209.9</v>
      </c>
      <c r="P2255" s="238">
        <f t="shared" si="216"/>
        <v>509248.62805993151</v>
      </c>
      <c r="Q2255" s="238">
        <f t="shared" si="217"/>
        <v>262961.27194006852</v>
      </c>
      <c r="R2255" s="89">
        <v>0.05</v>
      </c>
      <c r="S2255" s="238">
        <f t="shared" si="214"/>
        <v>249813.20834306508</v>
      </c>
    </row>
    <row r="2256" spans="2:19" ht="15" customHeight="1" x14ac:dyDescent="0.25">
      <c r="B2256" s="11">
        <v>2252</v>
      </c>
      <c r="C2256" s="161" t="s">
        <v>743</v>
      </c>
      <c r="D2256" s="237"/>
      <c r="E2256" s="152">
        <v>42455</v>
      </c>
      <c r="F2256" s="58">
        <v>44482</v>
      </c>
      <c r="G2256" s="5">
        <f t="shared" si="212"/>
        <v>5.5534246575342463</v>
      </c>
      <c r="H2256" s="11">
        <v>8</v>
      </c>
      <c r="I2256" s="11"/>
      <c r="J2256" s="87">
        <v>0.05</v>
      </c>
      <c r="K2256" s="88">
        <f t="shared" si="213"/>
        <v>0.11874999999999999</v>
      </c>
      <c r="L2256" s="238">
        <v>735438</v>
      </c>
      <c r="M2256" s="238">
        <v>613930.85</v>
      </c>
      <c r="N2256" s="89">
        <v>0.05</v>
      </c>
      <c r="O2256" s="239">
        <f t="shared" si="215"/>
        <v>772209.9</v>
      </c>
      <c r="P2256" s="238">
        <f t="shared" si="216"/>
        <v>509248.62805993151</v>
      </c>
      <c r="Q2256" s="238">
        <f t="shared" si="217"/>
        <v>262961.27194006852</v>
      </c>
      <c r="R2256" s="89">
        <v>0.05</v>
      </c>
      <c r="S2256" s="238">
        <f t="shared" si="214"/>
        <v>249813.20834306508</v>
      </c>
    </row>
    <row r="2257" spans="2:19" ht="15" customHeight="1" x14ac:dyDescent="0.25">
      <c r="B2257" s="11">
        <v>2253</v>
      </c>
      <c r="C2257" s="161" t="s">
        <v>743</v>
      </c>
      <c r="D2257" s="237"/>
      <c r="E2257" s="152">
        <v>42455</v>
      </c>
      <c r="F2257" s="58">
        <v>44482</v>
      </c>
      <c r="G2257" s="5">
        <f t="shared" si="212"/>
        <v>5.5534246575342463</v>
      </c>
      <c r="H2257" s="11">
        <v>8</v>
      </c>
      <c r="I2257" s="11"/>
      <c r="J2257" s="87">
        <v>0.05</v>
      </c>
      <c r="K2257" s="88">
        <f t="shared" si="213"/>
        <v>0.11874999999999999</v>
      </c>
      <c r="L2257" s="238">
        <v>735438</v>
      </c>
      <c r="M2257" s="238">
        <v>613930.85</v>
      </c>
      <c r="N2257" s="89">
        <v>0.05</v>
      </c>
      <c r="O2257" s="239">
        <f t="shared" si="215"/>
        <v>772209.9</v>
      </c>
      <c r="P2257" s="238">
        <f t="shared" si="216"/>
        <v>509248.62805993151</v>
      </c>
      <c r="Q2257" s="238">
        <f t="shared" si="217"/>
        <v>262961.27194006852</v>
      </c>
      <c r="R2257" s="89">
        <v>0.05</v>
      </c>
      <c r="S2257" s="238">
        <f t="shared" si="214"/>
        <v>249813.20834306508</v>
      </c>
    </row>
    <row r="2258" spans="2:19" ht="15" customHeight="1" x14ac:dyDescent="0.25">
      <c r="B2258" s="11">
        <v>2254</v>
      </c>
      <c r="C2258" s="161" t="s">
        <v>743</v>
      </c>
      <c r="D2258" s="237"/>
      <c r="E2258" s="152">
        <v>42455</v>
      </c>
      <c r="F2258" s="58">
        <v>44482</v>
      </c>
      <c r="G2258" s="5">
        <f t="shared" si="212"/>
        <v>5.5534246575342463</v>
      </c>
      <c r="H2258" s="11">
        <v>8</v>
      </c>
      <c r="I2258" s="11"/>
      <c r="J2258" s="87">
        <v>0.05</v>
      </c>
      <c r="K2258" s="88">
        <f t="shared" si="213"/>
        <v>0.11874999999999999</v>
      </c>
      <c r="L2258" s="238">
        <v>735438</v>
      </c>
      <c r="M2258" s="238">
        <v>613930.85</v>
      </c>
      <c r="N2258" s="89">
        <v>0.05</v>
      </c>
      <c r="O2258" s="239">
        <f t="shared" si="215"/>
        <v>772209.9</v>
      </c>
      <c r="P2258" s="238">
        <f t="shared" si="216"/>
        <v>509248.62805993151</v>
      </c>
      <c r="Q2258" s="238">
        <f t="shared" si="217"/>
        <v>262961.27194006852</v>
      </c>
      <c r="R2258" s="89">
        <v>0.05</v>
      </c>
      <c r="S2258" s="238">
        <f t="shared" si="214"/>
        <v>249813.20834306508</v>
      </c>
    </row>
    <row r="2259" spans="2:19" ht="15" customHeight="1" x14ac:dyDescent="0.25">
      <c r="B2259" s="11">
        <v>2255</v>
      </c>
      <c r="C2259" s="161" t="s">
        <v>743</v>
      </c>
      <c r="D2259" s="237"/>
      <c r="E2259" s="152">
        <v>42455</v>
      </c>
      <c r="F2259" s="58">
        <v>44482</v>
      </c>
      <c r="G2259" s="5">
        <f t="shared" si="212"/>
        <v>5.5534246575342463</v>
      </c>
      <c r="H2259" s="11">
        <v>8</v>
      </c>
      <c r="I2259" s="11"/>
      <c r="J2259" s="87">
        <v>0.05</v>
      </c>
      <c r="K2259" s="88">
        <f t="shared" si="213"/>
        <v>0.11874999999999999</v>
      </c>
      <c r="L2259" s="238">
        <v>735438</v>
      </c>
      <c r="M2259" s="238">
        <v>613930.85</v>
      </c>
      <c r="N2259" s="89">
        <v>0.05</v>
      </c>
      <c r="O2259" s="239">
        <f t="shared" si="215"/>
        <v>772209.9</v>
      </c>
      <c r="P2259" s="238">
        <f t="shared" si="216"/>
        <v>509248.62805993151</v>
      </c>
      <c r="Q2259" s="238">
        <f t="shared" si="217"/>
        <v>262961.27194006852</v>
      </c>
      <c r="R2259" s="89">
        <v>0.05</v>
      </c>
      <c r="S2259" s="238">
        <f t="shared" si="214"/>
        <v>249813.20834306508</v>
      </c>
    </row>
    <row r="2260" spans="2:19" ht="15" customHeight="1" x14ac:dyDescent="0.25">
      <c r="B2260" s="11">
        <v>2256</v>
      </c>
      <c r="C2260" s="161" t="s">
        <v>747</v>
      </c>
      <c r="D2260" s="237"/>
      <c r="E2260" s="152">
        <v>42455</v>
      </c>
      <c r="F2260" s="58">
        <v>44482</v>
      </c>
      <c r="G2260" s="5">
        <f t="shared" si="212"/>
        <v>5.5534246575342463</v>
      </c>
      <c r="H2260" s="11">
        <v>15</v>
      </c>
      <c r="I2260" s="11"/>
      <c r="J2260" s="87">
        <v>0.05</v>
      </c>
      <c r="K2260" s="88">
        <f t="shared" si="213"/>
        <v>6.3333333333333325E-2</v>
      </c>
      <c r="L2260" s="238">
        <v>26382623</v>
      </c>
      <c r="M2260" s="238">
        <v>22023754.850000001</v>
      </c>
      <c r="N2260" s="89">
        <v>0.05</v>
      </c>
      <c r="O2260" s="239">
        <f t="shared" si="215"/>
        <v>27701754.150000002</v>
      </c>
      <c r="P2260" s="238">
        <f t="shared" si="216"/>
        <v>9743174.9550589025</v>
      </c>
      <c r="Q2260" s="238">
        <f t="shared" si="217"/>
        <v>17958579.1949411</v>
      </c>
      <c r="R2260" s="89">
        <v>0.05</v>
      </c>
      <c r="S2260" s="238">
        <f t="shared" si="214"/>
        <v>17060650.235194042</v>
      </c>
    </row>
    <row r="2261" spans="2:19" ht="15" customHeight="1" x14ac:dyDescent="0.25">
      <c r="B2261" s="11">
        <v>2257</v>
      </c>
      <c r="C2261" s="161" t="s">
        <v>748</v>
      </c>
      <c r="D2261" s="237"/>
      <c r="E2261" s="152">
        <v>42455</v>
      </c>
      <c r="F2261" s="58">
        <v>44482</v>
      </c>
      <c r="G2261" s="5">
        <f t="shared" si="212"/>
        <v>5.5534246575342463</v>
      </c>
      <c r="H2261" s="11">
        <v>15</v>
      </c>
      <c r="I2261" s="11"/>
      <c r="J2261" s="87">
        <v>0.05</v>
      </c>
      <c r="K2261" s="88">
        <f t="shared" si="213"/>
        <v>6.3333333333333325E-2</v>
      </c>
      <c r="L2261" s="238">
        <v>5359279</v>
      </c>
      <c r="M2261" s="238">
        <v>4473832.8899999997</v>
      </c>
      <c r="N2261" s="89">
        <v>0.05</v>
      </c>
      <c r="O2261" s="239">
        <f t="shared" si="215"/>
        <v>5627242.9500000002</v>
      </c>
      <c r="P2261" s="238">
        <f t="shared" si="216"/>
        <v>1979196.4176561642</v>
      </c>
      <c r="Q2261" s="238">
        <f t="shared" si="217"/>
        <v>3648046.532343836</v>
      </c>
      <c r="R2261" s="89">
        <v>0.05</v>
      </c>
      <c r="S2261" s="238">
        <f t="shared" si="214"/>
        <v>3465644.205726644</v>
      </c>
    </row>
    <row r="2262" spans="2:19" ht="15" customHeight="1" x14ac:dyDescent="0.25">
      <c r="B2262" s="11">
        <v>2258</v>
      </c>
      <c r="C2262" s="161" t="s">
        <v>749</v>
      </c>
      <c r="D2262" s="237"/>
      <c r="E2262" s="152">
        <v>42455</v>
      </c>
      <c r="F2262" s="58">
        <v>44482</v>
      </c>
      <c r="G2262" s="5">
        <f t="shared" si="212"/>
        <v>5.5534246575342463</v>
      </c>
      <c r="H2262" s="11">
        <v>25</v>
      </c>
      <c r="I2262" s="11"/>
      <c r="J2262" s="87">
        <v>0.05</v>
      </c>
      <c r="K2262" s="88">
        <f t="shared" si="213"/>
        <v>3.7999999999999999E-2</v>
      </c>
      <c r="L2262" s="238">
        <v>124682602</v>
      </c>
      <c r="M2262" s="238">
        <v>104082867.76000001</v>
      </c>
      <c r="N2262" s="89">
        <v>0.05</v>
      </c>
      <c r="O2262" s="239">
        <f t="shared" si="215"/>
        <v>130916732.10000001</v>
      </c>
      <c r="P2262" s="238">
        <f t="shared" si="216"/>
        <v>27627375.90886192</v>
      </c>
      <c r="Q2262" s="238">
        <f t="shared" si="217"/>
        <v>103289356.19113809</v>
      </c>
      <c r="R2262" s="89">
        <v>0.05</v>
      </c>
      <c r="S2262" s="238">
        <f t="shared" si="214"/>
        <v>98124888.381581172</v>
      </c>
    </row>
    <row r="2263" spans="2:19" ht="15" customHeight="1" x14ac:dyDescent="0.25">
      <c r="B2263" s="11">
        <v>2259</v>
      </c>
      <c r="C2263" s="161" t="s">
        <v>750</v>
      </c>
      <c r="D2263" s="237"/>
      <c r="E2263" s="152">
        <v>42455</v>
      </c>
      <c r="F2263" s="58">
        <v>44482</v>
      </c>
      <c r="G2263" s="5">
        <f t="shared" si="212"/>
        <v>5.5534246575342463</v>
      </c>
      <c r="H2263" s="11">
        <v>25</v>
      </c>
      <c r="I2263" s="11"/>
      <c r="J2263" s="87">
        <v>0.05</v>
      </c>
      <c r="K2263" s="88">
        <f t="shared" si="213"/>
        <v>3.7999999999999999E-2</v>
      </c>
      <c r="L2263" s="238">
        <v>3687348</v>
      </c>
      <c r="M2263" s="238">
        <v>3078133.99</v>
      </c>
      <c r="N2263" s="89">
        <v>0.05</v>
      </c>
      <c r="O2263" s="239">
        <f t="shared" si="215"/>
        <v>3871715.4000000004</v>
      </c>
      <c r="P2263" s="238">
        <f t="shared" si="216"/>
        <v>817048.63123397261</v>
      </c>
      <c r="Q2263" s="238">
        <f t="shared" si="217"/>
        <v>3054666.7687660279</v>
      </c>
      <c r="R2263" s="89">
        <v>0.05</v>
      </c>
      <c r="S2263" s="238">
        <f t="shared" si="214"/>
        <v>2901933.4303277265</v>
      </c>
    </row>
    <row r="2264" spans="2:19" ht="15" customHeight="1" x14ac:dyDescent="0.25">
      <c r="B2264" s="11">
        <v>2260</v>
      </c>
      <c r="C2264" s="161" t="s">
        <v>751</v>
      </c>
      <c r="D2264" s="237"/>
      <c r="E2264" s="152">
        <v>42455</v>
      </c>
      <c r="F2264" s="58">
        <v>44482</v>
      </c>
      <c r="G2264" s="5">
        <f t="shared" si="212"/>
        <v>5.5534246575342463</v>
      </c>
      <c r="H2264" s="11">
        <v>25</v>
      </c>
      <c r="I2264" s="11"/>
      <c r="J2264" s="87">
        <v>0.05</v>
      </c>
      <c r="K2264" s="88">
        <f t="shared" si="213"/>
        <v>3.7999999999999999E-2</v>
      </c>
      <c r="L2264" s="238">
        <v>161183277</v>
      </c>
      <c r="M2264" s="238">
        <v>134552996.44999999</v>
      </c>
      <c r="N2264" s="89">
        <v>0.05</v>
      </c>
      <c r="O2264" s="239">
        <f t="shared" si="215"/>
        <v>169242440.84999999</v>
      </c>
      <c r="P2264" s="238">
        <f t="shared" si="216"/>
        <v>35715255.476471506</v>
      </c>
      <c r="Q2264" s="238">
        <f t="shared" si="217"/>
        <v>133527185.37352848</v>
      </c>
      <c r="R2264" s="89">
        <v>0.05</v>
      </c>
      <c r="S2264" s="238">
        <f t="shared" si="214"/>
        <v>126850826.10485205</v>
      </c>
    </row>
    <row r="2265" spans="2:19" ht="15" customHeight="1" x14ac:dyDescent="0.25">
      <c r="B2265" s="11">
        <v>2261</v>
      </c>
      <c r="C2265" s="161" t="s">
        <v>752</v>
      </c>
      <c r="D2265" s="237"/>
      <c r="E2265" s="152">
        <v>42455</v>
      </c>
      <c r="F2265" s="58">
        <v>44482</v>
      </c>
      <c r="G2265" s="5">
        <f t="shared" si="212"/>
        <v>5.5534246575342463</v>
      </c>
      <c r="H2265" s="11">
        <v>25</v>
      </c>
      <c r="I2265" s="11"/>
      <c r="J2265" s="87">
        <v>0.05</v>
      </c>
      <c r="K2265" s="88">
        <f t="shared" si="213"/>
        <v>3.7999999999999999E-2</v>
      </c>
      <c r="L2265" s="238">
        <v>12402736</v>
      </c>
      <c r="M2265" s="238">
        <v>10353588.300000001</v>
      </c>
      <c r="N2265" s="89">
        <v>0.05</v>
      </c>
      <c r="O2265" s="239">
        <f t="shared" si="215"/>
        <v>13022872.800000001</v>
      </c>
      <c r="P2265" s="238">
        <f t="shared" si="216"/>
        <v>2748218.6309391777</v>
      </c>
      <c r="Q2265" s="238">
        <f t="shared" si="217"/>
        <v>10274654.169060823</v>
      </c>
      <c r="R2265" s="89">
        <v>0.05</v>
      </c>
      <c r="S2265" s="238">
        <f t="shared" si="214"/>
        <v>9760921.4606077801</v>
      </c>
    </row>
    <row r="2266" spans="2:19" ht="15" customHeight="1" x14ac:dyDescent="0.25">
      <c r="B2266" s="11">
        <v>2262</v>
      </c>
      <c r="C2266" s="161" t="s">
        <v>753</v>
      </c>
      <c r="D2266" s="237"/>
      <c r="E2266" s="152">
        <v>42455</v>
      </c>
      <c r="F2266" s="58">
        <v>44482</v>
      </c>
      <c r="G2266" s="5">
        <f t="shared" si="212"/>
        <v>5.5534246575342463</v>
      </c>
      <c r="H2266" s="11">
        <v>25</v>
      </c>
      <c r="I2266" s="11"/>
      <c r="J2266" s="87">
        <v>0.05</v>
      </c>
      <c r="K2266" s="88">
        <f t="shared" si="213"/>
        <v>3.7999999999999999E-2</v>
      </c>
      <c r="L2266" s="238">
        <v>106587270</v>
      </c>
      <c r="M2266" s="238">
        <v>88977199.310000002</v>
      </c>
      <c r="N2266" s="89">
        <v>0.05</v>
      </c>
      <c r="O2266" s="239">
        <f t="shared" si="215"/>
        <v>111916633.5</v>
      </c>
      <c r="P2266" s="238">
        <f t="shared" si="216"/>
        <v>23617782.498550683</v>
      </c>
      <c r="Q2266" s="238">
        <f t="shared" si="217"/>
        <v>88298851.001449317</v>
      </c>
      <c r="R2266" s="89">
        <v>0.05</v>
      </c>
      <c r="S2266" s="238">
        <f t="shared" si="214"/>
        <v>83883908.45137684</v>
      </c>
    </row>
    <row r="2267" spans="2:19" ht="15" customHeight="1" x14ac:dyDescent="0.25">
      <c r="B2267" s="11">
        <v>2263</v>
      </c>
      <c r="C2267" s="161" t="s">
        <v>754</v>
      </c>
      <c r="D2267" s="237"/>
      <c r="E2267" s="152">
        <v>42455</v>
      </c>
      <c r="F2267" s="58">
        <v>44482</v>
      </c>
      <c r="G2267" s="5">
        <f t="shared" si="212"/>
        <v>5.5534246575342463</v>
      </c>
      <c r="H2267" s="11">
        <v>25</v>
      </c>
      <c r="I2267" s="11"/>
      <c r="J2267" s="87">
        <v>0.05</v>
      </c>
      <c r="K2267" s="88">
        <f t="shared" si="213"/>
        <v>3.7999999999999999E-2</v>
      </c>
      <c r="L2267" s="238">
        <v>11283285</v>
      </c>
      <c r="M2267" s="238">
        <v>9419090.0899999999</v>
      </c>
      <c r="N2267" s="89">
        <v>0.05</v>
      </c>
      <c r="O2267" s="239">
        <f t="shared" si="215"/>
        <v>11847449.25</v>
      </c>
      <c r="P2267" s="238">
        <f t="shared" si="216"/>
        <v>2500168.8381657531</v>
      </c>
      <c r="Q2267" s="238">
        <f t="shared" si="217"/>
        <v>9347280.4118342474</v>
      </c>
      <c r="R2267" s="89">
        <v>0.05</v>
      </c>
      <c r="S2267" s="238">
        <f t="shared" si="214"/>
        <v>8879916.3912425339</v>
      </c>
    </row>
    <row r="2268" spans="2:19" ht="15" customHeight="1" x14ac:dyDescent="0.25">
      <c r="B2268" s="11">
        <v>2264</v>
      </c>
      <c r="C2268" s="161" t="s">
        <v>755</v>
      </c>
      <c r="D2268" s="36"/>
      <c r="E2268" s="152">
        <v>42455</v>
      </c>
      <c r="F2268" s="58">
        <v>44482</v>
      </c>
      <c r="G2268" s="5">
        <f t="shared" si="212"/>
        <v>5.5534246575342463</v>
      </c>
      <c r="H2268" s="11">
        <v>25</v>
      </c>
      <c r="I2268" s="11"/>
      <c r="J2268" s="87">
        <v>0.05</v>
      </c>
      <c r="K2268" s="88">
        <f t="shared" si="213"/>
        <v>3.7999999999999999E-2</v>
      </c>
      <c r="L2268" s="238">
        <v>351719691</v>
      </c>
      <c r="M2268" s="238">
        <v>293609481.19</v>
      </c>
      <c r="N2268" s="89">
        <v>0.05</v>
      </c>
      <c r="O2268" s="239">
        <f t="shared" si="215"/>
        <v>369305675.55000001</v>
      </c>
      <c r="P2268" s="238">
        <f t="shared" si="216"/>
        <v>77934627.301135063</v>
      </c>
      <c r="Q2268" s="238">
        <f t="shared" si="217"/>
        <v>291371048.24886495</v>
      </c>
      <c r="R2268" s="89">
        <v>0.05</v>
      </c>
      <c r="S2268" s="238">
        <f t="shared" si="214"/>
        <v>276802495.83642167</v>
      </c>
    </row>
    <row r="2269" spans="2:19" ht="15" customHeight="1" x14ac:dyDescent="0.25">
      <c r="B2269" s="11">
        <v>2265</v>
      </c>
      <c r="C2269" s="161" t="s">
        <v>756</v>
      </c>
      <c r="D2269" s="36"/>
      <c r="E2269" s="152">
        <v>42455</v>
      </c>
      <c r="F2269" s="58">
        <v>44482</v>
      </c>
      <c r="G2269" s="5">
        <f t="shared" si="212"/>
        <v>5.5534246575342463</v>
      </c>
      <c r="H2269" s="11">
        <v>25</v>
      </c>
      <c r="I2269" s="11"/>
      <c r="J2269" s="87">
        <v>0.05</v>
      </c>
      <c r="K2269" s="88">
        <f t="shared" si="213"/>
        <v>3.7999999999999999E-2</v>
      </c>
      <c r="L2269" s="238">
        <v>291139409</v>
      </c>
      <c r="M2269" s="238">
        <v>243038115.34999999</v>
      </c>
      <c r="N2269" s="89">
        <v>0.05</v>
      </c>
      <c r="O2269" s="239">
        <f t="shared" si="215"/>
        <v>305696379.44999999</v>
      </c>
      <c r="P2269" s="238">
        <f t="shared" si="216"/>
        <v>64511148.831549861</v>
      </c>
      <c r="Q2269" s="238">
        <f t="shared" si="217"/>
        <v>241185230.61845013</v>
      </c>
      <c r="R2269" s="89">
        <v>0.05</v>
      </c>
      <c r="S2269" s="238">
        <f t="shared" si="214"/>
        <v>229125969.0875276</v>
      </c>
    </row>
    <row r="2270" spans="2:19" ht="15" customHeight="1" x14ac:dyDescent="0.25">
      <c r="B2270" s="11">
        <v>2266</v>
      </c>
      <c r="C2270" s="161" t="s">
        <v>757</v>
      </c>
      <c r="D2270" s="36"/>
      <c r="E2270" s="152">
        <v>42455</v>
      </c>
      <c r="F2270" s="58">
        <v>44482</v>
      </c>
      <c r="G2270" s="5">
        <f t="shared" si="212"/>
        <v>5.5534246575342463</v>
      </c>
      <c r="H2270" s="11">
        <v>25</v>
      </c>
      <c r="I2270" s="11"/>
      <c r="J2270" s="87">
        <v>0.05</v>
      </c>
      <c r="K2270" s="88">
        <f t="shared" si="213"/>
        <v>3.7999999999999999E-2</v>
      </c>
      <c r="L2270" s="238">
        <v>73921264</v>
      </c>
      <c r="M2270" s="238">
        <v>61708185.600000001</v>
      </c>
      <c r="N2270" s="89">
        <v>0.05</v>
      </c>
      <c r="O2270" s="239">
        <f t="shared" si="215"/>
        <v>77617327.200000003</v>
      </c>
      <c r="P2270" s="238">
        <f t="shared" si="216"/>
        <v>16379595.191526575</v>
      </c>
      <c r="Q2270" s="238">
        <f t="shared" si="217"/>
        <v>61237732.008473426</v>
      </c>
      <c r="R2270" s="89">
        <v>0.05</v>
      </c>
      <c r="S2270" s="238">
        <f t="shared" si="214"/>
        <v>58175845.408049755</v>
      </c>
    </row>
    <row r="2271" spans="2:19" ht="15" customHeight="1" x14ac:dyDescent="0.25">
      <c r="B2271" s="11">
        <v>2267</v>
      </c>
      <c r="C2271" s="161" t="s">
        <v>758</v>
      </c>
      <c r="D2271" s="36"/>
      <c r="E2271" s="152">
        <v>42455</v>
      </c>
      <c r="F2271" s="58">
        <v>44482</v>
      </c>
      <c r="G2271" s="5">
        <f t="shared" si="212"/>
        <v>5.5534246575342463</v>
      </c>
      <c r="H2271" s="11">
        <v>25</v>
      </c>
      <c r="I2271" s="11"/>
      <c r="J2271" s="87">
        <v>0.05</v>
      </c>
      <c r="K2271" s="88">
        <f t="shared" si="213"/>
        <v>3.7999999999999999E-2</v>
      </c>
      <c r="L2271" s="238">
        <v>396265657</v>
      </c>
      <c r="M2271" s="238">
        <v>330795678.89999998</v>
      </c>
      <c r="N2271" s="89">
        <v>0.05</v>
      </c>
      <c r="O2271" s="239">
        <f t="shared" si="215"/>
        <v>416078939.85000002</v>
      </c>
      <c r="P2271" s="238">
        <f t="shared" si="216"/>
        <v>87805195.673660547</v>
      </c>
      <c r="Q2271" s="238">
        <f t="shared" si="217"/>
        <v>328273744.17633951</v>
      </c>
      <c r="R2271" s="89">
        <v>0.05</v>
      </c>
      <c r="S2271" s="238">
        <f t="shared" si="214"/>
        <v>311860056.9675225</v>
      </c>
    </row>
    <row r="2272" spans="2:19" ht="15" customHeight="1" x14ac:dyDescent="0.25">
      <c r="B2272" s="11">
        <v>2268</v>
      </c>
      <c r="C2272" s="161" t="s">
        <v>759</v>
      </c>
      <c r="D2272" s="36"/>
      <c r="E2272" s="152">
        <v>42455</v>
      </c>
      <c r="F2272" s="58">
        <v>44482</v>
      </c>
      <c r="G2272" s="5">
        <f t="shared" si="212"/>
        <v>5.5534246575342463</v>
      </c>
      <c r="H2272" s="11">
        <v>25</v>
      </c>
      <c r="I2272" s="11"/>
      <c r="J2272" s="87">
        <v>0.05</v>
      </c>
      <c r="K2272" s="88">
        <f t="shared" si="213"/>
        <v>3.7999999999999999E-2</v>
      </c>
      <c r="L2272" s="238">
        <v>215516194</v>
      </c>
      <c r="M2272" s="238">
        <v>179909170.63999999</v>
      </c>
      <c r="N2272" s="89">
        <v>0.05</v>
      </c>
      <c r="O2272" s="239">
        <f t="shared" si="215"/>
        <v>226292003.70000002</v>
      </c>
      <c r="P2272" s="238">
        <f t="shared" si="216"/>
        <v>47754432.53971561</v>
      </c>
      <c r="Q2272" s="238">
        <f t="shared" si="217"/>
        <v>178537571.1602844</v>
      </c>
      <c r="R2272" s="89">
        <v>0.05</v>
      </c>
      <c r="S2272" s="238">
        <f t="shared" si="214"/>
        <v>169610692.60227019</v>
      </c>
    </row>
    <row r="2273" spans="2:19" ht="15" customHeight="1" x14ac:dyDescent="0.25">
      <c r="B2273" s="11">
        <v>2269</v>
      </c>
      <c r="C2273" s="161" t="s">
        <v>760</v>
      </c>
      <c r="D2273" s="36"/>
      <c r="E2273" s="152">
        <v>42455</v>
      </c>
      <c r="F2273" s="58">
        <v>44482</v>
      </c>
      <c r="G2273" s="5">
        <f t="shared" si="212"/>
        <v>5.5534246575342463</v>
      </c>
      <c r="H2273" s="11">
        <v>25</v>
      </c>
      <c r="I2273" s="11"/>
      <c r="J2273" s="87">
        <v>0.05</v>
      </c>
      <c r="K2273" s="88">
        <f t="shared" si="213"/>
        <v>3.7999999999999999E-2</v>
      </c>
      <c r="L2273" s="238">
        <v>210796236</v>
      </c>
      <c r="M2273" s="238">
        <v>175969031.80000001</v>
      </c>
      <c r="N2273" s="89">
        <v>0.05</v>
      </c>
      <c r="O2273" s="239">
        <f t="shared" si="215"/>
        <v>221336047.80000001</v>
      </c>
      <c r="P2273" s="238">
        <f t="shared" si="216"/>
        <v>46708576.487240553</v>
      </c>
      <c r="Q2273" s="238">
        <f t="shared" si="217"/>
        <v>174627471.31275946</v>
      </c>
      <c r="R2273" s="89">
        <v>0.05</v>
      </c>
      <c r="S2273" s="238">
        <f t="shared" si="214"/>
        <v>165896097.74712148</v>
      </c>
    </row>
    <row r="2274" spans="2:19" ht="15" customHeight="1" x14ac:dyDescent="0.25">
      <c r="B2274" s="11">
        <v>2270</v>
      </c>
      <c r="C2274" s="161" t="s">
        <v>760</v>
      </c>
      <c r="D2274" s="36"/>
      <c r="E2274" s="152">
        <v>42455</v>
      </c>
      <c r="F2274" s="58">
        <v>44482</v>
      </c>
      <c r="G2274" s="5">
        <f t="shared" si="212"/>
        <v>5.5534246575342463</v>
      </c>
      <c r="H2274" s="11">
        <v>25</v>
      </c>
      <c r="I2274" s="11"/>
      <c r="J2274" s="87">
        <v>0.05</v>
      </c>
      <c r="K2274" s="88">
        <f t="shared" si="213"/>
        <v>3.7999999999999999E-2</v>
      </c>
      <c r="L2274" s="238">
        <v>210796236</v>
      </c>
      <c r="M2274" s="238">
        <v>175969031.80000001</v>
      </c>
      <c r="N2274" s="89">
        <v>0.05</v>
      </c>
      <c r="O2274" s="239">
        <f t="shared" si="215"/>
        <v>221336047.80000001</v>
      </c>
      <c r="P2274" s="238">
        <f t="shared" si="216"/>
        <v>46708576.487240553</v>
      </c>
      <c r="Q2274" s="238">
        <f t="shared" si="217"/>
        <v>174627471.31275946</v>
      </c>
      <c r="R2274" s="89">
        <v>0.05</v>
      </c>
      <c r="S2274" s="238">
        <f t="shared" si="214"/>
        <v>165896097.74712148</v>
      </c>
    </row>
    <row r="2275" spans="2:19" ht="15" customHeight="1" x14ac:dyDescent="0.25">
      <c r="B2275" s="11">
        <v>2271</v>
      </c>
      <c r="C2275" s="161" t="s">
        <v>761</v>
      </c>
      <c r="D2275" s="36"/>
      <c r="E2275" s="152">
        <v>42455</v>
      </c>
      <c r="F2275" s="58">
        <v>44482</v>
      </c>
      <c r="G2275" s="5">
        <f t="shared" si="212"/>
        <v>5.5534246575342463</v>
      </c>
      <c r="H2275" s="11">
        <v>25</v>
      </c>
      <c r="I2275" s="11"/>
      <c r="J2275" s="87">
        <v>0.05</v>
      </c>
      <c r="K2275" s="88">
        <f t="shared" si="213"/>
        <v>3.7999999999999999E-2</v>
      </c>
      <c r="L2275" s="238">
        <v>82139830</v>
      </c>
      <c r="M2275" s="238">
        <v>68568901.579999998</v>
      </c>
      <c r="N2275" s="89">
        <v>0.05</v>
      </c>
      <c r="O2275" s="239">
        <f t="shared" si="215"/>
        <v>86246821.5</v>
      </c>
      <c r="P2275" s="238">
        <f t="shared" si="216"/>
        <v>18200678.555778079</v>
      </c>
      <c r="Q2275" s="238">
        <f t="shared" si="217"/>
        <v>68046142.944221914</v>
      </c>
      <c r="R2275" s="89">
        <v>0.05</v>
      </c>
      <c r="S2275" s="238">
        <f t="shared" si="214"/>
        <v>64643835.797010817</v>
      </c>
    </row>
    <row r="2276" spans="2:19" ht="15" customHeight="1" x14ac:dyDescent="0.25">
      <c r="B2276" s="11">
        <v>2272</v>
      </c>
      <c r="C2276" s="161" t="s">
        <v>762</v>
      </c>
      <c r="D2276" s="36"/>
      <c r="E2276" s="152">
        <v>42455</v>
      </c>
      <c r="F2276" s="58">
        <v>44482</v>
      </c>
      <c r="G2276" s="5">
        <f t="shared" si="212"/>
        <v>5.5534246575342463</v>
      </c>
      <c r="H2276" s="11">
        <v>25</v>
      </c>
      <c r="I2276" s="11"/>
      <c r="J2276" s="87">
        <v>0.05</v>
      </c>
      <c r="K2276" s="88">
        <f t="shared" si="213"/>
        <v>3.7999999999999999E-2</v>
      </c>
      <c r="L2276" s="238">
        <v>101084196</v>
      </c>
      <c r="M2276" s="238">
        <v>84383328.840000004</v>
      </c>
      <c r="N2276" s="89">
        <v>0.05</v>
      </c>
      <c r="O2276" s="239">
        <f t="shared" si="215"/>
        <v>106138405.80000001</v>
      </c>
      <c r="P2276" s="238">
        <f t="shared" si="216"/>
        <v>22398402.315481644</v>
      </c>
      <c r="Q2276" s="238">
        <f t="shared" si="217"/>
        <v>83740003.484518364</v>
      </c>
      <c r="R2276" s="89">
        <v>0.05</v>
      </c>
      <c r="S2276" s="238">
        <f t="shared" si="214"/>
        <v>79553003.310292438</v>
      </c>
    </row>
    <row r="2277" spans="2:19" ht="15" customHeight="1" x14ac:dyDescent="0.25">
      <c r="B2277" s="11">
        <v>2273</v>
      </c>
      <c r="C2277" s="161" t="s">
        <v>763</v>
      </c>
      <c r="D2277" s="36"/>
      <c r="E2277" s="152">
        <v>42455</v>
      </c>
      <c r="F2277" s="58">
        <v>44482</v>
      </c>
      <c r="G2277" s="5">
        <f t="shared" si="212"/>
        <v>5.5534246575342463</v>
      </c>
      <c r="H2277" s="11">
        <v>15</v>
      </c>
      <c r="I2277" s="11"/>
      <c r="J2277" s="87">
        <v>0.05</v>
      </c>
      <c r="K2277" s="88">
        <f t="shared" si="213"/>
        <v>6.3333333333333325E-2</v>
      </c>
      <c r="L2277" s="238">
        <v>8255568</v>
      </c>
      <c r="M2277" s="238">
        <v>6891604.5899999999</v>
      </c>
      <c r="N2277" s="89">
        <v>0.05</v>
      </c>
      <c r="O2277" s="239">
        <f t="shared" si="215"/>
        <v>8668346.4000000004</v>
      </c>
      <c r="P2277" s="238">
        <f t="shared" si="216"/>
        <v>3048803.8803945202</v>
      </c>
      <c r="Q2277" s="238">
        <f t="shared" si="217"/>
        <v>5619542.5196054801</v>
      </c>
      <c r="R2277" s="89">
        <v>0.05</v>
      </c>
      <c r="S2277" s="238">
        <f t="shared" si="214"/>
        <v>5338565.3936252063</v>
      </c>
    </row>
    <row r="2278" spans="2:19" ht="15" customHeight="1" x14ac:dyDescent="0.25">
      <c r="B2278" s="11">
        <v>2274</v>
      </c>
      <c r="C2278" s="161" t="s">
        <v>764</v>
      </c>
      <c r="D2278" s="36"/>
      <c r="E2278" s="152">
        <v>42455</v>
      </c>
      <c r="F2278" s="58">
        <v>44482</v>
      </c>
      <c r="G2278" s="5">
        <f t="shared" si="212"/>
        <v>5.5534246575342463</v>
      </c>
      <c r="H2278" s="11">
        <v>15</v>
      </c>
      <c r="I2278" s="11"/>
      <c r="J2278" s="87">
        <v>0.05</v>
      </c>
      <c r="K2278" s="88">
        <f t="shared" si="213"/>
        <v>6.3333333333333325E-2</v>
      </c>
      <c r="L2278" s="238">
        <v>4615780</v>
      </c>
      <c r="M2278" s="238">
        <v>3853172.89</v>
      </c>
      <c r="N2278" s="89">
        <v>0.05</v>
      </c>
      <c r="O2278" s="239">
        <f t="shared" si="215"/>
        <v>4846569</v>
      </c>
      <c r="P2278" s="238">
        <f t="shared" si="216"/>
        <v>1704620.1999726023</v>
      </c>
      <c r="Q2278" s="238">
        <f t="shared" si="217"/>
        <v>3141948.8000273975</v>
      </c>
      <c r="R2278" s="89">
        <v>0.05</v>
      </c>
      <c r="S2278" s="238">
        <f t="shared" si="214"/>
        <v>2984851.3600260275</v>
      </c>
    </row>
    <row r="2279" spans="2:19" ht="15" customHeight="1" x14ac:dyDescent="0.25">
      <c r="B2279" s="11">
        <v>2275</v>
      </c>
      <c r="C2279" s="161" t="s">
        <v>765</v>
      </c>
      <c r="D2279" s="36"/>
      <c r="E2279" s="152">
        <v>42455</v>
      </c>
      <c r="F2279" s="58">
        <v>44482</v>
      </c>
      <c r="G2279" s="5">
        <f t="shared" si="212"/>
        <v>5.5534246575342463</v>
      </c>
      <c r="H2279" s="11">
        <v>15</v>
      </c>
      <c r="I2279" s="11"/>
      <c r="J2279" s="87">
        <v>0.05</v>
      </c>
      <c r="K2279" s="88">
        <f t="shared" si="213"/>
        <v>6.3333333333333325E-2</v>
      </c>
      <c r="L2279" s="238">
        <v>4775644</v>
      </c>
      <c r="M2279" s="238">
        <v>3986624.56</v>
      </c>
      <c r="N2279" s="89">
        <v>0.05</v>
      </c>
      <c r="O2279" s="239">
        <f t="shared" si="215"/>
        <v>5014426.2</v>
      </c>
      <c r="P2279" s="238">
        <f t="shared" si="216"/>
        <v>1763658.4131561639</v>
      </c>
      <c r="Q2279" s="238">
        <f t="shared" si="217"/>
        <v>3250767.7868438363</v>
      </c>
      <c r="R2279" s="89">
        <v>0.05</v>
      </c>
      <c r="S2279" s="238">
        <f t="shared" si="214"/>
        <v>3088229.3975016442</v>
      </c>
    </row>
    <row r="2280" spans="2:19" ht="15" customHeight="1" x14ac:dyDescent="0.25">
      <c r="B2280" s="11">
        <v>2276</v>
      </c>
      <c r="C2280" s="161" t="s">
        <v>766</v>
      </c>
      <c r="D2280" s="36"/>
      <c r="E2280" s="152">
        <v>42455</v>
      </c>
      <c r="F2280" s="58">
        <v>44482</v>
      </c>
      <c r="G2280" s="5">
        <f t="shared" si="212"/>
        <v>5.5534246575342463</v>
      </c>
      <c r="H2280" s="11">
        <v>25</v>
      </c>
      <c r="I2280" s="11"/>
      <c r="J2280" s="87">
        <v>0.05</v>
      </c>
      <c r="K2280" s="88">
        <f t="shared" si="213"/>
        <v>3.7999999999999999E-2</v>
      </c>
      <c r="L2280" s="238">
        <v>29541586</v>
      </c>
      <c r="M2280" s="238">
        <v>24660802.210000001</v>
      </c>
      <c r="N2280" s="89">
        <v>0.05</v>
      </c>
      <c r="O2280" s="239">
        <f t="shared" si="215"/>
        <v>31018665.300000001</v>
      </c>
      <c r="P2280" s="238">
        <f t="shared" si="216"/>
        <v>6545873.1873912327</v>
      </c>
      <c r="Q2280" s="238">
        <f t="shared" si="217"/>
        <v>24472792.112608768</v>
      </c>
      <c r="R2280" s="89">
        <v>0.05</v>
      </c>
      <c r="S2280" s="238">
        <f t="shared" si="214"/>
        <v>23249152.506978329</v>
      </c>
    </row>
    <row r="2281" spans="2:19" ht="15" customHeight="1" x14ac:dyDescent="0.25">
      <c r="B2281" s="11">
        <v>2277</v>
      </c>
      <c r="C2281" s="161" t="s">
        <v>767</v>
      </c>
      <c r="D2281" s="36"/>
      <c r="E2281" s="152">
        <v>42455</v>
      </c>
      <c r="F2281" s="58">
        <v>44482</v>
      </c>
      <c r="G2281" s="5">
        <f t="shared" si="212"/>
        <v>5.5534246575342463</v>
      </c>
      <c r="H2281" s="11">
        <v>15</v>
      </c>
      <c r="I2281" s="11"/>
      <c r="J2281" s="87">
        <v>0.05</v>
      </c>
      <c r="K2281" s="88">
        <f t="shared" si="213"/>
        <v>6.3333333333333325E-2</v>
      </c>
      <c r="L2281" s="238">
        <v>1137299</v>
      </c>
      <c r="M2281" s="238">
        <v>949397.44</v>
      </c>
      <c r="N2281" s="89">
        <v>0.05</v>
      </c>
      <c r="O2281" s="239">
        <f t="shared" si="215"/>
        <v>1194163.95</v>
      </c>
      <c r="P2281" s="238">
        <f t="shared" si="216"/>
        <v>420007.63658767112</v>
      </c>
      <c r="Q2281" s="238">
        <f t="shared" si="217"/>
        <v>774156.31341232883</v>
      </c>
      <c r="R2281" s="89">
        <v>0.05</v>
      </c>
      <c r="S2281" s="238">
        <f t="shared" si="214"/>
        <v>735448.49774171237</v>
      </c>
    </row>
    <row r="2282" spans="2:19" ht="15" customHeight="1" x14ac:dyDescent="0.25">
      <c r="B2282" s="11">
        <v>2278</v>
      </c>
      <c r="C2282" s="161" t="s">
        <v>768</v>
      </c>
      <c r="D2282" s="36"/>
      <c r="E2282" s="152">
        <v>42455</v>
      </c>
      <c r="F2282" s="58">
        <v>44482</v>
      </c>
      <c r="G2282" s="5">
        <f t="shared" si="212"/>
        <v>5.5534246575342463</v>
      </c>
      <c r="H2282" s="11">
        <v>15</v>
      </c>
      <c r="I2282" s="11"/>
      <c r="J2282" s="87">
        <v>0.05</v>
      </c>
      <c r="K2282" s="88">
        <f t="shared" si="213"/>
        <v>6.3333333333333325E-2</v>
      </c>
      <c r="L2282" s="238">
        <v>1173740</v>
      </c>
      <c r="M2282" s="238">
        <v>979817.74</v>
      </c>
      <c r="N2282" s="89">
        <v>0.05</v>
      </c>
      <c r="O2282" s="239">
        <f t="shared" si="215"/>
        <v>1232427</v>
      </c>
      <c r="P2282" s="238">
        <f t="shared" si="216"/>
        <v>433465.39772602735</v>
      </c>
      <c r="Q2282" s="238">
        <f t="shared" si="217"/>
        <v>798961.60227397271</v>
      </c>
      <c r="R2282" s="89">
        <v>0.05</v>
      </c>
      <c r="S2282" s="238">
        <f t="shared" si="214"/>
        <v>759013.52216027398</v>
      </c>
    </row>
    <row r="2283" spans="2:19" ht="15" customHeight="1" x14ac:dyDescent="0.25">
      <c r="B2283" s="11">
        <v>2279</v>
      </c>
      <c r="C2283" s="161" t="s">
        <v>768</v>
      </c>
      <c r="D2283" s="36"/>
      <c r="E2283" s="152">
        <v>42455</v>
      </c>
      <c r="F2283" s="58">
        <v>44482</v>
      </c>
      <c r="G2283" s="5">
        <f t="shared" si="212"/>
        <v>5.5534246575342463</v>
      </c>
      <c r="H2283" s="11">
        <v>15</v>
      </c>
      <c r="I2283" s="11"/>
      <c r="J2283" s="87">
        <v>0.05</v>
      </c>
      <c r="K2283" s="88">
        <f t="shared" si="213"/>
        <v>6.3333333333333325E-2</v>
      </c>
      <c r="L2283" s="238">
        <v>1173740</v>
      </c>
      <c r="M2283" s="238">
        <v>979817.74</v>
      </c>
      <c r="N2283" s="89">
        <v>0.05</v>
      </c>
      <c r="O2283" s="239">
        <f t="shared" si="215"/>
        <v>1232427</v>
      </c>
      <c r="P2283" s="238">
        <f t="shared" si="216"/>
        <v>433465.39772602735</v>
      </c>
      <c r="Q2283" s="238">
        <f t="shared" si="217"/>
        <v>798961.60227397271</v>
      </c>
      <c r="R2283" s="89">
        <v>0.05</v>
      </c>
      <c r="S2283" s="238">
        <f t="shared" si="214"/>
        <v>759013.52216027398</v>
      </c>
    </row>
    <row r="2284" spans="2:19" ht="15" customHeight="1" x14ac:dyDescent="0.25">
      <c r="B2284" s="11">
        <v>2280</v>
      </c>
      <c r="C2284" s="161" t="s">
        <v>769</v>
      </c>
      <c r="D2284" s="36"/>
      <c r="E2284" s="152">
        <v>42455</v>
      </c>
      <c r="F2284" s="58">
        <v>44482</v>
      </c>
      <c r="G2284" s="5">
        <f t="shared" si="212"/>
        <v>5.5534246575342463</v>
      </c>
      <c r="H2284" s="11">
        <v>15</v>
      </c>
      <c r="I2284" s="11"/>
      <c r="J2284" s="87">
        <v>0.05</v>
      </c>
      <c r="K2284" s="88">
        <f t="shared" si="213"/>
        <v>6.3333333333333325E-2</v>
      </c>
      <c r="L2284" s="238">
        <v>9777662</v>
      </c>
      <c r="M2284" s="238">
        <v>8162222.2000000002</v>
      </c>
      <c r="N2284" s="89">
        <v>0.05</v>
      </c>
      <c r="O2284" s="239">
        <f t="shared" si="215"/>
        <v>10266545.1</v>
      </c>
      <c r="P2284" s="238">
        <f t="shared" si="216"/>
        <v>3610917.3647150681</v>
      </c>
      <c r="Q2284" s="238">
        <f t="shared" si="217"/>
        <v>6655627.735284932</v>
      </c>
      <c r="R2284" s="89">
        <v>0.05</v>
      </c>
      <c r="S2284" s="238">
        <f t="shared" si="214"/>
        <v>6322846.348520685</v>
      </c>
    </row>
    <row r="2285" spans="2:19" ht="15" customHeight="1" x14ac:dyDescent="0.25">
      <c r="B2285" s="11">
        <v>2281</v>
      </c>
      <c r="C2285" s="161" t="s">
        <v>770</v>
      </c>
      <c r="D2285" s="36"/>
      <c r="E2285" s="152">
        <v>42455</v>
      </c>
      <c r="F2285" s="58">
        <v>44482</v>
      </c>
      <c r="G2285" s="5">
        <f t="shared" si="212"/>
        <v>5.5534246575342463</v>
      </c>
      <c r="H2285" s="11">
        <v>12</v>
      </c>
      <c r="I2285" s="11"/>
      <c r="J2285" s="87">
        <v>0.05</v>
      </c>
      <c r="K2285" s="88">
        <f t="shared" si="213"/>
        <v>7.9166666666666663E-2</v>
      </c>
      <c r="L2285" s="238">
        <v>11669987</v>
      </c>
      <c r="M2285" s="238">
        <v>9741902.1999999993</v>
      </c>
      <c r="N2285" s="89">
        <v>0.05</v>
      </c>
      <c r="O2285" s="239">
        <f t="shared" si="215"/>
        <v>12253486.35</v>
      </c>
      <c r="P2285" s="238">
        <f t="shared" si="216"/>
        <v>5387197.7145839036</v>
      </c>
      <c r="Q2285" s="238">
        <f t="shared" si="217"/>
        <v>6866288.6354160961</v>
      </c>
      <c r="R2285" s="89">
        <v>0.05</v>
      </c>
      <c r="S2285" s="238">
        <f t="shared" si="214"/>
        <v>6522974.2036452908</v>
      </c>
    </row>
    <row r="2286" spans="2:19" ht="15" customHeight="1" x14ac:dyDescent="0.25">
      <c r="B2286" s="11">
        <v>2282</v>
      </c>
      <c r="C2286" s="161" t="s">
        <v>771</v>
      </c>
      <c r="D2286" s="36"/>
      <c r="E2286" s="152">
        <v>42455</v>
      </c>
      <c r="F2286" s="58">
        <v>44482</v>
      </c>
      <c r="G2286" s="5">
        <f t="shared" si="212"/>
        <v>5.5534246575342463</v>
      </c>
      <c r="H2286" s="11">
        <v>15</v>
      </c>
      <c r="I2286" s="11"/>
      <c r="J2286" s="87">
        <v>0.05</v>
      </c>
      <c r="K2286" s="88">
        <f t="shared" si="213"/>
        <v>6.3333333333333325E-2</v>
      </c>
      <c r="L2286" s="238">
        <v>5639242</v>
      </c>
      <c r="M2286" s="238">
        <v>4707541.1500000004</v>
      </c>
      <c r="N2286" s="89">
        <v>0.05</v>
      </c>
      <c r="O2286" s="239">
        <f t="shared" si="215"/>
        <v>5921204.1000000006</v>
      </c>
      <c r="P2286" s="238">
        <f t="shared" si="216"/>
        <v>2082587.520578082</v>
      </c>
      <c r="Q2286" s="238">
        <f t="shared" si="217"/>
        <v>3838616.5794219188</v>
      </c>
      <c r="R2286" s="89">
        <v>0.05</v>
      </c>
      <c r="S2286" s="238">
        <f t="shared" si="214"/>
        <v>3646685.7504508225</v>
      </c>
    </row>
    <row r="2287" spans="2:19" ht="15" customHeight="1" x14ac:dyDescent="0.25">
      <c r="B2287" s="11">
        <v>2283</v>
      </c>
      <c r="C2287" s="161" t="s">
        <v>771</v>
      </c>
      <c r="D2287" s="36"/>
      <c r="E2287" s="152">
        <v>42455</v>
      </c>
      <c r="F2287" s="58">
        <v>44482</v>
      </c>
      <c r="G2287" s="5">
        <f t="shared" si="212"/>
        <v>5.5534246575342463</v>
      </c>
      <c r="H2287" s="11">
        <v>15</v>
      </c>
      <c r="I2287" s="11"/>
      <c r="J2287" s="87">
        <v>0.05</v>
      </c>
      <c r="K2287" s="88">
        <f t="shared" si="213"/>
        <v>6.3333333333333325E-2</v>
      </c>
      <c r="L2287" s="238">
        <v>5639242</v>
      </c>
      <c r="M2287" s="238">
        <v>4707541.1500000004</v>
      </c>
      <c r="N2287" s="89">
        <v>0.05</v>
      </c>
      <c r="O2287" s="239">
        <f t="shared" si="215"/>
        <v>5921204.1000000006</v>
      </c>
      <c r="P2287" s="238">
        <f t="shared" si="216"/>
        <v>2082587.520578082</v>
      </c>
      <c r="Q2287" s="238">
        <f t="shared" si="217"/>
        <v>3838616.5794219188</v>
      </c>
      <c r="R2287" s="89">
        <v>0.05</v>
      </c>
      <c r="S2287" s="238">
        <f t="shared" si="214"/>
        <v>3646685.7504508225</v>
      </c>
    </row>
    <row r="2288" spans="2:19" ht="15" customHeight="1" x14ac:dyDescent="0.25">
      <c r="B2288" s="11">
        <v>2284</v>
      </c>
      <c r="C2288" s="161" t="s">
        <v>771</v>
      </c>
      <c r="D2288" s="36"/>
      <c r="E2288" s="152">
        <v>42455</v>
      </c>
      <c r="F2288" s="58">
        <v>44482</v>
      </c>
      <c r="G2288" s="5">
        <f t="shared" si="212"/>
        <v>5.5534246575342463</v>
      </c>
      <c r="H2288" s="11">
        <v>15</v>
      </c>
      <c r="I2288" s="11"/>
      <c r="J2288" s="87">
        <v>0.05</v>
      </c>
      <c r="K2288" s="88">
        <f t="shared" si="213"/>
        <v>6.3333333333333325E-2</v>
      </c>
      <c r="L2288" s="238">
        <v>5639242</v>
      </c>
      <c r="M2288" s="238">
        <v>4707541.1500000004</v>
      </c>
      <c r="N2288" s="89">
        <v>0.05</v>
      </c>
      <c r="O2288" s="239">
        <f t="shared" si="215"/>
        <v>5921204.1000000006</v>
      </c>
      <c r="P2288" s="238">
        <f t="shared" si="216"/>
        <v>2082587.520578082</v>
      </c>
      <c r="Q2288" s="238">
        <f t="shared" si="217"/>
        <v>3838616.5794219188</v>
      </c>
      <c r="R2288" s="89">
        <v>0.05</v>
      </c>
      <c r="S2288" s="238">
        <f t="shared" si="214"/>
        <v>3646685.7504508225</v>
      </c>
    </row>
    <row r="2289" spans="2:19" ht="15" customHeight="1" x14ac:dyDescent="0.25">
      <c r="B2289" s="11">
        <v>2285</v>
      </c>
      <c r="C2289" s="161" t="s">
        <v>772</v>
      </c>
      <c r="D2289" s="237" t="s">
        <v>2585</v>
      </c>
      <c r="E2289" s="152">
        <v>42455</v>
      </c>
      <c r="F2289" s="58">
        <v>44482</v>
      </c>
      <c r="G2289" s="5">
        <f t="shared" si="212"/>
        <v>5.5534246575342463</v>
      </c>
      <c r="H2289" s="11">
        <v>12</v>
      </c>
      <c r="I2289" s="11"/>
      <c r="J2289" s="87">
        <v>0.05</v>
      </c>
      <c r="K2289" s="88">
        <f t="shared" si="213"/>
        <v>7.9166666666666663E-2</v>
      </c>
      <c r="L2289" s="238">
        <v>101097667</v>
      </c>
      <c r="M2289" s="238">
        <v>84394574.200000003</v>
      </c>
      <c r="N2289" s="89">
        <v>0.05</v>
      </c>
      <c r="O2289" s="239">
        <f t="shared" si="215"/>
        <v>106152550.35000001</v>
      </c>
      <c r="P2289" s="238">
        <f t="shared" si="216"/>
        <v>46669556.753761992</v>
      </c>
      <c r="Q2289" s="238">
        <f t="shared" si="217"/>
        <v>59482993.596238017</v>
      </c>
      <c r="R2289" s="89">
        <v>0.05</v>
      </c>
      <c r="S2289" s="238">
        <f t="shared" si="214"/>
        <v>56508843.916426115</v>
      </c>
    </row>
    <row r="2290" spans="2:19" ht="15" customHeight="1" x14ac:dyDescent="0.25">
      <c r="B2290" s="11">
        <v>2286</v>
      </c>
      <c r="C2290" s="161" t="s">
        <v>772</v>
      </c>
      <c r="D2290" s="237" t="s">
        <v>2585</v>
      </c>
      <c r="E2290" s="152">
        <v>42455</v>
      </c>
      <c r="F2290" s="58">
        <v>44482</v>
      </c>
      <c r="G2290" s="5">
        <f t="shared" si="212"/>
        <v>5.5534246575342463</v>
      </c>
      <c r="H2290" s="11">
        <v>12</v>
      </c>
      <c r="I2290" s="11"/>
      <c r="J2290" s="87">
        <v>0.05</v>
      </c>
      <c r="K2290" s="88">
        <f t="shared" si="213"/>
        <v>7.9166666666666663E-2</v>
      </c>
      <c r="L2290" s="238">
        <v>97957350</v>
      </c>
      <c r="M2290" s="238">
        <v>81773092.180000007</v>
      </c>
      <c r="N2290" s="89">
        <v>0.05</v>
      </c>
      <c r="O2290" s="239">
        <f t="shared" si="215"/>
        <v>102855217.5</v>
      </c>
      <c r="P2290" s="238">
        <f t="shared" si="216"/>
        <v>45219897.164126709</v>
      </c>
      <c r="Q2290" s="238">
        <f t="shared" si="217"/>
        <v>57635320.335873291</v>
      </c>
      <c r="R2290" s="89">
        <v>0.05</v>
      </c>
      <c r="S2290" s="238">
        <f t="shared" si="214"/>
        <v>54753554.319079623</v>
      </c>
    </row>
    <row r="2291" spans="2:19" ht="15" customHeight="1" x14ac:dyDescent="0.25">
      <c r="B2291" s="11">
        <v>2287</v>
      </c>
      <c r="C2291" s="161" t="s">
        <v>772</v>
      </c>
      <c r="D2291" s="237" t="s">
        <v>2585</v>
      </c>
      <c r="E2291" s="152">
        <v>42455</v>
      </c>
      <c r="F2291" s="58">
        <v>44482</v>
      </c>
      <c r="G2291" s="5">
        <f t="shared" si="212"/>
        <v>5.5534246575342463</v>
      </c>
      <c r="H2291" s="11">
        <v>12</v>
      </c>
      <c r="I2291" s="11"/>
      <c r="J2291" s="87">
        <v>0.05</v>
      </c>
      <c r="K2291" s="88">
        <f t="shared" si="213"/>
        <v>7.9166666666666663E-2</v>
      </c>
      <c r="L2291" s="238">
        <v>97957350</v>
      </c>
      <c r="M2291" s="238">
        <v>81773092.180000007</v>
      </c>
      <c r="N2291" s="89">
        <v>0.05</v>
      </c>
      <c r="O2291" s="239">
        <f t="shared" si="215"/>
        <v>102855217.5</v>
      </c>
      <c r="P2291" s="238">
        <f t="shared" si="216"/>
        <v>45219897.164126709</v>
      </c>
      <c r="Q2291" s="238">
        <f t="shared" si="217"/>
        <v>57635320.335873291</v>
      </c>
      <c r="R2291" s="89">
        <v>0.05</v>
      </c>
      <c r="S2291" s="238">
        <f t="shared" si="214"/>
        <v>54753554.319079623</v>
      </c>
    </row>
    <row r="2292" spans="2:19" ht="15" customHeight="1" x14ac:dyDescent="0.25">
      <c r="B2292" s="11">
        <v>2288</v>
      </c>
      <c r="C2292" s="161" t="s">
        <v>773</v>
      </c>
      <c r="D2292" s="237" t="s">
        <v>2585</v>
      </c>
      <c r="E2292" s="152">
        <v>42455</v>
      </c>
      <c r="F2292" s="58">
        <v>44482</v>
      </c>
      <c r="G2292" s="5">
        <f t="shared" si="212"/>
        <v>5.5534246575342463</v>
      </c>
      <c r="H2292" s="11">
        <v>12</v>
      </c>
      <c r="I2292" s="11"/>
      <c r="J2292" s="87">
        <v>0.05</v>
      </c>
      <c r="K2292" s="88">
        <f t="shared" si="213"/>
        <v>7.9166666666666663E-2</v>
      </c>
      <c r="L2292" s="238">
        <v>49922971</v>
      </c>
      <c r="M2292" s="238">
        <v>41674827.969999999</v>
      </c>
      <c r="N2292" s="89">
        <v>0.05</v>
      </c>
      <c r="O2292" s="239">
        <f t="shared" si="215"/>
        <v>52419119.550000004</v>
      </c>
      <c r="P2292" s="238">
        <f t="shared" si="216"/>
        <v>23045862.456953768</v>
      </c>
      <c r="Q2292" s="238">
        <f t="shared" si="217"/>
        <v>29373257.093046237</v>
      </c>
      <c r="R2292" s="89">
        <v>0.05</v>
      </c>
      <c r="S2292" s="238">
        <f t="shared" si="214"/>
        <v>27904594.238393925</v>
      </c>
    </row>
    <row r="2293" spans="2:19" ht="15" customHeight="1" x14ac:dyDescent="0.25">
      <c r="B2293" s="11">
        <v>2289</v>
      </c>
      <c r="C2293" s="161" t="s">
        <v>773</v>
      </c>
      <c r="D2293" s="237" t="s">
        <v>2585</v>
      </c>
      <c r="E2293" s="152">
        <v>42455</v>
      </c>
      <c r="F2293" s="58">
        <v>44482</v>
      </c>
      <c r="G2293" s="5">
        <f t="shared" si="212"/>
        <v>5.5534246575342463</v>
      </c>
      <c r="H2293" s="11">
        <v>12</v>
      </c>
      <c r="I2293" s="11"/>
      <c r="J2293" s="87">
        <v>0.05</v>
      </c>
      <c r="K2293" s="88">
        <f t="shared" si="213"/>
        <v>7.9166666666666663E-2</v>
      </c>
      <c r="L2293" s="238">
        <v>37562305</v>
      </c>
      <c r="M2293" s="238">
        <v>31356358.949999999</v>
      </c>
      <c r="N2293" s="89">
        <v>0.05</v>
      </c>
      <c r="O2293" s="239">
        <f t="shared" si="215"/>
        <v>39440420.25</v>
      </c>
      <c r="P2293" s="238">
        <f t="shared" si="216"/>
        <v>17339827.683655821</v>
      </c>
      <c r="Q2293" s="238">
        <f t="shared" si="217"/>
        <v>22100592.566344179</v>
      </c>
      <c r="R2293" s="89">
        <v>0.05</v>
      </c>
      <c r="S2293" s="238">
        <f t="shared" si="214"/>
        <v>20995562.938026968</v>
      </c>
    </row>
    <row r="2294" spans="2:19" ht="15" customHeight="1" x14ac:dyDescent="0.25">
      <c r="B2294" s="11">
        <v>2290</v>
      </c>
      <c r="C2294" s="161" t="s">
        <v>774</v>
      </c>
      <c r="D2294" s="237"/>
      <c r="E2294" s="152">
        <v>42455</v>
      </c>
      <c r="F2294" s="58">
        <v>44482</v>
      </c>
      <c r="G2294" s="5">
        <f t="shared" si="212"/>
        <v>5.5534246575342463</v>
      </c>
      <c r="H2294" s="11">
        <v>12</v>
      </c>
      <c r="I2294" s="11"/>
      <c r="J2294" s="87">
        <v>0.05</v>
      </c>
      <c r="K2294" s="88">
        <f t="shared" si="213"/>
        <v>7.9166666666666663E-2</v>
      </c>
      <c r="L2294" s="238">
        <v>105447242</v>
      </c>
      <c r="M2294" s="238">
        <v>88025523.769999996</v>
      </c>
      <c r="N2294" s="89">
        <v>0.05</v>
      </c>
      <c r="O2294" s="239">
        <f t="shared" si="215"/>
        <v>110719604.10000001</v>
      </c>
      <c r="P2294" s="238">
        <f t="shared" si="216"/>
        <v>48677444.20894178</v>
      </c>
      <c r="Q2294" s="238">
        <f t="shared" si="217"/>
        <v>62042159.891058229</v>
      </c>
      <c r="R2294" s="89">
        <v>0.05</v>
      </c>
      <c r="S2294" s="238">
        <f t="shared" si="214"/>
        <v>58940051.896505311</v>
      </c>
    </row>
    <row r="2295" spans="2:19" ht="15" customHeight="1" x14ac:dyDescent="0.25">
      <c r="B2295" s="11">
        <v>2291</v>
      </c>
      <c r="C2295" s="161" t="s">
        <v>774</v>
      </c>
      <c r="D2295" s="237"/>
      <c r="E2295" s="152">
        <v>42455</v>
      </c>
      <c r="F2295" s="58">
        <v>44482</v>
      </c>
      <c r="G2295" s="5">
        <f t="shared" si="212"/>
        <v>5.5534246575342463</v>
      </c>
      <c r="H2295" s="11">
        <v>12</v>
      </c>
      <c r="I2295" s="11"/>
      <c r="J2295" s="87">
        <v>0.05</v>
      </c>
      <c r="K2295" s="88">
        <f t="shared" si="213"/>
        <v>7.9166666666666663E-2</v>
      </c>
      <c r="L2295" s="238">
        <v>105447242</v>
      </c>
      <c r="M2295" s="238">
        <v>88025523.769999996</v>
      </c>
      <c r="N2295" s="89">
        <v>0.05</v>
      </c>
      <c r="O2295" s="239">
        <f t="shared" si="215"/>
        <v>110719604.10000001</v>
      </c>
      <c r="P2295" s="238">
        <f t="shared" si="216"/>
        <v>48677444.20894178</v>
      </c>
      <c r="Q2295" s="238">
        <f t="shared" si="217"/>
        <v>62042159.891058229</v>
      </c>
      <c r="R2295" s="89">
        <v>0.05</v>
      </c>
      <c r="S2295" s="238">
        <f t="shared" si="214"/>
        <v>58940051.896505311</v>
      </c>
    </row>
    <row r="2296" spans="2:19" ht="15" customHeight="1" x14ac:dyDescent="0.25">
      <c r="B2296" s="11">
        <v>2292</v>
      </c>
      <c r="C2296" s="161" t="s">
        <v>775</v>
      </c>
      <c r="D2296" s="36"/>
      <c r="E2296" s="152">
        <v>42455</v>
      </c>
      <c r="F2296" s="58">
        <v>44482</v>
      </c>
      <c r="G2296" s="5">
        <f t="shared" si="212"/>
        <v>5.5534246575342463</v>
      </c>
      <c r="H2296" s="11">
        <v>12</v>
      </c>
      <c r="I2296" s="11"/>
      <c r="J2296" s="87">
        <v>0.05</v>
      </c>
      <c r="K2296" s="88">
        <f t="shared" si="213"/>
        <v>7.9166666666666663E-2</v>
      </c>
      <c r="L2296" s="238">
        <v>10665387</v>
      </c>
      <c r="M2296" s="238">
        <v>8903279.5899999999</v>
      </c>
      <c r="N2296" s="89">
        <v>0.05</v>
      </c>
      <c r="O2296" s="239">
        <f t="shared" si="215"/>
        <v>11198656.35</v>
      </c>
      <c r="P2296" s="238">
        <f t="shared" si="216"/>
        <v>4923445.7991729444</v>
      </c>
      <c r="Q2296" s="238">
        <f t="shared" si="217"/>
        <v>6275210.5508270552</v>
      </c>
      <c r="R2296" s="89">
        <v>0.05</v>
      </c>
      <c r="S2296" s="238">
        <f t="shared" si="214"/>
        <v>5961450.0232857019</v>
      </c>
    </row>
    <row r="2297" spans="2:19" ht="15" customHeight="1" x14ac:dyDescent="0.25">
      <c r="B2297" s="11">
        <v>2293</v>
      </c>
      <c r="C2297" s="161" t="s">
        <v>776</v>
      </c>
      <c r="D2297" s="36"/>
      <c r="E2297" s="152">
        <v>42455</v>
      </c>
      <c r="F2297" s="58">
        <v>44482</v>
      </c>
      <c r="G2297" s="5">
        <f t="shared" si="212"/>
        <v>5.5534246575342463</v>
      </c>
      <c r="H2297" s="11">
        <v>5</v>
      </c>
      <c r="I2297" s="11"/>
      <c r="J2297" s="87">
        <v>0.05</v>
      </c>
      <c r="K2297" s="88">
        <f t="shared" si="213"/>
        <v>0.19</v>
      </c>
      <c r="L2297" s="238">
        <v>1256331</v>
      </c>
      <c r="M2297" s="238">
        <v>1048763.26</v>
      </c>
      <c r="N2297" s="89">
        <v>0.05</v>
      </c>
      <c r="O2297" s="239">
        <f t="shared" si="215"/>
        <v>1319147.55</v>
      </c>
      <c r="P2297" s="238">
        <f t="shared" si="216"/>
        <v>1391899.4409082192</v>
      </c>
      <c r="Q2297" s="238">
        <f t="shared" si="217"/>
        <v>0</v>
      </c>
      <c r="R2297" s="89">
        <v>0.05</v>
      </c>
      <c r="S2297" s="238">
        <f t="shared" si="214"/>
        <v>65957.377500000002</v>
      </c>
    </row>
    <row r="2298" spans="2:19" ht="15" customHeight="1" x14ac:dyDescent="0.25">
      <c r="B2298" s="11">
        <v>2294</v>
      </c>
      <c r="C2298" s="161" t="s">
        <v>776</v>
      </c>
      <c r="D2298" s="36"/>
      <c r="E2298" s="152">
        <v>42455</v>
      </c>
      <c r="F2298" s="58">
        <v>44482</v>
      </c>
      <c r="G2298" s="5">
        <f t="shared" si="212"/>
        <v>5.5534246575342463</v>
      </c>
      <c r="H2298" s="11">
        <v>5</v>
      </c>
      <c r="I2298" s="11"/>
      <c r="J2298" s="87">
        <v>0.05</v>
      </c>
      <c r="K2298" s="88">
        <f t="shared" si="213"/>
        <v>0.19</v>
      </c>
      <c r="L2298" s="238">
        <v>1256331</v>
      </c>
      <c r="M2298" s="238">
        <v>1048763.26</v>
      </c>
      <c r="N2298" s="89">
        <v>0.05</v>
      </c>
      <c r="O2298" s="239">
        <f t="shared" si="215"/>
        <v>1319147.55</v>
      </c>
      <c r="P2298" s="238">
        <f t="shared" si="216"/>
        <v>1391899.4409082192</v>
      </c>
      <c r="Q2298" s="238">
        <f t="shared" si="217"/>
        <v>0</v>
      </c>
      <c r="R2298" s="89">
        <v>0.05</v>
      </c>
      <c r="S2298" s="238">
        <f t="shared" si="214"/>
        <v>65957.377500000002</v>
      </c>
    </row>
    <row r="2299" spans="2:19" ht="15" customHeight="1" x14ac:dyDescent="0.25">
      <c r="B2299" s="11">
        <v>2295</v>
      </c>
      <c r="C2299" s="161" t="s">
        <v>776</v>
      </c>
      <c r="D2299" s="36"/>
      <c r="E2299" s="152">
        <v>42455</v>
      </c>
      <c r="F2299" s="58">
        <v>44482</v>
      </c>
      <c r="G2299" s="5">
        <f t="shared" si="212"/>
        <v>5.5534246575342463</v>
      </c>
      <c r="H2299" s="11">
        <v>5</v>
      </c>
      <c r="I2299" s="11"/>
      <c r="J2299" s="87">
        <v>0.05</v>
      </c>
      <c r="K2299" s="88">
        <f t="shared" si="213"/>
        <v>0.19</v>
      </c>
      <c r="L2299" s="238">
        <v>1256331</v>
      </c>
      <c r="M2299" s="238">
        <v>1048763.26</v>
      </c>
      <c r="N2299" s="89">
        <v>0.05</v>
      </c>
      <c r="O2299" s="239">
        <f t="shared" si="215"/>
        <v>1319147.55</v>
      </c>
      <c r="P2299" s="238">
        <f t="shared" si="216"/>
        <v>1391899.4409082192</v>
      </c>
      <c r="Q2299" s="238">
        <f t="shared" si="217"/>
        <v>0</v>
      </c>
      <c r="R2299" s="89">
        <v>0.05</v>
      </c>
      <c r="S2299" s="238">
        <f t="shared" si="214"/>
        <v>65957.377500000002</v>
      </c>
    </row>
    <row r="2300" spans="2:19" ht="15" customHeight="1" x14ac:dyDescent="0.25">
      <c r="B2300" s="11">
        <v>2296</v>
      </c>
      <c r="C2300" s="161" t="s">
        <v>776</v>
      </c>
      <c r="D2300" s="36"/>
      <c r="E2300" s="152">
        <v>42455</v>
      </c>
      <c r="F2300" s="58">
        <v>44482</v>
      </c>
      <c r="G2300" s="5">
        <f t="shared" si="212"/>
        <v>5.5534246575342463</v>
      </c>
      <c r="H2300" s="11">
        <v>5</v>
      </c>
      <c r="I2300" s="11"/>
      <c r="J2300" s="87">
        <v>0.05</v>
      </c>
      <c r="K2300" s="88">
        <f t="shared" si="213"/>
        <v>0.19</v>
      </c>
      <c r="L2300" s="238">
        <v>1256331</v>
      </c>
      <c r="M2300" s="238">
        <v>1048763.26</v>
      </c>
      <c r="N2300" s="89">
        <v>0.05</v>
      </c>
      <c r="O2300" s="239">
        <f t="shared" si="215"/>
        <v>1319147.55</v>
      </c>
      <c r="P2300" s="238">
        <f t="shared" si="216"/>
        <v>1391899.4409082192</v>
      </c>
      <c r="Q2300" s="238">
        <f t="shared" si="217"/>
        <v>0</v>
      </c>
      <c r="R2300" s="89">
        <v>0.05</v>
      </c>
      <c r="S2300" s="238">
        <f t="shared" si="214"/>
        <v>65957.377500000002</v>
      </c>
    </row>
    <row r="2301" spans="2:19" ht="15" customHeight="1" x14ac:dyDescent="0.25">
      <c r="B2301" s="11">
        <v>2297</v>
      </c>
      <c r="C2301" s="161" t="s">
        <v>777</v>
      </c>
      <c r="D2301" s="36"/>
      <c r="E2301" s="152">
        <v>42455</v>
      </c>
      <c r="F2301" s="58">
        <v>44482</v>
      </c>
      <c r="G2301" s="5">
        <f t="shared" si="212"/>
        <v>5.5534246575342463</v>
      </c>
      <c r="H2301" s="11">
        <v>25</v>
      </c>
      <c r="I2301" s="11"/>
      <c r="J2301" s="87">
        <v>0.05</v>
      </c>
      <c r="K2301" s="88">
        <f t="shared" si="213"/>
        <v>3.7999999999999999E-2</v>
      </c>
      <c r="L2301" s="238">
        <v>212413974</v>
      </c>
      <c r="M2301" s="238">
        <v>177319491.34</v>
      </c>
      <c r="N2301" s="89">
        <v>0.05</v>
      </c>
      <c r="O2301" s="239">
        <f t="shared" si="215"/>
        <v>223034672.70000002</v>
      </c>
      <c r="P2301" s="238">
        <f t="shared" si="216"/>
        <v>47067037.53257589</v>
      </c>
      <c r="Q2301" s="238">
        <f t="shared" si="217"/>
        <v>175967635.16742414</v>
      </c>
      <c r="R2301" s="89">
        <v>0.05</v>
      </c>
      <c r="S2301" s="238">
        <f t="shared" si="214"/>
        <v>167169253.40905294</v>
      </c>
    </row>
    <row r="2302" spans="2:19" ht="15" customHeight="1" x14ac:dyDescent="0.25">
      <c r="B2302" s="11">
        <v>2298</v>
      </c>
      <c r="C2302" s="161" t="s">
        <v>777</v>
      </c>
      <c r="D2302" s="36"/>
      <c r="E2302" s="152">
        <v>42455</v>
      </c>
      <c r="F2302" s="58">
        <v>44482</v>
      </c>
      <c r="G2302" s="5">
        <f t="shared" si="212"/>
        <v>5.5534246575342463</v>
      </c>
      <c r="H2302" s="11">
        <v>25</v>
      </c>
      <c r="I2302" s="11"/>
      <c r="J2302" s="87">
        <v>0.05</v>
      </c>
      <c r="K2302" s="88">
        <f t="shared" si="213"/>
        <v>3.7999999999999999E-2</v>
      </c>
      <c r="L2302" s="238">
        <v>212413974</v>
      </c>
      <c r="M2302" s="238">
        <v>177319491.34</v>
      </c>
      <c r="N2302" s="89">
        <v>0.05</v>
      </c>
      <c r="O2302" s="239">
        <f t="shared" si="215"/>
        <v>223034672.70000002</v>
      </c>
      <c r="P2302" s="238">
        <f t="shared" si="216"/>
        <v>47067037.53257589</v>
      </c>
      <c r="Q2302" s="238">
        <f t="shared" si="217"/>
        <v>175967635.16742414</v>
      </c>
      <c r="R2302" s="89">
        <v>0.05</v>
      </c>
      <c r="S2302" s="238">
        <f t="shared" si="214"/>
        <v>167169253.40905294</v>
      </c>
    </row>
    <row r="2303" spans="2:19" ht="15" customHeight="1" x14ac:dyDescent="0.25">
      <c r="B2303" s="11">
        <v>2299</v>
      </c>
      <c r="C2303" s="161" t="s">
        <v>778</v>
      </c>
      <c r="D2303" s="36"/>
      <c r="E2303" s="152">
        <v>42455</v>
      </c>
      <c r="F2303" s="58">
        <v>44482</v>
      </c>
      <c r="G2303" s="5">
        <f t="shared" si="212"/>
        <v>5.5534246575342463</v>
      </c>
      <c r="H2303" s="11">
        <v>25</v>
      </c>
      <c r="I2303" s="11"/>
      <c r="J2303" s="87">
        <v>0.05</v>
      </c>
      <c r="K2303" s="88">
        <f t="shared" si="213"/>
        <v>3.7999999999999999E-2</v>
      </c>
      <c r="L2303" s="238">
        <v>2536822</v>
      </c>
      <c r="M2303" s="238">
        <v>2117694.88</v>
      </c>
      <c r="N2303" s="89">
        <v>0.05</v>
      </c>
      <c r="O2303" s="239">
        <f t="shared" si="215"/>
        <v>2663663.1</v>
      </c>
      <c r="P2303" s="238">
        <f t="shared" si="216"/>
        <v>562113.18887835613</v>
      </c>
      <c r="Q2303" s="238">
        <f t="shared" si="217"/>
        <v>2101549.9111216441</v>
      </c>
      <c r="R2303" s="89">
        <v>0.05</v>
      </c>
      <c r="S2303" s="238">
        <f t="shared" si="214"/>
        <v>1996472.4155655617</v>
      </c>
    </row>
    <row r="2304" spans="2:19" ht="15" customHeight="1" x14ac:dyDescent="0.25">
      <c r="B2304" s="11">
        <v>2300</v>
      </c>
      <c r="C2304" s="161" t="s">
        <v>779</v>
      </c>
      <c r="D2304" s="36"/>
      <c r="E2304" s="152">
        <v>42455</v>
      </c>
      <c r="F2304" s="58">
        <v>44482</v>
      </c>
      <c r="G2304" s="5">
        <f t="shared" si="212"/>
        <v>5.5534246575342463</v>
      </c>
      <c r="H2304" s="11">
        <v>15</v>
      </c>
      <c r="I2304" s="11"/>
      <c r="J2304" s="87">
        <v>0.05</v>
      </c>
      <c r="K2304" s="88">
        <f t="shared" si="213"/>
        <v>6.3333333333333325E-2</v>
      </c>
      <c r="L2304" s="238">
        <v>807804</v>
      </c>
      <c r="M2304" s="238">
        <v>674340.73</v>
      </c>
      <c r="N2304" s="89">
        <v>0.05</v>
      </c>
      <c r="O2304" s="239">
        <f t="shared" si="215"/>
        <v>848194.20000000007</v>
      </c>
      <c r="P2304" s="238">
        <f t="shared" si="216"/>
        <v>298324.23036164383</v>
      </c>
      <c r="Q2304" s="238">
        <f t="shared" si="217"/>
        <v>549869.96963835624</v>
      </c>
      <c r="R2304" s="89">
        <v>0.05</v>
      </c>
      <c r="S2304" s="238">
        <f t="shared" si="214"/>
        <v>522376.47115643841</v>
      </c>
    </row>
    <row r="2305" spans="2:19" ht="15" customHeight="1" x14ac:dyDescent="0.25">
      <c r="B2305" s="11">
        <v>2301</v>
      </c>
      <c r="C2305" s="161" t="s">
        <v>780</v>
      </c>
      <c r="D2305" s="36"/>
      <c r="E2305" s="152">
        <v>42455</v>
      </c>
      <c r="F2305" s="58">
        <v>44482</v>
      </c>
      <c r="G2305" s="5">
        <f t="shared" si="212"/>
        <v>5.5534246575342463</v>
      </c>
      <c r="H2305" s="11">
        <v>15</v>
      </c>
      <c r="I2305" s="11"/>
      <c r="J2305" s="87">
        <v>0.05</v>
      </c>
      <c r="K2305" s="88">
        <f t="shared" si="213"/>
        <v>6.3333333333333325E-2</v>
      </c>
      <c r="L2305" s="238">
        <v>1470356</v>
      </c>
      <c r="M2305" s="238">
        <v>1227427.6299999999</v>
      </c>
      <c r="N2305" s="89">
        <v>0.05</v>
      </c>
      <c r="O2305" s="239">
        <f t="shared" si="215"/>
        <v>1543873.8</v>
      </c>
      <c r="P2305" s="238">
        <f t="shared" si="216"/>
        <v>543006.49917260266</v>
      </c>
      <c r="Q2305" s="238">
        <f t="shared" si="217"/>
        <v>1000867.3008273974</v>
      </c>
      <c r="R2305" s="89">
        <v>0.05</v>
      </c>
      <c r="S2305" s="238">
        <f t="shared" si="214"/>
        <v>950823.93578602746</v>
      </c>
    </row>
    <row r="2306" spans="2:19" ht="15" customHeight="1" x14ac:dyDescent="0.25">
      <c r="B2306" s="11">
        <v>2302</v>
      </c>
      <c r="C2306" s="161" t="s">
        <v>781</v>
      </c>
      <c r="D2306" s="36"/>
      <c r="E2306" s="152">
        <v>42455</v>
      </c>
      <c r="F2306" s="58">
        <v>44482</v>
      </c>
      <c r="G2306" s="5">
        <f t="shared" si="212"/>
        <v>5.5534246575342463</v>
      </c>
      <c r="H2306" s="11">
        <v>25</v>
      </c>
      <c r="I2306" s="11"/>
      <c r="J2306" s="87">
        <v>0.05</v>
      </c>
      <c r="K2306" s="88">
        <f t="shared" si="213"/>
        <v>3.7999999999999999E-2</v>
      </c>
      <c r="L2306" s="238">
        <v>13748249</v>
      </c>
      <c r="M2306" s="238">
        <v>11476799.15</v>
      </c>
      <c r="N2306" s="89">
        <v>0.05</v>
      </c>
      <c r="O2306" s="239">
        <f t="shared" si="215"/>
        <v>14435661.450000001</v>
      </c>
      <c r="P2306" s="238">
        <f t="shared" si="216"/>
        <v>3046359.6132813701</v>
      </c>
      <c r="Q2306" s="238">
        <f t="shared" si="217"/>
        <v>11389301.83671863</v>
      </c>
      <c r="R2306" s="89">
        <v>0.05</v>
      </c>
      <c r="S2306" s="238">
        <f t="shared" si="214"/>
        <v>10819836.744882697</v>
      </c>
    </row>
    <row r="2307" spans="2:19" ht="15" customHeight="1" x14ac:dyDescent="0.25">
      <c r="B2307" s="11">
        <v>2303</v>
      </c>
      <c r="C2307" s="161" t="s">
        <v>782</v>
      </c>
      <c r="D2307" s="36"/>
      <c r="E2307" s="152">
        <v>42455</v>
      </c>
      <c r="F2307" s="58">
        <v>44482</v>
      </c>
      <c r="G2307" s="5">
        <f t="shared" si="212"/>
        <v>5.5534246575342463</v>
      </c>
      <c r="H2307" s="11">
        <v>15</v>
      </c>
      <c r="I2307" s="11"/>
      <c r="J2307" s="87">
        <v>0.05</v>
      </c>
      <c r="K2307" s="88">
        <f t="shared" si="213"/>
        <v>6.3333333333333325E-2</v>
      </c>
      <c r="L2307" s="238">
        <v>1963872</v>
      </c>
      <c r="M2307" s="238">
        <v>1639406.19</v>
      </c>
      <c r="N2307" s="89">
        <v>0.05</v>
      </c>
      <c r="O2307" s="239">
        <f t="shared" si="215"/>
        <v>2062065.6</v>
      </c>
      <c r="P2307" s="238">
        <f t="shared" si="216"/>
        <v>725263.31007123273</v>
      </c>
      <c r="Q2307" s="238">
        <f t="shared" si="217"/>
        <v>1336802.2899287674</v>
      </c>
      <c r="R2307" s="89">
        <v>0.05</v>
      </c>
      <c r="S2307" s="238">
        <f t="shared" si="214"/>
        <v>1269962.1754323288</v>
      </c>
    </row>
    <row r="2308" spans="2:19" ht="15" customHeight="1" x14ac:dyDescent="0.25">
      <c r="B2308" s="11">
        <v>2304</v>
      </c>
      <c r="C2308" s="161" t="s">
        <v>783</v>
      </c>
      <c r="D2308" s="36"/>
      <c r="E2308" s="152">
        <v>42455</v>
      </c>
      <c r="F2308" s="58">
        <v>44482</v>
      </c>
      <c r="G2308" s="5">
        <f t="shared" si="212"/>
        <v>5.5534246575342463</v>
      </c>
      <c r="H2308" s="11">
        <v>12</v>
      </c>
      <c r="I2308" s="11"/>
      <c r="J2308" s="87">
        <v>0.05</v>
      </c>
      <c r="K2308" s="88">
        <f t="shared" si="213"/>
        <v>7.9166666666666663E-2</v>
      </c>
      <c r="L2308" s="238">
        <v>11204090</v>
      </c>
      <c r="M2308" s="238">
        <v>9352979.4800000004</v>
      </c>
      <c r="N2308" s="89">
        <v>0.05</v>
      </c>
      <c r="O2308" s="239">
        <f t="shared" si="215"/>
        <v>11764294.5</v>
      </c>
      <c r="P2308" s="238">
        <f t="shared" si="216"/>
        <v>5172126.4164212327</v>
      </c>
      <c r="Q2308" s="238">
        <f t="shared" si="217"/>
        <v>6592168.0835787673</v>
      </c>
      <c r="R2308" s="89">
        <v>0.05</v>
      </c>
      <c r="S2308" s="238">
        <f t="shared" si="214"/>
        <v>6262559.6793998284</v>
      </c>
    </row>
    <row r="2309" spans="2:19" ht="15" customHeight="1" x14ac:dyDescent="0.25">
      <c r="B2309" s="11">
        <v>2305</v>
      </c>
      <c r="C2309" s="161" t="s">
        <v>783</v>
      </c>
      <c r="D2309" s="36"/>
      <c r="E2309" s="152">
        <v>42455</v>
      </c>
      <c r="F2309" s="58">
        <v>44482</v>
      </c>
      <c r="G2309" s="5">
        <f t="shared" ref="G2309:G2372" si="218">(F2309-E2309)/(EDATE(F2309,12)-F2309)</f>
        <v>5.5534246575342463</v>
      </c>
      <c r="H2309" s="11">
        <v>12</v>
      </c>
      <c r="I2309" s="11"/>
      <c r="J2309" s="87">
        <v>0.05</v>
      </c>
      <c r="K2309" s="88">
        <f t="shared" ref="K2309:K2372" si="219">(1-J2309)/H2309</f>
        <v>7.9166666666666663E-2</v>
      </c>
      <c r="L2309" s="238">
        <v>11204090</v>
      </c>
      <c r="M2309" s="238">
        <v>9352979.4800000004</v>
      </c>
      <c r="N2309" s="89">
        <v>0.05</v>
      </c>
      <c r="O2309" s="239">
        <f t="shared" si="215"/>
        <v>11764294.5</v>
      </c>
      <c r="P2309" s="238">
        <f t="shared" si="216"/>
        <v>5172126.4164212327</v>
      </c>
      <c r="Q2309" s="238">
        <f t="shared" si="217"/>
        <v>6592168.0835787673</v>
      </c>
      <c r="R2309" s="89">
        <v>0.05</v>
      </c>
      <c r="S2309" s="238">
        <f t="shared" ref="S2309:S2372" si="220">IF(M2309&lt;=0,0,IF(Q2309&lt;=J2309*O2309,J2309*O2309,Q2309*(1-R2309)))</f>
        <v>6262559.6793998284</v>
      </c>
    </row>
    <row r="2310" spans="2:19" ht="15" customHeight="1" x14ac:dyDescent="0.25">
      <c r="B2310" s="11">
        <v>2306</v>
      </c>
      <c r="C2310" s="161" t="s">
        <v>784</v>
      </c>
      <c r="D2310" s="36"/>
      <c r="E2310" s="152">
        <v>42455</v>
      </c>
      <c r="F2310" s="58">
        <v>44482</v>
      </c>
      <c r="G2310" s="5">
        <f t="shared" si="218"/>
        <v>5.5534246575342463</v>
      </c>
      <c r="H2310" s="11">
        <v>15</v>
      </c>
      <c r="I2310" s="11"/>
      <c r="J2310" s="87">
        <v>0.05</v>
      </c>
      <c r="K2310" s="88">
        <f t="shared" si="219"/>
        <v>6.3333333333333325E-2</v>
      </c>
      <c r="L2310" s="238">
        <v>4690161</v>
      </c>
      <c r="M2310" s="238">
        <v>3915264.84</v>
      </c>
      <c r="N2310" s="89">
        <v>0.05</v>
      </c>
      <c r="O2310" s="239">
        <f t="shared" ref="O2310:O2373" si="221">L2310*(1+N2310)</f>
        <v>4924669.05</v>
      </c>
      <c r="P2310" s="238">
        <f t="shared" ref="P2310:P2373" si="222">O2310*K2310*G2310</f>
        <v>1732089.3070561641</v>
      </c>
      <c r="Q2310" s="238">
        <f t="shared" ref="Q2310:Q2373" si="223">MAX(O2310-P2310,0)</f>
        <v>3192579.7429438354</v>
      </c>
      <c r="R2310" s="89">
        <v>0.05</v>
      </c>
      <c r="S2310" s="238">
        <f t="shared" si="220"/>
        <v>3032950.7557966434</v>
      </c>
    </row>
    <row r="2311" spans="2:19" ht="15" customHeight="1" x14ac:dyDescent="0.25">
      <c r="B2311" s="11">
        <v>2307</v>
      </c>
      <c r="C2311" s="161" t="s">
        <v>785</v>
      </c>
      <c r="D2311" s="36"/>
      <c r="E2311" s="152">
        <v>42455</v>
      </c>
      <c r="F2311" s="58">
        <v>44482</v>
      </c>
      <c r="G2311" s="5">
        <f t="shared" si="218"/>
        <v>5.5534246575342463</v>
      </c>
      <c r="H2311" s="11">
        <v>15</v>
      </c>
      <c r="I2311" s="11"/>
      <c r="J2311" s="87">
        <v>0.05</v>
      </c>
      <c r="K2311" s="88">
        <f t="shared" si="219"/>
        <v>6.3333333333333325E-2</v>
      </c>
      <c r="L2311" s="238">
        <v>4337512</v>
      </c>
      <c r="M2311" s="238">
        <v>3620879.58</v>
      </c>
      <c r="N2311" s="89">
        <v>0.05</v>
      </c>
      <c r="O2311" s="239">
        <f t="shared" si="221"/>
        <v>4554387.6000000006</v>
      </c>
      <c r="P2311" s="238">
        <f t="shared" si="222"/>
        <v>1601855.0651945206</v>
      </c>
      <c r="Q2311" s="238">
        <f t="shared" si="223"/>
        <v>2952532.5348054799</v>
      </c>
      <c r="R2311" s="89">
        <v>0.05</v>
      </c>
      <c r="S2311" s="238">
        <f t="shared" si="220"/>
        <v>2804905.9080652059</v>
      </c>
    </row>
    <row r="2312" spans="2:19" ht="15" customHeight="1" x14ac:dyDescent="0.25">
      <c r="B2312" s="11">
        <v>2308</v>
      </c>
      <c r="C2312" s="161" t="s">
        <v>786</v>
      </c>
      <c r="D2312" s="36"/>
      <c r="E2312" s="152">
        <v>42455</v>
      </c>
      <c r="F2312" s="58">
        <v>44482</v>
      </c>
      <c r="G2312" s="5">
        <f t="shared" si="218"/>
        <v>5.5534246575342463</v>
      </c>
      <c r="H2312" s="11">
        <v>15</v>
      </c>
      <c r="I2312" s="11"/>
      <c r="J2312" s="87">
        <v>0.05</v>
      </c>
      <c r="K2312" s="88">
        <f t="shared" si="219"/>
        <v>6.3333333333333325E-2</v>
      </c>
      <c r="L2312" s="238">
        <v>2409577</v>
      </c>
      <c r="M2312" s="238">
        <v>2011472.96</v>
      </c>
      <c r="N2312" s="89">
        <v>0.05</v>
      </c>
      <c r="O2312" s="239">
        <f t="shared" si="221"/>
        <v>2530055.85</v>
      </c>
      <c r="P2312" s="238">
        <f t="shared" si="222"/>
        <v>889863.38768082182</v>
      </c>
      <c r="Q2312" s="238">
        <f t="shared" si="223"/>
        <v>1640192.4623191783</v>
      </c>
      <c r="R2312" s="89">
        <v>0.05</v>
      </c>
      <c r="S2312" s="238">
        <f t="shared" si="220"/>
        <v>1558182.8392032194</v>
      </c>
    </row>
    <row r="2313" spans="2:19" ht="15" customHeight="1" x14ac:dyDescent="0.25">
      <c r="B2313" s="11">
        <v>2309</v>
      </c>
      <c r="C2313" s="161" t="s">
        <v>787</v>
      </c>
      <c r="D2313" s="36"/>
      <c r="E2313" s="152">
        <v>42455</v>
      </c>
      <c r="F2313" s="58">
        <v>44482</v>
      </c>
      <c r="G2313" s="5">
        <f t="shared" si="218"/>
        <v>5.5534246575342463</v>
      </c>
      <c r="H2313" s="11">
        <v>15</v>
      </c>
      <c r="I2313" s="11"/>
      <c r="J2313" s="87">
        <v>0.05</v>
      </c>
      <c r="K2313" s="88">
        <f t="shared" si="219"/>
        <v>6.3333333333333325E-2</v>
      </c>
      <c r="L2313" s="238">
        <v>6133285</v>
      </c>
      <c r="M2313" s="238">
        <v>5119959.6500000004</v>
      </c>
      <c r="N2313" s="89">
        <v>0.05</v>
      </c>
      <c r="O2313" s="239">
        <f t="shared" si="221"/>
        <v>6439949.25</v>
      </c>
      <c r="P2313" s="238">
        <f t="shared" si="222"/>
        <v>2265038.9540205477</v>
      </c>
      <c r="Q2313" s="238">
        <f t="shared" si="223"/>
        <v>4174910.2959794523</v>
      </c>
      <c r="R2313" s="89">
        <v>0.05</v>
      </c>
      <c r="S2313" s="238">
        <f t="shared" si="220"/>
        <v>3966164.7811804796</v>
      </c>
    </row>
    <row r="2314" spans="2:19" ht="15" customHeight="1" x14ac:dyDescent="0.25">
      <c r="B2314" s="11">
        <v>2310</v>
      </c>
      <c r="C2314" s="161" t="s">
        <v>788</v>
      </c>
      <c r="D2314" s="36"/>
      <c r="E2314" s="152">
        <v>42455</v>
      </c>
      <c r="F2314" s="58">
        <v>44482</v>
      </c>
      <c r="G2314" s="5">
        <f t="shared" si="218"/>
        <v>5.5534246575342463</v>
      </c>
      <c r="H2314" s="11">
        <v>15</v>
      </c>
      <c r="I2314" s="11"/>
      <c r="J2314" s="87">
        <v>0.05</v>
      </c>
      <c r="K2314" s="88">
        <f t="shared" si="219"/>
        <v>6.3333333333333325E-2</v>
      </c>
      <c r="L2314" s="238">
        <v>2756385</v>
      </c>
      <c r="M2314" s="238">
        <v>2300982.27</v>
      </c>
      <c r="N2314" s="89">
        <v>0.05</v>
      </c>
      <c r="O2314" s="239">
        <f t="shared" si="221"/>
        <v>2894204.25</v>
      </c>
      <c r="P2314" s="238">
        <f t="shared" si="222"/>
        <v>1017940.5322397258</v>
      </c>
      <c r="Q2314" s="238">
        <f t="shared" si="223"/>
        <v>1876263.7177602742</v>
      </c>
      <c r="R2314" s="89">
        <v>0.05</v>
      </c>
      <c r="S2314" s="238">
        <f t="shared" si="220"/>
        <v>1782450.5318722604</v>
      </c>
    </row>
    <row r="2315" spans="2:19" ht="15" customHeight="1" x14ac:dyDescent="0.25">
      <c r="B2315" s="11">
        <v>2311</v>
      </c>
      <c r="C2315" s="161" t="s">
        <v>789</v>
      </c>
      <c r="D2315" s="36"/>
      <c r="E2315" s="152">
        <v>42455</v>
      </c>
      <c r="F2315" s="58">
        <v>44482</v>
      </c>
      <c r="G2315" s="5">
        <f t="shared" si="218"/>
        <v>5.5534246575342463</v>
      </c>
      <c r="H2315" s="11">
        <v>8</v>
      </c>
      <c r="I2315" s="11"/>
      <c r="J2315" s="87">
        <v>0.05</v>
      </c>
      <c r="K2315" s="88">
        <f t="shared" si="219"/>
        <v>0.11874999999999999</v>
      </c>
      <c r="L2315" s="238">
        <v>227080</v>
      </c>
      <c r="M2315" s="238">
        <v>189562.44</v>
      </c>
      <c r="N2315" s="89">
        <v>0.05</v>
      </c>
      <c r="O2315" s="239">
        <f t="shared" si="221"/>
        <v>238434</v>
      </c>
      <c r="P2315" s="238">
        <f t="shared" si="222"/>
        <v>157239.87400684931</v>
      </c>
      <c r="Q2315" s="238">
        <f t="shared" si="223"/>
        <v>81194.125993150694</v>
      </c>
      <c r="R2315" s="89">
        <v>0.05</v>
      </c>
      <c r="S2315" s="238">
        <f t="shared" si="220"/>
        <v>77134.419693493153</v>
      </c>
    </row>
    <row r="2316" spans="2:19" ht="15" customHeight="1" x14ac:dyDescent="0.25">
      <c r="B2316" s="11">
        <v>2312</v>
      </c>
      <c r="C2316" s="161" t="s">
        <v>790</v>
      </c>
      <c r="D2316" s="36"/>
      <c r="E2316" s="152">
        <v>42455</v>
      </c>
      <c r="F2316" s="58">
        <v>44482</v>
      </c>
      <c r="G2316" s="5">
        <f t="shared" si="218"/>
        <v>5.5534246575342463</v>
      </c>
      <c r="H2316" s="11">
        <v>25</v>
      </c>
      <c r="I2316" s="11"/>
      <c r="J2316" s="87">
        <v>0.05</v>
      </c>
      <c r="K2316" s="88">
        <f t="shared" si="219"/>
        <v>3.7999999999999999E-2</v>
      </c>
      <c r="L2316" s="238">
        <v>18911673</v>
      </c>
      <c r="M2316" s="238">
        <v>15787135.74</v>
      </c>
      <c r="N2316" s="89">
        <v>0.05</v>
      </c>
      <c r="O2316" s="239">
        <f t="shared" si="221"/>
        <v>19857256.650000002</v>
      </c>
      <c r="P2316" s="238">
        <f t="shared" si="222"/>
        <v>4190479.591021644</v>
      </c>
      <c r="Q2316" s="238">
        <f t="shared" si="223"/>
        <v>15666777.058978358</v>
      </c>
      <c r="R2316" s="89">
        <v>0.05</v>
      </c>
      <c r="S2316" s="238">
        <f t="shared" si="220"/>
        <v>14883438.206029439</v>
      </c>
    </row>
    <row r="2317" spans="2:19" ht="15" customHeight="1" x14ac:dyDescent="0.25">
      <c r="B2317" s="11">
        <v>2313</v>
      </c>
      <c r="C2317" s="161" t="s">
        <v>791</v>
      </c>
      <c r="D2317" s="36"/>
      <c r="E2317" s="152">
        <v>42455</v>
      </c>
      <c r="F2317" s="58">
        <v>44482</v>
      </c>
      <c r="G2317" s="5">
        <f t="shared" si="218"/>
        <v>5.5534246575342463</v>
      </c>
      <c r="H2317" s="11">
        <v>15</v>
      </c>
      <c r="I2317" s="11"/>
      <c r="J2317" s="87">
        <v>0.05</v>
      </c>
      <c r="K2317" s="88">
        <f t="shared" si="219"/>
        <v>6.3333333333333325E-2</v>
      </c>
      <c r="L2317" s="238">
        <v>6989941</v>
      </c>
      <c r="M2317" s="238">
        <v>5835081.1799999997</v>
      </c>
      <c r="N2317" s="89">
        <v>0.05</v>
      </c>
      <c r="O2317" s="239">
        <f t="shared" si="221"/>
        <v>7339438.0500000007</v>
      </c>
      <c r="P2317" s="238">
        <f t="shared" si="222"/>
        <v>2581404.3618232873</v>
      </c>
      <c r="Q2317" s="238">
        <f t="shared" si="223"/>
        <v>4758033.6881767139</v>
      </c>
      <c r="R2317" s="89">
        <v>0.05</v>
      </c>
      <c r="S2317" s="238">
        <f t="shared" si="220"/>
        <v>4520132.0037678778</v>
      </c>
    </row>
    <row r="2318" spans="2:19" ht="15" customHeight="1" x14ac:dyDescent="0.25">
      <c r="B2318" s="11">
        <v>2314</v>
      </c>
      <c r="C2318" s="161" t="s">
        <v>792</v>
      </c>
      <c r="D2318" s="36"/>
      <c r="E2318" s="152">
        <v>42455</v>
      </c>
      <c r="F2318" s="58">
        <v>44482</v>
      </c>
      <c r="G2318" s="5">
        <f t="shared" si="218"/>
        <v>5.5534246575342463</v>
      </c>
      <c r="H2318" s="11">
        <v>15</v>
      </c>
      <c r="I2318" s="11"/>
      <c r="J2318" s="87">
        <v>0.05</v>
      </c>
      <c r="K2318" s="88">
        <f t="shared" si="219"/>
        <v>6.3333333333333325E-2</v>
      </c>
      <c r="L2318" s="238">
        <v>458690</v>
      </c>
      <c r="M2318" s="238">
        <v>382906.42</v>
      </c>
      <c r="N2318" s="89">
        <v>0.05</v>
      </c>
      <c r="O2318" s="239">
        <f t="shared" si="221"/>
        <v>481624.5</v>
      </c>
      <c r="P2318" s="238">
        <f t="shared" si="222"/>
        <v>169395.47368493146</v>
      </c>
      <c r="Q2318" s="238">
        <f t="shared" si="223"/>
        <v>312229.02631506854</v>
      </c>
      <c r="R2318" s="89">
        <v>0.05</v>
      </c>
      <c r="S2318" s="238">
        <f t="shared" si="220"/>
        <v>296617.57499931508</v>
      </c>
    </row>
    <row r="2319" spans="2:19" ht="15" customHeight="1" x14ac:dyDescent="0.25">
      <c r="B2319" s="11">
        <v>2315</v>
      </c>
      <c r="C2319" s="161" t="s">
        <v>793</v>
      </c>
      <c r="D2319" s="36"/>
      <c r="E2319" s="152">
        <v>42455</v>
      </c>
      <c r="F2319" s="58">
        <v>44482</v>
      </c>
      <c r="G2319" s="5">
        <f t="shared" si="218"/>
        <v>5.5534246575342463</v>
      </c>
      <c r="H2319" s="11">
        <v>15</v>
      </c>
      <c r="I2319" s="11"/>
      <c r="J2319" s="87">
        <v>0.05</v>
      </c>
      <c r="K2319" s="88">
        <f t="shared" si="219"/>
        <v>6.3333333333333325E-2</v>
      </c>
      <c r="L2319" s="238">
        <v>4653768</v>
      </c>
      <c r="M2319" s="238">
        <v>3884884.59</v>
      </c>
      <c r="N2319" s="89">
        <v>0.05</v>
      </c>
      <c r="O2319" s="239">
        <f t="shared" si="221"/>
        <v>4886456.4000000004</v>
      </c>
      <c r="P2319" s="238">
        <f t="shared" si="222"/>
        <v>1718649.2724493148</v>
      </c>
      <c r="Q2319" s="238">
        <f t="shared" si="223"/>
        <v>3167807.1275506858</v>
      </c>
      <c r="R2319" s="89">
        <v>0.05</v>
      </c>
      <c r="S2319" s="238">
        <f t="shared" si="220"/>
        <v>3009416.7711731512</v>
      </c>
    </row>
    <row r="2320" spans="2:19" ht="15" customHeight="1" x14ac:dyDescent="0.25">
      <c r="B2320" s="11">
        <v>2316</v>
      </c>
      <c r="C2320" s="161" t="s">
        <v>794</v>
      </c>
      <c r="D2320" s="36"/>
      <c r="E2320" s="152">
        <v>42455</v>
      </c>
      <c r="F2320" s="58">
        <v>44482</v>
      </c>
      <c r="G2320" s="5">
        <f t="shared" si="218"/>
        <v>5.5534246575342463</v>
      </c>
      <c r="H2320" s="11">
        <v>25</v>
      </c>
      <c r="I2320" s="11"/>
      <c r="J2320" s="87">
        <v>0.05</v>
      </c>
      <c r="K2320" s="88">
        <f t="shared" si="219"/>
        <v>3.7999999999999999E-2</v>
      </c>
      <c r="L2320" s="238">
        <v>17251869</v>
      </c>
      <c r="M2320" s="238">
        <v>14401560.199999999</v>
      </c>
      <c r="N2320" s="89">
        <v>0.05</v>
      </c>
      <c r="O2320" s="239">
        <f t="shared" si="221"/>
        <v>18114462.449999999</v>
      </c>
      <c r="P2320" s="238">
        <f t="shared" si="222"/>
        <v>3822697.4922567117</v>
      </c>
      <c r="Q2320" s="238">
        <f t="shared" si="223"/>
        <v>14291764.957743287</v>
      </c>
      <c r="R2320" s="89">
        <v>0.05</v>
      </c>
      <c r="S2320" s="238">
        <f t="shared" si="220"/>
        <v>13577176.709856123</v>
      </c>
    </row>
    <row r="2321" spans="2:19" ht="15" customHeight="1" x14ac:dyDescent="0.25">
      <c r="B2321" s="11">
        <v>2317</v>
      </c>
      <c r="C2321" s="161" t="s">
        <v>795</v>
      </c>
      <c r="D2321" s="36"/>
      <c r="E2321" s="152">
        <v>42455</v>
      </c>
      <c r="F2321" s="58">
        <v>44482</v>
      </c>
      <c r="G2321" s="5">
        <f t="shared" si="218"/>
        <v>5.5534246575342463</v>
      </c>
      <c r="H2321" s="11">
        <v>12</v>
      </c>
      <c r="I2321" s="11"/>
      <c r="J2321" s="87">
        <v>0.05</v>
      </c>
      <c r="K2321" s="88">
        <f t="shared" si="219"/>
        <v>7.9166666666666663E-2</v>
      </c>
      <c r="L2321" s="238">
        <v>35891443</v>
      </c>
      <c r="M2321" s="238">
        <v>29961552.43</v>
      </c>
      <c r="N2321" s="89">
        <v>0.05</v>
      </c>
      <c r="O2321" s="239">
        <f t="shared" si="221"/>
        <v>37686015.149999999</v>
      </c>
      <c r="P2321" s="238">
        <f t="shared" si="222"/>
        <v>16568510.290775683</v>
      </c>
      <c r="Q2321" s="238">
        <f t="shared" si="223"/>
        <v>21117504.859224316</v>
      </c>
      <c r="R2321" s="89">
        <v>0.05</v>
      </c>
      <c r="S2321" s="238">
        <f t="shared" si="220"/>
        <v>20061629.616263099</v>
      </c>
    </row>
    <row r="2322" spans="2:19" ht="15" customHeight="1" x14ac:dyDescent="0.25">
      <c r="B2322" s="11">
        <v>2318</v>
      </c>
      <c r="C2322" s="161" t="s">
        <v>796</v>
      </c>
      <c r="D2322" s="36"/>
      <c r="E2322" s="152">
        <v>42455</v>
      </c>
      <c r="F2322" s="58">
        <v>44482</v>
      </c>
      <c r="G2322" s="5">
        <f t="shared" si="218"/>
        <v>5.5534246575342463</v>
      </c>
      <c r="H2322" s="11">
        <v>15</v>
      </c>
      <c r="I2322" s="11"/>
      <c r="J2322" s="87">
        <v>0.05</v>
      </c>
      <c r="K2322" s="88">
        <f t="shared" si="219"/>
        <v>6.3333333333333325E-2</v>
      </c>
      <c r="L2322" s="238">
        <v>327029</v>
      </c>
      <c r="M2322" s="238">
        <v>272998.13</v>
      </c>
      <c r="N2322" s="89">
        <v>0.05</v>
      </c>
      <c r="O2322" s="239">
        <f t="shared" si="221"/>
        <v>343380.45</v>
      </c>
      <c r="P2322" s="238">
        <f t="shared" si="222"/>
        <v>120772.705669863</v>
      </c>
      <c r="Q2322" s="238">
        <f t="shared" si="223"/>
        <v>222607.74433013701</v>
      </c>
      <c r="R2322" s="89">
        <v>0.05</v>
      </c>
      <c r="S2322" s="238">
        <f t="shared" si="220"/>
        <v>211477.35711363016</v>
      </c>
    </row>
    <row r="2323" spans="2:19" ht="15" customHeight="1" x14ac:dyDescent="0.25">
      <c r="B2323" s="11">
        <v>2319</v>
      </c>
      <c r="C2323" s="161" t="s">
        <v>798</v>
      </c>
      <c r="D2323" s="36"/>
      <c r="E2323" s="152">
        <v>42455</v>
      </c>
      <c r="F2323" s="58">
        <v>44482</v>
      </c>
      <c r="G2323" s="5">
        <f t="shared" si="218"/>
        <v>5.5534246575342463</v>
      </c>
      <c r="H2323" s="11">
        <v>15</v>
      </c>
      <c r="I2323" s="11"/>
      <c r="J2323" s="87">
        <v>0.05</v>
      </c>
      <c r="K2323" s="88">
        <f t="shared" si="219"/>
        <v>6.3333333333333325E-2</v>
      </c>
      <c r="L2323" s="238">
        <v>376779</v>
      </c>
      <c r="M2323" s="238">
        <v>314528.56</v>
      </c>
      <c r="N2323" s="89">
        <v>0.05</v>
      </c>
      <c r="O2323" s="239">
        <f t="shared" si="221"/>
        <v>395617.95</v>
      </c>
      <c r="P2323" s="238">
        <f t="shared" si="222"/>
        <v>139145.51697123286</v>
      </c>
      <c r="Q2323" s="238">
        <f t="shared" si="223"/>
        <v>256472.43302876715</v>
      </c>
      <c r="R2323" s="89">
        <v>0.05</v>
      </c>
      <c r="S2323" s="238">
        <f t="shared" si="220"/>
        <v>243648.81137732879</v>
      </c>
    </row>
    <row r="2324" spans="2:19" ht="15" customHeight="1" x14ac:dyDescent="0.25">
      <c r="B2324" s="11">
        <v>2320</v>
      </c>
      <c r="C2324" s="161" t="s">
        <v>799</v>
      </c>
      <c r="D2324" s="36"/>
      <c r="E2324" s="152">
        <v>42455</v>
      </c>
      <c r="F2324" s="58">
        <v>44482</v>
      </c>
      <c r="G2324" s="5">
        <f t="shared" si="218"/>
        <v>5.5534246575342463</v>
      </c>
      <c r="H2324" s="11">
        <v>25</v>
      </c>
      <c r="I2324" s="11"/>
      <c r="J2324" s="87">
        <v>0.05</v>
      </c>
      <c r="K2324" s="88">
        <f t="shared" si="219"/>
        <v>3.7999999999999999E-2</v>
      </c>
      <c r="L2324" s="238">
        <v>13937376</v>
      </c>
      <c r="M2324" s="238">
        <v>11634679.1</v>
      </c>
      <c r="N2324" s="89">
        <v>0.05</v>
      </c>
      <c r="O2324" s="239">
        <f t="shared" si="221"/>
        <v>14634244.800000001</v>
      </c>
      <c r="P2324" s="238">
        <f t="shared" si="222"/>
        <v>3088266.6848350684</v>
      </c>
      <c r="Q2324" s="238">
        <f t="shared" si="223"/>
        <v>11545978.115164932</v>
      </c>
      <c r="R2324" s="89">
        <v>0.05</v>
      </c>
      <c r="S2324" s="238">
        <f t="shared" si="220"/>
        <v>10968679.209406685</v>
      </c>
    </row>
    <row r="2325" spans="2:19" ht="15" customHeight="1" x14ac:dyDescent="0.25">
      <c r="B2325" s="11">
        <v>2321</v>
      </c>
      <c r="C2325" s="161" t="s">
        <v>800</v>
      </c>
      <c r="D2325" s="36"/>
      <c r="E2325" s="152">
        <v>42455</v>
      </c>
      <c r="F2325" s="58">
        <v>44482</v>
      </c>
      <c r="G2325" s="5">
        <f t="shared" si="218"/>
        <v>5.5534246575342463</v>
      </c>
      <c r="H2325" s="11">
        <v>5</v>
      </c>
      <c r="I2325" s="11"/>
      <c r="J2325" s="87">
        <v>0.05</v>
      </c>
      <c r="K2325" s="88">
        <f t="shared" si="219"/>
        <v>0.19</v>
      </c>
      <c r="L2325" s="238">
        <v>912696</v>
      </c>
      <c r="M2325" s="238">
        <v>761902.74</v>
      </c>
      <c r="N2325" s="89">
        <v>0.05</v>
      </c>
      <c r="O2325" s="239">
        <f t="shared" si="221"/>
        <v>958330.8</v>
      </c>
      <c r="P2325" s="238">
        <f t="shared" si="222"/>
        <v>1011183.4000109589</v>
      </c>
      <c r="Q2325" s="238">
        <f t="shared" si="223"/>
        <v>0</v>
      </c>
      <c r="R2325" s="89">
        <v>0.05</v>
      </c>
      <c r="S2325" s="238">
        <f t="shared" si="220"/>
        <v>47916.540000000008</v>
      </c>
    </row>
    <row r="2326" spans="2:19" ht="15" customHeight="1" x14ac:dyDescent="0.25">
      <c r="B2326" s="11">
        <v>2322</v>
      </c>
      <c r="C2326" s="161" t="s">
        <v>801</v>
      </c>
      <c r="D2326" s="36"/>
      <c r="E2326" s="152">
        <v>42455</v>
      </c>
      <c r="F2326" s="58">
        <v>44482</v>
      </c>
      <c r="G2326" s="5">
        <f t="shared" si="218"/>
        <v>5.5534246575342463</v>
      </c>
      <c r="H2326" s="11">
        <v>25</v>
      </c>
      <c r="I2326" s="11"/>
      <c r="J2326" s="87">
        <v>0.05</v>
      </c>
      <c r="K2326" s="88">
        <f t="shared" si="219"/>
        <v>3.7999999999999999E-2</v>
      </c>
      <c r="L2326" s="238">
        <v>25482768</v>
      </c>
      <c r="M2326" s="238">
        <v>21272571.539999999</v>
      </c>
      <c r="N2326" s="89">
        <v>0.05</v>
      </c>
      <c r="O2326" s="239">
        <f t="shared" si="221"/>
        <v>26756906.400000002</v>
      </c>
      <c r="P2326" s="238">
        <f t="shared" si="222"/>
        <v>5646513.6229216438</v>
      </c>
      <c r="Q2326" s="238">
        <f t="shared" si="223"/>
        <v>21110392.77707836</v>
      </c>
      <c r="R2326" s="89">
        <v>0.05</v>
      </c>
      <c r="S2326" s="238">
        <f t="shared" si="220"/>
        <v>20054873.138224442</v>
      </c>
    </row>
    <row r="2327" spans="2:19" ht="15" customHeight="1" x14ac:dyDescent="0.25">
      <c r="B2327" s="11">
        <v>2323</v>
      </c>
      <c r="C2327" s="161" t="s">
        <v>802</v>
      </c>
      <c r="D2327" s="36"/>
      <c r="E2327" s="152">
        <v>42455</v>
      </c>
      <c r="F2327" s="58">
        <v>44482</v>
      </c>
      <c r="G2327" s="5">
        <f t="shared" si="218"/>
        <v>5.5534246575342463</v>
      </c>
      <c r="H2327" s="11">
        <v>15</v>
      </c>
      <c r="I2327" s="11"/>
      <c r="J2327" s="87">
        <v>0.05</v>
      </c>
      <c r="K2327" s="88">
        <f t="shared" si="219"/>
        <v>6.3333333333333325E-2</v>
      </c>
      <c r="L2327" s="238">
        <v>115522</v>
      </c>
      <c r="M2327" s="238">
        <v>96435.76</v>
      </c>
      <c r="N2327" s="89">
        <v>0.05</v>
      </c>
      <c r="O2327" s="239">
        <f t="shared" si="221"/>
        <v>121298.1</v>
      </c>
      <c r="P2327" s="238">
        <f t="shared" si="222"/>
        <v>42662.591098630131</v>
      </c>
      <c r="Q2327" s="238">
        <f t="shared" si="223"/>
        <v>78635.508901369874</v>
      </c>
      <c r="R2327" s="89">
        <v>0.05</v>
      </c>
      <c r="S2327" s="238">
        <f t="shared" si="220"/>
        <v>74703.733456301372</v>
      </c>
    </row>
    <row r="2328" spans="2:19" ht="15" customHeight="1" x14ac:dyDescent="0.25">
      <c r="B2328" s="11">
        <v>2324</v>
      </c>
      <c r="C2328" s="161" t="s">
        <v>803</v>
      </c>
      <c r="D2328" s="36"/>
      <c r="E2328" s="152">
        <v>42455</v>
      </c>
      <c r="F2328" s="58">
        <v>44482</v>
      </c>
      <c r="G2328" s="5">
        <f t="shared" si="218"/>
        <v>5.5534246575342463</v>
      </c>
      <c r="H2328" s="11">
        <v>15</v>
      </c>
      <c r="I2328" s="11"/>
      <c r="J2328" s="87">
        <v>0.05</v>
      </c>
      <c r="K2328" s="88">
        <f t="shared" si="219"/>
        <v>6.3333333333333325E-2</v>
      </c>
      <c r="L2328" s="238">
        <v>1470672</v>
      </c>
      <c r="M2328" s="238">
        <v>1227691.4099999999</v>
      </c>
      <c r="N2328" s="89">
        <v>0.05</v>
      </c>
      <c r="O2328" s="239">
        <f t="shared" si="221"/>
        <v>1544205.6</v>
      </c>
      <c r="P2328" s="238">
        <f t="shared" si="222"/>
        <v>543123.19883835607</v>
      </c>
      <c r="Q2328" s="238">
        <f t="shared" si="223"/>
        <v>1001082.401161644</v>
      </c>
      <c r="R2328" s="89">
        <v>0.05</v>
      </c>
      <c r="S2328" s="238">
        <f t="shared" si="220"/>
        <v>951028.28110356175</v>
      </c>
    </row>
    <row r="2329" spans="2:19" ht="15" customHeight="1" x14ac:dyDescent="0.25">
      <c r="B2329" s="11">
        <v>2325</v>
      </c>
      <c r="C2329" s="161" t="s">
        <v>804</v>
      </c>
      <c r="D2329" s="36"/>
      <c r="E2329" s="152">
        <v>42455</v>
      </c>
      <c r="F2329" s="58">
        <v>44482</v>
      </c>
      <c r="G2329" s="5">
        <f t="shared" si="218"/>
        <v>5.5534246575342463</v>
      </c>
      <c r="H2329" s="11">
        <v>5</v>
      </c>
      <c r="I2329" s="11"/>
      <c r="J2329" s="87">
        <v>0.05</v>
      </c>
      <c r="K2329" s="88">
        <f t="shared" si="219"/>
        <v>0.19</v>
      </c>
      <c r="L2329" s="238">
        <v>244903</v>
      </c>
      <c r="M2329" s="238">
        <v>204440.76</v>
      </c>
      <c r="N2329" s="89">
        <v>0.05</v>
      </c>
      <c r="O2329" s="239">
        <f t="shared" si="221"/>
        <v>257148.15000000002</v>
      </c>
      <c r="P2329" s="238">
        <f t="shared" si="222"/>
        <v>271330.04660136986</v>
      </c>
      <c r="Q2329" s="238">
        <f t="shared" si="223"/>
        <v>0</v>
      </c>
      <c r="R2329" s="89">
        <v>0.05</v>
      </c>
      <c r="S2329" s="238">
        <f t="shared" si="220"/>
        <v>12857.407500000001</v>
      </c>
    </row>
    <row r="2330" spans="2:19" ht="15" customHeight="1" x14ac:dyDescent="0.25">
      <c r="B2330" s="11">
        <v>2326</v>
      </c>
      <c r="C2330" s="161" t="s">
        <v>805</v>
      </c>
      <c r="D2330" s="36"/>
      <c r="E2330" s="152">
        <v>42455</v>
      </c>
      <c r="F2330" s="58">
        <v>44482</v>
      </c>
      <c r="G2330" s="5">
        <f t="shared" si="218"/>
        <v>5.5534246575342463</v>
      </c>
      <c r="H2330" s="11">
        <v>25</v>
      </c>
      <c r="I2330" s="11"/>
      <c r="J2330" s="87">
        <v>0.05</v>
      </c>
      <c r="K2330" s="88">
        <f t="shared" si="219"/>
        <v>3.7999999999999999E-2</v>
      </c>
      <c r="L2330" s="238">
        <v>16180577</v>
      </c>
      <c r="M2330" s="238">
        <v>13507264.279999999</v>
      </c>
      <c r="N2330" s="89">
        <v>0.05</v>
      </c>
      <c r="O2330" s="239">
        <f t="shared" si="221"/>
        <v>16989605.850000001</v>
      </c>
      <c r="P2330" s="238">
        <f t="shared" si="222"/>
        <v>3585318.8498687674</v>
      </c>
      <c r="Q2330" s="238">
        <f t="shared" si="223"/>
        <v>13404287.000131235</v>
      </c>
      <c r="R2330" s="89">
        <v>0.05</v>
      </c>
      <c r="S2330" s="238">
        <f t="shared" si="220"/>
        <v>12734072.650124673</v>
      </c>
    </row>
    <row r="2331" spans="2:19" ht="15" customHeight="1" x14ac:dyDescent="0.25">
      <c r="B2331" s="11">
        <v>2327</v>
      </c>
      <c r="C2331" s="161" t="s">
        <v>806</v>
      </c>
      <c r="D2331" s="36"/>
      <c r="E2331" s="152">
        <v>42455</v>
      </c>
      <c r="F2331" s="58">
        <v>44482</v>
      </c>
      <c r="G2331" s="5">
        <f t="shared" si="218"/>
        <v>5.5534246575342463</v>
      </c>
      <c r="H2331" s="11">
        <v>15</v>
      </c>
      <c r="I2331" s="11"/>
      <c r="J2331" s="87">
        <v>0.05</v>
      </c>
      <c r="K2331" s="88">
        <f t="shared" si="219"/>
        <v>6.3333333333333325E-2</v>
      </c>
      <c r="L2331" s="238">
        <v>3648886</v>
      </c>
      <c r="M2331" s="238">
        <v>3046026.58</v>
      </c>
      <c r="N2331" s="89">
        <v>0.05</v>
      </c>
      <c r="O2331" s="239">
        <f t="shared" si="221"/>
        <v>3831330.3000000003</v>
      </c>
      <c r="P2331" s="238">
        <f t="shared" si="222"/>
        <v>1347543.5967479451</v>
      </c>
      <c r="Q2331" s="238">
        <f t="shared" si="223"/>
        <v>2483786.7032520552</v>
      </c>
      <c r="R2331" s="89">
        <v>0.05</v>
      </c>
      <c r="S2331" s="238">
        <f t="shared" si="220"/>
        <v>2359597.3680894524</v>
      </c>
    </row>
    <row r="2332" spans="2:19" x14ac:dyDescent="0.25">
      <c r="B2332" s="11">
        <v>2328</v>
      </c>
      <c r="C2332" s="161" t="s">
        <v>807</v>
      </c>
      <c r="D2332" s="36"/>
      <c r="E2332" s="152">
        <v>42455</v>
      </c>
      <c r="F2332" s="58">
        <v>44482</v>
      </c>
      <c r="G2332" s="5">
        <f t="shared" si="218"/>
        <v>5.5534246575342463</v>
      </c>
      <c r="H2332" s="11">
        <v>25</v>
      </c>
      <c r="I2332" s="11"/>
      <c r="J2332" s="87">
        <v>0.05</v>
      </c>
      <c r="K2332" s="88">
        <f t="shared" si="219"/>
        <v>3.7999999999999999E-2</v>
      </c>
      <c r="L2332" s="238">
        <v>700779188</v>
      </c>
      <c r="M2332" s="238">
        <v>584998278.69000006</v>
      </c>
      <c r="N2332" s="89">
        <v>0.05</v>
      </c>
      <c r="O2332" s="239">
        <f t="shared" si="221"/>
        <v>735818147.39999998</v>
      </c>
      <c r="P2332" s="238">
        <f t="shared" si="222"/>
        <v>155279804.44282848</v>
      </c>
      <c r="Q2332" s="238">
        <f t="shared" si="223"/>
        <v>580538342.95717144</v>
      </c>
      <c r="R2332" s="89">
        <v>0.05</v>
      </c>
      <c r="S2332" s="238">
        <f t="shared" si="220"/>
        <v>551511425.80931282</v>
      </c>
    </row>
    <row r="2333" spans="2:19" x14ac:dyDescent="0.25">
      <c r="B2333" s="11">
        <v>2329</v>
      </c>
      <c r="C2333" s="161" t="s">
        <v>808</v>
      </c>
      <c r="D2333" s="36"/>
      <c r="E2333" s="152">
        <v>42455</v>
      </c>
      <c r="F2333" s="58">
        <v>44482</v>
      </c>
      <c r="G2333" s="5">
        <f t="shared" si="218"/>
        <v>5.5534246575342463</v>
      </c>
      <c r="H2333" s="11">
        <v>25</v>
      </c>
      <c r="I2333" s="11"/>
      <c r="J2333" s="87">
        <v>0.05</v>
      </c>
      <c r="K2333" s="88">
        <f t="shared" si="219"/>
        <v>3.7999999999999999E-2</v>
      </c>
      <c r="L2333" s="238">
        <v>132636111</v>
      </c>
      <c r="M2333" s="238">
        <v>110722318.75</v>
      </c>
      <c r="N2333" s="89">
        <v>0.05</v>
      </c>
      <c r="O2333" s="239">
        <f t="shared" si="221"/>
        <v>139267916.55000001</v>
      </c>
      <c r="P2333" s="238">
        <f t="shared" si="222"/>
        <v>29389727.507343289</v>
      </c>
      <c r="Q2333" s="238">
        <f t="shared" si="223"/>
        <v>109878189.04265672</v>
      </c>
      <c r="R2333" s="89">
        <v>0.05</v>
      </c>
      <c r="S2333" s="238">
        <f t="shared" si="220"/>
        <v>104384279.59052388</v>
      </c>
    </row>
    <row r="2334" spans="2:19" ht="15" customHeight="1" x14ac:dyDescent="0.25">
      <c r="B2334" s="11">
        <v>2330</v>
      </c>
      <c r="C2334" s="161" t="s">
        <v>809</v>
      </c>
      <c r="D2334" s="36"/>
      <c r="E2334" s="152">
        <v>42455</v>
      </c>
      <c r="F2334" s="58">
        <v>44482</v>
      </c>
      <c r="G2334" s="5">
        <f t="shared" si="218"/>
        <v>5.5534246575342463</v>
      </c>
      <c r="H2334" s="11">
        <v>15</v>
      </c>
      <c r="I2334" s="11"/>
      <c r="J2334" s="87">
        <v>0.05</v>
      </c>
      <c r="K2334" s="88">
        <f t="shared" si="219"/>
        <v>6.3333333333333325E-2</v>
      </c>
      <c r="L2334" s="238">
        <v>3702028</v>
      </c>
      <c r="M2334" s="238">
        <v>3090388.59</v>
      </c>
      <c r="N2334" s="89">
        <v>0.08</v>
      </c>
      <c r="O2334" s="239">
        <f t="shared" si="221"/>
        <v>3998190.24</v>
      </c>
      <c r="P2334" s="238">
        <f t="shared" si="222"/>
        <v>1406231.0567408218</v>
      </c>
      <c r="Q2334" s="238">
        <f t="shared" si="223"/>
        <v>2591959.1832591784</v>
      </c>
      <c r="R2334" s="89">
        <v>0.05</v>
      </c>
      <c r="S2334" s="238">
        <f t="shared" si="220"/>
        <v>2462361.2240962195</v>
      </c>
    </row>
    <row r="2335" spans="2:19" x14ac:dyDescent="0.25">
      <c r="B2335" s="11">
        <v>2331</v>
      </c>
      <c r="C2335" s="161" t="s">
        <v>810</v>
      </c>
      <c r="D2335" s="36"/>
      <c r="E2335" s="152">
        <v>42455</v>
      </c>
      <c r="F2335" s="58">
        <v>44482</v>
      </c>
      <c r="G2335" s="5">
        <f t="shared" si="218"/>
        <v>5.5534246575342463</v>
      </c>
      <c r="H2335" s="11">
        <v>25</v>
      </c>
      <c r="I2335" s="11"/>
      <c r="J2335" s="87">
        <v>0.05</v>
      </c>
      <c r="K2335" s="88">
        <f t="shared" si="219"/>
        <v>3.7999999999999999E-2</v>
      </c>
      <c r="L2335" s="238">
        <v>26632042</v>
      </c>
      <c r="M2335" s="238">
        <v>22231965.489999998</v>
      </c>
      <c r="N2335" s="89">
        <v>0.05</v>
      </c>
      <c r="O2335" s="239">
        <f t="shared" si="221"/>
        <v>27963644.100000001</v>
      </c>
      <c r="P2335" s="238">
        <f t="shared" si="222"/>
        <v>5901171.6450591786</v>
      </c>
      <c r="Q2335" s="238">
        <f t="shared" si="223"/>
        <v>22062472.454940822</v>
      </c>
      <c r="R2335" s="89">
        <v>0.05</v>
      </c>
      <c r="S2335" s="238">
        <f t="shared" si="220"/>
        <v>20959348.832193781</v>
      </c>
    </row>
    <row r="2336" spans="2:19" x14ac:dyDescent="0.25">
      <c r="B2336" s="11">
        <v>2332</v>
      </c>
      <c r="C2336" s="161" t="s">
        <v>811</v>
      </c>
      <c r="D2336" s="36"/>
      <c r="E2336" s="152">
        <v>42455</v>
      </c>
      <c r="F2336" s="58">
        <v>44482</v>
      </c>
      <c r="G2336" s="5">
        <f t="shared" si="218"/>
        <v>5.5534246575342463</v>
      </c>
      <c r="H2336" s="11">
        <v>12</v>
      </c>
      <c r="I2336" s="11"/>
      <c r="J2336" s="87">
        <v>0.05</v>
      </c>
      <c r="K2336" s="88">
        <f t="shared" si="219"/>
        <v>7.9166666666666663E-2</v>
      </c>
      <c r="L2336" s="238">
        <v>25669820</v>
      </c>
      <c r="M2336" s="238">
        <v>21428719.300000001</v>
      </c>
      <c r="N2336" s="89">
        <v>0.05</v>
      </c>
      <c r="O2336" s="239">
        <f t="shared" si="221"/>
        <v>26953311</v>
      </c>
      <c r="P2336" s="238">
        <f t="shared" si="222"/>
        <v>11849918.567842465</v>
      </c>
      <c r="Q2336" s="238">
        <f t="shared" si="223"/>
        <v>15103392.432157535</v>
      </c>
      <c r="R2336" s="89">
        <v>0.05</v>
      </c>
      <c r="S2336" s="238">
        <f t="shared" si="220"/>
        <v>14348222.810549658</v>
      </c>
    </row>
    <row r="2337" spans="2:19" x14ac:dyDescent="0.25">
      <c r="B2337" s="11">
        <v>2333</v>
      </c>
      <c r="C2337" s="161" t="s">
        <v>811</v>
      </c>
      <c r="D2337" s="36"/>
      <c r="E2337" s="152">
        <v>42455</v>
      </c>
      <c r="F2337" s="58">
        <v>44482</v>
      </c>
      <c r="G2337" s="5">
        <f t="shared" si="218"/>
        <v>5.5534246575342463</v>
      </c>
      <c r="H2337" s="11">
        <v>12</v>
      </c>
      <c r="I2337" s="11"/>
      <c r="J2337" s="87">
        <v>0.05</v>
      </c>
      <c r="K2337" s="88">
        <f t="shared" si="219"/>
        <v>7.9166666666666663E-2</v>
      </c>
      <c r="L2337" s="238">
        <v>25669820</v>
      </c>
      <c r="M2337" s="238">
        <v>21428719.300000001</v>
      </c>
      <c r="N2337" s="89">
        <v>0.05</v>
      </c>
      <c r="O2337" s="239">
        <f t="shared" si="221"/>
        <v>26953311</v>
      </c>
      <c r="P2337" s="238">
        <f t="shared" si="222"/>
        <v>11849918.567842465</v>
      </c>
      <c r="Q2337" s="238">
        <f t="shared" si="223"/>
        <v>15103392.432157535</v>
      </c>
      <c r="R2337" s="89">
        <v>0.05</v>
      </c>
      <c r="S2337" s="238">
        <f t="shared" si="220"/>
        <v>14348222.810549658</v>
      </c>
    </row>
    <row r="2338" spans="2:19" x14ac:dyDescent="0.25">
      <c r="B2338" s="11">
        <v>2334</v>
      </c>
      <c r="C2338" s="161" t="s">
        <v>811</v>
      </c>
      <c r="D2338" s="36"/>
      <c r="E2338" s="152">
        <v>42455</v>
      </c>
      <c r="F2338" s="58">
        <v>44482</v>
      </c>
      <c r="G2338" s="5">
        <f t="shared" si="218"/>
        <v>5.5534246575342463</v>
      </c>
      <c r="H2338" s="11">
        <v>12</v>
      </c>
      <c r="I2338" s="11"/>
      <c r="J2338" s="87">
        <v>0.05</v>
      </c>
      <c r="K2338" s="88">
        <f t="shared" si="219"/>
        <v>7.9166666666666663E-2</v>
      </c>
      <c r="L2338" s="238">
        <v>25669820</v>
      </c>
      <c r="M2338" s="238">
        <v>21428719.300000001</v>
      </c>
      <c r="N2338" s="89">
        <v>0.05</v>
      </c>
      <c r="O2338" s="239">
        <f t="shared" si="221"/>
        <v>26953311</v>
      </c>
      <c r="P2338" s="238">
        <f t="shared" si="222"/>
        <v>11849918.567842465</v>
      </c>
      <c r="Q2338" s="238">
        <f t="shared" si="223"/>
        <v>15103392.432157535</v>
      </c>
      <c r="R2338" s="89">
        <v>0.05</v>
      </c>
      <c r="S2338" s="238">
        <f t="shared" si="220"/>
        <v>14348222.810549658</v>
      </c>
    </row>
    <row r="2339" spans="2:19" ht="15" customHeight="1" x14ac:dyDescent="0.25">
      <c r="B2339" s="11">
        <v>2335</v>
      </c>
      <c r="C2339" s="161" t="s">
        <v>812</v>
      </c>
      <c r="D2339" s="36"/>
      <c r="E2339" s="152">
        <v>42455</v>
      </c>
      <c r="F2339" s="58">
        <v>44482</v>
      </c>
      <c r="G2339" s="5">
        <f t="shared" si="218"/>
        <v>5.5534246575342463</v>
      </c>
      <c r="H2339" s="11">
        <v>5</v>
      </c>
      <c r="I2339" s="11"/>
      <c r="J2339" s="87">
        <v>0.05</v>
      </c>
      <c r="K2339" s="88">
        <f t="shared" si="219"/>
        <v>0.19</v>
      </c>
      <c r="L2339" s="238">
        <v>267600</v>
      </c>
      <c r="M2339" s="238">
        <v>223387.83</v>
      </c>
      <c r="N2339" s="89">
        <v>0.08</v>
      </c>
      <c r="O2339" s="239">
        <f t="shared" si="221"/>
        <v>289008</v>
      </c>
      <c r="P2339" s="238">
        <f t="shared" si="222"/>
        <v>304946.98915068497</v>
      </c>
      <c r="Q2339" s="238">
        <f t="shared" si="223"/>
        <v>0</v>
      </c>
      <c r="R2339" s="89">
        <v>0.05</v>
      </c>
      <c r="S2339" s="238">
        <f t="shared" si="220"/>
        <v>14450.400000000001</v>
      </c>
    </row>
    <row r="2340" spans="2:19" ht="15" customHeight="1" x14ac:dyDescent="0.25">
      <c r="B2340" s="11">
        <v>2336</v>
      </c>
      <c r="C2340" s="161" t="s">
        <v>812</v>
      </c>
      <c r="D2340" s="36"/>
      <c r="E2340" s="152">
        <v>42455</v>
      </c>
      <c r="F2340" s="58">
        <v>44482</v>
      </c>
      <c r="G2340" s="5">
        <f t="shared" si="218"/>
        <v>5.5534246575342463</v>
      </c>
      <c r="H2340" s="11">
        <v>5</v>
      </c>
      <c r="I2340" s="11"/>
      <c r="J2340" s="87">
        <v>0.05</v>
      </c>
      <c r="K2340" s="88">
        <f t="shared" si="219"/>
        <v>0.19</v>
      </c>
      <c r="L2340" s="238">
        <v>267600</v>
      </c>
      <c r="M2340" s="238">
        <v>223387.83</v>
      </c>
      <c r="N2340" s="89">
        <v>0.08</v>
      </c>
      <c r="O2340" s="239">
        <f t="shared" si="221"/>
        <v>289008</v>
      </c>
      <c r="P2340" s="238">
        <f t="shared" si="222"/>
        <v>304946.98915068497</v>
      </c>
      <c r="Q2340" s="238">
        <f t="shared" si="223"/>
        <v>0</v>
      </c>
      <c r="R2340" s="89">
        <v>0.05</v>
      </c>
      <c r="S2340" s="238">
        <f t="shared" si="220"/>
        <v>14450.400000000001</v>
      </c>
    </row>
    <row r="2341" spans="2:19" x14ac:dyDescent="0.25">
      <c r="B2341" s="11">
        <v>2337</v>
      </c>
      <c r="C2341" s="161" t="s">
        <v>813</v>
      </c>
      <c r="D2341" s="36"/>
      <c r="E2341" s="152">
        <v>42455</v>
      </c>
      <c r="F2341" s="58">
        <v>44482</v>
      </c>
      <c r="G2341" s="5">
        <f t="shared" si="218"/>
        <v>5.5534246575342463</v>
      </c>
      <c r="H2341" s="11">
        <v>25</v>
      </c>
      <c r="I2341" s="11"/>
      <c r="J2341" s="87">
        <v>0.05</v>
      </c>
      <c r="K2341" s="88">
        <f t="shared" si="219"/>
        <v>3.7999999999999999E-2</v>
      </c>
      <c r="L2341" s="238">
        <v>27459868</v>
      </c>
      <c r="M2341" s="238">
        <v>22923020.260000002</v>
      </c>
      <c r="N2341" s="89">
        <v>0.05</v>
      </c>
      <c r="O2341" s="239">
        <f t="shared" si="221"/>
        <v>28832861.400000002</v>
      </c>
      <c r="P2341" s="238">
        <f t="shared" si="222"/>
        <v>6084602.6909490414</v>
      </c>
      <c r="Q2341" s="238">
        <f t="shared" si="223"/>
        <v>22748258.709050961</v>
      </c>
      <c r="R2341" s="89">
        <v>0.05</v>
      </c>
      <c r="S2341" s="238">
        <f t="shared" si="220"/>
        <v>21610845.77359841</v>
      </c>
    </row>
    <row r="2342" spans="2:19" x14ac:dyDescent="0.25">
      <c r="B2342" s="11">
        <v>2338</v>
      </c>
      <c r="C2342" s="161" t="s">
        <v>813</v>
      </c>
      <c r="D2342" s="36"/>
      <c r="E2342" s="152">
        <v>42455</v>
      </c>
      <c r="F2342" s="58">
        <v>44482</v>
      </c>
      <c r="G2342" s="5">
        <f t="shared" si="218"/>
        <v>5.5534246575342463</v>
      </c>
      <c r="H2342" s="11">
        <v>25</v>
      </c>
      <c r="I2342" s="11"/>
      <c r="J2342" s="87">
        <v>0.05</v>
      </c>
      <c r="K2342" s="88">
        <f t="shared" si="219"/>
        <v>3.7999999999999999E-2</v>
      </c>
      <c r="L2342" s="238">
        <v>27459868</v>
      </c>
      <c r="M2342" s="238">
        <v>22923020.260000002</v>
      </c>
      <c r="N2342" s="89">
        <v>0.05</v>
      </c>
      <c r="O2342" s="239">
        <f t="shared" si="221"/>
        <v>28832861.400000002</v>
      </c>
      <c r="P2342" s="238">
        <f t="shared" si="222"/>
        <v>6084602.6909490414</v>
      </c>
      <c r="Q2342" s="238">
        <f t="shared" si="223"/>
        <v>22748258.709050961</v>
      </c>
      <c r="R2342" s="89">
        <v>0.05</v>
      </c>
      <c r="S2342" s="238">
        <f t="shared" si="220"/>
        <v>21610845.77359841</v>
      </c>
    </row>
    <row r="2343" spans="2:19" x14ac:dyDescent="0.25">
      <c r="B2343" s="11">
        <v>2339</v>
      </c>
      <c r="C2343" s="161" t="s">
        <v>813</v>
      </c>
      <c r="D2343" s="36"/>
      <c r="E2343" s="152">
        <v>42455</v>
      </c>
      <c r="F2343" s="58">
        <v>44482</v>
      </c>
      <c r="G2343" s="5">
        <f t="shared" si="218"/>
        <v>5.5534246575342463</v>
      </c>
      <c r="H2343" s="11">
        <v>25</v>
      </c>
      <c r="I2343" s="11"/>
      <c r="J2343" s="87">
        <v>0.05</v>
      </c>
      <c r="K2343" s="88">
        <f t="shared" si="219"/>
        <v>3.7999999999999999E-2</v>
      </c>
      <c r="L2343" s="238">
        <v>27459868</v>
      </c>
      <c r="M2343" s="238">
        <v>22923020.260000002</v>
      </c>
      <c r="N2343" s="89">
        <v>0.05</v>
      </c>
      <c r="O2343" s="239">
        <f t="shared" si="221"/>
        <v>28832861.400000002</v>
      </c>
      <c r="P2343" s="238">
        <f t="shared" si="222"/>
        <v>6084602.6909490414</v>
      </c>
      <c r="Q2343" s="238">
        <f t="shared" si="223"/>
        <v>22748258.709050961</v>
      </c>
      <c r="R2343" s="89">
        <v>0.05</v>
      </c>
      <c r="S2343" s="238">
        <f t="shared" si="220"/>
        <v>21610845.77359841</v>
      </c>
    </row>
    <row r="2344" spans="2:19" x14ac:dyDescent="0.25">
      <c r="B2344" s="11">
        <v>2340</v>
      </c>
      <c r="C2344" s="161" t="s">
        <v>813</v>
      </c>
      <c r="D2344" s="36"/>
      <c r="E2344" s="152">
        <v>42455</v>
      </c>
      <c r="F2344" s="58">
        <v>44482</v>
      </c>
      <c r="G2344" s="5">
        <f t="shared" si="218"/>
        <v>5.5534246575342463</v>
      </c>
      <c r="H2344" s="11">
        <v>25</v>
      </c>
      <c r="I2344" s="11"/>
      <c r="J2344" s="87">
        <v>0.05</v>
      </c>
      <c r="K2344" s="88">
        <f t="shared" si="219"/>
        <v>3.7999999999999999E-2</v>
      </c>
      <c r="L2344" s="238">
        <v>27459868</v>
      </c>
      <c r="M2344" s="238">
        <v>22923020.260000002</v>
      </c>
      <c r="N2344" s="89">
        <v>0.05</v>
      </c>
      <c r="O2344" s="239">
        <f t="shared" si="221"/>
        <v>28832861.400000002</v>
      </c>
      <c r="P2344" s="238">
        <f t="shared" si="222"/>
        <v>6084602.6909490414</v>
      </c>
      <c r="Q2344" s="238">
        <f t="shared" si="223"/>
        <v>22748258.709050961</v>
      </c>
      <c r="R2344" s="89">
        <v>0.05</v>
      </c>
      <c r="S2344" s="238">
        <f t="shared" si="220"/>
        <v>21610845.77359841</v>
      </c>
    </row>
    <row r="2345" spans="2:19" x14ac:dyDescent="0.25">
      <c r="B2345" s="11">
        <v>2341</v>
      </c>
      <c r="C2345" s="161" t="s">
        <v>814</v>
      </c>
      <c r="D2345" s="36"/>
      <c r="E2345" s="152">
        <v>42455</v>
      </c>
      <c r="F2345" s="58">
        <v>44482</v>
      </c>
      <c r="G2345" s="5">
        <f t="shared" si="218"/>
        <v>5.5534246575342463</v>
      </c>
      <c r="H2345" s="11">
        <v>25</v>
      </c>
      <c r="I2345" s="11"/>
      <c r="J2345" s="87">
        <v>0.05</v>
      </c>
      <c r="K2345" s="88">
        <f t="shared" si="219"/>
        <v>3.7999999999999999E-2</v>
      </c>
      <c r="L2345" s="238">
        <v>18854177</v>
      </c>
      <c r="M2345" s="238">
        <v>15739139.07</v>
      </c>
      <c r="N2345" s="89">
        <v>0.05</v>
      </c>
      <c r="O2345" s="239">
        <f t="shared" si="221"/>
        <v>19796885.850000001</v>
      </c>
      <c r="P2345" s="238">
        <f t="shared" si="222"/>
        <v>4177739.5328276716</v>
      </c>
      <c r="Q2345" s="238">
        <f t="shared" si="223"/>
        <v>15619146.31717233</v>
      </c>
      <c r="R2345" s="89">
        <v>0.05</v>
      </c>
      <c r="S2345" s="238">
        <f t="shared" si="220"/>
        <v>14838189.001313712</v>
      </c>
    </row>
    <row r="2346" spans="2:19" x14ac:dyDescent="0.25">
      <c r="B2346" s="11">
        <v>2342</v>
      </c>
      <c r="C2346" s="161" t="s">
        <v>814</v>
      </c>
      <c r="D2346" s="36"/>
      <c r="E2346" s="152">
        <v>42455</v>
      </c>
      <c r="F2346" s="58">
        <v>44482</v>
      </c>
      <c r="G2346" s="5">
        <f t="shared" si="218"/>
        <v>5.5534246575342463</v>
      </c>
      <c r="H2346" s="11">
        <v>25</v>
      </c>
      <c r="I2346" s="11"/>
      <c r="J2346" s="87">
        <v>0.05</v>
      </c>
      <c r="K2346" s="88">
        <f t="shared" si="219"/>
        <v>3.7999999999999999E-2</v>
      </c>
      <c r="L2346" s="238">
        <v>18854177</v>
      </c>
      <c r="M2346" s="238">
        <v>15739139.07</v>
      </c>
      <c r="N2346" s="89">
        <v>0.05</v>
      </c>
      <c r="O2346" s="239">
        <f t="shared" si="221"/>
        <v>19796885.850000001</v>
      </c>
      <c r="P2346" s="238">
        <f t="shared" si="222"/>
        <v>4177739.5328276716</v>
      </c>
      <c r="Q2346" s="238">
        <f t="shared" si="223"/>
        <v>15619146.31717233</v>
      </c>
      <c r="R2346" s="89">
        <v>0.05</v>
      </c>
      <c r="S2346" s="238">
        <f t="shared" si="220"/>
        <v>14838189.001313712</v>
      </c>
    </row>
    <row r="2347" spans="2:19" x14ac:dyDescent="0.25">
      <c r="B2347" s="11">
        <v>2343</v>
      </c>
      <c r="C2347" s="161" t="s">
        <v>814</v>
      </c>
      <c r="D2347" s="36"/>
      <c r="E2347" s="152">
        <v>42455</v>
      </c>
      <c r="F2347" s="58">
        <v>44482</v>
      </c>
      <c r="G2347" s="5">
        <f t="shared" si="218"/>
        <v>5.5534246575342463</v>
      </c>
      <c r="H2347" s="11">
        <v>25</v>
      </c>
      <c r="I2347" s="11"/>
      <c r="J2347" s="87">
        <v>0.05</v>
      </c>
      <c r="K2347" s="88">
        <f t="shared" si="219"/>
        <v>3.7999999999999999E-2</v>
      </c>
      <c r="L2347" s="238">
        <v>18854177</v>
      </c>
      <c r="M2347" s="238">
        <v>15739139.07</v>
      </c>
      <c r="N2347" s="89">
        <v>0.05</v>
      </c>
      <c r="O2347" s="239">
        <f t="shared" si="221"/>
        <v>19796885.850000001</v>
      </c>
      <c r="P2347" s="238">
        <f t="shared" si="222"/>
        <v>4177739.5328276716</v>
      </c>
      <c r="Q2347" s="238">
        <f t="shared" si="223"/>
        <v>15619146.31717233</v>
      </c>
      <c r="R2347" s="89">
        <v>0.05</v>
      </c>
      <c r="S2347" s="238">
        <f t="shared" si="220"/>
        <v>14838189.001313712</v>
      </c>
    </row>
    <row r="2348" spans="2:19" x14ac:dyDescent="0.25">
      <c r="B2348" s="11">
        <v>2344</v>
      </c>
      <c r="C2348" s="161" t="s">
        <v>814</v>
      </c>
      <c r="D2348" s="36"/>
      <c r="E2348" s="152">
        <v>42455</v>
      </c>
      <c r="F2348" s="58">
        <v>44482</v>
      </c>
      <c r="G2348" s="5">
        <f t="shared" si="218"/>
        <v>5.5534246575342463</v>
      </c>
      <c r="H2348" s="11">
        <v>25</v>
      </c>
      <c r="I2348" s="11"/>
      <c r="J2348" s="87">
        <v>0.05</v>
      </c>
      <c r="K2348" s="88">
        <f t="shared" si="219"/>
        <v>3.7999999999999999E-2</v>
      </c>
      <c r="L2348" s="238">
        <v>18854177</v>
      </c>
      <c r="M2348" s="238">
        <v>15739139.07</v>
      </c>
      <c r="N2348" s="89">
        <v>0.05</v>
      </c>
      <c r="O2348" s="239">
        <f t="shared" si="221"/>
        <v>19796885.850000001</v>
      </c>
      <c r="P2348" s="238">
        <f t="shared" si="222"/>
        <v>4177739.5328276716</v>
      </c>
      <c r="Q2348" s="238">
        <f t="shared" si="223"/>
        <v>15619146.31717233</v>
      </c>
      <c r="R2348" s="89">
        <v>0.05</v>
      </c>
      <c r="S2348" s="238">
        <f t="shared" si="220"/>
        <v>14838189.001313712</v>
      </c>
    </row>
    <row r="2349" spans="2:19" x14ac:dyDescent="0.25">
      <c r="B2349" s="11">
        <v>2345</v>
      </c>
      <c r="C2349" s="161" t="s">
        <v>815</v>
      </c>
      <c r="D2349" s="36"/>
      <c r="E2349" s="152">
        <v>42455</v>
      </c>
      <c r="F2349" s="58">
        <v>44482</v>
      </c>
      <c r="G2349" s="5">
        <f t="shared" si="218"/>
        <v>5.5534246575342463</v>
      </c>
      <c r="H2349" s="11">
        <v>12</v>
      </c>
      <c r="I2349" s="11"/>
      <c r="J2349" s="87">
        <v>0.05</v>
      </c>
      <c r="K2349" s="88">
        <f t="shared" si="219"/>
        <v>7.9166666666666663E-2</v>
      </c>
      <c r="L2349" s="238">
        <v>18360295</v>
      </c>
      <c r="M2349" s="238">
        <v>15326854.949999999</v>
      </c>
      <c r="N2349" s="89">
        <v>0.05</v>
      </c>
      <c r="O2349" s="239">
        <f t="shared" si="221"/>
        <v>19278309.75</v>
      </c>
      <c r="P2349" s="238">
        <f t="shared" si="222"/>
        <v>8475634.0570976008</v>
      </c>
      <c r="Q2349" s="238">
        <f t="shared" si="223"/>
        <v>10802675.692902399</v>
      </c>
      <c r="R2349" s="89">
        <v>0.05</v>
      </c>
      <c r="S2349" s="238">
        <f t="shared" si="220"/>
        <v>10262541.90825728</v>
      </c>
    </row>
    <row r="2350" spans="2:19" x14ac:dyDescent="0.25">
      <c r="B2350" s="11">
        <v>2346</v>
      </c>
      <c r="C2350" s="161" t="s">
        <v>815</v>
      </c>
      <c r="D2350" s="36"/>
      <c r="E2350" s="152">
        <v>42455</v>
      </c>
      <c r="F2350" s="58">
        <v>44482</v>
      </c>
      <c r="G2350" s="5">
        <f t="shared" si="218"/>
        <v>5.5534246575342463</v>
      </c>
      <c r="H2350" s="11">
        <v>12</v>
      </c>
      <c r="I2350" s="11"/>
      <c r="J2350" s="87">
        <v>0.05</v>
      </c>
      <c r="K2350" s="88">
        <f t="shared" si="219"/>
        <v>7.9166666666666663E-2</v>
      </c>
      <c r="L2350" s="238">
        <v>18360295</v>
      </c>
      <c r="M2350" s="238">
        <v>15326854.949999999</v>
      </c>
      <c r="N2350" s="89">
        <v>0.05</v>
      </c>
      <c r="O2350" s="239">
        <f t="shared" si="221"/>
        <v>19278309.75</v>
      </c>
      <c r="P2350" s="238">
        <f t="shared" si="222"/>
        <v>8475634.0570976008</v>
      </c>
      <c r="Q2350" s="238">
        <f t="shared" si="223"/>
        <v>10802675.692902399</v>
      </c>
      <c r="R2350" s="89">
        <v>0.05</v>
      </c>
      <c r="S2350" s="238">
        <f t="shared" si="220"/>
        <v>10262541.90825728</v>
      </c>
    </row>
    <row r="2351" spans="2:19" x14ac:dyDescent="0.25">
      <c r="B2351" s="11">
        <v>2347</v>
      </c>
      <c r="C2351" s="161" t="s">
        <v>815</v>
      </c>
      <c r="D2351" s="36"/>
      <c r="E2351" s="152">
        <v>42455</v>
      </c>
      <c r="F2351" s="58">
        <v>44482</v>
      </c>
      <c r="G2351" s="5">
        <f t="shared" si="218"/>
        <v>5.5534246575342463</v>
      </c>
      <c r="H2351" s="11">
        <v>12</v>
      </c>
      <c r="I2351" s="11"/>
      <c r="J2351" s="87">
        <v>0.05</v>
      </c>
      <c r="K2351" s="88">
        <f t="shared" si="219"/>
        <v>7.9166666666666663E-2</v>
      </c>
      <c r="L2351" s="238">
        <v>18360295</v>
      </c>
      <c r="M2351" s="238">
        <v>15326854.949999999</v>
      </c>
      <c r="N2351" s="89">
        <v>0.05</v>
      </c>
      <c r="O2351" s="239">
        <f t="shared" si="221"/>
        <v>19278309.75</v>
      </c>
      <c r="P2351" s="238">
        <f t="shared" si="222"/>
        <v>8475634.0570976008</v>
      </c>
      <c r="Q2351" s="238">
        <f t="shared" si="223"/>
        <v>10802675.692902399</v>
      </c>
      <c r="R2351" s="89">
        <v>0.05</v>
      </c>
      <c r="S2351" s="238">
        <f t="shared" si="220"/>
        <v>10262541.90825728</v>
      </c>
    </row>
    <row r="2352" spans="2:19" ht="15" customHeight="1" x14ac:dyDescent="0.25">
      <c r="B2352" s="11">
        <v>2348</v>
      </c>
      <c r="C2352" s="161" t="s">
        <v>816</v>
      </c>
      <c r="D2352" s="36"/>
      <c r="E2352" s="152">
        <v>42455</v>
      </c>
      <c r="F2352" s="58">
        <v>44482</v>
      </c>
      <c r="G2352" s="5">
        <f t="shared" si="218"/>
        <v>5.5534246575342463</v>
      </c>
      <c r="H2352" s="11">
        <v>15</v>
      </c>
      <c r="I2352" s="11"/>
      <c r="J2352" s="87">
        <v>0.05</v>
      </c>
      <c r="K2352" s="88">
        <f t="shared" si="219"/>
        <v>6.3333333333333325E-2</v>
      </c>
      <c r="L2352" s="238">
        <v>5305640</v>
      </c>
      <c r="M2352" s="238">
        <v>4429056</v>
      </c>
      <c r="N2352" s="89">
        <v>0.08</v>
      </c>
      <c r="O2352" s="239">
        <f t="shared" si="221"/>
        <v>5730091.2000000002</v>
      </c>
      <c r="P2352" s="238">
        <f t="shared" si="222"/>
        <v>2015369.8847999997</v>
      </c>
      <c r="Q2352" s="238">
        <f t="shared" si="223"/>
        <v>3714721.3152000005</v>
      </c>
      <c r="R2352" s="89">
        <v>0.05</v>
      </c>
      <c r="S2352" s="238">
        <f t="shared" si="220"/>
        <v>3528985.2494400004</v>
      </c>
    </row>
    <row r="2353" spans="2:19" ht="15" customHeight="1" x14ac:dyDescent="0.25">
      <c r="B2353" s="11">
        <v>2349</v>
      </c>
      <c r="C2353" s="161" t="s">
        <v>816</v>
      </c>
      <c r="D2353" s="36"/>
      <c r="E2353" s="152">
        <v>42455</v>
      </c>
      <c r="F2353" s="58">
        <v>44482</v>
      </c>
      <c r="G2353" s="5">
        <f t="shared" si="218"/>
        <v>5.5534246575342463</v>
      </c>
      <c r="H2353" s="11">
        <v>15</v>
      </c>
      <c r="I2353" s="11"/>
      <c r="J2353" s="87">
        <v>0.05</v>
      </c>
      <c r="K2353" s="88">
        <f t="shared" si="219"/>
        <v>6.3333333333333325E-2</v>
      </c>
      <c r="L2353" s="238">
        <v>5305640</v>
      </c>
      <c r="M2353" s="238">
        <v>4429056</v>
      </c>
      <c r="N2353" s="89">
        <v>0.08</v>
      </c>
      <c r="O2353" s="239">
        <f t="shared" si="221"/>
        <v>5730091.2000000002</v>
      </c>
      <c r="P2353" s="238">
        <f t="shared" si="222"/>
        <v>2015369.8847999997</v>
      </c>
      <c r="Q2353" s="238">
        <f t="shared" si="223"/>
        <v>3714721.3152000005</v>
      </c>
      <c r="R2353" s="89">
        <v>0.05</v>
      </c>
      <c r="S2353" s="238">
        <f t="shared" si="220"/>
        <v>3528985.2494400004</v>
      </c>
    </row>
    <row r="2354" spans="2:19" ht="15" customHeight="1" x14ac:dyDescent="0.25">
      <c r="B2354" s="11">
        <v>2350</v>
      </c>
      <c r="C2354" s="161" t="s">
        <v>816</v>
      </c>
      <c r="D2354" s="36"/>
      <c r="E2354" s="152">
        <v>42455</v>
      </c>
      <c r="F2354" s="58">
        <v>44482</v>
      </c>
      <c r="G2354" s="5">
        <f t="shared" si="218"/>
        <v>5.5534246575342463</v>
      </c>
      <c r="H2354" s="11">
        <v>15</v>
      </c>
      <c r="I2354" s="11"/>
      <c r="J2354" s="87">
        <v>0.05</v>
      </c>
      <c r="K2354" s="88">
        <f t="shared" si="219"/>
        <v>6.3333333333333325E-2</v>
      </c>
      <c r="L2354" s="238">
        <v>6007430</v>
      </c>
      <c r="M2354" s="238">
        <v>5014898.09</v>
      </c>
      <c r="N2354" s="89">
        <v>0.08</v>
      </c>
      <c r="O2354" s="239">
        <f t="shared" si="221"/>
        <v>6488024.4000000004</v>
      </c>
      <c r="P2354" s="238">
        <f t="shared" si="222"/>
        <v>2281947.7965041092</v>
      </c>
      <c r="Q2354" s="238">
        <f t="shared" si="223"/>
        <v>4206076.6034958912</v>
      </c>
      <c r="R2354" s="89">
        <v>0.05</v>
      </c>
      <c r="S2354" s="238">
        <f t="shared" si="220"/>
        <v>3995772.7733210963</v>
      </c>
    </row>
    <row r="2355" spans="2:19" ht="15" customHeight="1" x14ac:dyDescent="0.25">
      <c r="B2355" s="11">
        <v>2351</v>
      </c>
      <c r="C2355" s="161" t="s">
        <v>816</v>
      </c>
      <c r="D2355" s="36"/>
      <c r="E2355" s="152">
        <v>42455</v>
      </c>
      <c r="F2355" s="58">
        <v>44482</v>
      </c>
      <c r="G2355" s="5">
        <f t="shared" si="218"/>
        <v>5.5534246575342463</v>
      </c>
      <c r="H2355" s="11">
        <v>15</v>
      </c>
      <c r="I2355" s="11"/>
      <c r="J2355" s="87">
        <v>0.05</v>
      </c>
      <c r="K2355" s="88">
        <f t="shared" si="219"/>
        <v>6.3333333333333325E-2</v>
      </c>
      <c r="L2355" s="238">
        <v>6007430</v>
      </c>
      <c r="M2355" s="238">
        <v>5014898.09</v>
      </c>
      <c r="N2355" s="89">
        <v>0.08</v>
      </c>
      <c r="O2355" s="239">
        <f t="shared" si="221"/>
        <v>6488024.4000000004</v>
      </c>
      <c r="P2355" s="238">
        <f t="shared" si="222"/>
        <v>2281947.7965041092</v>
      </c>
      <c r="Q2355" s="238">
        <f t="shared" si="223"/>
        <v>4206076.6034958912</v>
      </c>
      <c r="R2355" s="89">
        <v>0.05</v>
      </c>
      <c r="S2355" s="238">
        <f t="shared" si="220"/>
        <v>3995772.7733210963</v>
      </c>
    </row>
    <row r="2356" spans="2:19" ht="15" customHeight="1" x14ac:dyDescent="0.25">
      <c r="B2356" s="11">
        <v>2352</v>
      </c>
      <c r="C2356" s="161" t="s">
        <v>816</v>
      </c>
      <c r="D2356" s="36"/>
      <c r="E2356" s="152">
        <v>42455</v>
      </c>
      <c r="F2356" s="58">
        <v>44482</v>
      </c>
      <c r="G2356" s="5">
        <f t="shared" si="218"/>
        <v>5.5534246575342463</v>
      </c>
      <c r="H2356" s="11">
        <v>15</v>
      </c>
      <c r="I2356" s="11"/>
      <c r="J2356" s="87">
        <v>0.05</v>
      </c>
      <c r="K2356" s="88">
        <f t="shared" si="219"/>
        <v>6.3333333333333325E-2</v>
      </c>
      <c r="L2356" s="238">
        <v>6007430</v>
      </c>
      <c r="M2356" s="238">
        <v>5014898.09</v>
      </c>
      <c r="N2356" s="89">
        <v>0.08</v>
      </c>
      <c r="O2356" s="239">
        <f t="shared" si="221"/>
        <v>6488024.4000000004</v>
      </c>
      <c r="P2356" s="238">
        <f t="shared" si="222"/>
        <v>2281947.7965041092</v>
      </c>
      <c r="Q2356" s="238">
        <f t="shared" si="223"/>
        <v>4206076.6034958912</v>
      </c>
      <c r="R2356" s="89">
        <v>0.05</v>
      </c>
      <c r="S2356" s="238">
        <f t="shared" si="220"/>
        <v>3995772.7733210963</v>
      </c>
    </row>
    <row r="2357" spans="2:19" ht="15" customHeight="1" x14ac:dyDescent="0.25">
      <c r="B2357" s="11">
        <v>2353</v>
      </c>
      <c r="C2357" s="161" t="s">
        <v>820</v>
      </c>
      <c r="D2357" s="36"/>
      <c r="E2357" s="152">
        <v>42455</v>
      </c>
      <c r="F2357" s="58">
        <v>44482</v>
      </c>
      <c r="G2357" s="5">
        <f t="shared" si="218"/>
        <v>5.5534246575342463</v>
      </c>
      <c r="H2357" s="11">
        <v>15</v>
      </c>
      <c r="I2357" s="11"/>
      <c r="J2357" s="87">
        <v>0.05</v>
      </c>
      <c r="K2357" s="88">
        <f t="shared" si="219"/>
        <v>6.3333333333333325E-2</v>
      </c>
      <c r="L2357" s="238">
        <v>5718332</v>
      </c>
      <c r="M2357" s="238">
        <v>4773564.0999999996</v>
      </c>
      <c r="N2357" s="89">
        <v>0.08</v>
      </c>
      <c r="O2357" s="239">
        <f t="shared" si="221"/>
        <v>6175798.5600000005</v>
      </c>
      <c r="P2357" s="238">
        <f t="shared" si="222"/>
        <v>2172132.693527671</v>
      </c>
      <c r="Q2357" s="238">
        <f t="shared" si="223"/>
        <v>4003665.8664723295</v>
      </c>
      <c r="R2357" s="89">
        <v>0.05</v>
      </c>
      <c r="S2357" s="238">
        <f t="shared" si="220"/>
        <v>3803482.573148713</v>
      </c>
    </row>
    <row r="2358" spans="2:19" x14ac:dyDescent="0.25">
      <c r="B2358" s="11">
        <v>2354</v>
      </c>
      <c r="C2358" s="161" t="s">
        <v>821</v>
      </c>
      <c r="D2358" s="36"/>
      <c r="E2358" s="152">
        <v>42455</v>
      </c>
      <c r="F2358" s="58">
        <v>44482</v>
      </c>
      <c r="G2358" s="5">
        <f t="shared" si="218"/>
        <v>5.5534246575342463</v>
      </c>
      <c r="H2358" s="11">
        <v>25</v>
      </c>
      <c r="I2358" s="11"/>
      <c r="J2358" s="87">
        <v>0.05</v>
      </c>
      <c r="K2358" s="88">
        <f t="shared" si="219"/>
        <v>3.7999999999999999E-2</v>
      </c>
      <c r="L2358" s="238">
        <v>1914255</v>
      </c>
      <c r="M2358" s="238">
        <v>1597986.78</v>
      </c>
      <c r="N2358" s="89">
        <v>0.05</v>
      </c>
      <c r="O2358" s="239">
        <f t="shared" si="221"/>
        <v>2009967.75</v>
      </c>
      <c r="P2358" s="238">
        <f t="shared" si="222"/>
        <v>424163.76962054794</v>
      </c>
      <c r="Q2358" s="238">
        <f t="shared" si="223"/>
        <v>1585803.980379452</v>
      </c>
      <c r="R2358" s="89">
        <v>0.05</v>
      </c>
      <c r="S2358" s="238">
        <f t="shared" si="220"/>
        <v>1506513.7813604793</v>
      </c>
    </row>
    <row r="2359" spans="2:19" ht="15" customHeight="1" x14ac:dyDescent="0.25">
      <c r="B2359" s="11">
        <v>2355</v>
      </c>
      <c r="C2359" s="161" t="s">
        <v>822</v>
      </c>
      <c r="D2359" s="36"/>
      <c r="E2359" s="152">
        <v>42455</v>
      </c>
      <c r="F2359" s="58">
        <v>44482</v>
      </c>
      <c r="G2359" s="5">
        <f t="shared" si="218"/>
        <v>5.5534246575342463</v>
      </c>
      <c r="H2359" s="11">
        <v>15</v>
      </c>
      <c r="I2359" s="11"/>
      <c r="J2359" s="87">
        <v>0.05</v>
      </c>
      <c r="K2359" s="88">
        <f t="shared" si="219"/>
        <v>6.3333333333333325E-2</v>
      </c>
      <c r="L2359" s="238">
        <v>8981500</v>
      </c>
      <c r="M2359" s="238">
        <v>7497600.0099999998</v>
      </c>
      <c r="N2359" s="89">
        <v>0.08</v>
      </c>
      <c r="O2359" s="239">
        <f t="shared" si="221"/>
        <v>9700020</v>
      </c>
      <c r="P2359" s="238">
        <f t="shared" si="222"/>
        <v>3411660.9156164373</v>
      </c>
      <c r="Q2359" s="238">
        <f t="shared" si="223"/>
        <v>6288359.0843835622</v>
      </c>
      <c r="R2359" s="89">
        <v>0.05</v>
      </c>
      <c r="S2359" s="238">
        <f t="shared" si="220"/>
        <v>5973941.1301643839</v>
      </c>
    </row>
    <row r="2360" spans="2:19" ht="15" customHeight="1" x14ac:dyDescent="0.25">
      <c r="B2360" s="11">
        <v>2356</v>
      </c>
      <c r="C2360" s="161" t="s">
        <v>822</v>
      </c>
      <c r="D2360" s="36"/>
      <c r="E2360" s="152">
        <v>42455</v>
      </c>
      <c r="F2360" s="58">
        <v>44482</v>
      </c>
      <c r="G2360" s="5">
        <f t="shared" si="218"/>
        <v>5.5534246575342463</v>
      </c>
      <c r="H2360" s="11">
        <v>15</v>
      </c>
      <c r="I2360" s="11"/>
      <c r="J2360" s="87">
        <v>0.05</v>
      </c>
      <c r="K2360" s="88">
        <f t="shared" si="219"/>
        <v>6.3333333333333325E-2</v>
      </c>
      <c r="L2360" s="238">
        <v>8981500</v>
      </c>
      <c r="M2360" s="238">
        <v>7497600.0099999998</v>
      </c>
      <c r="N2360" s="89">
        <v>0.08</v>
      </c>
      <c r="O2360" s="239">
        <f t="shared" si="221"/>
        <v>9700020</v>
      </c>
      <c r="P2360" s="238">
        <f t="shared" si="222"/>
        <v>3411660.9156164373</v>
      </c>
      <c r="Q2360" s="238">
        <f t="shared" si="223"/>
        <v>6288359.0843835622</v>
      </c>
      <c r="R2360" s="89">
        <v>0.05</v>
      </c>
      <c r="S2360" s="238">
        <f t="shared" si="220"/>
        <v>5973941.1301643839</v>
      </c>
    </row>
    <row r="2361" spans="2:19" ht="15" customHeight="1" x14ac:dyDescent="0.25">
      <c r="B2361" s="11">
        <v>2357</v>
      </c>
      <c r="C2361" s="161" t="s">
        <v>822</v>
      </c>
      <c r="D2361" s="36"/>
      <c r="E2361" s="152">
        <v>42455</v>
      </c>
      <c r="F2361" s="58">
        <v>44482</v>
      </c>
      <c r="G2361" s="5">
        <f t="shared" si="218"/>
        <v>5.5534246575342463</v>
      </c>
      <c r="H2361" s="11">
        <v>15</v>
      </c>
      <c r="I2361" s="11"/>
      <c r="J2361" s="87">
        <v>0.05</v>
      </c>
      <c r="K2361" s="88">
        <f t="shared" si="219"/>
        <v>6.3333333333333325E-2</v>
      </c>
      <c r="L2361" s="238">
        <v>8981500</v>
      </c>
      <c r="M2361" s="238">
        <v>7497600.0099999998</v>
      </c>
      <c r="N2361" s="89">
        <v>0.08</v>
      </c>
      <c r="O2361" s="239">
        <f t="shared" si="221"/>
        <v>9700020</v>
      </c>
      <c r="P2361" s="238">
        <f t="shared" si="222"/>
        <v>3411660.9156164373</v>
      </c>
      <c r="Q2361" s="238">
        <f t="shared" si="223"/>
        <v>6288359.0843835622</v>
      </c>
      <c r="R2361" s="89">
        <v>0.05</v>
      </c>
      <c r="S2361" s="238">
        <f t="shared" si="220"/>
        <v>5973941.1301643839</v>
      </c>
    </row>
    <row r="2362" spans="2:19" ht="15" customHeight="1" x14ac:dyDescent="0.25">
      <c r="B2362" s="11">
        <v>2358</v>
      </c>
      <c r="C2362" s="161" t="s">
        <v>822</v>
      </c>
      <c r="D2362" s="36"/>
      <c r="E2362" s="152">
        <v>42455</v>
      </c>
      <c r="F2362" s="58">
        <v>44482</v>
      </c>
      <c r="G2362" s="5">
        <f t="shared" si="218"/>
        <v>5.5534246575342463</v>
      </c>
      <c r="H2362" s="11">
        <v>15</v>
      </c>
      <c r="I2362" s="11"/>
      <c r="J2362" s="87">
        <v>0.05</v>
      </c>
      <c r="K2362" s="88">
        <f t="shared" si="219"/>
        <v>6.3333333333333325E-2</v>
      </c>
      <c r="L2362" s="238">
        <v>8981500</v>
      </c>
      <c r="M2362" s="238">
        <v>7497600.0099999998</v>
      </c>
      <c r="N2362" s="89">
        <v>0.08</v>
      </c>
      <c r="O2362" s="239">
        <f t="shared" si="221"/>
        <v>9700020</v>
      </c>
      <c r="P2362" s="238">
        <f t="shared" si="222"/>
        <v>3411660.9156164373</v>
      </c>
      <c r="Q2362" s="238">
        <f t="shared" si="223"/>
        <v>6288359.0843835622</v>
      </c>
      <c r="R2362" s="89">
        <v>0.05</v>
      </c>
      <c r="S2362" s="238">
        <f t="shared" si="220"/>
        <v>5973941.1301643839</v>
      </c>
    </row>
    <row r="2363" spans="2:19" ht="15" customHeight="1" x14ac:dyDescent="0.25">
      <c r="B2363" s="11">
        <v>2359</v>
      </c>
      <c r="C2363" s="161" t="s">
        <v>822</v>
      </c>
      <c r="D2363" s="36"/>
      <c r="E2363" s="152">
        <v>42455</v>
      </c>
      <c r="F2363" s="58">
        <v>44482</v>
      </c>
      <c r="G2363" s="5">
        <f t="shared" si="218"/>
        <v>5.5534246575342463</v>
      </c>
      <c r="H2363" s="11">
        <v>15</v>
      </c>
      <c r="I2363" s="11"/>
      <c r="J2363" s="87">
        <v>0.05</v>
      </c>
      <c r="K2363" s="88">
        <f t="shared" si="219"/>
        <v>6.3333333333333325E-2</v>
      </c>
      <c r="L2363" s="238">
        <v>8981500</v>
      </c>
      <c r="M2363" s="238">
        <v>7497600.0099999998</v>
      </c>
      <c r="N2363" s="89">
        <v>0.08</v>
      </c>
      <c r="O2363" s="239">
        <f t="shared" si="221"/>
        <v>9700020</v>
      </c>
      <c r="P2363" s="238">
        <f t="shared" si="222"/>
        <v>3411660.9156164373</v>
      </c>
      <c r="Q2363" s="238">
        <f t="shared" si="223"/>
        <v>6288359.0843835622</v>
      </c>
      <c r="R2363" s="89">
        <v>0.05</v>
      </c>
      <c r="S2363" s="238">
        <f t="shared" si="220"/>
        <v>5973941.1301643839</v>
      </c>
    </row>
    <row r="2364" spans="2:19" ht="15" customHeight="1" x14ac:dyDescent="0.25">
      <c r="B2364" s="11">
        <v>2360</v>
      </c>
      <c r="C2364" s="161" t="s">
        <v>823</v>
      </c>
      <c r="D2364" s="36"/>
      <c r="E2364" s="152">
        <v>42455</v>
      </c>
      <c r="F2364" s="58">
        <v>44482</v>
      </c>
      <c r="G2364" s="5">
        <f t="shared" si="218"/>
        <v>5.5534246575342463</v>
      </c>
      <c r="H2364" s="11">
        <v>25</v>
      </c>
      <c r="I2364" s="11"/>
      <c r="J2364" s="87">
        <v>0.05</v>
      </c>
      <c r="K2364" s="88">
        <f t="shared" si="219"/>
        <v>3.7999999999999999E-2</v>
      </c>
      <c r="L2364" s="238">
        <v>983812682</v>
      </c>
      <c r="M2364" s="238">
        <v>821269717.14999998</v>
      </c>
      <c r="N2364" s="89">
        <v>0.05</v>
      </c>
      <c r="O2364" s="239">
        <f t="shared" si="221"/>
        <v>1033003316.1</v>
      </c>
      <c r="P2364" s="238">
        <f t="shared" si="222"/>
        <v>217994831.30388656</v>
      </c>
      <c r="Q2364" s="238">
        <f t="shared" si="223"/>
        <v>815008484.79611349</v>
      </c>
      <c r="R2364" s="89">
        <v>0.05</v>
      </c>
      <c r="S2364" s="238">
        <f t="shared" si="220"/>
        <v>774258060.55630779</v>
      </c>
    </row>
    <row r="2365" spans="2:19" ht="15" customHeight="1" x14ac:dyDescent="0.25">
      <c r="B2365" s="11">
        <v>2361</v>
      </c>
      <c r="C2365" s="161" t="s">
        <v>1138</v>
      </c>
      <c r="D2365" s="36"/>
      <c r="E2365" s="152">
        <v>42455</v>
      </c>
      <c r="F2365" s="58">
        <v>44482</v>
      </c>
      <c r="G2365" s="5">
        <f t="shared" si="218"/>
        <v>5.5534246575342463</v>
      </c>
      <c r="H2365" s="11">
        <v>15</v>
      </c>
      <c r="I2365" s="11"/>
      <c r="J2365" s="87">
        <v>0.05</v>
      </c>
      <c r="K2365" s="88">
        <f t="shared" si="219"/>
        <v>6.3333333333333325E-2</v>
      </c>
      <c r="L2365" s="238">
        <v>103926256</v>
      </c>
      <c r="M2365" s="238">
        <v>86755831.099999994</v>
      </c>
      <c r="N2365" s="89">
        <v>0.05</v>
      </c>
      <c r="O2365" s="239">
        <f t="shared" si="221"/>
        <v>109122568.80000001</v>
      </c>
      <c r="P2365" s="238">
        <f t="shared" si="222"/>
        <v>38380251.070268489</v>
      </c>
      <c r="Q2365" s="238">
        <f t="shared" si="223"/>
        <v>70742317.72973153</v>
      </c>
      <c r="R2365" s="89">
        <v>0.05</v>
      </c>
      <c r="S2365" s="238">
        <f t="shared" si="220"/>
        <v>67205201.843244955</v>
      </c>
    </row>
    <row r="2366" spans="2:19" ht="15" customHeight="1" x14ac:dyDescent="0.25">
      <c r="B2366" s="11">
        <v>2362</v>
      </c>
      <c r="C2366" s="161" t="s">
        <v>1139</v>
      </c>
      <c r="D2366" s="36"/>
      <c r="E2366" s="152">
        <v>42455</v>
      </c>
      <c r="F2366" s="58">
        <v>44482</v>
      </c>
      <c r="G2366" s="5">
        <f t="shared" si="218"/>
        <v>5.5534246575342463</v>
      </c>
      <c r="H2366" s="11">
        <v>15</v>
      </c>
      <c r="I2366" s="11"/>
      <c r="J2366" s="87">
        <v>0.05</v>
      </c>
      <c r="K2366" s="88">
        <f t="shared" si="219"/>
        <v>6.3333333333333325E-2</v>
      </c>
      <c r="L2366" s="238">
        <v>80006638</v>
      </c>
      <c r="M2366" s="238">
        <v>66788150</v>
      </c>
      <c r="N2366" s="89">
        <v>0.05</v>
      </c>
      <c r="O2366" s="239">
        <f t="shared" si="221"/>
        <v>84006969.900000006</v>
      </c>
      <c r="P2366" s="238">
        <f t="shared" si="222"/>
        <v>29546670.609668486</v>
      </c>
      <c r="Q2366" s="238">
        <f t="shared" si="223"/>
        <v>54460299.29033152</v>
      </c>
      <c r="R2366" s="89">
        <v>0.05</v>
      </c>
      <c r="S2366" s="238">
        <f t="shared" si="220"/>
        <v>51737284.32581494</v>
      </c>
    </row>
    <row r="2367" spans="2:19" ht="15" customHeight="1" x14ac:dyDescent="0.25">
      <c r="B2367" s="11">
        <v>2363</v>
      </c>
      <c r="C2367" s="161" t="s">
        <v>1140</v>
      </c>
      <c r="D2367" s="36"/>
      <c r="E2367" s="152">
        <v>42455</v>
      </c>
      <c r="F2367" s="58">
        <v>44482</v>
      </c>
      <c r="G2367" s="5">
        <f t="shared" si="218"/>
        <v>5.5534246575342463</v>
      </c>
      <c r="H2367" s="11">
        <v>15</v>
      </c>
      <c r="I2367" s="11"/>
      <c r="J2367" s="87">
        <v>0.05</v>
      </c>
      <c r="K2367" s="88">
        <f t="shared" si="219"/>
        <v>6.3333333333333325E-2</v>
      </c>
      <c r="L2367" s="238">
        <v>80779430</v>
      </c>
      <c r="M2367" s="238">
        <v>67433263.299999997</v>
      </c>
      <c r="N2367" s="89">
        <v>0.05</v>
      </c>
      <c r="O2367" s="239">
        <f t="shared" si="221"/>
        <v>84818401.5</v>
      </c>
      <c r="P2367" s="238">
        <f t="shared" si="222"/>
        <v>29832064.812506847</v>
      </c>
      <c r="Q2367" s="238">
        <f t="shared" si="223"/>
        <v>54986336.687493153</v>
      </c>
      <c r="R2367" s="89">
        <v>0.05</v>
      </c>
      <c r="S2367" s="238">
        <f t="shared" si="220"/>
        <v>52237019.853118494</v>
      </c>
    </row>
    <row r="2368" spans="2:19" ht="15" customHeight="1" x14ac:dyDescent="0.25">
      <c r="B2368" s="11">
        <v>2364</v>
      </c>
      <c r="C2368" s="161" t="s">
        <v>1141</v>
      </c>
      <c r="D2368" s="36"/>
      <c r="E2368" s="152">
        <v>42455</v>
      </c>
      <c r="F2368" s="58">
        <v>44482</v>
      </c>
      <c r="G2368" s="5">
        <f t="shared" si="218"/>
        <v>5.5534246575342463</v>
      </c>
      <c r="H2368" s="11">
        <v>25</v>
      </c>
      <c r="I2368" s="11"/>
      <c r="J2368" s="87">
        <v>0.05</v>
      </c>
      <c r="K2368" s="88">
        <f t="shared" si="219"/>
        <v>3.7999999999999999E-2</v>
      </c>
      <c r="L2368" s="238">
        <v>18480095</v>
      </c>
      <c r="M2368" s="238">
        <v>15426861.91</v>
      </c>
      <c r="N2368" s="89">
        <v>0.05</v>
      </c>
      <c r="O2368" s="239">
        <f t="shared" si="221"/>
        <v>19404099.75</v>
      </c>
      <c r="P2368" s="238">
        <f t="shared" si="222"/>
        <v>4094849.8283383558</v>
      </c>
      <c r="Q2368" s="238">
        <f t="shared" si="223"/>
        <v>15309249.921661645</v>
      </c>
      <c r="R2368" s="89">
        <v>0.05</v>
      </c>
      <c r="S2368" s="238">
        <f t="shared" si="220"/>
        <v>14543787.425578563</v>
      </c>
    </row>
    <row r="2369" spans="2:19" ht="15" customHeight="1" x14ac:dyDescent="0.25">
      <c r="B2369" s="11">
        <v>2365</v>
      </c>
      <c r="C2369" s="161" t="s">
        <v>1142</v>
      </c>
      <c r="D2369" s="36"/>
      <c r="E2369" s="152">
        <v>42455</v>
      </c>
      <c r="F2369" s="58">
        <v>44482</v>
      </c>
      <c r="G2369" s="5">
        <f t="shared" si="218"/>
        <v>5.5534246575342463</v>
      </c>
      <c r="H2369" s="11">
        <v>15</v>
      </c>
      <c r="I2369" s="11"/>
      <c r="J2369" s="87">
        <v>0.05</v>
      </c>
      <c r="K2369" s="88">
        <f t="shared" si="219"/>
        <v>6.3333333333333325E-2</v>
      </c>
      <c r="L2369" s="238">
        <v>4118185</v>
      </c>
      <c r="M2369" s="238">
        <v>3437789.22</v>
      </c>
      <c r="N2369" s="89">
        <v>0.05</v>
      </c>
      <c r="O2369" s="239">
        <f t="shared" si="221"/>
        <v>4324094.25</v>
      </c>
      <c r="P2369" s="238">
        <f t="shared" si="222"/>
        <v>1520857.0031986299</v>
      </c>
      <c r="Q2369" s="238">
        <f t="shared" si="223"/>
        <v>2803237.2468013698</v>
      </c>
      <c r="R2369" s="89">
        <v>0.05</v>
      </c>
      <c r="S2369" s="238">
        <f t="shared" si="220"/>
        <v>2663075.3844613014</v>
      </c>
    </row>
    <row r="2370" spans="2:19" ht="15" customHeight="1" x14ac:dyDescent="0.25">
      <c r="B2370" s="11">
        <v>2366</v>
      </c>
      <c r="C2370" s="161" t="s">
        <v>1143</v>
      </c>
      <c r="D2370" s="36"/>
      <c r="E2370" s="152">
        <v>42455</v>
      </c>
      <c r="F2370" s="58">
        <v>44482</v>
      </c>
      <c r="G2370" s="5">
        <f t="shared" si="218"/>
        <v>5.5534246575342463</v>
      </c>
      <c r="H2370" s="11">
        <v>15</v>
      </c>
      <c r="I2370" s="11"/>
      <c r="J2370" s="87">
        <v>0.05</v>
      </c>
      <c r="K2370" s="88">
        <f t="shared" si="219"/>
        <v>6.3333333333333325E-2</v>
      </c>
      <c r="L2370" s="238">
        <v>4276772</v>
      </c>
      <c r="M2370" s="238">
        <v>3570174.9</v>
      </c>
      <c r="N2370" s="89">
        <v>0.05</v>
      </c>
      <c r="O2370" s="239">
        <f t="shared" si="221"/>
        <v>4490610.6000000006</v>
      </c>
      <c r="P2370" s="238">
        <f t="shared" si="222"/>
        <v>1579423.6167835614</v>
      </c>
      <c r="Q2370" s="238">
        <f t="shared" si="223"/>
        <v>2911186.9832164394</v>
      </c>
      <c r="R2370" s="89">
        <v>0.05</v>
      </c>
      <c r="S2370" s="238">
        <f t="shared" si="220"/>
        <v>2765627.6340556173</v>
      </c>
    </row>
    <row r="2371" spans="2:19" ht="15" customHeight="1" x14ac:dyDescent="0.25">
      <c r="B2371" s="11">
        <v>2367</v>
      </c>
      <c r="C2371" s="161" t="s">
        <v>1144</v>
      </c>
      <c r="D2371" s="36"/>
      <c r="E2371" s="152">
        <v>42455</v>
      </c>
      <c r="F2371" s="58">
        <v>44482</v>
      </c>
      <c r="G2371" s="5">
        <f t="shared" si="218"/>
        <v>5.5534246575342463</v>
      </c>
      <c r="H2371" s="11">
        <v>15</v>
      </c>
      <c r="I2371" s="11"/>
      <c r="J2371" s="87">
        <v>0.05</v>
      </c>
      <c r="K2371" s="88">
        <f t="shared" si="219"/>
        <v>6.3333333333333325E-2</v>
      </c>
      <c r="L2371" s="238">
        <v>128417831</v>
      </c>
      <c r="M2371" s="238">
        <v>107200971.97</v>
      </c>
      <c r="N2371" s="89">
        <v>0.05</v>
      </c>
      <c r="O2371" s="239">
        <f t="shared" si="221"/>
        <v>134838722.55000001</v>
      </c>
      <c r="P2371" s="238">
        <f t="shared" si="222"/>
        <v>47425056.817973964</v>
      </c>
      <c r="Q2371" s="238">
        <f t="shared" si="223"/>
        <v>87413665.732026041</v>
      </c>
      <c r="R2371" s="89">
        <v>0.05</v>
      </c>
      <c r="S2371" s="238">
        <f t="shared" si="220"/>
        <v>83042982.445424736</v>
      </c>
    </row>
    <row r="2372" spans="2:19" ht="15" customHeight="1" x14ac:dyDescent="0.25">
      <c r="B2372" s="11">
        <v>2368</v>
      </c>
      <c r="C2372" s="161" t="s">
        <v>1145</v>
      </c>
      <c r="D2372" s="36"/>
      <c r="E2372" s="152">
        <v>42455</v>
      </c>
      <c r="F2372" s="58">
        <v>44482</v>
      </c>
      <c r="G2372" s="5">
        <f t="shared" si="218"/>
        <v>5.5534246575342463</v>
      </c>
      <c r="H2372" s="11">
        <v>25</v>
      </c>
      <c r="I2372" s="11"/>
      <c r="J2372" s="87">
        <v>0.05</v>
      </c>
      <c r="K2372" s="88">
        <f t="shared" si="219"/>
        <v>3.7999999999999999E-2</v>
      </c>
      <c r="L2372" s="238">
        <v>240604073</v>
      </c>
      <c r="M2372" s="238">
        <v>200852095.74000001</v>
      </c>
      <c r="N2372" s="89">
        <v>0.05</v>
      </c>
      <c r="O2372" s="239">
        <f t="shared" si="221"/>
        <v>252634276.65000001</v>
      </c>
      <c r="P2372" s="238">
        <f t="shared" si="222"/>
        <v>53313446.008884661</v>
      </c>
      <c r="Q2372" s="238">
        <f t="shared" si="223"/>
        <v>199320830.64111534</v>
      </c>
      <c r="R2372" s="89">
        <v>0.05</v>
      </c>
      <c r="S2372" s="238">
        <f t="shared" si="220"/>
        <v>189354789.10905957</v>
      </c>
    </row>
    <row r="2373" spans="2:19" ht="15" customHeight="1" x14ac:dyDescent="0.25">
      <c r="B2373" s="11">
        <v>2369</v>
      </c>
      <c r="C2373" s="161" t="s">
        <v>1146</v>
      </c>
      <c r="D2373" s="36"/>
      <c r="E2373" s="152">
        <v>42455</v>
      </c>
      <c r="F2373" s="58">
        <v>44482</v>
      </c>
      <c r="G2373" s="5">
        <f t="shared" ref="G2373:G2436" si="224">(F2373-E2373)/(EDATE(F2373,12)-F2373)</f>
        <v>5.5534246575342463</v>
      </c>
      <c r="H2373" s="11">
        <v>25</v>
      </c>
      <c r="I2373" s="11"/>
      <c r="J2373" s="87">
        <v>0.05</v>
      </c>
      <c r="K2373" s="88">
        <f t="shared" ref="K2373:K2436" si="225">(1-J2373)/H2373</f>
        <v>3.7999999999999999E-2</v>
      </c>
      <c r="L2373" s="238">
        <v>38389399</v>
      </c>
      <c r="M2373" s="238">
        <v>32046802.649999999</v>
      </c>
      <c r="N2373" s="89">
        <v>0.05</v>
      </c>
      <c r="O2373" s="239">
        <f t="shared" si="221"/>
        <v>40308868.950000003</v>
      </c>
      <c r="P2373" s="238">
        <f t="shared" si="222"/>
        <v>8506386.1362813693</v>
      </c>
      <c r="Q2373" s="238">
        <f t="shared" si="223"/>
        <v>31802482.813718632</v>
      </c>
      <c r="R2373" s="89">
        <v>0.05</v>
      </c>
      <c r="S2373" s="238">
        <f t="shared" ref="S2373:S2436" si="226">IF(M2373&lt;=0,0,IF(Q2373&lt;=J2373*O2373,J2373*O2373,Q2373*(1-R2373)))</f>
        <v>30212358.673032697</v>
      </c>
    </row>
    <row r="2374" spans="2:19" ht="15" customHeight="1" x14ac:dyDescent="0.25">
      <c r="B2374" s="11">
        <v>2370</v>
      </c>
      <c r="C2374" s="161" t="s">
        <v>1147</v>
      </c>
      <c r="D2374" s="36"/>
      <c r="E2374" s="152">
        <v>42455</v>
      </c>
      <c r="F2374" s="58">
        <v>44482</v>
      </c>
      <c r="G2374" s="5">
        <f t="shared" si="224"/>
        <v>5.5534246575342463</v>
      </c>
      <c r="H2374" s="11">
        <v>25</v>
      </c>
      <c r="I2374" s="11"/>
      <c r="J2374" s="87">
        <v>0.05</v>
      </c>
      <c r="K2374" s="88">
        <f t="shared" si="225"/>
        <v>3.7999999999999999E-2</v>
      </c>
      <c r="L2374" s="238">
        <v>24111437</v>
      </c>
      <c r="M2374" s="238">
        <v>20127808.289999999</v>
      </c>
      <c r="N2374" s="89">
        <v>0.05</v>
      </c>
      <c r="O2374" s="239">
        <f t="shared" ref="O2374:O2437" si="227">L2374*(1+N2374)</f>
        <v>25317008.850000001</v>
      </c>
      <c r="P2374" s="238">
        <f t="shared" ref="P2374:P2437" si="228">O2374*K2374*G2374</f>
        <v>5342651.8456989042</v>
      </c>
      <c r="Q2374" s="238">
        <f t="shared" ref="Q2374:Q2437" si="229">MAX(O2374-P2374,0)</f>
        <v>19974357.004301097</v>
      </c>
      <c r="R2374" s="89">
        <v>0.05</v>
      </c>
      <c r="S2374" s="238">
        <f t="shared" si="226"/>
        <v>18975639.154086042</v>
      </c>
    </row>
    <row r="2375" spans="2:19" x14ac:dyDescent="0.25">
      <c r="B2375" s="11">
        <v>2371</v>
      </c>
      <c r="C2375" s="161" t="s">
        <v>1148</v>
      </c>
      <c r="D2375" s="36"/>
      <c r="E2375" s="152">
        <v>42455</v>
      </c>
      <c r="F2375" s="58">
        <v>44482</v>
      </c>
      <c r="G2375" s="5">
        <f t="shared" si="224"/>
        <v>5.5534246575342463</v>
      </c>
      <c r="H2375" s="11">
        <v>25</v>
      </c>
      <c r="I2375" s="11"/>
      <c r="J2375" s="87">
        <v>0.05</v>
      </c>
      <c r="K2375" s="88">
        <f t="shared" si="225"/>
        <v>3.7999999999999999E-2</v>
      </c>
      <c r="L2375" s="238">
        <v>30199909</v>
      </c>
      <c r="M2375" s="238">
        <v>25210358.809999999</v>
      </c>
      <c r="N2375" s="89">
        <v>0.05</v>
      </c>
      <c r="O2375" s="239">
        <f t="shared" si="227"/>
        <v>31709904.450000003</v>
      </c>
      <c r="P2375" s="238">
        <f t="shared" si="228"/>
        <v>6691745.4799060272</v>
      </c>
      <c r="Q2375" s="238">
        <f t="shared" si="229"/>
        <v>25018158.970093977</v>
      </c>
      <c r="R2375" s="89">
        <v>0.05</v>
      </c>
      <c r="S2375" s="238">
        <f t="shared" si="226"/>
        <v>23767251.021589275</v>
      </c>
    </row>
    <row r="2376" spans="2:19" ht="15" customHeight="1" x14ac:dyDescent="0.25">
      <c r="B2376" s="11">
        <v>2372</v>
      </c>
      <c r="C2376" s="161" t="s">
        <v>1149</v>
      </c>
      <c r="D2376" s="36"/>
      <c r="E2376" s="152">
        <v>42455</v>
      </c>
      <c r="F2376" s="58">
        <v>44482</v>
      </c>
      <c r="G2376" s="5">
        <f t="shared" si="224"/>
        <v>5.5534246575342463</v>
      </c>
      <c r="H2376" s="11">
        <v>10</v>
      </c>
      <c r="I2376" s="11"/>
      <c r="J2376" s="87">
        <v>0.05</v>
      </c>
      <c r="K2376" s="88">
        <f t="shared" si="225"/>
        <v>9.5000000000000001E-2</v>
      </c>
      <c r="L2376" s="238">
        <v>1540472</v>
      </c>
      <c r="M2376" s="238">
        <v>1285959.24</v>
      </c>
      <c r="N2376" s="89">
        <v>0.05</v>
      </c>
      <c r="O2376" s="239">
        <f t="shared" si="227"/>
        <v>1617495.6</v>
      </c>
      <c r="P2376" s="238">
        <f t="shared" si="228"/>
        <v>853350.7951068494</v>
      </c>
      <c r="Q2376" s="238">
        <f t="shared" si="229"/>
        <v>764144.80489315069</v>
      </c>
      <c r="R2376" s="89">
        <v>0.05</v>
      </c>
      <c r="S2376" s="238">
        <f t="shared" si="226"/>
        <v>725937.56464849308</v>
      </c>
    </row>
    <row r="2377" spans="2:19" ht="15" customHeight="1" x14ac:dyDescent="0.25">
      <c r="B2377" s="11">
        <v>2373</v>
      </c>
      <c r="C2377" s="161" t="s">
        <v>1150</v>
      </c>
      <c r="D2377" s="36"/>
      <c r="E2377" s="152">
        <v>42455</v>
      </c>
      <c r="F2377" s="58">
        <v>44482</v>
      </c>
      <c r="G2377" s="5">
        <f t="shared" si="224"/>
        <v>5.5534246575342463</v>
      </c>
      <c r="H2377" s="11">
        <v>10</v>
      </c>
      <c r="I2377" s="11"/>
      <c r="J2377" s="87">
        <v>0.05</v>
      </c>
      <c r="K2377" s="88">
        <f t="shared" si="225"/>
        <v>9.5000000000000001E-2</v>
      </c>
      <c r="L2377" s="238">
        <v>825021</v>
      </c>
      <c r="M2377" s="238">
        <v>688713.17</v>
      </c>
      <c r="N2377" s="89">
        <v>0.05</v>
      </c>
      <c r="O2377" s="239">
        <f t="shared" si="227"/>
        <v>866272.05</v>
      </c>
      <c r="P2377" s="238">
        <f t="shared" si="228"/>
        <v>457023.77344726026</v>
      </c>
      <c r="Q2377" s="238">
        <f t="shared" si="229"/>
        <v>409248.27655273979</v>
      </c>
      <c r="R2377" s="89">
        <v>0.05</v>
      </c>
      <c r="S2377" s="238">
        <f t="shared" si="226"/>
        <v>388785.86272510275</v>
      </c>
    </row>
    <row r="2378" spans="2:19" ht="15" customHeight="1" x14ac:dyDescent="0.25">
      <c r="B2378" s="11">
        <v>2374</v>
      </c>
      <c r="C2378" s="161" t="s">
        <v>1151</v>
      </c>
      <c r="D2378" s="36"/>
      <c r="E2378" s="152">
        <v>42455</v>
      </c>
      <c r="F2378" s="58">
        <v>44482</v>
      </c>
      <c r="G2378" s="5">
        <f t="shared" si="224"/>
        <v>5.5534246575342463</v>
      </c>
      <c r="H2378" s="11">
        <v>8</v>
      </c>
      <c r="I2378" s="11"/>
      <c r="J2378" s="87">
        <v>0.05</v>
      </c>
      <c r="K2378" s="88">
        <f t="shared" si="225"/>
        <v>0.11874999999999999</v>
      </c>
      <c r="L2378" s="238">
        <v>327718</v>
      </c>
      <c r="M2378" s="238">
        <v>273573.28999999998</v>
      </c>
      <c r="N2378" s="89">
        <v>0.05</v>
      </c>
      <c r="O2378" s="239">
        <f t="shared" si="227"/>
        <v>344103.9</v>
      </c>
      <c r="P2378" s="238">
        <f t="shared" si="228"/>
        <v>226925.91610787672</v>
      </c>
      <c r="Q2378" s="238">
        <f t="shared" si="229"/>
        <v>117177.9838921233</v>
      </c>
      <c r="R2378" s="89">
        <v>0.05</v>
      </c>
      <c r="S2378" s="238">
        <f t="shared" si="226"/>
        <v>111319.08469751713</v>
      </c>
    </row>
    <row r="2379" spans="2:19" ht="15" customHeight="1" x14ac:dyDescent="0.25">
      <c r="B2379" s="11">
        <v>2375</v>
      </c>
      <c r="C2379" s="161" t="s">
        <v>1152</v>
      </c>
      <c r="D2379" s="36"/>
      <c r="E2379" s="152">
        <v>42455</v>
      </c>
      <c r="F2379" s="58">
        <v>44482</v>
      </c>
      <c r="G2379" s="5">
        <f t="shared" si="224"/>
        <v>5.5534246575342463</v>
      </c>
      <c r="H2379" s="11">
        <v>15</v>
      </c>
      <c r="I2379" s="11"/>
      <c r="J2379" s="87">
        <v>0.05</v>
      </c>
      <c r="K2379" s="88">
        <f t="shared" si="225"/>
        <v>6.3333333333333325E-2</v>
      </c>
      <c r="L2379" s="238">
        <v>3624121</v>
      </c>
      <c r="M2379" s="238">
        <v>3025353.17</v>
      </c>
      <c r="N2379" s="89">
        <v>0.05</v>
      </c>
      <c r="O2379" s="239">
        <f t="shared" si="227"/>
        <v>3805327.0500000003</v>
      </c>
      <c r="P2379" s="238">
        <f t="shared" si="228"/>
        <v>1338397.8143986301</v>
      </c>
      <c r="Q2379" s="238">
        <f t="shared" si="229"/>
        <v>2466929.2356013702</v>
      </c>
      <c r="R2379" s="89">
        <v>0.05</v>
      </c>
      <c r="S2379" s="238">
        <f t="shared" si="226"/>
        <v>2343582.7738213018</v>
      </c>
    </row>
    <row r="2380" spans="2:19" x14ac:dyDescent="0.25">
      <c r="B2380" s="11">
        <v>2376</v>
      </c>
      <c r="C2380" s="161" t="s">
        <v>1153</v>
      </c>
      <c r="D2380" s="36"/>
      <c r="E2380" s="152">
        <v>42455</v>
      </c>
      <c r="F2380" s="58">
        <v>44482</v>
      </c>
      <c r="G2380" s="5">
        <f t="shared" si="224"/>
        <v>5.5534246575342463</v>
      </c>
      <c r="H2380" s="11">
        <v>25</v>
      </c>
      <c r="I2380" s="11"/>
      <c r="J2380" s="87">
        <v>0.05</v>
      </c>
      <c r="K2380" s="88">
        <f t="shared" si="225"/>
        <v>3.7999999999999999E-2</v>
      </c>
      <c r="L2380" s="238">
        <v>601416387</v>
      </c>
      <c r="M2380" s="238">
        <v>502051940.44999999</v>
      </c>
      <c r="N2380" s="89">
        <v>0.05</v>
      </c>
      <c r="O2380" s="239">
        <f t="shared" si="227"/>
        <v>631487206.35000002</v>
      </c>
      <c r="P2380" s="238">
        <f t="shared" si="228"/>
        <v>133262831.66113725</v>
      </c>
      <c r="Q2380" s="238">
        <f t="shared" si="229"/>
        <v>498224374.6888628</v>
      </c>
      <c r="R2380" s="89">
        <v>0.05</v>
      </c>
      <c r="S2380" s="238">
        <f t="shared" si="226"/>
        <v>473313155.95441961</v>
      </c>
    </row>
    <row r="2381" spans="2:19" x14ac:dyDescent="0.25">
      <c r="B2381" s="11">
        <v>2377</v>
      </c>
      <c r="C2381" s="161" t="s">
        <v>840</v>
      </c>
      <c r="D2381" s="36"/>
      <c r="E2381" s="152">
        <v>42455</v>
      </c>
      <c r="F2381" s="58">
        <v>44482</v>
      </c>
      <c r="G2381" s="5">
        <f t="shared" si="224"/>
        <v>5.5534246575342463</v>
      </c>
      <c r="H2381" s="11">
        <v>25</v>
      </c>
      <c r="I2381" s="11"/>
      <c r="J2381" s="87">
        <v>0.05</v>
      </c>
      <c r="K2381" s="88">
        <f t="shared" si="225"/>
        <v>3.7999999999999999E-2</v>
      </c>
      <c r="L2381" s="238">
        <v>7872278</v>
      </c>
      <c r="M2381" s="238">
        <v>6571640.7699999996</v>
      </c>
      <c r="N2381" s="89">
        <v>0.05</v>
      </c>
      <c r="O2381" s="239">
        <f t="shared" si="227"/>
        <v>8265891.9000000004</v>
      </c>
      <c r="P2381" s="238">
        <f t="shared" si="228"/>
        <v>1744352.2999709588</v>
      </c>
      <c r="Q2381" s="238">
        <f t="shared" si="229"/>
        <v>6521539.600029042</v>
      </c>
      <c r="R2381" s="89">
        <v>0.05</v>
      </c>
      <c r="S2381" s="238">
        <f t="shared" si="226"/>
        <v>6195462.6200275896</v>
      </c>
    </row>
    <row r="2382" spans="2:19" ht="15" customHeight="1" x14ac:dyDescent="0.25">
      <c r="B2382" s="11">
        <v>2378</v>
      </c>
      <c r="C2382" s="161" t="s">
        <v>840</v>
      </c>
      <c r="D2382" s="36"/>
      <c r="E2382" s="152">
        <v>42455</v>
      </c>
      <c r="F2382" s="58">
        <v>44482</v>
      </c>
      <c r="G2382" s="5">
        <f t="shared" si="224"/>
        <v>5.5534246575342463</v>
      </c>
      <c r="H2382" s="11">
        <v>15</v>
      </c>
      <c r="I2382" s="11"/>
      <c r="J2382" s="87">
        <v>0.05</v>
      </c>
      <c r="K2382" s="88">
        <f t="shared" si="225"/>
        <v>6.3333333333333325E-2</v>
      </c>
      <c r="L2382" s="238">
        <v>7872278</v>
      </c>
      <c r="M2382" s="238">
        <v>6571640.7699999996</v>
      </c>
      <c r="N2382" s="89">
        <v>7.0000000000000007E-2</v>
      </c>
      <c r="O2382" s="239">
        <f t="shared" si="227"/>
        <v>8423337.4600000009</v>
      </c>
      <c r="P2382" s="238">
        <f t="shared" si="228"/>
        <v>2962630.0967760733</v>
      </c>
      <c r="Q2382" s="238">
        <f t="shared" si="229"/>
        <v>5460707.3632239271</v>
      </c>
      <c r="R2382" s="89">
        <v>0.05</v>
      </c>
      <c r="S2382" s="238">
        <f t="shared" si="226"/>
        <v>5187671.9950627303</v>
      </c>
    </row>
    <row r="2383" spans="2:19" ht="15" customHeight="1" x14ac:dyDescent="0.25">
      <c r="B2383" s="11">
        <v>2379</v>
      </c>
      <c r="C2383" s="161" t="s">
        <v>840</v>
      </c>
      <c r="D2383" s="36"/>
      <c r="E2383" s="152">
        <v>42455</v>
      </c>
      <c r="F2383" s="58">
        <v>44482</v>
      </c>
      <c r="G2383" s="5">
        <f t="shared" si="224"/>
        <v>5.5534246575342463</v>
      </c>
      <c r="H2383" s="11">
        <v>15</v>
      </c>
      <c r="I2383" s="11"/>
      <c r="J2383" s="87">
        <v>0.05</v>
      </c>
      <c r="K2383" s="88">
        <f t="shared" si="225"/>
        <v>6.3333333333333325E-2</v>
      </c>
      <c r="L2383" s="238">
        <v>7872278</v>
      </c>
      <c r="M2383" s="238">
        <v>6571640.7699999996</v>
      </c>
      <c r="N2383" s="89">
        <v>7.0000000000000007E-2</v>
      </c>
      <c r="O2383" s="239">
        <f t="shared" si="227"/>
        <v>8423337.4600000009</v>
      </c>
      <c r="P2383" s="238">
        <f t="shared" si="228"/>
        <v>2962630.0967760733</v>
      </c>
      <c r="Q2383" s="238">
        <f t="shared" si="229"/>
        <v>5460707.3632239271</v>
      </c>
      <c r="R2383" s="89">
        <v>0.05</v>
      </c>
      <c r="S2383" s="238">
        <f t="shared" si="226"/>
        <v>5187671.9950627303</v>
      </c>
    </row>
    <row r="2384" spans="2:19" ht="15" customHeight="1" x14ac:dyDescent="0.25">
      <c r="B2384" s="11">
        <v>2380</v>
      </c>
      <c r="C2384" s="161" t="s">
        <v>840</v>
      </c>
      <c r="D2384" s="36"/>
      <c r="E2384" s="152">
        <v>42455</v>
      </c>
      <c r="F2384" s="58">
        <v>44482</v>
      </c>
      <c r="G2384" s="5">
        <f t="shared" si="224"/>
        <v>5.5534246575342463</v>
      </c>
      <c r="H2384" s="11">
        <v>15</v>
      </c>
      <c r="I2384" s="11"/>
      <c r="J2384" s="87">
        <v>0.05</v>
      </c>
      <c r="K2384" s="88">
        <f t="shared" si="225"/>
        <v>6.3333333333333325E-2</v>
      </c>
      <c r="L2384" s="238">
        <v>7872278</v>
      </c>
      <c r="M2384" s="238">
        <v>6571640.7699999996</v>
      </c>
      <c r="N2384" s="89">
        <v>7.0000000000000007E-2</v>
      </c>
      <c r="O2384" s="239">
        <f t="shared" si="227"/>
        <v>8423337.4600000009</v>
      </c>
      <c r="P2384" s="238">
        <f t="shared" si="228"/>
        <v>2962630.0967760733</v>
      </c>
      <c r="Q2384" s="238">
        <f t="shared" si="229"/>
        <v>5460707.3632239271</v>
      </c>
      <c r="R2384" s="89">
        <v>0.05</v>
      </c>
      <c r="S2384" s="238">
        <f t="shared" si="226"/>
        <v>5187671.9950627303</v>
      </c>
    </row>
    <row r="2385" spans="2:19" ht="15" customHeight="1" x14ac:dyDescent="0.25">
      <c r="B2385" s="11">
        <v>2381</v>
      </c>
      <c r="C2385" s="161" t="s">
        <v>841</v>
      </c>
      <c r="D2385" s="36"/>
      <c r="E2385" s="152">
        <v>42455</v>
      </c>
      <c r="F2385" s="58">
        <v>44482</v>
      </c>
      <c r="G2385" s="5">
        <f t="shared" si="224"/>
        <v>5.5534246575342463</v>
      </c>
      <c r="H2385" s="11">
        <v>10</v>
      </c>
      <c r="I2385" s="11"/>
      <c r="J2385" s="87">
        <v>0.05</v>
      </c>
      <c r="K2385" s="88">
        <f t="shared" si="225"/>
        <v>9.5000000000000001E-2</v>
      </c>
      <c r="L2385" s="238">
        <v>867652</v>
      </c>
      <c r="M2385" s="238">
        <v>724300.80000000005</v>
      </c>
      <c r="N2385" s="89">
        <v>7.0000000000000007E-2</v>
      </c>
      <c r="O2385" s="239">
        <f t="shared" si="227"/>
        <v>928387.64</v>
      </c>
      <c r="P2385" s="238">
        <f t="shared" si="228"/>
        <v>489794.4271139726</v>
      </c>
      <c r="Q2385" s="238">
        <f t="shared" si="229"/>
        <v>438593.21288602741</v>
      </c>
      <c r="R2385" s="89">
        <v>0.05</v>
      </c>
      <c r="S2385" s="238">
        <f t="shared" si="226"/>
        <v>416663.55224172602</v>
      </c>
    </row>
    <row r="2386" spans="2:19" ht="15" customHeight="1" x14ac:dyDescent="0.25">
      <c r="B2386" s="11">
        <v>2382</v>
      </c>
      <c r="C2386" s="161" t="s">
        <v>841</v>
      </c>
      <c r="D2386" s="36"/>
      <c r="E2386" s="152">
        <v>42455</v>
      </c>
      <c r="F2386" s="58">
        <v>44482</v>
      </c>
      <c r="G2386" s="5">
        <f t="shared" si="224"/>
        <v>5.5534246575342463</v>
      </c>
      <c r="H2386" s="11">
        <v>10</v>
      </c>
      <c r="I2386" s="11"/>
      <c r="J2386" s="87">
        <v>0.05</v>
      </c>
      <c r="K2386" s="88">
        <f t="shared" si="225"/>
        <v>9.5000000000000001E-2</v>
      </c>
      <c r="L2386" s="238">
        <v>867652</v>
      </c>
      <c r="M2386" s="238">
        <v>724300.80000000005</v>
      </c>
      <c r="N2386" s="89">
        <v>7.0000000000000007E-2</v>
      </c>
      <c r="O2386" s="239">
        <f t="shared" si="227"/>
        <v>928387.64</v>
      </c>
      <c r="P2386" s="238">
        <f t="shared" si="228"/>
        <v>489794.4271139726</v>
      </c>
      <c r="Q2386" s="238">
        <f t="shared" si="229"/>
        <v>438593.21288602741</v>
      </c>
      <c r="R2386" s="89">
        <v>0.05</v>
      </c>
      <c r="S2386" s="238">
        <f t="shared" si="226"/>
        <v>416663.55224172602</v>
      </c>
    </row>
    <row r="2387" spans="2:19" ht="15" customHeight="1" x14ac:dyDescent="0.25">
      <c r="B2387" s="11">
        <v>2383</v>
      </c>
      <c r="C2387" s="161" t="s">
        <v>841</v>
      </c>
      <c r="D2387" s="36"/>
      <c r="E2387" s="152">
        <v>42455</v>
      </c>
      <c r="F2387" s="58">
        <v>44482</v>
      </c>
      <c r="G2387" s="5">
        <f t="shared" si="224"/>
        <v>5.5534246575342463</v>
      </c>
      <c r="H2387" s="11">
        <v>10</v>
      </c>
      <c r="I2387" s="11"/>
      <c r="J2387" s="87">
        <v>0.05</v>
      </c>
      <c r="K2387" s="88">
        <f t="shared" si="225"/>
        <v>9.5000000000000001E-2</v>
      </c>
      <c r="L2387" s="238">
        <v>867652</v>
      </c>
      <c r="M2387" s="238">
        <v>724300.80000000005</v>
      </c>
      <c r="N2387" s="89">
        <v>7.0000000000000007E-2</v>
      </c>
      <c r="O2387" s="239">
        <f t="shared" si="227"/>
        <v>928387.64</v>
      </c>
      <c r="P2387" s="238">
        <f t="shared" si="228"/>
        <v>489794.4271139726</v>
      </c>
      <c r="Q2387" s="238">
        <f t="shared" si="229"/>
        <v>438593.21288602741</v>
      </c>
      <c r="R2387" s="89">
        <v>0.05</v>
      </c>
      <c r="S2387" s="238">
        <f t="shared" si="226"/>
        <v>416663.55224172602</v>
      </c>
    </row>
    <row r="2388" spans="2:19" ht="15" customHeight="1" x14ac:dyDescent="0.25">
      <c r="B2388" s="11">
        <v>2384</v>
      </c>
      <c r="C2388" s="161" t="s">
        <v>841</v>
      </c>
      <c r="D2388" s="36"/>
      <c r="E2388" s="152">
        <v>42455</v>
      </c>
      <c r="F2388" s="58">
        <v>44482</v>
      </c>
      <c r="G2388" s="5">
        <f t="shared" si="224"/>
        <v>5.5534246575342463</v>
      </c>
      <c r="H2388" s="11">
        <v>10</v>
      </c>
      <c r="I2388" s="11"/>
      <c r="J2388" s="87">
        <v>0.05</v>
      </c>
      <c r="K2388" s="88">
        <f t="shared" si="225"/>
        <v>9.5000000000000001E-2</v>
      </c>
      <c r="L2388" s="238">
        <v>867652</v>
      </c>
      <c r="M2388" s="238">
        <v>724300.80000000005</v>
      </c>
      <c r="N2388" s="89">
        <v>7.0000000000000007E-2</v>
      </c>
      <c r="O2388" s="239">
        <f t="shared" si="227"/>
        <v>928387.64</v>
      </c>
      <c r="P2388" s="238">
        <f t="shared" si="228"/>
        <v>489794.4271139726</v>
      </c>
      <c r="Q2388" s="238">
        <f t="shared" si="229"/>
        <v>438593.21288602741</v>
      </c>
      <c r="R2388" s="89">
        <v>0.05</v>
      </c>
      <c r="S2388" s="238">
        <f t="shared" si="226"/>
        <v>416663.55224172602</v>
      </c>
    </row>
    <row r="2389" spans="2:19" ht="15" customHeight="1" x14ac:dyDescent="0.25">
      <c r="B2389" s="11">
        <v>2385</v>
      </c>
      <c r="C2389" s="161" t="s">
        <v>841</v>
      </c>
      <c r="D2389" s="36"/>
      <c r="E2389" s="152">
        <v>42455</v>
      </c>
      <c r="F2389" s="58">
        <v>44482</v>
      </c>
      <c r="G2389" s="5">
        <f t="shared" si="224"/>
        <v>5.5534246575342463</v>
      </c>
      <c r="H2389" s="11">
        <v>10</v>
      </c>
      <c r="I2389" s="11"/>
      <c r="J2389" s="87">
        <v>0.05</v>
      </c>
      <c r="K2389" s="88">
        <f t="shared" si="225"/>
        <v>9.5000000000000001E-2</v>
      </c>
      <c r="L2389" s="238">
        <v>867652</v>
      </c>
      <c r="M2389" s="238">
        <v>724300.80000000005</v>
      </c>
      <c r="N2389" s="89">
        <v>7.0000000000000007E-2</v>
      </c>
      <c r="O2389" s="239">
        <f t="shared" si="227"/>
        <v>928387.64</v>
      </c>
      <c r="P2389" s="238">
        <f t="shared" si="228"/>
        <v>489794.4271139726</v>
      </c>
      <c r="Q2389" s="238">
        <f t="shared" si="229"/>
        <v>438593.21288602741</v>
      </c>
      <c r="R2389" s="89">
        <v>0.05</v>
      </c>
      <c r="S2389" s="238">
        <f t="shared" si="226"/>
        <v>416663.55224172602</v>
      </c>
    </row>
    <row r="2390" spans="2:19" ht="15" customHeight="1" x14ac:dyDescent="0.25">
      <c r="B2390" s="11">
        <v>2386</v>
      </c>
      <c r="C2390" s="161" t="s">
        <v>841</v>
      </c>
      <c r="D2390" s="36"/>
      <c r="E2390" s="152">
        <v>42455</v>
      </c>
      <c r="F2390" s="58">
        <v>44482</v>
      </c>
      <c r="G2390" s="5">
        <f t="shared" si="224"/>
        <v>5.5534246575342463</v>
      </c>
      <c r="H2390" s="11">
        <v>10</v>
      </c>
      <c r="I2390" s="11"/>
      <c r="J2390" s="87">
        <v>0.05</v>
      </c>
      <c r="K2390" s="88">
        <f t="shared" si="225"/>
        <v>9.5000000000000001E-2</v>
      </c>
      <c r="L2390" s="238">
        <v>867652</v>
      </c>
      <c r="M2390" s="238">
        <v>724300.80000000005</v>
      </c>
      <c r="N2390" s="89">
        <v>7.0000000000000007E-2</v>
      </c>
      <c r="O2390" s="239">
        <f t="shared" si="227"/>
        <v>928387.64</v>
      </c>
      <c r="P2390" s="238">
        <f t="shared" si="228"/>
        <v>489794.4271139726</v>
      </c>
      <c r="Q2390" s="238">
        <f t="shared" si="229"/>
        <v>438593.21288602741</v>
      </c>
      <c r="R2390" s="89">
        <v>0.05</v>
      </c>
      <c r="S2390" s="238">
        <f t="shared" si="226"/>
        <v>416663.55224172602</v>
      </c>
    </row>
    <row r="2391" spans="2:19" ht="15" customHeight="1" x14ac:dyDescent="0.25">
      <c r="B2391" s="11">
        <v>2387</v>
      </c>
      <c r="C2391" s="161" t="s">
        <v>842</v>
      </c>
      <c r="D2391" s="36"/>
      <c r="E2391" s="152">
        <v>42455</v>
      </c>
      <c r="F2391" s="58">
        <v>44482</v>
      </c>
      <c r="G2391" s="5">
        <f t="shared" si="224"/>
        <v>5.5534246575342463</v>
      </c>
      <c r="H2391" s="11">
        <v>15</v>
      </c>
      <c r="I2391" s="11"/>
      <c r="J2391" s="87">
        <v>0.05</v>
      </c>
      <c r="K2391" s="88">
        <f t="shared" si="225"/>
        <v>6.3333333333333325E-2</v>
      </c>
      <c r="L2391" s="238">
        <v>390117</v>
      </c>
      <c r="M2391" s="238">
        <v>325662.90000000002</v>
      </c>
      <c r="N2391" s="89">
        <v>7.0000000000000007E-2</v>
      </c>
      <c r="O2391" s="239">
        <f t="shared" si="227"/>
        <v>417425.19</v>
      </c>
      <c r="P2391" s="238">
        <f t="shared" si="228"/>
        <v>146815.49171205476</v>
      </c>
      <c r="Q2391" s="238">
        <f t="shared" si="229"/>
        <v>270609.69828794524</v>
      </c>
      <c r="R2391" s="89">
        <v>0.05</v>
      </c>
      <c r="S2391" s="238">
        <f t="shared" si="226"/>
        <v>257079.21337354797</v>
      </c>
    </row>
    <row r="2392" spans="2:19" ht="15" customHeight="1" x14ac:dyDescent="0.25">
      <c r="B2392" s="11">
        <v>2388</v>
      </c>
      <c r="C2392" s="161" t="s">
        <v>842</v>
      </c>
      <c r="D2392" s="36"/>
      <c r="E2392" s="152">
        <v>42455</v>
      </c>
      <c r="F2392" s="58">
        <v>44482</v>
      </c>
      <c r="G2392" s="5">
        <f t="shared" si="224"/>
        <v>5.5534246575342463</v>
      </c>
      <c r="H2392" s="11">
        <v>15</v>
      </c>
      <c r="I2392" s="11"/>
      <c r="J2392" s="87">
        <v>0.05</v>
      </c>
      <c r="K2392" s="88">
        <f t="shared" si="225"/>
        <v>6.3333333333333325E-2</v>
      </c>
      <c r="L2392" s="238">
        <v>390117</v>
      </c>
      <c r="M2392" s="238">
        <v>325662.90000000002</v>
      </c>
      <c r="N2392" s="89">
        <v>7.0000000000000007E-2</v>
      </c>
      <c r="O2392" s="239">
        <f t="shared" si="227"/>
        <v>417425.19</v>
      </c>
      <c r="P2392" s="238">
        <f t="shared" si="228"/>
        <v>146815.49171205476</v>
      </c>
      <c r="Q2392" s="238">
        <f t="shared" si="229"/>
        <v>270609.69828794524</v>
      </c>
      <c r="R2392" s="89">
        <v>0.05</v>
      </c>
      <c r="S2392" s="238">
        <f t="shared" si="226"/>
        <v>257079.21337354797</v>
      </c>
    </row>
    <row r="2393" spans="2:19" ht="15" customHeight="1" x14ac:dyDescent="0.25">
      <c r="B2393" s="11">
        <v>2389</v>
      </c>
      <c r="C2393" s="161" t="s">
        <v>842</v>
      </c>
      <c r="D2393" s="36"/>
      <c r="E2393" s="152">
        <v>42455</v>
      </c>
      <c r="F2393" s="58">
        <v>44482</v>
      </c>
      <c r="G2393" s="5">
        <f t="shared" si="224"/>
        <v>5.5534246575342463</v>
      </c>
      <c r="H2393" s="11">
        <v>15</v>
      </c>
      <c r="I2393" s="11"/>
      <c r="J2393" s="87">
        <v>0.05</v>
      </c>
      <c r="K2393" s="88">
        <f t="shared" si="225"/>
        <v>6.3333333333333325E-2</v>
      </c>
      <c r="L2393" s="238">
        <v>390117</v>
      </c>
      <c r="M2393" s="238">
        <v>325662.90000000002</v>
      </c>
      <c r="N2393" s="89">
        <v>7.0000000000000007E-2</v>
      </c>
      <c r="O2393" s="239">
        <f t="shared" si="227"/>
        <v>417425.19</v>
      </c>
      <c r="P2393" s="238">
        <f t="shared" si="228"/>
        <v>146815.49171205476</v>
      </c>
      <c r="Q2393" s="238">
        <f t="shared" si="229"/>
        <v>270609.69828794524</v>
      </c>
      <c r="R2393" s="89">
        <v>0.05</v>
      </c>
      <c r="S2393" s="238">
        <f t="shared" si="226"/>
        <v>257079.21337354797</v>
      </c>
    </row>
    <row r="2394" spans="2:19" ht="15" customHeight="1" x14ac:dyDescent="0.25">
      <c r="B2394" s="11">
        <v>2390</v>
      </c>
      <c r="C2394" s="161" t="s">
        <v>842</v>
      </c>
      <c r="D2394" s="36"/>
      <c r="E2394" s="152">
        <v>42455</v>
      </c>
      <c r="F2394" s="58">
        <v>44482</v>
      </c>
      <c r="G2394" s="5">
        <f t="shared" si="224"/>
        <v>5.5534246575342463</v>
      </c>
      <c r="H2394" s="11">
        <v>15</v>
      </c>
      <c r="I2394" s="11"/>
      <c r="J2394" s="87">
        <v>0.05</v>
      </c>
      <c r="K2394" s="88">
        <f t="shared" si="225"/>
        <v>6.3333333333333325E-2</v>
      </c>
      <c r="L2394" s="238">
        <v>390117</v>
      </c>
      <c r="M2394" s="238">
        <v>325662.90000000002</v>
      </c>
      <c r="N2394" s="89">
        <v>7.0000000000000007E-2</v>
      </c>
      <c r="O2394" s="239">
        <f t="shared" si="227"/>
        <v>417425.19</v>
      </c>
      <c r="P2394" s="238">
        <f t="shared" si="228"/>
        <v>146815.49171205476</v>
      </c>
      <c r="Q2394" s="238">
        <f t="shared" si="229"/>
        <v>270609.69828794524</v>
      </c>
      <c r="R2394" s="89">
        <v>0.05</v>
      </c>
      <c r="S2394" s="238">
        <f t="shared" si="226"/>
        <v>257079.21337354797</v>
      </c>
    </row>
    <row r="2395" spans="2:19" ht="15" customHeight="1" x14ac:dyDescent="0.25">
      <c r="B2395" s="11">
        <v>2391</v>
      </c>
      <c r="C2395" s="161" t="s">
        <v>842</v>
      </c>
      <c r="D2395" s="36"/>
      <c r="E2395" s="152">
        <v>42455</v>
      </c>
      <c r="F2395" s="58">
        <v>44482</v>
      </c>
      <c r="G2395" s="5">
        <f t="shared" si="224"/>
        <v>5.5534246575342463</v>
      </c>
      <c r="H2395" s="11">
        <v>15</v>
      </c>
      <c r="I2395" s="11"/>
      <c r="J2395" s="87">
        <v>0.05</v>
      </c>
      <c r="K2395" s="88">
        <f t="shared" si="225"/>
        <v>6.3333333333333325E-2</v>
      </c>
      <c r="L2395" s="238">
        <v>390117</v>
      </c>
      <c r="M2395" s="238">
        <v>325662.90000000002</v>
      </c>
      <c r="N2395" s="89">
        <v>7.0000000000000007E-2</v>
      </c>
      <c r="O2395" s="239">
        <f t="shared" si="227"/>
        <v>417425.19</v>
      </c>
      <c r="P2395" s="238">
        <f t="shared" si="228"/>
        <v>146815.49171205476</v>
      </c>
      <c r="Q2395" s="238">
        <f t="shared" si="229"/>
        <v>270609.69828794524</v>
      </c>
      <c r="R2395" s="89">
        <v>0.05</v>
      </c>
      <c r="S2395" s="238">
        <f t="shared" si="226"/>
        <v>257079.21337354797</v>
      </c>
    </row>
    <row r="2396" spans="2:19" ht="15" customHeight="1" x14ac:dyDescent="0.25">
      <c r="B2396" s="11">
        <v>2392</v>
      </c>
      <c r="C2396" s="161" t="s">
        <v>842</v>
      </c>
      <c r="D2396" s="36"/>
      <c r="E2396" s="152">
        <v>42455</v>
      </c>
      <c r="F2396" s="58">
        <v>44482</v>
      </c>
      <c r="G2396" s="5">
        <f t="shared" si="224"/>
        <v>5.5534246575342463</v>
      </c>
      <c r="H2396" s="11">
        <v>15</v>
      </c>
      <c r="I2396" s="11"/>
      <c r="J2396" s="87">
        <v>0.05</v>
      </c>
      <c r="K2396" s="88">
        <f t="shared" si="225"/>
        <v>6.3333333333333325E-2</v>
      </c>
      <c r="L2396" s="238">
        <v>390117</v>
      </c>
      <c r="M2396" s="238">
        <v>325662.90000000002</v>
      </c>
      <c r="N2396" s="89">
        <v>7.0000000000000007E-2</v>
      </c>
      <c r="O2396" s="239">
        <f t="shared" si="227"/>
        <v>417425.19</v>
      </c>
      <c r="P2396" s="238">
        <f t="shared" si="228"/>
        <v>146815.49171205476</v>
      </c>
      <c r="Q2396" s="238">
        <f t="shared" si="229"/>
        <v>270609.69828794524</v>
      </c>
      <c r="R2396" s="89">
        <v>0.05</v>
      </c>
      <c r="S2396" s="238">
        <f t="shared" si="226"/>
        <v>257079.21337354797</v>
      </c>
    </row>
    <row r="2397" spans="2:19" ht="15" customHeight="1" x14ac:dyDescent="0.25">
      <c r="B2397" s="11">
        <v>2393</v>
      </c>
      <c r="C2397" s="161" t="s">
        <v>843</v>
      </c>
      <c r="D2397" s="36"/>
      <c r="E2397" s="152">
        <v>42455</v>
      </c>
      <c r="F2397" s="58">
        <v>44482</v>
      </c>
      <c r="G2397" s="5">
        <f t="shared" si="224"/>
        <v>5.5534246575342463</v>
      </c>
      <c r="H2397" s="11">
        <v>10</v>
      </c>
      <c r="I2397" s="11"/>
      <c r="J2397" s="87">
        <v>0.05</v>
      </c>
      <c r="K2397" s="88">
        <f t="shared" si="225"/>
        <v>9.5000000000000001E-2</v>
      </c>
      <c r="L2397" s="238">
        <v>412280</v>
      </c>
      <c r="M2397" s="238">
        <v>344164.17</v>
      </c>
      <c r="N2397" s="89">
        <v>7.0000000000000007E-2</v>
      </c>
      <c r="O2397" s="239">
        <f t="shared" si="227"/>
        <v>441139.60000000003</v>
      </c>
      <c r="P2397" s="238">
        <f t="shared" si="228"/>
        <v>232734.37554520549</v>
      </c>
      <c r="Q2397" s="238">
        <f t="shared" si="229"/>
        <v>208405.22445479454</v>
      </c>
      <c r="R2397" s="89">
        <v>0.05</v>
      </c>
      <c r="S2397" s="238">
        <f t="shared" si="226"/>
        <v>197984.96323205481</v>
      </c>
    </row>
    <row r="2398" spans="2:19" ht="15" customHeight="1" x14ac:dyDescent="0.25">
      <c r="B2398" s="11">
        <v>2394</v>
      </c>
      <c r="C2398" s="161" t="s">
        <v>843</v>
      </c>
      <c r="D2398" s="36"/>
      <c r="E2398" s="152">
        <v>42455</v>
      </c>
      <c r="F2398" s="58">
        <v>44482</v>
      </c>
      <c r="G2398" s="5">
        <f t="shared" si="224"/>
        <v>5.5534246575342463</v>
      </c>
      <c r="H2398" s="11">
        <v>10</v>
      </c>
      <c r="I2398" s="11"/>
      <c r="J2398" s="87">
        <v>0.05</v>
      </c>
      <c r="K2398" s="88">
        <f t="shared" si="225"/>
        <v>9.5000000000000001E-2</v>
      </c>
      <c r="L2398" s="238">
        <v>412280</v>
      </c>
      <c r="M2398" s="238">
        <v>344164.17</v>
      </c>
      <c r="N2398" s="89">
        <v>7.0000000000000007E-2</v>
      </c>
      <c r="O2398" s="239">
        <f t="shared" si="227"/>
        <v>441139.60000000003</v>
      </c>
      <c r="P2398" s="238">
        <f t="shared" si="228"/>
        <v>232734.37554520549</v>
      </c>
      <c r="Q2398" s="238">
        <f t="shared" si="229"/>
        <v>208405.22445479454</v>
      </c>
      <c r="R2398" s="89">
        <v>0.05</v>
      </c>
      <c r="S2398" s="238">
        <f t="shared" si="226"/>
        <v>197984.96323205481</v>
      </c>
    </row>
    <row r="2399" spans="2:19" ht="15" customHeight="1" x14ac:dyDescent="0.25">
      <c r="B2399" s="11">
        <v>2395</v>
      </c>
      <c r="C2399" s="161" t="s">
        <v>843</v>
      </c>
      <c r="D2399" s="36"/>
      <c r="E2399" s="152">
        <v>42455</v>
      </c>
      <c r="F2399" s="58">
        <v>44482</v>
      </c>
      <c r="G2399" s="5">
        <f t="shared" si="224"/>
        <v>5.5534246575342463</v>
      </c>
      <c r="H2399" s="11">
        <v>10</v>
      </c>
      <c r="I2399" s="11"/>
      <c r="J2399" s="87">
        <v>0.05</v>
      </c>
      <c r="K2399" s="88">
        <f t="shared" si="225"/>
        <v>9.5000000000000001E-2</v>
      </c>
      <c r="L2399" s="238">
        <v>412280</v>
      </c>
      <c r="M2399" s="238">
        <v>344164.17</v>
      </c>
      <c r="N2399" s="89">
        <v>7.0000000000000007E-2</v>
      </c>
      <c r="O2399" s="239">
        <f t="shared" si="227"/>
        <v>441139.60000000003</v>
      </c>
      <c r="P2399" s="238">
        <f t="shared" si="228"/>
        <v>232734.37554520549</v>
      </c>
      <c r="Q2399" s="238">
        <f t="shared" si="229"/>
        <v>208405.22445479454</v>
      </c>
      <c r="R2399" s="89">
        <v>0.05</v>
      </c>
      <c r="S2399" s="238">
        <f t="shared" si="226"/>
        <v>197984.96323205481</v>
      </c>
    </row>
    <row r="2400" spans="2:19" ht="15" customHeight="1" x14ac:dyDescent="0.25">
      <c r="B2400" s="11">
        <v>2396</v>
      </c>
      <c r="C2400" s="161" t="s">
        <v>843</v>
      </c>
      <c r="D2400" s="36"/>
      <c r="E2400" s="152">
        <v>42455</v>
      </c>
      <c r="F2400" s="58">
        <v>44482</v>
      </c>
      <c r="G2400" s="5">
        <f t="shared" si="224"/>
        <v>5.5534246575342463</v>
      </c>
      <c r="H2400" s="11">
        <v>10</v>
      </c>
      <c r="I2400" s="11"/>
      <c r="J2400" s="87">
        <v>0.05</v>
      </c>
      <c r="K2400" s="88">
        <f t="shared" si="225"/>
        <v>9.5000000000000001E-2</v>
      </c>
      <c r="L2400" s="238">
        <v>412280</v>
      </c>
      <c r="M2400" s="238">
        <v>344164.17</v>
      </c>
      <c r="N2400" s="89">
        <v>7.0000000000000007E-2</v>
      </c>
      <c r="O2400" s="239">
        <f t="shared" si="227"/>
        <v>441139.60000000003</v>
      </c>
      <c r="P2400" s="238">
        <f t="shared" si="228"/>
        <v>232734.37554520549</v>
      </c>
      <c r="Q2400" s="238">
        <f t="shared" si="229"/>
        <v>208405.22445479454</v>
      </c>
      <c r="R2400" s="89">
        <v>0.05</v>
      </c>
      <c r="S2400" s="238">
        <f t="shared" si="226"/>
        <v>197984.96323205481</v>
      </c>
    </row>
    <row r="2401" spans="2:19" ht="15" customHeight="1" x14ac:dyDescent="0.25">
      <c r="B2401" s="11">
        <v>2397</v>
      </c>
      <c r="C2401" s="161" t="s">
        <v>843</v>
      </c>
      <c r="D2401" s="36"/>
      <c r="E2401" s="152">
        <v>42455</v>
      </c>
      <c r="F2401" s="58">
        <v>44482</v>
      </c>
      <c r="G2401" s="5">
        <f t="shared" si="224"/>
        <v>5.5534246575342463</v>
      </c>
      <c r="H2401" s="11">
        <v>10</v>
      </c>
      <c r="I2401" s="11"/>
      <c r="J2401" s="87">
        <v>0.05</v>
      </c>
      <c r="K2401" s="88">
        <f t="shared" si="225"/>
        <v>9.5000000000000001E-2</v>
      </c>
      <c r="L2401" s="238">
        <v>412280</v>
      </c>
      <c r="M2401" s="238">
        <v>344164.17</v>
      </c>
      <c r="N2401" s="89">
        <v>7.0000000000000007E-2</v>
      </c>
      <c r="O2401" s="239">
        <f t="shared" si="227"/>
        <v>441139.60000000003</v>
      </c>
      <c r="P2401" s="238">
        <f t="shared" si="228"/>
        <v>232734.37554520549</v>
      </c>
      <c r="Q2401" s="238">
        <f t="shared" si="229"/>
        <v>208405.22445479454</v>
      </c>
      <c r="R2401" s="89">
        <v>0.05</v>
      </c>
      <c r="S2401" s="238">
        <f t="shared" si="226"/>
        <v>197984.96323205481</v>
      </c>
    </row>
    <row r="2402" spans="2:19" ht="15" customHeight="1" x14ac:dyDescent="0.25">
      <c r="B2402" s="11">
        <v>2398</v>
      </c>
      <c r="C2402" s="161" t="s">
        <v>843</v>
      </c>
      <c r="D2402" s="36"/>
      <c r="E2402" s="152">
        <v>42455</v>
      </c>
      <c r="F2402" s="58">
        <v>44482</v>
      </c>
      <c r="G2402" s="5">
        <f t="shared" si="224"/>
        <v>5.5534246575342463</v>
      </c>
      <c r="H2402" s="11">
        <v>10</v>
      </c>
      <c r="I2402" s="11"/>
      <c r="J2402" s="87">
        <v>0.05</v>
      </c>
      <c r="K2402" s="88">
        <f t="shared" si="225"/>
        <v>9.5000000000000001E-2</v>
      </c>
      <c r="L2402" s="238">
        <v>412280</v>
      </c>
      <c r="M2402" s="238">
        <v>344164.17</v>
      </c>
      <c r="N2402" s="89">
        <v>7.0000000000000007E-2</v>
      </c>
      <c r="O2402" s="239">
        <f t="shared" si="227"/>
        <v>441139.60000000003</v>
      </c>
      <c r="P2402" s="238">
        <f t="shared" si="228"/>
        <v>232734.37554520549</v>
      </c>
      <c r="Q2402" s="238">
        <f t="shared" si="229"/>
        <v>208405.22445479454</v>
      </c>
      <c r="R2402" s="89">
        <v>0.05</v>
      </c>
      <c r="S2402" s="238">
        <f t="shared" si="226"/>
        <v>197984.96323205481</v>
      </c>
    </row>
    <row r="2403" spans="2:19" ht="15" customHeight="1" x14ac:dyDescent="0.25">
      <c r="B2403" s="11">
        <v>2399</v>
      </c>
      <c r="C2403" s="161" t="s">
        <v>844</v>
      </c>
      <c r="D2403" s="36"/>
      <c r="E2403" s="152">
        <v>42455</v>
      </c>
      <c r="F2403" s="58">
        <v>44482</v>
      </c>
      <c r="G2403" s="5">
        <f t="shared" si="224"/>
        <v>5.5534246575342463</v>
      </c>
      <c r="H2403" s="11">
        <v>3</v>
      </c>
      <c r="I2403" s="11"/>
      <c r="J2403" s="87">
        <v>0.05</v>
      </c>
      <c r="K2403" s="88">
        <f t="shared" si="225"/>
        <v>0.31666666666666665</v>
      </c>
      <c r="L2403" s="238">
        <v>83255</v>
      </c>
      <c r="M2403" s="238">
        <v>69499.83</v>
      </c>
      <c r="N2403" s="89">
        <v>7.0000000000000007E-2</v>
      </c>
      <c r="O2403" s="239">
        <f t="shared" si="227"/>
        <v>89082.85</v>
      </c>
      <c r="P2403" s="238">
        <f t="shared" si="228"/>
        <v>156659.71698858446</v>
      </c>
      <c r="Q2403" s="238">
        <f t="shared" si="229"/>
        <v>0</v>
      </c>
      <c r="R2403" s="89">
        <v>0.05</v>
      </c>
      <c r="S2403" s="238">
        <f t="shared" si="226"/>
        <v>4454.1425000000008</v>
      </c>
    </row>
    <row r="2404" spans="2:19" ht="15" customHeight="1" x14ac:dyDescent="0.25">
      <c r="B2404" s="11">
        <v>2400</v>
      </c>
      <c r="C2404" s="161" t="s">
        <v>844</v>
      </c>
      <c r="D2404" s="36"/>
      <c r="E2404" s="152">
        <v>42455</v>
      </c>
      <c r="F2404" s="58">
        <v>44482</v>
      </c>
      <c r="G2404" s="5">
        <f t="shared" si="224"/>
        <v>5.5534246575342463</v>
      </c>
      <c r="H2404" s="11">
        <v>3</v>
      </c>
      <c r="I2404" s="11"/>
      <c r="J2404" s="87">
        <v>0.05</v>
      </c>
      <c r="K2404" s="88">
        <f t="shared" si="225"/>
        <v>0.31666666666666665</v>
      </c>
      <c r="L2404" s="238">
        <v>83255</v>
      </c>
      <c r="M2404" s="238">
        <v>69499.83</v>
      </c>
      <c r="N2404" s="89">
        <v>7.0000000000000007E-2</v>
      </c>
      <c r="O2404" s="239">
        <f t="shared" si="227"/>
        <v>89082.85</v>
      </c>
      <c r="P2404" s="238">
        <f t="shared" si="228"/>
        <v>156659.71698858446</v>
      </c>
      <c r="Q2404" s="238">
        <f t="shared" si="229"/>
        <v>0</v>
      </c>
      <c r="R2404" s="89">
        <v>0.05</v>
      </c>
      <c r="S2404" s="238">
        <f t="shared" si="226"/>
        <v>4454.1425000000008</v>
      </c>
    </row>
    <row r="2405" spans="2:19" ht="15" customHeight="1" x14ac:dyDescent="0.25">
      <c r="B2405" s="11">
        <v>2401</v>
      </c>
      <c r="C2405" s="161" t="s">
        <v>844</v>
      </c>
      <c r="D2405" s="36"/>
      <c r="E2405" s="152">
        <v>42455</v>
      </c>
      <c r="F2405" s="58">
        <v>44482</v>
      </c>
      <c r="G2405" s="5">
        <f t="shared" si="224"/>
        <v>5.5534246575342463</v>
      </c>
      <c r="H2405" s="11">
        <v>3</v>
      </c>
      <c r="I2405" s="11"/>
      <c r="J2405" s="87">
        <v>0.05</v>
      </c>
      <c r="K2405" s="88">
        <f t="shared" si="225"/>
        <v>0.31666666666666665</v>
      </c>
      <c r="L2405" s="238">
        <v>83255</v>
      </c>
      <c r="M2405" s="238">
        <v>69499.83</v>
      </c>
      <c r="N2405" s="89">
        <v>7.0000000000000007E-2</v>
      </c>
      <c r="O2405" s="239">
        <f t="shared" si="227"/>
        <v>89082.85</v>
      </c>
      <c r="P2405" s="238">
        <f t="shared" si="228"/>
        <v>156659.71698858446</v>
      </c>
      <c r="Q2405" s="238">
        <f t="shared" si="229"/>
        <v>0</v>
      </c>
      <c r="R2405" s="89">
        <v>0.05</v>
      </c>
      <c r="S2405" s="238">
        <f t="shared" si="226"/>
        <v>4454.1425000000008</v>
      </c>
    </row>
    <row r="2406" spans="2:19" ht="15" customHeight="1" x14ac:dyDescent="0.25">
      <c r="B2406" s="11">
        <v>2402</v>
      </c>
      <c r="C2406" s="161" t="s">
        <v>844</v>
      </c>
      <c r="D2406" s="36"/>
      <c r="E2406" s="152">
        <v>42455</v>
      </c>
      <c r="F2406" s="58">
        <v>44482</v>
      </c>
      <c r="G2406" s="5">
        <f t="shared" si="224"/>
        <v>5.5534246575342463</v>
      </c>
      <c r="H2406" s="11">
        <v>3</v>
      </c>
      <c r="I2406" s="11"/>
      <c r="J2406" s="87">
        <v>0.05</v>
      </c>
      <c r="K2406" s="88">
        <f t="shared" si="225"/>
        <v>0.31666666666666665</v>
      </c>
      <c r="L2406" s="238">
        <v>83255</v>
      </c>
      <c r="M2406" s="238">
        <v>69499.83</v>
      </c>
      <c r="N2406" s="89">
        <v>7.0000000000000007E-2</v>
      </c>
      <c r="O2406" s="239">
        <f t="shared" si="227"/>
        <v>89082.85</v>
      </c>
      <c r="P2406" s="238">
        <f t="shared" si="228"/>
        <v>156659.71698858446</v>
      </c>
      <c r="Q2406" s="238">
        <f t="shared" si="229"/>
        <v>0</v>
      </c>
      <c r="R2406" s="89">
        <v>0.05</v>
      </c>
      <c r="S2406" s="238">
        <f t="shared" si="226"/>
        <v>4454.1425000000008</v>
      </c>
    </row>
    <row r="2407" spans="2:19" ht="15" customHeight="1" x14ac:dyDescent="0.25">
      <c r="B2407" s="11">
        <v>2403</v>
      </c>
      <c r="C2407" s="161" t="s">
        <v>844</v>
      </c>
      <c r="D2407" s="36"/>
      <c r="E2407" s="152">
        <v>42455</v>
      </c>
      <c r="F2407" s="58">
        <v>44482</v>
      </c>
      <c r="G2407" s="5">
        <f t="shared" si="224"/>
        <v>5.5534246575342463</v>
      </c>
      <c r="H2407" s="11">
        <v>3</v>
      </c>
      <c r="I2407" s="11"/>
      <c r="J2407" s="87">
        <v>0.05</v>
      </c>
      <c r="K2407" s="88">
        <f t="shared" si="225"/>
        <v>0.31666666666666665</v>
      </c>
      <c r="L2407" s="238">
        <v>83255</v>
      </c>
      <c r="M2407" s="238">
        <v>69499.83</v>
      </c>
      <c r="N2407" s="89">
        <v>7.0000000000000007E-2</v>
      </c>
      <c r="O2407" s="239">
        <f t="shared" si="227"/>
        <v>89082.85</v>
      </c>
      <c r="P2407" s="238">
        <f t="shared" si="228"/>
        <v>156659.71698858446</v>
      </c>
      <c r="Q2407" s="238">
        <f t="shared" si="229"/>
        <v>0</v>
      </c>
      <c r="R2407" s="89">
        <v>0.05</v>
      </c>
      <c r="S2407" s="238">
        <f t="shared" si="226"/>
        <v>4454.1425000000008</v>
      </c>
    </row>
    <row r="2408" spans="2:19" ht="15" customHeight="1" x14ac:dyDescent="0.25">
      <c r="B2408" s="11">
        <v>2404</v>
      </c>
      <c r="C2408" s="161" t="s">
        <v>844</v>
      </c>
      <c r="D2408" s="36"/>
      <c r="E2408" s="152">
        <v>42455</v>
      </c>
      <c r="F2408" s="58">
        <v>44482</v>
      </c>
      <c r="G2408" s="5">
        <f t="shared" si="224"/>
        <v>5.5534246575342463</v>
      </c>
      <c r="H2408" s="11">
        <v>3</v>
      </c>
      <c r="I2408" s="11"/>
      <c r="J2408" s="87">
        <v>0.05</v>
      </c>
      <c r="K2408" s="88">
        <f t="shared" si="225"/>
        <v>0.31666666666666665</v>
      </c>
      <c r="L2408" s="238">
        <v>83255</v>
      </c>
      <c r="M2408" s="238">
        <v>69499.83</v>
      </c>
      <c r="N2408" s="89">
        <v>7.0000000000000007E-2</v>
      </c>
      <c r="O2408" s="239">
        <f t="shared" si="227"/>
        <v>89082.85</v>
      </c>
      <c r="P2408" s="238">
        <f t="shared" si="228"/>
        <v>156659.71698858446</v>
      </c>
      <c r="Q2408" s="238">
        <f t="shared" si="229"/>
        <v>0</v>
      </c>
      <c r="R2408" s="89">
        <v>0.05</v>
      </c>
      <c r="S2408" s="238">
        <f t="shared" si="226"/>
        <v>4454.1425000000008</v>
      </c>
    </row>
    <row r="2409" spans="2:19" ht="15" customHeight="1" x14ac:dyDescent="0.25">
      <c r="B2409" s="11">
        <v>2405</v>
      </c>
      <c r="C2409" s="161" t="s">
        <v>845</v>
      </c>
      <c r="D2409" s="36"/>
      <c r="E2409" s="152">
        <v>42455</v>
      </c>
      <c r="F2409" s="58">
        <v>44482</v>
      </c>
      <c r="G2409" s="5">
        <f t="shared" si="224"/>
        <v>5.5534246575342463</v>
      </c>
      <c r="H2409" s="11">
        <v>15</v>
      </c>
      <c r="I2409" s="11"/>
      <c r="J2409" s="87">
        <v>0.05</v>
      </c>
      <c r="K2409" s="88">
        <f t="shared" si="225"/>
        <v>6.3333333333333325E-2</v>
      </c>
      <c r="L2409" s="238">
        <v>4836825</v>
      </c>
      <c r="M2409" s="238">
        <v>4037697.39</v>
      </c>
      <c r="N2409" s="89">
        <v>7.0000000000000007E-2</v>
      </c>
      <c r="O2409" s="239">
        <f t="shared" si="227"/>
        <v>5175402.75</v>
      </c>
      <c r="P2409" s="238">
        <f t="shared" si="228"/>
        <v>1820276.585486301</v>
      </c>
      <c r="Q2409" s="238">
        <f t="shared" si="229"/>
        <v>3355126.1645136988</v>
      </c>
      <c r="R2409" s="89">
        <v>0.05</v>
      </c>
      <c r="S2409" s="238">
        <f t="shared" si="226"/>
        <v>3187369.8562880135</v>
      </c>
    </row>
    <row r="2410" spans="2:19" ht="15" customHeight="1" x14ac:dyDescent="0.25">
      <c r="B2410" s="11">
        <v>2406</v>
      </c>
      <c r="C2410" s="161" t="s">
        <v>845</v>
      </c>
      <c r="D2410" s="36"/>
      <c r="E2410" s="152">
        <v>42455</v>
      </c>
      <c r="F2410" s="58">
        <v>44482</v>
      </c>
      <c r="G2410" s="5">
        <f t="shared" si="224"/>
        <v>5.5534246575342463</v>
      </c>
      <c r="H2410" s="11">
        <v>15</v>
      </c>
      <c r="I2410" s="11"/>
      <c r="J2410" s="87">
        <v>0.05</v>
      </c>
      <c r="K2410" s="88">
        <f t="shared" si="225"/>
        <v>6.3333333333333325E-2</v>
      </c>
      <c r="L2410" s="238">
        <v>4836825</v>
      </c>
      <c r="M2410" s="238">
        <v>4037697.39</v>
      </c>
      <c r="N2410" s="89">
        <v>7.0000000000000007E-2</v>
      </c>
      <c r="O2410" s="239">
        <f t="shared" si="227"/>
        <v>5175402.75</v>
      </c>
      <c r="P2410" s="238">
        <f t="shared" si="228"/>
        <v>1820276.585486301</v>
      </c>
      <c r="Q2410" s="238">
        <f t="shared" si="229"/>
        <v>3355126.1645136988</v>
      </c>
      <c r="R2410" s="89">
        <v>0.05</v>
      </c>
      <c r="S2410" s="238">
        <f t="shared" si="226"/>
        <v>3187369.8562880135</v>
      </c>
    </row>
    <row r="2411" spans="2:19" ht="15" customHeight="1" x14ac:dyDescent="0.25">
      <c r="B2411" s="11">
        <v>2407</v>
      </c>
      <c r="C2411" s="161" t="s">
        <v>845</v>
      </c>
      <c r="D2411" s="36"/>
      <c r="E2411" s="152">
        <v>42455</v>
      </c>
      <c r="F2411" s="58">
        <v>44482</v>
      </c>
      <c r="G2411" s="5">
        <f t="shared" si="224"/>
        <v>5.5534246575342463</v>
      </c>
      <c r="H2411" s="11">
        <v>15</v>
      </c>
      <c r="I2411" s="11"/>
      <c r="J2411" s="87">
        <v>0.05</v>
      </c>
      <c r="K2411" s="88">
        <f t="shared" si="225"/>
        <v>6.3333333333333325E-2</v>
      </c>
      <c r="L2411" s="238">
        <v>4836825</v>
      </c>
      <c r="M2411" s="238">
        <v>4037697.39</v>
      </c>
      <c r="N2411" s="89">
        <v>7.0000000000000007E-2</v>
      </c>
      <c r="O2411" s="239">
        <f t="shared" si="227"/>
        <v>5175402.75</v>
      </c>
      <c r="P2411" s="238">
        <f t="shared" si="228"/>
        <v>1820276.585486301</v>
      </c>
      <c r="Q2411" s="238">
        <f t="shared" si="229"/>
        <v>3355126.1645136988</v>
      </c>
      <c r="R2411" s="89">
        <v>0.05</v>
      </c>
      <c r="S2411" s="238">
        <f t="shared" si="226"/>
        <v>3187369.8562880135</v>
      </c>
    </row>
    <row r="2412" spans="2:19" ht="15" customHeight="1" x14ac:dyDescent="0.25">
      <c r="B2412" s="11">
        <v>2408</v>
      </c>
      <c r="C2412" s="161" t="s">
        <v>845</v>
      </c>
      <c r="D2412" s="36"/>
      <c r="E2412" s="152">
        <v>42455</v>
      </c>
      <c r="F2412" s="58">
        <v>44482</v>
      </c>
      <c r="G2412" s="5">
        <f t="shared" si="224"/>
        <v>5.5534246575342463</v>
      </c>
      <c r="H2412" s="11">
        <v>15</v>
      </c>
      <c r="I2412" s="11"/>
      <c r="J2412" s="87">
        <v>0.05</v>
      </c>
      <c r="K2412" s="88">
        <f t="shared" si="225"/>
        <v>6.3333333333333325E-2</v>
      </c>
      <c r="L2412" s="238">
        <v>4836825</v>
      </c>
      <c r="M2412" s="238">
        <v>4037697.39</v>
      </c>
      <c r="N2412" s="89">
        <v>7.0000000000000007E-2</v>
      </c>
      <c r="O2412" s="239">
        <f t="shared" si="227"/>
        <v>5175402.75</v>
      </c>
      <c r="P2412" s="238">
        <f t="shared" si="228"/>
        <v>1820276.585486301</v>
      </c>
      <c r="Q2412" s="238">
        <f t="shared" si="229"/>
        <v>3355126.1645136988</v>
      </c>
      <c r="R2412" s="89">
        <v>0.05</v>
      </c>
      <c r="S2412" s="238">
        <f t="shared" si="226"/>
        <v>3187369.8562880135</v>
      </c>
    </row>
    <row r="2413" spans="2:19" x14ac:dyDescent="0.25">
      <c r="B2413" s="11">
        <v>2409</v>
      </c>
      <c r="C2413" s="161" t="s">
        <v>846</v>
      </c>
      <c r="D2413" s="36"/>
      <c r="E2413" s="152">
        <v>42455</v>
      </c>
      <c r="F2413" s="58">
        <v>44482</v>
      </c>
      <c r="G2413" s="5">
        <f t="shared" si="224"/>
        <v>5.5534246575342463</v>
      </c>
      <c r="H2413" s="11">
        <v>25</v>
      </c>
      <c r="I2413" s="11"/>
      <c r="J2413" s="87">
        <v>0.05</v>
      </c>
      <c r="K2413" s="88">
        <f t="shared" si="225"/>
        <v>3.7999999999999999E-2</v>
      </c>
      <c r="L2413" s="238">
        <v>137299752</v>
      </c>
      <c r="M2413" s="238">
        <v>114615445.14</v>
      </c>
      <c r="N2413" s="89">
        <v>0.05</v>
      </c>
      <c r="O2413" s="239">
        <f t="shared" si="227"/>
        <v>144164739.59999999</v>
      </c>
      <c r="P2413" s="238">
        <f t="shared" si="228"/>
        <v>30423104.746382464</v>
      </c>
      <c r="Q2413" s="238">
        <f t="shared" si="229"/>
        <v>113741634.85361753</v>
      </c>
      <c r="R2413" s="89">
        <v>0.05</v>
      </c>
      <c r="S2413" s="238">
        <f t="shared" si="226"/>
        <v>108054553.11093666</v>
      </c>
    </row>
    <row r="2414" spans="2:19" ht="15" customHeight="1" x14ac:dyDescent="0.25">
      <c r="B2414" s="11">
        <v>2410</v>
      </c>
      <c r="C2414" s="161" t="s">
        <v>847</v>
      </c>
      <c r="D2414" s="36"/>
      <c r="E2414" s="152">
        <v>42455</v>
      </c>
      <c r="F2414" s="58">
        <v>44482</v>
      </c>
      <c r="G2414" s="5">
        <f t="shared" si="224"/>
        <v>5.5534246575342463</v>
      </c>
      <c r="H2414" s="11">
        <v>15</v>
      </c>
      <c r="I2414" s="11"/>
      <c r="J2414" s="87">
        <v>0.05</v>
      </c>
      <c r="K2414" s="88">
        <f t="shared" si="225"/>
        <v>6.3333333333333325E-2</v>
      </c>
      <c r="L2414" s="238">
        <v>3431374</v>
      </c>
      <c r="M2414" s="238">
        <v>2864451.35</v>
      </c>
      <c r="N2414" s="89">
        <v>7.0000000000000007E-2</v>
      </c>
      <c r="O2414" s="239">
        <f t="shared" si="227"/>
        <v>3671570.18</v>
      </c>
      <c r="P2414" s="238">
        <f t="shared" si="228"/>
        <v>1291353.2634003651</v>
      </c>
      <c r="Q2414" s="238">
        <f t="shared" si="229"/>
        <v>2380216.916599635</v>
      </c>
      <c r="R2414" s="89">
        <v>0.05</v>
      </c>
      <c r="S2414" s="238">
        <f t="shared" si="226"/>
        <v>2261206.0707696532</v>
      </c>
    </row>
    <row r="2415" spans="2:19" ht="15" customHeight="1" x14ac:dyDescent="0.25">
      <c r="B2415" s="11">
        <v>2411</v>
      </c>
      <c r="C2415" s="161" t="s">
        <v>847</v>
      </c>
      <c r="D2415" s="36"/>
      <c r="E2415" s="152">
        <v>42455</v>
      </c>
      <c r="F2415" s="58">
        <v>44482</v>
      </c>
      <c r="G2415" s="5">
        <f t="shared" si="224"/>
        <v>5.5534246575342463</v>
      </c>
      <c r="H2415" s="11">
        <v>15</v>
      </c>
      <c r="I2415" s="11"/>
      <c r="J2415" s="87">
        <v>0.05</v>
      </c>
      <c r="K2415" s="88">
        <f t="shared" si="225"/>
        <v>6.3333333333333325E-2</v>
      </c>
      <c r="L2415" s="238">
        <v>3431374</v>
      </c>
      <c r="M2415" s="238">
        <v>2864451.35</v>
      </c>
      <c r="N2415" s="89">
        <v>7.0000000000000007E-2</v>
      </c>
      <c r="O2415" s="239">
        <f t="shared" si="227"/>
        <v>3671570.18</v>
      </c>
      <c r="P2415" s="238">
        <f t="shared" si="228"/>
        <v>1291353.2634003651</v>
      </c>
      <c r="Q2415" s="238">
        <f t="shared" si="229"/>
        <v>2380216.916599635</v>
      </c>
      <c r="R2415" s="89">
        <v>0.05</v>
      </c>
      <c r="S2415" s="238">
        <f t="shared" si="226"/>
        <v>2261206.0707696532</v>
      </c>
    </row>
    <row r="2416" spans="2:19" ht="15" customHeight="1" x14ac:dyDescent="0.25">
      <c r="B2416" s="11">
        <v>2412</v>
      </c>
      <c r="C2416" s="161" t="s">
        <v>848</v>
      </c>
      <c r="D2416" s="36"/>
      <c r="E2416" s="152">
        <v>42455</v>
      </c>
      <c r="F2416" s="58">
        <v>44482</v>
      </c>
      <c r="G2416" s="5">
        <f t="shared" si="224"/>
        <v>5.5534246575342463</v>
      </c>
      <c r="H2416" s="11">
        <v>5</v>
      </c>
      <c r="I2416" s="11"/>
      <c r="J2416" s="87">
        <v>0.05</v>
      </c>
      <c r="K2416" s="88">
        <f t="shared" si="225"/>
        <v>0.19</v>
      </c>
      <c r="L2416" s="238">
        <v>511843</v>
      </c>
      <c r="M2416" s="238">
        <v>427277.65</v>
      </c>
      <c r="N2416" s="89">
        <v>7.0000000000000007E-2</v>
      </c>
      <c r="O2416" s="239">
        <f t="shared" si="227"/>
        <v>547672.01</v>
      </c>
      <c r="P2416" s="238">
        <f t="shared" si="228"/>
        <v>577876.49646931503</v>
      </c>
      <c r="Q2416" s="238">
        <f t="shared" si="229"/>
        <v>0</v>
      </c>
      <c r="R2416" s="89">
        <v>0.05</v>
      </c>
      <c r="S2416" s="238">
        <f t="shared" si="226"/>
        <v>27383.6005</v>
      </c>
    </row>
    <row r="2417" spans="2:19" ht="15" customHeight="1" x14ac:dyDescent="0.25">
      <c r="B2417" s="11">
        <v>2413</v>
      </c>
      <c r="C2417" s="161" t="s">
        <v>848</v>
      </c>
      <c r="D2417" s="36"/>
      <c r="E2417" s="152">
        <v>42455</v>
      </c>
      <c r="F2417" s="58">
        <v>44482</v>
      </c>
      <c r="G2417" s="5">
        <f t="shared" si="224"/>
        <v>5.5534246575342463</v>
      </c>
      <c r="H2417" s="11">
        <v>5</v>
      </c>
      <c r="I2417" s="11"/>
      <c r="J2417" s="87">
        <v>0.05</v>
      </c>
      <c r="K2417" s="88">
        <f t="shared" si="225"/>
        <v>0.19</v>
      </c>
      <c r="L2417" s="238">
        <v>511843</v>
      </c>
      <c r="M2417" s="238">
        <v>427277.65</v>
      </c>
      <c r="N2417" s="89">
        <v>7.0000000000000007E-2</v>
      </c>
      <c r="O2417" s="239">
        <f t="shared" si="227"/>
        <v>547672.01</v>
      </c>
      <c r="P2417" s="238">
        <f t="shared" si="228"/>
        <v>577876.49646931503</v>
      </c>
      <c r="Q2417" s="238">
        <f t="shared" si="229"/>
        <v>0</v>
      </c>
      <c r="R2417" s="89">
        <v>0.05</v>
      </c>
      <c r="S2417" s="238">
        <f t="shared" si="226"/>
        <v>27383.6005</v>
      </c>
    </row>
    <row r="2418" spans="2:19" ht="15" customHeight="1" x14ac:dyDescent="0.25">
      <c r="B2418" s="11">
        <v>2414</v>
      </c>
      <c r="C2418" s="161" t="s">
        <v>848</v>
      </c>
      <c r="D2418" s="36"/>
      <c r="E2418" s="152">
        <v>42455</v>
      </c>
      <c r="F2418" s="58">
        <v>44482</v>
      </c>
      <c r="G2418" s="5">
        <f t="shared" si="224"/>
        <v>5.5534246575342463</v>
      </c>
      <c r="H2418" s="11">
        <v>5</v>
      </c>
      <c r="I2418" s="11"/>
      <c r="J2418" s="87">
        <v>0.05</v>
      </c>
      <c r="K2418" s="88">
        <f t="shared" si="225"/>
        <v>0.19</v>
      </c>
      <c r="L2418" s="238">
        <v>511843</v>
      </c>
      <c r="M2418" s="238">
        <v>427277.65</v>
      </c>
      <c r="N2418" s="89">
        <v>7.0000000000000007E-2</v>
      </c>
      <c r="O2418" s="239">
        <f t="shared" si="227"/>
        <v>547672.01</v>
      </c>
      <c r="P2418" s="238">
        <f t="shared" si="228"/>
        <v>577876.49646931503</v>
      </c>
      <c r="Q2418" s="238">
        <f t="shared" si="229"/>
        <v>0</v>
      </c>
      <c r="R2418" s="89">
        <v>0.05</v>
      </c>
      <c r="S2418" s="238">
        <f t="shared" si="226"/>
        <v>27383.6005</v>
      </c>
    </row>
    <row r="2419" spans="2:19" ht="15" customHeight="1" x14ac:dyDescent="0.25">
      <c r="B2419" s="11">
        <v>2415</v>
      </c>
      <c r="C2419" s="161" t="s">
        <v>848</v>
      </c>
      <c r="D2419" s="36"/>
      <c r="E2419" s="152">
        <v>42455</v>
      </c>
      <c r="F2419" s="58">
        <v>44482</v>
      </c>
      <c r="G2419" s="5">
        <f t="shared" si="224"/>
        <v>5.5534246575342463</v>
      </c>
      <c r="H2419" s="11">
        <v>5</v>
      </c>
      <c r="I2419" s="11"/>
      <c r="J2419" s="87">
        <v>0.05</v>
      </c>
      <c r="K2419" s="88">
        <f t="shared" si="225"/>
        <v>0.19</v>
      </c>
      <c r="L2419" s="238">
        <v>511843</v>
      </c>
      <c r="M2419" s="238">
        <v>427277.65</v>
      </c>
      <c r="N2419" s="89">
        <v>7.0000000000000007E-2</v>
      </c>
      <c r="O2419" s="239">
        <f t="shared" si="227"/>
        <v>547672.01</v>
      </c>
      <c r="P2419" s="238">
        <f t="shared" si="228"/>
        <v>577876.49646931503</v>
      </c>
      <c r="Q2419" s="238">
        <f t="shared" si="229"/>
        <v>0</v>
      </c>
      <c r="R2419" s="89">
        <v>0.05</v>
      </c>
      <c r="S2419" s="238">
        <f t="shared" si="226"/>
        <v>27383.6005</v>
      </c>
    </row>
    <row r="2420" spans="2:19" ht="15" customHeight="1" x14ac:dyDescent="0.25">
      <c r="B2420" s="11">
        <v>2416</v>
      </c>
      <c r="C2420" s="161" t="s">
        <v>848</v>
      </c>
      <c r="D2420" s="36"/>
      <c r="E2420" s="152">
        <v>42455</v>
      </c>
      <c r="F2420" s="58">
        <v>44482</v>
      </c>
      <c r="G2420" s="5">
        <f t="shared" si="224"/>
        <v>5.5534246575342463</v>
      </c>
      <c r="H2420" s="11">
        <v>5</v>
      </c>
      <c r="I2420" s="11"/>
      <c r="J2420" s="87">
        <v>0.05</v>
      </c>
      <c r="K2420" s="88">
        <f t="shared" si="225"/>
        <v>0.19</v>
      </c>
      <c r="L2420" s="238">
        <v>511843</v>
      </c>
      <c r="M2420" s="238">
        <v>427277.65</v>
      </c>
      <c r="N2420" s="89">
        <v>7.0000000000000007E-2</v>
      </c>
      <c r="O2420" s="239">
        <f t="shared" si="227"/>
        <v>547672.01</v>
      </c>
      <c r="P2420" s="238">
        <f t="shared" si="228"/>
        <v>577876.49646931503</v>
      </c>
      <c r="Q2420" s="238">
        <f t="shared" si="229"/>
        <v>0</v>
      </c>
      <c r="R2420" s="89">
        <v>0.05</v>
      </c>
      <c r="S2420" s="238">
        <f t="shared" si="226"/>
        <v>27383.6005</v>
      </c>
    </row>
    <row r="2421" spans="2:19" ht="15" customHeight="1" x14ac:dyDescent="0.25">
      <c r="B2421" s="11">
        <v>2417</v>
      </c>
      <c r="C2421" s="161" t="s">
        <v>848</v>
      </c>
      <c r="D2421" s="36"/>
      <c r="E2421" s="152">
        <v>42455</v>
      </c>
      <c r="F2421" s="58">
        <v>44482</v>
      </c>
      <c r="G2421" s="5">
        <f t="shared" si="224"/>
        <v>5.5534246575342463</v>
      </c>
      <c r="H2421" s="11">
        <v>5</v>
      </c>
      <c r="I2421" s="11"/>
      <c r="J2421" s="87">
        <v>0.05</v>
      </c>
      <c r="K2421" s="88">
        <f t="shared" si="225"/>
        <v>0.19</v>
      </c>
      <c r="L2421" s="238">
        <v>511843</v>
      </c>
      <c r="M2421" s="238">
        <v>427277.65</v>
      </c>
      <c r="N2421" s="89">
        <v>7.0000000000000007E-2</v>
      </c>
      <c r="O2421" s="239">
        <f t="shared" si="227"/>
        <v>547672.01</v>
      </c>
      <c r="P2421" s="238">
        <f t="shared" si="228"/>
        <v>577876.49646931503</v>
      </c>
      <c r="Q2421" s="238">
        <f t="shared" si="229"/>
        <v>0</v>
      </c>
      <c r="R2421" s="89">
        <v>0.05</v>
      </c>
      <c r="S2421" s="238">
        <f t="shared" si="226"/>
        <v>27383.6005</v>
      </c>
    </row>
    <row r="2422" spans="2:19" ht="15" customHeight="1" x14ac:dyDescent="0.25">
      <c r="B2422" s="11">
        <v>2418</v>
      </c>
      <c r="C2422" s="161" t="s">
        <v>849</v>
      </c>
      <c r="D2422" s="36"/>
      <c r="E2422" s="152">
        <v>42455</v>
      </c>
      <c r="F2422" s="58">
        <v>44482</v>
      </c>
      <c r="G2422" s="5">
        <f t="shared" si="224"/>
        <v>5.5534246575342463</v>
      </c>
      <c r="H2422" s="11">
        <v>8</v>
      </c>
      <c r="I2422" s="11"/>
      <c r="J2422" s="87">
        <v>0.05</v>
      </c>
      <c r="K2422" s="88">
        <f t="shared" si="225"/>
        <v>0.11874999999999999</v>
      </c>
      <c r="L2422" s="238">
        <v>23833</v>
      </c>
      <c r="M2422" s="238">
        <v>19895.37</v>
      </c>
      <c r="N2422" s="89">
        <v>7.0000000000000007E-2</v>
      </c>
      <c r="O2422" s="239">
        <f t="shared" si="227"/>
        <v>25501.31</v>
      </c>
      <c r="P2422" s="238">
        <f t="shared" si="228"/>
        <v>16817.327945719178</v>
      </c>
      <c r="Q2422" s="238">
        <f t="shared" si="229"/>
        <v>8683.9820542808229</v>
      </c>
      <c r="R2422" s="89">
        <v>0.05</v>
      </c>
      <c r="S2422" s="238">
        <f t="shared" si="226"/>
        <v>8249.7829515667818</v>
      </c>
    </row>
    <row r="2423" spans="2:19" ht="15" customHeight="1" x14ac:dyDescent="0.25">
      <c r="B2423" s="11">
        <v>2419</v>
      </c>
      <c r="C2423" s="161" t="s">
        <v>849</v>
      </c>
      <c r="D2423" s="36"/>
      <c r="E2423" s="152">
        <v>42455</v>
      </c>
      <c r="F2423" s="58">
        <v>44482</v>
      </c>
      <c r="G2423" s="5">
        <f t="shared" si="224"/>
        <v>5.5534246575342463</v>
      </c>
      <c r="H2423" s="11">
        <v>8</v>
      </c>
      <c r="I2423" s="11"/>
      <c r="J2423" s="87">
        <v>0.05</v>
      </c>
      <c r="K2423" s="88">
        <f t="shared" si="225"/>
        <v>0.11874999999999999</v>
      </c>
      <c r="L2423" s="238">
        <v>23833</v>
      </c>
      <c r="M2423" s="238">
        <v>19895.37</v>
      </c>
      <c r="N2423" s="89">
        <v>7.0000000000000007E-2</v>
      </c>
      <c r="O2423" s="239">
        <f t="shared" si="227"/>
        <v>25501.31</v>
      </c>
      <c r="P2423" s="238">
        <f t="shared" si="228"/>
        <v>16817.327945719178</v>
      </c>
      <c r="Q2423" s="238">
        <f t="shared" si="229"/>
        <v>8683.9820542808229</v>
      </c>
      <c r="R2423" s="89">
        <v>0.05</v>
      </c>
      <c r="S2423" s="238">
        <f t="shared" si="226"/>
        <v>8249.7829515667818</v>
      </c>
    </row>
    <row r="2424" spans="2:19" x14ac:dyDescent="0.25">
      <c r="B2424" s="11">
        <v>2420</v>
      </c>
      <c r="C2424" s="161" t="s">
        <v>850</v>
      </c>
      <c r="D2424" s="36"/>
      <c r="E2424" s="152">
        <v>42455</v>
      </c>
      <c r="F2424" s="58">
        <v>44482</v>
      </c>
      <c r="G2424" s="5">
        <f t="shared" si="224"/>
        <v>5.5534246575342463</v>
      </c>
      <c r="H2424" s="11">
        <v>25</v>
      </c>
      <c r="I2424" s="11"/>
      <c r="J2424" s="87">
        <v>0.05</v>
      </c>
      <c r="K2424" s="88">
        <f t="shared" si="225"/>
        <v>3.7999999999999999E-2</v>
      </c>
      <c r="L2424" s="238">
        <v>10110956</v>
      </c>
      <c r="M2424" s="238">
        <v>8440450.2400000002</v>
      </c>
      <c r="N2424" s="89">
        <v>0.05</v>
      </c>
      <c r="O2424" s="239">
        <f t="shared" si="227"/>
        <v>10616503.800000001</v>
      </c>
      <c r="P2424" s="238">
        <f t="shared" si="228"/>
        <v>2240402.2512295889</v>
      </c>
      <c r="Q2424" s="238">
        <f t="shared" si="229"/>
        <v>8376101.5487704119</v>
      </c>
      <c r="R2424" s="89">
        <v>0.05</v>
      </c>
      <c r="S2424" s="238">
        <f t="shared" si="226"/>
        <v>7957296.4713318907</v>
      </c>
    </row>
    <row r="2425" spans="2:19" ht="15" customHeight="1" x14ac:dyDescent="0.25">
      <c r="B2425" s="11">
        <v>2421</v>
      </c>
      <c r="C2425" s="161" t="s">
        <v>851</v>
      </c>
      <c r="D2425" s="36"/>
      <c r="E2425" s="152">
        <v>42455</v>
      </c>
      <c r="F2425" s="58">
        <v>44482</v>
      </c>
      <c r="G2425" s="5">
        <f t="shared" si="224"/>
        <v>5.5534246575342463</v>
      </c>
      <c r="H2425" s="11">
        <v>15</v>
      </c>
      <c r="I2425" s="11"/>
      <c r="J2425" s="87">
        <v>0.05</v>
      </c>
      <c r="K2425" s="88">
        <f t="shared" si="225"/>
        <v>6.3333333333333325E-2</v>
      </c>
      <c r="L2425" s="238">
        <v>3271164</v>
      </c>
      <c r="M2425" s="238">
        <v>2730710.82</v>
      </c>
      <c r="N2425" s="89">
        <v>7.0000000000000007E-2</v>
      </c>
      <c r="O2425" s="239">
        <f t="shared" si="227"/>
        <v>3500145.48</v>
      </c>
      <c r="P2425" s="238">
        <f t="shared" si="228"/>
        <v>1231060.3001939724</v>
      </c>
      <c r="Q2425" s="238">
        <f t="shared" si="229"/>
        <v>2269085.1798060276</v>
      </c>
      <c r="R2425" s="89">
        <v>0.05</v>
      </c>
      <c r="S2425" s="238">
        <f t="shared" si="226"/>
        <v>2155630.9208157263</v>
      </c>
    </row>
    <row r="2426" spans="2:19" ht="15" customHeight="1" x14ac:dyDescent="0.25">
      <c r="B2426" s="11">
        <v>2422</v>
      </c>
      <c r="C2426" s="161" t="s">
        <v>851</v>
      </c>
      <c r="D2426" s="36"/>
      <c r="E2426" s="152">
        <v>42455</v>
      </c>
      <c r="F2426" s="58">
        <v>44482</v>
      </c>
      <c r="G2426" s="5">
        <f t="shared" si="224"/>
        <v>5.5534246575342463</v>
      </c>
      <c r="H2426" s="11">
        <v>15</v>
      </c>
      <c r="I2426" s="11"/>
      <c r="J2426" s="87">
        <v>0.05</v>
      </c>
      <c r="K2426" s="88">
        <f t="shared" si="225"/>
        <v>6.3333333333333325E-2</v>
      </c>
      <c r="L2426" s="238">
        <v>3271164</v>
      </c>
      <c r="M2426" s="238">
        <v>2730710.82</v>
      </c>
      <c r="N2426" s="89">
        <v>7.0000000000000007E-2</v>
      </c>
      <c r="O2426" s="239">
        <f t="shared" si="227"/>
        <v>3500145.48</v>
      </c>
      <c r="P2426" s="238">
        <f t="shared" si="228"/>
        <v>1231060.3001939724</v>
      </c>
      <c r="Q2426" s="238">
        <f t="shared" si="229"/>
        <v>2269085.1798060276</v>
      </c>
      <c r="R2426" s="89">
        <v>0.05</v>
      </c>
      <c r="S2426" s="238">
        <f t="shared" si="226"/>
        <v>2155630.9208157263</v>
      </c>
    </row>
    <row r="2427" spans="2:19" ht="15" customHeight="1" x14ac:dyDescent="0.25">
      <c r="B2427" s="11">
        <v>2423</v>
      </c>
      <c r="C2427" s="161" t="s">
        <v>851</v>
      </c>
      <c r="D2427" s="36"/>
      <c r="E2427" s="152">
        <v>42455</v>
      </c>
      <c r="F2427" s="58">
        <v>44482</v>
      </c>
      <c r="G2427" s="5">
        <f t="shared" si="224"/>
        <v>5.5534246575342463</v>
      </c>
      <c r="H2427" s="11">
        <v>15</v>
      </c>
      <c r="I2427" s="11"/>
      <c r="J2427" s="87">
        <v>0.05</v>
      </c>
      <c r="K2427" s="88">
        <f t="shared" si="225"/>
        <v>6.3333333333333325E-2</v>
      </c>
      <c r="L2427" s="238">
        <v>3271164</v>
      </c>
      <c r="M2427" s="238">
        <v>2730710.82</v>
      </c>
      <c r="N2427" s="89">
        <v>7.0000000000000007E-2</v>
      </c>
      <c r="O2427" s="239">
        <f t="shared" si="227"/>
        <v>3500145.48</v>
      </c>
      <c r="P2427" s="238">
        <f t="shared" si="228"/>
        <v>1231060.3001939724</v>
      </c>
      <c r="Q2427" s="238">
        <f t="shared" si="229"/>
        <v>2269085.1798060276</v>
      </c>
      <c r="R2427" s="89">
        <v>0.05</v>
      </c>
      <c r="S2427" s="238">
        <f t="shared" si="226"/>
        <v>2155630.9208157263</v>
      </c>
    </row>
    <row r="2428" spans="2:19" ht="15" customHeight="1" x14ac:dyDescent="0.25">
      <c r="B2428" s="11">
        <v>2424</v>
      </c>
      <c r="C2428" s="161" t="s">
        <v>851</v>
      </c>
      <c r="D2428" s="36"/>
      <c r="E2428" s="152">
        <v>42455</v>
      </c>
      <c r="F2428" s="58">
        <v>44482</v>
      </c>
      <c r="G2428" s="5">
        <f t="shared" si="224"/>
        <v>5.5534246575342463</v>
      </c>
      <c r="H2428" s="11">
        <v>15</v>
      </c>
      <c r="I2428" s="11"/>
      <c r="J2428" s="87">
        <v>0.05</v>
      </c>
      <c r="K2428" s="88">
        <f t="shared" si="225"/>
        <v>6.3333333333333325E-2</v>
      </c>
      <c r="L2428" s="238">
        <v>3271164</v>
      </c>
      <c r="M2428" s="238">
        <v>2730710.82</v>
      </c>
      <c r="N2428" s="89">
        <v>7.0000000000000007E-2</v>
      </c>
      <c r="O2428" s="239">
        <f t="shared" si="227"/>
        <v>3500145.48</v>
      </c>
      <c r="P2428" s="238">
        <f t="shared" si="228"/>
        <v>1231060.3001939724</v>
      </c>
      <c r="Q2428" s="238">
        <f t="shared" si="229"/>
        <v>2269085.1798060276</v>
      </c>
      <c r="R2428" s="89">
        <v>0.05</v>
      </c>
      <c r="S2428" s="238">
        <f t="shared" si="226"/>
        <v>2155630.9208157263</v>
      </c>
    </row>
    <row r="2429" spans="2:19" ht="15" customHeight="1" x14ac:dyDescent="0.25">
      <c r="B2429" s="11">
        <v>2425</v>
      </c>
      <c r="C2429" s="161" t="s">
        <v>851</v>
      </c>
      <c r="D2429" s="36"/>
      <c r="E2429" s="152">
        <v>42455</v>
      </c>
      <c r="F2429" s="58">
        <v>44482</v>
      </c>
      <c r="G2429" s="5">
        <f t="shared" si="224"/>
        <v>5.5534246575342463</v>
      </c>
      <c r="H2429" s="11">
        <v>15</v>
      </c>
      <c r="I2429" s="11"/>
      <c r="J2429" s="87">
        <v>0.05</v>
      </c>
      <c r="K2429" s="88">
        <f t="shared" si="225"/>
        <v>6.3333333333333325E-2</v>
      </c>
      <c r="L2429" s="238">
        <v>3271164</v>
      </c>
      <c r="M2429" s="238">
        <v>2730710.82</v>
      </c>
      <c r="N2429" s="89">
        <v>7.0000000000000007E-2</v>
      </c>
      <c r="O2429" s="239">
        <f t="shared" si="227"/>
        <v>3500145.48</v>
      </c>
      <c r="P2429" s="238">
        <f t="shared" si="228"/>
        <v>1231060.3001939724</v>
      </c>
      <c r="Q2429" s="238">
        <f t="shared" si="229"/>
        <v>2269085.1798060276</v>
      </c>
      <c r="R2429" s="89">
        <v>0.05</v>
      </c>
      <c r="S2429" s="238">
        <f t="shared" si="226"/>
        <v>2155630.9208157263</v>
      </c>
    </row>
    <row r="2430" spans="2:19" ht="15" customHeight="1" x14ac:dyDescent="0.25">
      <c r="B2430" s="11">
        <v>2426</v>
      </c>
      <c r="C2430" s="161" t="s">
        <v>851</v>
      </c>
      <c r="D2430" s="36"/>
      <c r="E2430" s="152">
        <v>42455</v>
      </c>
      <c r="F2430" s="58">
        <v>44482</v>
      </c>
      <c r="G2430" s="5">
        <f t="shared" si="224"/>
        <v>5.5534246575342463</v>
      </c>
      <c r="H2430" s="11">
        <v>15</v>
      </c>
      <c r="I2430" s="11"/>
      <c r="J2430" s="87">
        <v>0.05</v>
      </c>
      <c r="K2430" s="88">
        <f t="shared" si="225"/>
        <v>6.3333333333333325E-2</v>
      </c>
      <c r="L2430" s="238">
        <v>3271164</v>
      </c>
      <c r="M2430" s="238">
        <v>2730710.82</v>
      </c>
      <c r="N2430" s="89">
        <v>7.0000000000000007E-2</v>
      </c>
      <c r="O2430" s="239">
        <f t="shared" si="227"/>
        <v>3500145.48</v>
      </c>
      <c r="P2430" s="238">
        <f t="shared" si="228"/>
        <v>1231060.3001939724</v>
      </c>
      <c r="Q2430" s="238">
        <f t="shared" si="229"/>
        <v>2269085.1798060276</v>
      </c>
      <c r="R2430" s="89">
        <v>0.05</v>
      </c>
      <c r="S2430" s="238">
        <f t="shared" si="226"/>
        <v>2155630.9208157263</v>
      </c>
    </row>
    <row r="2431" spans="2:19" ht="15" customHeight="1" x14ac:dyDescent="0.25">
      <c r="B2431" s="11">
        <v>2427</v>
      </c>
      <c r="C2431" s="161" t="s">
        <v>851</v>
      </c>
      <c r="D2431" s="36"/>
      <c r="E2431" s="152">
        <v>42455</v>
      </c>
      <c r="F2431" s="58">
        <v>44482</v>
      </c>
      <c r="G2431" s="5">
        <f t="shared" si="224"/>
        <v>5.5534246575342463</v>
      </c>
      <c r="H2431" s="11">
        <v>15</v>
      </c>
      <c r="I2431" s="11"/>
      <c r="J2431" s="87">
        <v>0.05</v>
      </c>
      <c r="K2431" s="88">
        <f t="shared" si="225"/>
        <v>6.3333333333333325E-2</v>
      </c>
      <c r="L2431" s="238">
        <v>3271164</v>
      </c>
      <c r="M2431" s="238">
        <v>2730710.82</v>
      </c>
      <c r="N2431" s="89">
        <v>7.0000000000000007E-2</v>
      </c>
      <c r="O2431" s="239">
        <f t="shared" si="227"/>
        <v>3500145.48</v>
      </c>
      <c r="P2431" s="238">
        <f t="shared" si="228"/>
        <v>1231060.3001939724</v>
      </c>
      <c r="Q2431" s="238">
        <f t="shared" si="229"/>
        <v>2269085.1798060276</v>
      </c>
      <c r="R2431" s="89">
        <v>0.05</v>
      </c>
      <c r="S2431" s="238">
        <f t="shared" si="226"/>
        <v>2155630.9208157263</v>
      </c>
    </row>
    <row r="2432" spans="2:19" ht="15" customHeight="1" x14ac:dyDescent="0.25">
      <c r="B2432" s="11">
        <v>2428</v>
      </c>
      <c r="C2432" s="161" t="s">
        <v>851</v>
      </c>
      <c r="D2432" s="36"/>
      <c r="E2432" s="152">
        <v>42455</v>
      </c>
      <c r="F2432" s="58">
        <v>44482</v>
      </c>
      <c r="G2432" s="5">
        <f t="shared" si="224"/>
        <v>5.5534246575342463</v>
      </c>
      <c r="H2432" s="11">
        <v>15</v>
      </c>
      <c r="I2432" s="11"/>
      <c r="J2432" s="87">
        <v>0.05</v>
      </c>
      <c r="K2432" s="88">
        <f t="shared" si="225"/>
        <v>6.3333333333333325E-2</v>
      </c>
      <c r="L2432" s="238">
        <v>3271164</v>
      </c>
      <c r="M2432" s="238">
        <v>2730710.82</v>
      </c>
      <c r="N2432" s="89">
        <v>7.0000000000000007E-2</v>
      </c>
      <c r="O2432" s="239">
        <f t="shared" si="227"/>
        <v>3500145.48</v>
      </c>
      <c r="P2432" s="238">
        <f t="shared" si="228"/>
        <v>1231060.3001939724</v>
      </c>
      <c r="Q2432" s="238">
        <f t="shared" si="229"/>
        <v>2269085.1798060276</v>
      </c>
      <c r="R2432" s="89">
        <v>0.05</v>
      </c>
      <c r="S2432" s="238">
        <f t="shared" si="226"/>
        <v>2155630.9208157263</v>
      </c>
    </row>
    <row r="2433" spans="2:19" ht="15" customHeight="1" x14ac:dyDescent="0.25">
      <c r="B2433" s="11">
        <v>2429</v>
      </c>
      <c r="C2433" s="161" t="s">
        <v>851</v>
      </c>
      <c r="D2433" s="36"/>
      <c r="E2433" s="152">
        <v>42455</v>
      </c>
      <c r="F2433" s="58">
        <v>44482</v>
      </c>
      <c r="G2433" s="5">
        <f t="shared" si="224"/>
        <v>5.5534246575342463</v>
      </c>
      <c r="H2433" s="11">
        <v>15</v>
      </c>
      <c r="I2433" s="11"/>
      <c r="J2433" s="87">
        <v>0.05</v>
      </c>
      <c r="K2433" s="88">
        <f t="shared" si="225"/>
        <v>6.3333333333333325E-2</v>
      </c>
      <c r="L2433" s="238">
        <v>3271164</v>
      </c>
      <c r="M2433" s="238">
        <v>2730710.82</v>
      </c>
      <c r="N2433" s="89">
        <v>7.0000000000000007E-2</v>
      </c>
      <c r="O2433" s="239">
        <f t="shared" si="227"/>
        <v>3500145.48</v>
      </c>
      <c r="P2433" s="238">
        <f t="shared" si="228"/>
        <v>1231060.3001939724</v>
      </c>
      <c r="Q2433" s="238">
        <f t="shared" si="229"/>
        <v>2269085.1798060276</v>
      </c>
      <c r="R2433" s="89">
        <v>0.05</v>
      </c>
      <c r="S2433" s="238">
        <f t="shared" si="226"/>
        <v>2155630.9208157263</v>
      </c>
    </row>
    <row r="2434" spans="2:19" ht="15" customHeight="1" x14ac:dyDescent="0.25">
      <c r="B2434" s="11">
        <v>2430</v>
      </c>
      <c r="C2434" s="161" t="s">
        <v>851</v>
      </c>
      <c r="D2434" s="36"/>
      <c r="E2434" s="152">
        <v>42455</v>
      </c>
      <c r="F2434" s="58">
        <v>44482</v>
      </c>
      <c r="G2434" s="5">
        <f t="shared" si="224"/>
        <v>5.5534246575342463</v>
      </c>
      <c r="H2434" s="11">
        <v>15</v>
      </c>
      <c r="I2434" s="11"/>
      <c r="J2434" s="87">
        <v>0.05</v>
      </c>
      <c r="K2434" s="88">
        <f t="shared" si="225"/>
        <v>6.3333333333333325E-2</v>
      </c>
      <c r="L2434" s="238">
        <v>3271164</v>
      </c>
      <c r="M2434" s="238">
        <v>2730710.82</v>
      </c>
      <c r="N2434" s="89">
        <v>7.0000000000000007E-2</v>
      </c>
      <c r="O2434" s="239">
        <f t="shared" si="227"/>
        <v>3500145.48</v>
      </c>
      <c r="P2434" s="238">
        <f t="shared" si="228"/>
        <v>1231060.3001939724</v>
      </c>
      <c r="Q2434" s="238">
        <f t="shared" si="229"/>
        <v>2269085.1798060276</v>
      </c>
      <c r="R2434" s="89">
        <v>0.05</v>
      </c>
      <c r="S2434" s="238">
        <f t="shared" si="226"/>
        <v>2155630.9208157263</v>
      </c>
    </row>
    <row r="2435" spans="2:19" ht="15" customHeight="1" x14ac:dyDescent="0.25">
      <c r="B2435" s="11">
        <v>2431</v>
      </c>
      <c r="C2435" s="161" t="s">
        <v>851</v>
      </c>
      <c r="D2435" s="36"/>
      <c r="E2435" s="152">
        <v>42455</v>
      </c>
      <c r="F2435" s="58">
        <v>44482</v>
      </c>
      <c r="G2435" s="5">
        <f t="shared" si="224"/>
        <v>5.5534246575342463</v>
      </c>
      <c r="H2435" s="11">
        <v>15</v>
      </c>
      <c r="I2435" s="11"/>
      <c r="J2435" s="87">
        <v>0.05</v>
      </c>
      <c r="K2435" s="88">
        <f t="shared" si="225"/>
        <v>6.3333333333333325E-2</v>
      </c>
      <c r="L2435" s="238">
        <v>3271164</v>
      </c>
      <c r="M2435" s="238">
        <v>2730710.82</v>
      </c>
      <c r="N2435" s="89">
        <v>7.0000000000000007E-2</v>
      </c>
      <c r="O2435" s="239">
        <f t="shared" si="227"/>
        <v>3500145.48</v>
      </c>
      <c r="P2435" s="238">
        <f t="shared" si="228"/>
        <v>1231060.3001939724</v>
      </c>
      <c r="Q2435" s="238">
        <f t="shared" si="229"/>
        <v>2269085.1798060276</v>
      </c>
      <c r="R2435" s="89">
        <v>0.05</v>
      </c>
      <c r="S2435" s="238">
        <f t="shared" si="226"/>
        <v>2155630.9208157263</v>
      </c>
    </row>
    <row r="2436" spans="2:19" ht="15" customHeight="1" x14ac:dyDescent="0.25">
      <c r="B2436" s="11">
        <v>2432</v>
      </c>
      <c r="C2436" s="161" t="s">
        <v>851</v>
      </c>
      <c r="D2436" s="36"/>
      <c r="E2436" s="152">
        <v>42455</v>
      </c>
      <c r="F2436" s="58">
        <v>44482</v>
      </c>
      <c r="G2436" s="5">
        <f t="shared" si="224"/>
        <v>5.5534246575342463</v>
      </c>
      <c r="H2436" s="11">
        <v>15</v>
      </c>
      <c r="I2436" s="11"/>
      <c r="J2436" s="87">
        <v>0.05</v>
      </c>
      <c r="K2436" s="88">
        <f t="shared" si="225"/>
        <v>6.3333333333333325E-2</v>
      </c>
      <c r="L2436" s="238">
        <v>3271164</v>
      </c>
      <c r="M2436" s="238">
        <v>2730710.82</v>
      </c>
      <c r="N2436" s="89">
        <v>7.0000000000000007E-2</v>
      </c>
      <c r="O2436" s="239">
        <f t="shared" si="227"/>
        <v>3500145.48</v>
      </c>
      <c r="P2436" s="238">
        <f t="shared" si="228"/>
        <v>1231060.3001939724</v>
      </c>
      <c r="Q2436" s="238">
        <f t="shared" si="229"/>
        <v>2269085.1798060276</v>
      </c>
      <c r="R2436" s="89">
        <v>0.05</v>
      </c>
      <c r="S2436" s="238">
        <f t="shared" si="226"/>
        <v>2155630.9208157263</v>
      </c>
    </row>
    <row r="2437" spans="2:19" ht="15" customHeight="1" x14ac:dyDescent="0.25">
      <c r="B2437" s="11">
        <v>2433</v>
      </c>
      <c r="C2437" s="161" t="s">
        <v>852</v>
      </c>
      <c r="D2437" s="36"/>
      <c r="E2437" s="152">
        <v>42455</v>
      </c>
      <c r="F2437" s="58">
        <v>44482</v>
      </c>
      <c r="G2437" s="5">
        <f t="shared" ref="G2437:G2500" si="230">(F2437-E2437)/(EDATE(F2437,12)-F2437)</f>
        <v>5.5534246575342463</v>
      </c>
      <c r="H2437" s="11">
        <v>15</v>
      </c>
      <c r="I2437" s="11"/>
      <c r="J2437" s="87">
        <v>0.05</v>
      </c>
      <c r="K2437" s="88">
        <f t="shared" ref="K2437:K2500" si="231">(1-J2437)/H2437</f>
        <v>6.3333333333333325E-2</v>
      </c>
      <c r="L2437" s="238">
        <v>3309669</v>
      </c>
      <c r="M2437" s="238">
        <v>2762854.13</v>
      </c>
      <c r="N2437" s="89">
        <v>7.0000000000000007E-2</v>
      </c>
      <c r="O2437" s="239">
        <f t="shared" si="227"/>
        <v>3541345.83</v>
      </c>
      <c r="P2437" s="238">
        <f t="shared" si="228"/>
        <v>1245551.159367945</v>
      </c>
      <c r="Q2437" s="238">
        <f t="shared" si="229"/>
        <v>2295794.670632055</v>
      </c>
      <c r="R2437" s="89">
        <v>0.05</v>
      </c>
      <c r="S2437" s="238">
        <f t="shared" ref="S2437:S2500" si="232">IF(M2437&lt;=0,0,IF(Q2437&lt;=J2437*O2437,J2437*O2437,Q2437*(1-R2437)))</f>
        <v>2181004.9371004524</v>
      </c>
    </row>
    <row r="2438" spans="2:19" ht="15" customHeight="1" x14ac:dyDescent="0.25">
      <c r="B2438" s="11">
        <v>2434</v>
      </c>
      <c r="C2438" s="161" t="s">
        <v>853</v>
      </c>
      <c r="D2438" s="36"/>
      <c r="E2438" s="152">
        <v>42455</v>
      </c>
      <c r="F2438" s="58">
        <v>44482</v>
      </c>
      <c r="G2438" s="5">
        <f t="shared" si="230"/>
        <v>5.5534246575342463</v>
      </c>
      <c r="H2438" s="11">
        <v>5</v>
      </c>
      <c r="I2438" s="11"/>
      <c r="J2438" s="87">
        <v>0.05</v>
      </c>
      <c r="K2438" s="88">
        <f t="shared" si="231"/>
        <v>0.19</v>
      </c>
      <c r="L2438" s="238">
        <v>1043901</v>
      </c>
      <c r="M2438" s="238">
        <v>871430.39</v>
      </c>
      <c r="N2438" s="89">
        <v>7.0000000000000007E-2</v>
      </c>
      <c r="O2438" s="239">
        <f t="shared" ref="O2438:O2501" si="233">L2438*(1+N2438)</f>
        <v>1116974.07</v>
      </c>
      <c r="P2438" s="238">
        <f t="shared" ref="P2438:P2501" si="234">O2438*K2438*G2438</f>
        <v>1178575.955011233</v>
      </c>
      <c r="Q2438" s="238">
        <f t="shared" ref="Q2438:Q2501" si="235">MAX(O2438-P2438,0)</f>
        <v>0</v>
      </c>
      <c r="R2438" s="89">
        <v>0.05</v>
      </c>
      <c r="S2438" s="238">
        <f t="shared" si="232"/>
        <v>55848.703500000003</v>
      </c>
    </row>
    <row r="2439" spans="2:19" ht="15" customHeight="1" x14ac:dyDescent="0.25">
      <c r="B2439" s="11">
        <v>2435</v>
      </c>
      <c r="C2439" s="161" t="s">
        <v>853</v>
      </c>
      <c r="D2439" s="36"/>
      <c r="E2439" s="152">
        <v>42455</v>
      </c>
      <c r="F2439" s="58">
        <v>44482</v>
      </c>
      <c r="G2439" s="5">
        <f t="shared" si="230"/>
        <v>5.5534246575342463</v>
      </c>
      <c r="H2439" s="11">
        <v>5</v>
      </c>
      <c r="I2439" s="11"/>
      <c r="J2439" s="87">
        <v>0.05</v>
      </c>
      <c r="K2439" s="88">
        <f t="shared" si="231"/>
        <v>0.19</v>
      </c>
      <c r="L2439" s="238">
        <v>1043901</v>
      </c>
      <c r="M2439" s="238">
        <v>871430.39</v>
      </c>
      <c r="N2439" s="89">
        <v>7.0000000000000007E-2</v>
      </c>
      <c r="O2439" s="239">
        <f t="shared" si="233"/>
        <v>1116974.07</v>
      </c>
      <c r="P2439" s="238">
        <f t="shared" si="234"/>
        <v>1178575.955011233</v>
      </c>
      <c r="Q2439" s="238">
        <f t="shared" si="235"/>
        <v>0</v>
      </c>
      <c r="R2439" s="89">
        <v>0.05</v>
      </c>
      <c r="S2439" s="238">
        <f t="shared" si="232"/>
        <v>55848.703500000003</v>
      </c>
    </row>
    <row r="2440" spans="2:19" ht="15" customHeight="1" x14ac:dyDescent="0.25">
      <c r="B2440" s="11">
        <v>2436</v>
      </c>
      <c r="C2440" s="161" t="s">
        <v>853</v>
      </c>
      <c r="D2440" s="36"/>
      <c r="E2440" s="152">
        <v>42455</v>
      </c>
      <c r="F2440" s="58">
        <v>44482</v>
      </c>
      <c r="G2440" s="5">
        <f t="shared" si="230"/>
        <v>5.5534246575342463</v>
      </c>
      <c r="H2440" s="11">
        <v>5</v>
      </c>
      <c r="I2440" s="11"/>
      <c r="J2440" s="87">
        <v>0.05</v>
      </c>
      <c r="K2440" s="88">
        <f t="shared" si="231"/>
        <v>0.19</v>
      </c>
      <c r="L2440" s="238">
        <v>1043901</v>
      </c>
      <c r="M2440" s="238">
        <v>871430.39</v>
      </c>
      <c r="N2440" s="89">
        <v>7.0000000000000007E-2</v>
      </c>
      <c r="O2440" s="239">
        <f t="shared" si="233"/>
        <v>1116974.07</v>
      </c>
      <c r="P2440" s="238">
        <f t="shared" si="234"/>
        <v>1178575.955011233</v>
      </c>
      <c r="Q2440" s="238">
        <f t="shared" si="235"/>
        <v>0</v>
      </c>
      <c r="R2440" s="89">
        <v>0.05</v>
      </c>
      <c r="S2440" s="238">
        <f t="shared" si="232"/>
        <v>55848.703500000003</v>
      </c>
    </row>
    <row r="2441" spans="2:19" ht="15" customHeight="1" x14ac:dyDescent="0.25">
      <c r="B2441" s="11">
        <v>2437</v>
      </c>
      <c r="C2441" s="161" t="s">
        <v>853</v>
      </c>
      <c r="D2441" s="36"/>
      <c r="E2441" s="152">
        <v>42455</v>
      </c>
      <c r="F2441" s="58">
        <v>44482</v>
      </c>
      <c r="G2441" s="5">
        <f t="shared" si="230"/>
        <v>5.5534246575342463</v>
      </c>
      <c r="H2441" s="11">
        <v>5</v>
      </c>
      <c r="I2441" s="11"/>
      <c r="J2441" s="87">
        <v>0.05</v>
      </c>
      <c r="K2441" s="88">
        <f t="shared" si="231"/>
        <v>0.19</v>
      </c>
      <c r="L2441" s="238">
        <v>1043901</v>
      </c>
      <c r="M2441" s="238">
        <v>871430.39</v>
      </c>
      <c r="N2441" s="89">
        <v>7.0000000000000007E-2</v>
      </c>
      <c r="O2441" s="239">
        <f t="shared" si="233"/>
        <v>1116974.07</v>
      </c>
      <c r="P2441" s="238">
        <f t="shared" si="234"/>
        <v>1178575.955011233</v>
      </c>
      <c r="Q2441" s="238">
        <f t="shared" si="235"/>
        <v>0</v>
      </c>
      <c r="R2441" s="89">
        <v>0.05</v>
      </c>
      <c r="S2441" s="238">
        <f t="shared" si="232"/>
        <v>55848.703500000003</v>
      </c>
    </row>
    <row r="2442" spans="2:19" ht="15" customHeight="1" x14ac:dyDescent="0.25">
      <c r="B2442" s="11">
        <v>2438</v>
      </c>
      <c r="C2442" s="161" t="s">
        <v>853</v>
      </c>
      <c r="D2442" s="36"/>
      <c r="E2442" s="152">
        <v>42455</v>
      </c>
      <c r="F2442" s="58">
        <v>44482</v>
      </c>
      <c r="G2442" s="5">
        <f t="shared" si="230"/>
        <v>5.5534246575342463</v>
      </c>
      <c r="H2442" s="11">
        <v>5</v>
      </c>
      <c r="I2442" s="11"/>
      <c r="J2442" s="87">
        <v>0.05</v>
      </c>
      <c r="K2442" s="88">
        <f t="shared" si="231"/>
        <v>0.19</v>
      </c>
      <c r="L2442" s="238">
        <v>1043901</v>
      </c>
      <c r="M2442" s="238">
        <v>871430.39</v>
      </c>
      <c r="N2442" s="89">
        <v>7.0000000000000007E-2</v>
      </c>
      <c r="O2442" s="239">
        <f t="shared" si="233"/>
        <v>1116974.07</v>
      </c>
      <c r="P2442" s="238">
        <f t="shared" si="234"/>
        <v>1178575.955011233</v>
      </c>
      <c r="Q2442" s="238">
        <f t="shared" si="235"/>
        <v>0</v>
      </c>
      <c r="R2442" s="89">
        <v>0.05</v>
      </c>
      <c r="S2442" s="238">
        <f t="shared" si="232"/>
        <v>55848.703500000003</v>
      </c>
    </row>
    <row r="2443" spans="2:19" ht="15" customHeight="1" x14ac:dyDescent="0.25">
      <c r="B2443" s="11">
        <v>2439</v>
      </c>
      <c r="C2443" s="161" t="s">
        <v>853</v>
      </c>
      <c r="D2443" s="36"/>
      <c r="E2443" s="152">
        <v>42455</v>
      </c>
      <c r="F2443" s="58">
        <v>44482</v>
      </c>
      <c r="G2443" s="5">
        <f t="shared" si="230"/>
        <v>5.5534246575342463</v>
      </c>
      <c r="H2443" s="11">
        <v>5</v>
      </c>
      <c r="I2443" s="11"/>
      <c r="J2443" s="87">
        <v>0.05</v>
      </c>
      <c r="K2443" s="88">
        <f t="shared" si="231"/>
        <v>0.19</v>
      </c>
      <c r="L2443" s="238">
        <v>1043901</v>
      </c>
      <c r="M2443" s="238">
        <v>871430.39</v>
      </c>
      <c r="N2443" s="89">
        <v>7.0000000000000007E-2</v>
      </c>
      <c r="O2443" s="239">
        <f t="shared" si="233"/>
        <v>1116974.07</v>
      </c>
      <c r="P2443" s="238">
        <f t="shared" si="234"/>
        <v>1178575.955011233</v>
      </c>
      <c r="Q2443" s="238">
        <f t="shared" si="235"/>
        <v>0</v>
      </c>
      <c r="R2443" s="89">
        <v>0.05</v>
      </c>
      <c r="S2443" s="238">
        <f t="shared" si="232"/>
        <v>55848.703500000003</v>
      </c>
    </row>
    <row r="2444" spans="2:19" ht="15" customHeight="1" x14ac:dyDescent="0.25">
      <c r="B2444" s="11">
        <v>2440</v>
      </c>
      <c r="C2444" s="161" t="s">
        <v>854</v>
      </c>
      <c r="D2444" s="36"/>
      <c r="E2444" s="152">
        <v>42455</v>
      </c>
      <c r="F2444" s="58">
        <v>44482</v>
      </c>
      <c r="G2444" s="5">
        <f t="shared" si="230"/>
        <v>5.5534246575342463</v>
      </c>
      <c r="H2444" s="11">
        <v>15</v>
      </c>
      <c r="I2444" s="11"/>
      <c r="J2444" s="87">
        <v>0.05</v>
      </c>
      <c r="K2444" s="88">
        <f t="shared" si="231"/>
        <v>6.3333333333333325E-2</v>
      </c>
      <c r="L2444" s="238">
        <v>708877</v>
      </c>
      <c r="M2444" s="238">
        <v>591758.18000000005</v>
      </c>
      <c r="N2444" s="89">
        <v>7.0000000000000007E-2</v>
      </c>
      <c r="O2444" s="239">
        <f t="shared" si="233"/>
        <v>758498.39</v>
      </c>
      <c r="P2444" s="238">
        <f t="shared" si="234"/>
        <v>266776.69857598166</v>
      </c>
      <c r="Q2444" s="238">
        <f t="shared" si="235"/>
        <v>491721.69142401835</v>
      </c>
      <c r="R2444" s="89">
        <v>0.05</v>
      </c>
      <c r="S2444" s="238">
        <f t="shared" si="232"/>
        <v>467135.60685281741</v>
      </c>
    </row>
    <row r="2445" spans="2:19" ht="15" customHeight="1" x14ac:dyDescent="0.25">
      <c r="B2445" s="11">
        <v>2441</v>
      </c>
      <c r="C2445" s="161" t="s">
        <v>854</v>
      </c>
      <c r="D2445" s="36"/>
      <c r="E2445" s="152">
        <v>42455</v>
      </c>
      <c r="F2445" s="58">
        <v>44482</v>
      </c>
      <c r="G2445" s="5">
        <f t="shared" si="230"/>
        <v>5.5534246575342463</v>
      </c>
      <c r="H2445" s="11">
        <v>15</v>
      </c>
      <c r="I2445" s="11"/>
      <c r="J2445" s="87">
        <v>0.05</v>
      </c>
      <c r="K2445" s="88">
        <f t="shared" si="231"/>
        <v>6.3333333333333325E-2</v>
      </c>
      <c r="L2445" s="238">
        <v>708877</v>
      </c>
      <c r="M2445" s="238">
        <v>591758.18000000005</v>
      </c>
      <c r="N2445" s="89">
        <v>7.0000000000000007E-2</v>
      </c>
      <c r="O2445" s="239">
        <f t="shared" si="233"/>
        <v>758498.39</v>
      </c>
      <c r="P2445" s="238">
        <f t="shared" si="234"/>
        <v>266776.69857598166</v>
      </c>
      <c r="Q2445" s="238">
        <f t="shared" si="235"/>
        <v>491721.69142401835</v>
      </c>
      <c r="R2445" s="89">
        <v>0.05</v>
      </c>
      <c r="S2445" s="238">
        <f t="shared" si="232"/>
        <v>467135.60685281741</v>
      </c>
    </row>
    <row r="2446" spans="2:19" ht="15" customHeight="1" x14ac:dyDescent="0.25">
      <c r="B2446" s="11">
        <v>2442</v>
      </c>
      <c r="C2446" s="161" t="s">
        <v>854</v>
      </c>
      <c r="D2446" s="36"/>
      <c r="E2446" s="152">
        <v>42455</v>
      </c>
      <c r="F2446" s="58">
        <v>44482</v>
      </c>
      <c r="G2446" s="5">
        <f t="shared" si="230"/>
        <v>5.5534246575342463</v>
      </c>
      <c r="H2446" s="11">
        <v>15</v>
      </c>
      <c r="I2446" s="11"/>
      <c r="J2446" s="87">
        <v>0.05</v>
      </c>
      <c r="K2446" s="88">
        <f t="shared" si="231"/>
        <v>6.3333333333333325E-2</v>
      </c>
      <c r="L2446" s="238">
        <v>708877</v>
      </c>
      <c r="M2446" s="238">
        <v>591758.18000000005</v>
      </c>
      <c r="N2446" s="89">
        <v>7.0000000000000007E-2</v>
      </c>
      <c r="O2446" s="239">
        <f t="shared" si="233"/>
        <v>758498.39</v>
      </c>
      <c r="P2446" s="238">
        <f t="shared" si="234"/>
        <v>266776.69857598166</v>
      </c>
      <c r="Q2446" s="238">
        <f t="shared" si="235"/>
        <v>491721.69142401835</v>
      </c>
      <c r="R2446" s="89">
        <v>0.05</v>
      </c>
      <c r="S2446" s="238">
        <f t="shared" si="232"/>
        <v>467135.60685281741</v>
      </c>
    </row>
    <row r="2447" spans="2:19" ht="15" customHeight="1" x14ac:dyDescent="0.25">
      <c r="B2447" s="11">
        <v>2443</v>
      </c>
      <c r="C2447" s="161" t="s">
        <v>854</v>
      </c>
      <c r="D2447" s="36"/>
      <c r="E2447" s="152">
        <v>42455</v>
      </c>
      <c r="F2447" s="58">
        <v>44482</v>
      </c>
      <c r="G2447" s="5">
        <f t="shared" si="230"/>
        <v>5.5534246575342463</v>
      </c>
      <c r="H2447" s="11">
        <v>15</v>
      </c>
      <c r="I2447" s="11"/>
      <c r="J2447" s="87">
        <v>0.05</v>
      </c>
      <c r="K2447" s="88">
        <f t="shared" si="231"/>
        <v>6.3333333333333325E-2</v>
      </c>
      <c r="L2447" s="238">
        <v>708877</v>
      </c>
      <c r="M2447" s="238">
        <v>591758.18000000005</v>
      </c>
      <c r="N2447" s="89">
        <v>7.0000000000000007E-2</v>
      </c>
      <c r="O2447" s="239">
        <f t="shared" si="233"/>
        <v>758498.39</v>
      </c>
      <c r="P2447" s="238">
        <f t="shared" si="234"/>
        <v>266776.69857598166</v>
      </c>
      <c r="Q2447" s="238">
        <f t="shared" si="235"/>
        <v>491721.69142401835</v>
      </c>
      <c r="R2447" s="89">
        <v>0.05</v>
      </c>
      <c r="S2447" s="238">
        <f t="shared" si="232"/>
        <v>467135.60685281741</v>
      </c>
    </row>
    <row r="2448" spans="2:19" ht="15" customHeight="1" x14ac:dyDescent="0.25">
      <c r="B2448" s="11">
        <v>2444</v>
      </c>
      <c r="C2448" s="161" t="s">
        <v>854</v>
      </c>
      <c r="D2448" s="36"/>
      <c r="E2448" s="152">
        <v>42455</v>
      </c>
      <c r="F2448" s="58">
        <v>44482</v>
      </c>
      <c r="G2448" s="5">
        <f t="shared" si="230"/>
        <v>5.5534246575342463</v>
      </c>
      <c r="H2448" s="11">
        <v>15</v>
      </c>
      <c r="I2448" s="11"/>
      <c r="J2448" s="87">
        <v>0.05</v>
      </c>
      <c r="K2448" s="88">
        <f t="shared" si="231"/>
        <v>6.3333333333333325E-2</v>
      </c>
      <c r="L2448" s="238">
        <v>708877</v>
      </c>
      <c r="M2448" s="238">
        <v>591758.18000000005</v>
      </c>
      <c r="N2448" s="89">
        <v>7.0000000000000007E-2</v>
      </c>
      <c r="O2448" s="239">
        <f t="shared" si="233"/>
        <v>758498.39</v>
      </c>
      <c r="P2448" s="238">
        <f t="shared" si="234"/>
        <v>266776.69857598166</v>
      </c>
      <c r="Q2448" s="238">
        <f t="shared" si="235"/>
        <v>491721.69142401835</v>
      </c>
      <c r="R2448" s="89">
        <v>0.05</v>
      </c>
      <c r="S2448" s="238">
        <f t="shared" si="232"/>
        <v>467135.60685281741</v>
      </c>
    </row>
    <row r="2449" spans="2:19" ht="15" customHeight="1" x14ac:dyDescent="0.25">
      <c r="B2449" s="11">
        <v>2445</v>
      </c>
      <c r="C2449" s="161" t="s">
        <v>854</v>
      </c>
      <c r="D2449" s="36"/>
      <c r="E2449" s="152">
        <v>42455</v>
      </c>
      <c r="F2449" s="58">
        <v>44482</v>
      </c>
      <c r="G2449" s="5">
        <f t="shared" si="230"/>
        <v>5.5534246575342463</v>
      </c>
      <c r="H2449" s="11">
        <v>15</v>
      </c>
      <c r="I2449" s="11"/>
      <c r="J2449" s="87">
        <v>0.05</v>
      </c>
      <c r="K2449" s="88">
        <f t="shared" si="231"/>
        <v>6.3333333333333325E-2</v>
      </c>
      <c r="L2449" s="238">
        <v>708877</v>
      </c>
      <c r="M2449" s="238">
        <v>591758.18000000005</v>
      </c>
      <c r="N2449" s="89">
        <v>7.0000000000000007E-2</v>
      </c>
      <c r="O2449" s="239">
        <f t="shared" si="233"/>
        <v>758498.39</v>
      </c>
      <c r="P2449" s="238">
        <f t="shared" si="234"/>
        <v>266776.69857598166</v>
      </c>
      <c r="Q2449" s="238">
        <f t="shared" si="235"/>
        <v>491721.69142401835</v>
      </c>
      <c r="R2449" s="89">
        <v>0.05</v>
      </c>
      <c r="S2449" s="238">
        <f t="shared" si="232"/>
        <v>467135.60685281741</v>
      </c>
    </row>
    <row r="2450" spans="2:19" ht="15" customHeight="1" x14ac:dyDescent="0.25">
      <c r="B2450" s="11">
        <v>2446</v>
      </c>
      <c r="C2450" s="161" t="s">
        <v>855</v>
      </c>
      <c r="D2450" s="36"/>
      <c r="E2450" s="152">
        <v>42455</v>
      </c>
      <c r="F2450" s="58">
        <v>44482</v>
      </c>
      <c r="G2450" s="5">
        <f t="shared" si="230"/>
        <v>5.5534246575342463</v>
      </c>
      <c r="H2450" s="11">
        <v>8</v>
      </c>
      <c r="I2450" s="11"/>
      <c r="J2450" s="87">
        <v>0.05</v>
      </c>
      <c r="K2450" s="88">
        <f t="shared" si="231"/>
        <v>0.11874999999999999</v>
      </c>
      <c r="L2450" s="238">
        <v>430106</v>
      </c>
      <c r="M2450" s="238">
        <v>359045</v>
      </c>
      <c r="N2450" s="89">
        <v>7.0000000000000007E-2</v>
      </c>
      <c r="O2450" s="239">
        <f t="shared" si="233"/>
        <v>460213.42000000004</v>
      </c>
      <c r="P2450" s="238">
        <f t="shared" si="234"/>
        <v>303496.5658297945</v>
      </c>
      <c r="Q2450" s="238">
        <f t="shared" si="235"/>
        <v>156716.85417020554</v>
      </c>
      <c r="R2450" s="89">
        <v>0.05</v>
      </c>
      <c r="S2450" s="238">
        <f t="shared" si="232"/>
        <v>148881.01146169525</v>
      </c>
    </row>
    <row r="2451" spans="2:19" ht="15" customHeight="1" x14ac:dyDescent="0.25">
      <c r="B2451" s="11">
        <v>2447</v>
      </c>
      <c r="C2451" s="161" t="s">
        <v>856</v>
      </c>
      <c r="D2451" s="36"/>
      <c r="E2451" s="152">
        <v>42455</v>
      </c>
      <c r="F2451" s="58">
        <v>44482</v>
      </c>
      <c r="G2451" s="5">
        <f t="shared" si="230"/>
        <v>5.5534246575342463</v>
      </c>
      <c r="H2451" s="11">
        <v>8</v>
      </c>
      <c r="I2451" s="11"/>
      <c r="J2451" s="87">
        <v>0.05</v>
      </c>
      <c r="K2451" s="88">
        <f t="shared" si="231"/>
        <v>0.11874999999999999</v>
      </c>
      <c r="L2451" s="238">
        <v>178258</v>
      </c>
      <c r="M2451" s="238">
        <v>148806.67000000001</v>
      </c>
      <c r="N2451" s="89">
        <v>7.0000000000000007E-2</v>
      </c>
      <c r="O2451" s="239">
        <f t="shared" si="233"/>
        <v>190736.06</v>
      </c>
      <c r="P2451" s="238">
        <f t="shared" si="234"/>
        <v>125784.55271883559</v>
      </c>
      <c r="Q2451" s="238">
        <f t="shared" si="235"/>
        <v>64951.507281164406</v>
      </c>
      <c r="R2451" s="89">
        <v>0.05</v>
      </c>
      <c r="S2451" s="238">
        <f t="shared" si="232"/>
        <v>61703.93191710618</v>
      </c>
    </row>
    <row r="2452" spans="2:19" ht="15" customHeight="1" x14ac:dyDescent="0.25">
      <c r="B2452" s="11">
        <v>2448</v>
      </c>
      <c r="C2452" s="161" t="s">
        <v>857</v>
      </c>
      <c r="D2452" s="36"/>
      <c r="E2452" s="152">
        <v>42455</v>
      </c>
      <c r="F2452" s="58">
        <v>44482</v>
      </c>
      <c r="G2452" s="5">
        <f t="shared" si="230"/>
        <v>5.5534246575342463</v>
      </c>
      <c r="H2452" s="11">
        <v>8</v>
      </c>
      <c r="I2452" s="11"/>
      <c r="J2452" s="87">
        <v>0.05</v>
      </c>
      <c r="K2452" s="88">
        <f t="shared" si="231"/>
        <v>0.11874999999999999</v>
      </c>
      <c r="L2452" s="238">
        <v>70415</v>
      </c>
      <c r="M2452" s="238">
        <v>58781.23</v>
      </c>
      <c r="N2452" s="89">
        <v>7.0000000000000007E-2</v>
      </c>
      <c r="O2452" s="239">
        <f t="shared" si="233"/>
        <v>75344.05</v>
      </c>
      <c r="P2452" s="238">
        <f t="shared" si="234"/>
        <v>49687.078726883563</v>
      </c>
      <c r="Q2452" s="238">
        <f t="shared" si="235"/>
        <v>25656.97127311644</v>
      </c>
      <c r="R2452" s="89">
        <v>0.05</v>
      </c>
      <c r="S2452" s="238">
        <f t="shared" si="232"/>
        <v>24374.122709460618</v>
      </c>
    </row>
    <row r="2453" spans="2:19" ht="15" customHeight="1" x14ac:dyDescent="0.25">
      <c r="B2453" s="11">
        <v>2449</v>
      </c>
      <c r="C2453" s="161" t="s">
        <v>857</v>
      </c>
      <c r="D2453" s="36"/>
      <c r="E2453" s="152">
        <v>42455</v>
      </c>
      <c r="F2453" s="58">
        <v>44482</v>
      </c>
      <c r="G2453" s="5">
        <f t="shared" si="230"/>
        <v>5.5534246575342463</v>
      </c>
      <c r="H2453" s="11">
        <v>8</v>
      </c>
      <c r="I2453" s="11"/>
      <c r="J2453" s="87">
        <v>0.05</v>
      </c>
      <c r="K2453" s="88">
        <f t="shared" si="231"/>
        <v>0.11874999999999999</v>
      </c>
      <c r="L2453" s="238">
        <v>70415</v>
      </c>
      <c r="M2453" s="238">
        <v>58781.23</v>
      </c>
      <c r="N2453" s="89">
        <v>7.0000000000000007E-2</v>
      </c>
      <c r="O2453" s="239">
        <f t="shared" si="233"/>
        <v>75344.05</v>
      </c>
      <c r="P2453" s="238">
        <f t="shared" si="234"/>
        <v>49687.078726883563</v>
      </c>
      <c r="Q2453" s="238">
        <f t="shared" si="235"/>
        <v>25656.97127311644</v>
      </c>
      <c r="R2453" s="89">
        <v>0.05</v>
      </c>
      <c r="S2453" s="238">
        <f t="shared" si="232"/>
        <v>24374.122709460618</v>
      </c>
    </row>
    <row r="2454" spans="2:19" ht="15" customHeight="1" x14ac:dyDescent="0.25">
      <c r="B2454" s="11">
        <v>2450</v>
      </c>
      <c r="C2454" s="161" t="s">
        <v>858</v>
      </c>
      <c r="D2454" s="36"/>
      <c r="E2454" s="152">
        <v>42455</v>
      </c>
      <c r="F2454" s="58">
        <v>44482</v>
      </c>
      <c r="G2454" s="5">
        <f t="shared" si="230"/>
        <v>5.5534246575342463</v>
      </c>
      <c r="H2454" s="11">
        <v>8</v>
      </c>
      <c r="I2454" s="11"/>
      <c r="J2454" s="87">
        <v>0.05</v>
      </c>
      <c r="K2454" s="88">
        <f t="shared" si="231"/>
        <v>0.11874999999999999</v>
      </c>
      <c r="L2454" s="238">
        <v>566981</v>
      </c>
      <c r="M2454" s="238">
        <v>473305.88</v>
      </c>
      <c r="N2454" s="89">
        <v>7.0000000000000007E-2</v>
      </c>
      <c r="O2454" s="239">
        <f t="shared" si="233"/>
        <v>606669.67000000004</v>
      </c>
      <c r="P2454" s="238">
        <f t="shared" si="234"/>
        <v>400079.94864229456</v>
      </c>
      <c r="Q2454" s="238">
        <f t="shared" si="235"/>
        <v>206589.72135770548</v>
      </c>
      <c r="R2454" s="89">
        <v>0.05</v>
      </c>
      <c r="S2454" s="238">
        <f t="shared" si="232"/>
        <v>196260.23528982021</v>
      </c>
    </row>
    <row r="2455" spans="2:19" ht="15" customHeight="1" x14ac:dyDescent="0.25">
      <c r="B2455" s="11">
        <v>2451</v>
      </c>
      <c r="C2455" s="161" t="s">
        <v>858</v>
      </c>
      <c r="D2455" s="36"/>
      <c r="E2455" s="152">
        <v>42455</v>
      </c>
      <c r="F2455" s="58">
        <v>44482</v>
      </c>
      <c r="G2455" s="5">
        <f t="shared" si="230"/>
        <v>5.5534246575342463</v>
      </c>
      <c r="H2455" s="11">
        <v>8</v>
      </c>
      <c r="I2455" s="11"/>
      <c r="J2455" s="87">
        <v>0.05</v>
      </c>
      <c r="K2455" s="88">
        <f t="shared" si="231"/>
        <v>0.11874999999999999</v>
      </c>
      <c r="L2455" s="238">
        <v>566981</v>
      </c>
      <c r="M2455" s="238">
        <v>473305.88</v>
      </c>
      <c r="N2455" s="89">
        <v>7.0000000000000007E-2</v>
      </c>
      <c r="O2455" s="239">
        <f t="shared" si="233"/>
        <v>606669.67000000004</v>
      </c>
      <c r="P2455" s="238">
        <f t="shared" si="234"/>
        <v>400079.94864229456</v>
      </c>
      <c r="Q2455" s="238">
        <f t="shared" si="235"/>
        <v>206589.72135770548</v>
      </c>
      <c r="R2455" s="89">
        <v>0.05</v>
      </c>
      <c r="S2455" s="238">
        <f t="shared" si="232"/>
        <v>196260.23528982021</v>
      </c>
    </row>
    <row r="2456" spans="2:19" ht="15" customHeight="1" x14ac:dyDescent="0.25">
      <c r="B2456" s="11">
        <v>2452</v>
      </c>
      <c r="C2456" s="161" t="s">
        <v>859</v>
      </c>
      <c r="D2456" s="36"/>
      <c r="E2456" s="152">
        <v>42455</v>
      </c>
      <c r="F2456" s="58">
        <v>44482</v>
      </c>
      <c r="G2456" s="5">
        <f t="shared" si="230"/>
        <v>5.5534246575342463</v>
      </c>
      <c r="H2456" s="11">
        <v>8</v>
      </c>
      <c r="I2456" s="11"/>
      <c r="J2456" s="87">
        <v>0.05</v>
      </c>
      <c r="K2456" s="88">
        <f t="shared" si="231"/>
        <v>0.11874999999999999</v>
      </c>
      <c r="L2456" s="238">
        <v>25287</v>
      </c>
      <c r="M2456" s="238">
        <v>21109.14</v>
      </c>
      <c r="N2456" s="89">
        <v>7.0000000000000007E-2</v>
      </c>
      <c r="O2456" s="239">
        <f t="shared" si="233"/>
        <v>27057.09</v>
      </c>
      <c r="P2456" s="238">
        <f t="shared" si="234"/>
        <v>17843.316903595889</v>
      </c>
      <c r="Q2456" s="238">
        <f t="shared" si="235"/>
        <v>9213.7730964041111</v>
      </c>
      <c r="R2456" s="89">
        <v>0.05</v>
      </c>
      <c r="S2456" s="238">
        <f t="shared" si="232"/>
        <v>8753.0844415839056</v>
      </c>
    </row>
    <row r="2457" spans="2:19" ht="15" customHeight="1" x14ac:dyDescent="0.25">
      <c r="B2457" s="11">
        <v>2453</v>
      </c>
      <c r="C2457" s="161" t="s">
        <v>859</v>
      </c>
      <c r="D2457" s="36"/>
      <c r="E2457" s="152">
        <v>42455</v>
      </c>
      <c r="F2457" s="58">
        <v>44482</v>
      </c>
      <c r="G2457" s="5">
        <f t="shared" si="230"/>
        <v>5.5534246575342463</v>
      </c>
      <c r="H2457" s="11">
        <v>8</v>
      </c>
      <c r="I2457" s="11"/>
      <c r="J2457" s="87">
        <v>0.05</v>
      </c>
      <c r="K2457" s="88">
        <f t="shared" si="231"/>
        <v>0.11874999999999999</v>
      </c>
      <c r="L2457" s="238">
        <v>25287</v>
      </c>
      <c r="M2457" s="238">
        <v>21109.14</v>
      </c>
      <c r="N2457" s="89">
        <v>7.0000000000000007E-2</v>
      </c>
      <c r="O2457" s="239">
        <f t="shared" si="233"/>
        <v>27057.09</v>
      </c>
      <c r="P2457" s="238">
        <f t="shared" si="234"/>
        <v>17843.316903595889</v>
      </c>
      <c r="Q2457" s="238">
        <f t="shared" si="235"/>
        <v>9213.7730964041111</v>
      </c>
      <c r="R2457" s="89">
        <v>0.05</v>
      </c>
      <c r="S2457" s="238">
        <f t="shared" si="232"/>
        <v>8753.0844415839056</v>
      </c>
    </row>
    <row r="2458" spans="2:19" ht="15" customHeight="1" x14ac:dyDescent="0.25">
      <c r="B2458" s="11">
        <v>2454</v>
      </c>
      <c r="C2458" s="161" t="s">
        <v>859</v>
      </c>
      <c r="D2458" s="36"/>
      <c r="E2458" s="152">
        <v>42455</v>
      </c>
      <c r="F2458" s="58">
        <v>44482</v>
      </c>
      <c r="G2458" s="5">
        <f t="shared" si="230"/>
        <v>5.5534246575342463</v>
      </c>
      <c r="H2458" s="11">
        <v>8</v>
      </c>
      <c r="I2458" s="11"/>
      <c r="J2458" s="87">
        <v>0.05</v>
      </c>
      <c r="K2458" s="88">
        <f t="shared" si="231"/>
        <v>0.11874999999999999</v>
      </c>
      <c r="L2458" s="238">
        <v>25287</v>
      </c>
      <c r="M2458" s="238">
        <v>21109.14</v>
      </c>
      <c r="N2458" s="89">
        <v>7.0000000000000007E-2</v>
      </c>
      <c r="O2458" s="239">
        <f t="shared" si="233"/>
        <v>27057.09</v>
      </c>
      <c r="P2458" s="238">
        <f t="shared" si="234"/>
        <v>17843.316903595889</v>
      </c>
      <c r="Q2458" s="238">
        <f t="shared" si="235"/>
        <v>9213.7730964041111</v>
      </c>
      <c r="R2458" s="89">
        <v>0.05</v>
      </c>
      <c r="S2458" s="238">
        <f t="shared" si="232"/>
        <v>8753.0844415839056</v>
      </c>
    </row>
    <row r="2459" spans="2:19" ht="15" customHeight="1" x14ac:dyDescent="0.25">
      <c r="B2459" s="11">
        <v>2455</v>
      </c>
      <c r="C2459" s="161" t="s">
        <v>859</v>
      </c>
      <c r="D2459" s="36"/>
      <c r="E2459" s="152">
        <v>42455</v>
      </c>
      <c r="F2459" s="58">
        <v>44482</v>
      </c>
      <c r="G2459" s="5">
        <f t="shared" si="230"/>
        <v>5.5534246575342463</v>
      </c>
      <c r="H2459" s="11">
        <v>8</v>
      </c>
      <c r="I2459" s="11"/>
      <c r="J2459" s="87">
        <v>0.05</v>
      </c>
      <c r="K2459" s="88">
        <f t="shared" si="231"/>
        <v>0.11874999999999999</v>
      </c>
      <c r="L2459" s="238">
        <v>25287</v>
      </c>
      <c r="M2459" s="238">
        <v>21109.14</v>
      </c>
      <c r="N2459" s="89">
        <v>7.0000000000000007E-2</v>
      </c>
      <c r="O2459" s="239">
        <f t="shared" si="233"/>
        <v>27057.09</v>
      </c>
      <c r="P2459" s="238">
        <f t="shared" si="234"/>
        <v>17843.316903595889</v>
      </c>
      <c r="Q2459" s="238">
        <f t="shared" si="235"/>
        <v>9213.7730964041111</v>
      </c>
      <c r="R2459" s="89">
        <v>0.05</v>
      </c>
      <c r="S2459" s="238">
        <f t="shared" si="232"/>
        <v>8753.0844415839056</v>
      </c>
    </row>
    <row r="2460" spans="2:19" ht="15" customHeight="1" x14ac:dyDescent="0.25">
      <c r="B2460" s="11">
        <v>2456</v>
      </c>
      <c r="C2460" s="161" t="s">
        <v>859</v>
      </c>
      <c r="D2460" s="36"/>
      <c r="E2460" s="152">
        <v>42455</v>
      </c>
      <c r="F2460" s="58">
        <v>44482</v>
      </c>
      <c r="G2460" s="5">
        <f t="shared" si="230"/>
        <v>5.5534246575342463</v>
      </c>
      <c r="H2460" s="11">
        <v>8</v>
      </c>
      <c r="I2460" s="11"/>
      <c r="J2460" s="87">
        <v>0.05</v>
      </c>
      <c r="K2460" s="88">
        <f t="shared" si="231"/>
        <v>0.11874999999999999</v>
      </c>
      <c r="L2460" s="238">
        <v>25287</v>
      </c>
      <c r="M2460" s="238">
        <v>21109.14</v>
      </c>
      <c r="N2460" s="89">
        <v>7.0000000000000007E-2</v>
      </c>
      <c r="O2460" s="239">
        <f t="shared" si="233"/>
        <v>27057.09</v>
      </c>
      <c r="P2460" s="238">
        <f t="shared" si="234"/>
        <v>17843.316903595889</v>
      </c>
      <c r="Q2460" s="238">
        <f t="shared" si="235"/>
        <v>9213.7730964041111</v>
      </c>
      <c r="R2460" s="89">
        <v>0.05</v>
      </c>
      <c r="S2460" s="238">
        <f t="shared" si="232"/>
        <v>8753.0844415839056</v>
      </c>
    </row>
    <row r="2461" spans="2:19" ht="15" customHeight="1" x14ac:dyDescent="0.25">
      <c r="B2461" s="11">
        <v>2457</v>
      </c>
      <c r="C2461" s="161" t="s">
        <v>859</v>
      </c>
      <c r="D2461" s="36"/>
      <c r="E2461" s="152">
        <v>42455</v>
      </c>
      <c r="F2461" s="58">
        <v>44482</v>
      </c>
      <c r="G2461" s="5">
        <f t="shared" si="230"/>
        <v>5.5534246575342463</v>
      </c>
      <c r="H2461" s="11">
        <v>8</v>
      </c>
      <c r="I2461" s="11"/>
      <c r="J2461" s="87">
        <v>0.05</v>
      </c>
      <c r="K2461" s="88">
        <f t="shared" si="231"/>
        <v>0.11874999999999999</v>
      </c>
      <c r="L2461" s="238">
        <v>25287</v>
      </c>
      <c r="M2461" s="238">
        <v>21109.14</v>
      </c>
      <c r="N2461" s="89">
        <v>7.0000000000000007E-2</v>
      </c>
      <c r="O2461" s="239">
        <f t="shared" si="233"/>
        <v>27057.09</v>
      </c>
      <c r="P2461" s="238">
        <f t="shared" si="234"/>
        <v>17843.316903595889</v>
      </c>
      <c r="Q2461" s="238">
        <f t="shared" si="235"/>
        <v>9213.7730964041111</v>
      </c>
      <c r="R2461" s="89">
        <v>0.05</v>
      </c>
      <c r="S2461" s="238">
        <f t="shared" si="232"/>
        <v>8753.0844415839056</v>
      </c>
    </row>
    <row r="2462" spans="2:19" ht="15" customHeight="1" x14ac:dyDescent="0.25">
      <c r="B2462" s="11">
        <v>2458</v>
      </c>
      <c r="C2462" s="161" t="s">
        <v>1154</v>
      </c>
      <c r="D2462" s="36"/>
      <c r="E2462" s="152">
        <v>42455</v>
      </c>
      <c r="F2462" s="58">
        <v>44482</v>
      </c>
      <c r="G2462" s="5">
        <f t="shared" si="230"/>
        <v>5.5534246575342463</v>
      </c>
      <c r="H2462" s="11">
        <v>15</v>
      </c>
      <c r="I2462" s="11"/>
      <c r="J2462" s="87">
        <v>0.05</v>
      </c>
      <c r="K2462" s="88">
        <f t="shared" si="231"/>
        <v>6.3333333333333325E-2</v>
      </c>
      <c r="L2462" s="238">
        <v>2111100</v>
      </c>
      <c r="M2462" s="238">
        <v>1762309.56</v>
      </c>
      <c r="N2462" s="89">
        <v>7.0000000000000007E-2</v>
      </c>
      <c r="O2462" s="239">
        <f t="shared" si="233"/>
        <v>2258877</v>
      </c>
      <c r="P2462" s="238">
        <f t="shared" si="234"/>
        <v>794485.20457534236</v>
      </c>
      <c r="Q2462" s="238">
        <f t="shared" si="235"/>
        <v>1464391.7954246576</v>
      </c>
      <c r="R2462" s="89">
        <v>0.05</v>
      </c>
      <c r="S2462" s="238">
        <f t="shared" si="232"/>
        <v>1391172.2056534246</v>
      </c>
    </row>
    <row r="2463" spans="2:19" ht="15" customHeight="1" x14ac:dyDescent="0.25">
      <c r="B2463" s="11">
        <v>2459</v>
      </c>
      <c r="C2463" s="161" t="s">
        <v>862</v>
      </c>
      <c r="D2463" s="36"/>
      <c r="E2463" s="152">
        <v>42455</v>
      </c>
      <c r="F2463" s="58">
        <v>44482</v>
      </c>
      <c r="G2463" s="5">
        <f t="shared" si="230"/>
        <v>5.5534246575342463</v>
      </c>
      <c r="H2463" s="11">
        <v>15</v>
      </c>
      <c r="I2463" s="11"/>
      <c r="J2463" s="87">
        <v>0.05</v>
      </c>
      <c r="K2463" s="88">
        <f t="shared" si="231"/>
        <v>6.3333333333333325E-2</v>
      </c>
      <c r="L2463" s="238">
        <v>2016648</v>
      </c>
      <c r="M2463" s="238">
        <v>1683462.69</v>
      </c>
      <c r="N2463" s="89">
        <v>7.0000000000000007E-2</v>
      </c>
      <c r="O2463" s="239">
        <f t="shared" si="233"/>
        <v>2157813.3600000003</v>
      </c>
      <c r="P2463" s="238">
        <f t="shared" si="234"/>
        <v>758939.41491945204</v>
      </c>
      <c r="Q2463" s="238">
        <f t="shared" si="235"/>
        <v>1398873.9450805483</v>
      </c>
      <c r="R2463" s="89">
        <v>0.05</v>
      </c>
      <c r="S2463" s="238">
        <f t="shared" si="232"/>
        <v>1328930.2478265208</v>
      </c>
    </row>
    <row r="2464" spans="2:19" ht="15" customHeight="1" x14ac:dyDescent="0.25">
      <c r="B2464" s="11">
        <v>2460</v>
      </c>
      <c r="C2464" s="161" t="s">
        <v>862</v>
      </c>
      <c r="D2464" s="36"/>
      <c r="E2464" s="152">
        <v>42455</v>
      </c>
      <c r="F2464" s="58">
        <v>44482</v>
      </c>
      <c r="G2464" s="5">
        <f t="shared" si="230"/>
        <v>5.5534246575342463</v>
      </c>
      <c r="H2464" s="11">
        <v>15</v>
      </c>
      <c r="I2464" s="11"/>
      <c r="J2464" s="87">
        <v>0.05</v>
      </c>
      <c r="K2464" s="88">
        <f t="shared" si="231"/>
        <v>6.3333333333333325E-2</v>
      </c>
      <c r="L2464" s="238">
        <v>2016648</v>
      </c>
      <c r="M2464" s="238">
        <v>1683462.69</v>
      </c>
      <c r="N2464" s="89">
        <v>7.0000000000000007E-2</v>
      </c>
      <c r="O2464" s="239">
        <f t="shared" si="233"/>
        <v>2157813.3600000003</v>
      </c>
      <c r="P2464" s="238">
        <f t="shared" si="234"/>
        <v>758939.41491945204</v>
      </c>
      <c r="Q2464" s="238">
        <f t="shared" si="235"/>
        <v>1398873.9450805483</v>
      </c>
      <c r="R2464" s="89">
        <v>0.05</v>
      </c>
      <c r="S2464" s="238">
        <f t="shared" si="232"/>
        <v>1328930.2478265208</v>
      </c>
    </row>
    <row r="2465" spans="2:19" ht="15" customHeight="1" x14ac:dyDescent="0.25">
      <c r="B2465" s="11">
        <v>2461</v>
      </c>
      <c r="C2465" s="161" t="s">
        <v>862</v>
      </c>
      <c r="D2465" s="36"/>
      <c r="E2465" s="152">
        <v>42455</v>
      </c>
      <c r="F2465" s="58">
        <v>44482</v>
      </c>
      <c r="G2465" s="5">
        <f t="shared" si="230"/>
        <v>5.5534246575342463</v>
      </c>
      <c r="H2465" s="11">
        <v>15</v>
      </c>
      <c r="I2465" s="11"/>
      <c r="J2465" s="87">
        <v>0.05</v>
      </c>
      <c r="K2465" s="88">
        <f t="shared" si="231"/>
        <v>6.3333333333333325E-2</v>
      </c>
      <c r="L2465" s="238">
        <v>2016648</v>
      </c>
      <c r="M2465" s="238">
        <v>1683462.69</v>
      </c>
      <c r="N2465" s="89">
        <v>7.0000000000000007E-2</v>
      </c>
      <c r="O2465" s="239">
        <f t="shared" si="233"/>
        <v>2157813.3600000003</v>
      </c>
      <c r="P2465" s="238">
        <f t="shared" si="234"/>
        <v>758939.41491945204</v>
      </c>
      <c r="Q2465" s="238">
        <f t="shared" si="235"/>
        <v>1398873.9450805483</v>
      </c>
      <c r="R2465" s="89">
        <v>0.05</v>
      </c>
      <c r="S2465" s="238">
        <f t="shared" si="232"/>
        <v>1328930.2478265208</v>
      </c>
    </row>
    <row r="2466" spans="2:19" ht="15" customHeight="1" x14ac:dyDescent="0.25">
      <c r="B2466" s="11">
        <v>2462</v>
      </c>
      <c r="C2466" s="161" t="s">
        <v>862</v>
      </c>
      <c r="D2466" s="36"/>
      <c r="E2466" s="152">
        <v>42455</v>
      </c>
      <c r="F2466" s="58">
        <v>44482</v>
      </c>
      <c r="G2466" s="5">
        <f t="shared" si="230"/>
        <v>5.5534246575342463</v>
      </c>
      <c r="H2466" s="11">
        <v>15</v>
      </c>
      <c r="I2466" s="11"/>
      <c r="J2466" s="87">
        <v>0.05</v>
      </c>
      <c r="K2466" s="88">
        <f t="shared" si="231"/>
        <v>6.3333333333333325E-2</v>
      </c>
      <c r="L2466" s="238">
        <v>2016648</v>
      </c>
      <c r="M2466" s="238">
        <v>1683462.69</v>
      </c>
      <c r="N2466" s="89">
        <v>7.0000000000000007E-2</v>
      </c>
      <c r="O2466" s="239">
        <f t="shared" si="233"/>
        <v>2157813.3600000003</v>
      </c>
      <c r="P2466" s="238">
        <f t="shared" si="234"/>
        <v>758939.41491945204</v>
      </c>
      <c r="Q2466" s="238">
        <f t="shared" si="235"/>
        <v>1398873.9450805483</v>
      </c>
      <c r="R2466" s="89">
        <v>0.05</v>
      </c>
      <c r="S2466" s="238">
        <f t="shared" si="232"/>
        <v>1328930.2478265208</v>
      </c>
    </row>
    <row r="2467" spans="2:19" ht="15" customHeight="1" x14ac:dyDescent="0.25">
      <c r="B2467" s="11">
        <v>2463</v>
      </c>
      <c r="C2467" s="161" t="s">
        <v>862</v>
      </c>
      <c r="D2467" s="36"/>
      <c r="E2467" s="152">
        <v>42455</v>
      </c>
      <c r="F2467" s="58">
        <v>44482</v>
      </c>
      <c r="G2467" s="5">
        <f t="shared" si="230"/>
        <v>5.5534246575342463</v>
      </c>
      <c r="H2467" s="11">
        <v>15</v>
      </c>
      <c r="I2467" s="11"/>
      <c r="J2467" s="87">
        <v>0.05</v>
      </c>
      <c r="K2467" s="88">
        <f t="shared" si="231"/>
        <v>6.3333333333333325E-2</v>
      </c>
      <c r="L2467" s="238">
        <v>2016648</v>
      </c>
      <c r="M2467" s="238">
        <v>1683462.69</v>
      </c>
      <c r="N2467" s="89">
        <v>7.0000000000000007E-2</v>
      </c>
      <c r="O2467" s="239">
        <f t="shared" si="233"/>
        <v>2157813.3600000003</v>
      </c>
      <c r="P2467" s="238">
        <f t="shared" si="234"/>
        <v>758939.41491945204</v>
      </c>
      <c r="Q2467" s="238">
        <f t="shared" si="235"/>
        <v>1398873.9450805483</v>
      </c>
      <c r="R2467" s="89">
        <v>0.05</v>
      </c>
      <c r="S2467" s="238">
        <f t="shared" si="232"/>
        <v>1328930.2478265208</v>
      </c>
    </row>
    <row r="2468" spans="2:19" ht="15" customHeight="1" x14ac:dyDescent="0.25">
      <c r="B2468" s="11">
        <v>2464</v>
      </c>
      <c r="C2468" s="161" t="s">
        <v>862</v>
      </c>
      <c r="D2468" s="36"/>
      <c r="E2468" s="152">
        <v>42455</v>
      </c>
      <c r="F2468" s="58">
        <v>44482</v>
      </c>
      <c r="G2468" s="5">
        <f t="shared" si="230"/>
        <v>5.5534246575342463</v>
      </c>
      <c r="H2468" s="11">
        <v>15</v>
      </c>
      <c r="I2468" s="11"/>
      <c r="J2468" s="87">
        <v>0.05</v>
      </c>
      <c r="K2468" s="88">
        <f t="shared" si="231"/>
        <v>6.3333333333333325E-2</v>
      </c>
      <c r="L2468" s="238">
        <v>2016648</v>
      </c>
      <c r="M2468" s="238">
        <v>1683462.69</v>
      </c>
      <c r="N2468" s="89">
        <v>7.0000000000000007E-2</v>
      </c>
      <c r="O2468" s="239">
        <f t="shared" si="233"/>
        <v>2157813.3600000003</v>
      </c>
      <c r="P2468" s="238">
        <f t="shared" si="234"/>
        <v>758939.41491945204</v>
      </c>
      <c r="Q2468" s="238">
        <f t="shared" si="235"/>
        <v>1398873.9450805483</v>
      </c>
      <c r="R2468" s="89">
        <v>0.05</v>
      </c>
      <c r="S2468" s="238">
        <f t="shared" si="232"/>
        <v>1328930.2478265208</v>
      </c>
    </row>
    <row r="2469" spans="2:19" x14ac:dyDescent="0.25">
      <c r="B2469" s="11">
        <v>2465</v>
      </c>
      <c r="C2469" s="161" t="s">
        <v>863</v>
      </c>
      <c r="D2469" s="36"/>
      <c r="E2469" s="152">
        <v>42455</v>
      </c>
      <c r="F2469" s="58">
        <v>44482</v>
      </c>
      <c r="G2469" s="5">
        <f t="shared" si="230"/>
        <v>5.5534246575342463</v>
      </c>
      <c r="H2469" s="11">
        <v>25</v>
      </c>
      <c r="I2469" s="11"/>
      <c r="J2469" s="87">
        <v>0.05</v>
      </c>
      <c r="K2469" s="88">
        <f t="shared" si="231"/>
        <v>3.7999999999999999E-2</v>
      </c>
      <c r="L2469" s="238">
        <v>71384691</v>
      </c>
      <c r="M2469" s="238">
        <v>59590698.579999998</v>
      </c>
      <c r="N2469" s="89">
        <v>0.05</v>
      </c>
      <c r="O2469" s="239">
        <f t="shared" si="233"/>
        <v>74953925.549999997</v>
      </c>
      <c r="P2469" s="238">
        <f t="shared" si="234"/>
        <v>15817537.176477533</v>
      </c>
      <c r="Q2469" s="238">
        <f t="shared" si="235"/>
        <v>59136388.37352246</v>
      </c>
      <c r="R2469" s="89">
        <v>0.05</v>
      </c>
      <c r="S2469" s="238">
        <f t="shared" si="232"/>
        <v>56179568.954846337</v>
      </c>
    </row>
    <row r="2470" spans="2:19" ht="15" customHeight="1" x14ac:dyDescent="0.25">
      <c r="B2470" s="11">
        <v>2466</v>
      </c>
      <c r="C2470" s="161" t="s">
        <v>864</v>
      </c>
      <c r="D2470" s="36"/>
      <c r="E2470" s="152">
        <v>42455</v>
      </c>
      <c r="F2470" s="58">
        <v>44482</v>
      </c>
      <c r="G2470" s="5">
        <f t="shared" si="230"/>
        <v>5.5534246575342463</v>
      </c>
      <c r="H2470" s="11">
        <v>5</v>
      </c>
      <c r="I2470" s="11"/>
      <c r="J2470" s="87">
        <v>0.05</v>
      </c>
      <c r="K2470" s="88">
        <f t="shared" si="231"/>
        <v>0.19</v>
      </c>
      <c r="L2470" s="238">
        <v>192684</v>
      </c>
      <c r="M2470" s="238">
        <v>160849.26</v>
      </c>
      <c r="N2470" s="89">
        <v>7.0000000000000007E-2</v>
      </c>
      <c r="O2470" s="239">
        <f t="shared" si="233"/>
        <v>206171.88</v>
      </c>
      <c r="P2470" s="238">
        <f t="shared" si="234"/>
        <v>217542.40039561642</v>
      </c>
      <c r="Q2470" s="238">
        <f t="shared" si="235"/>
        <v>0</v>
      </c>
      <c r="R2470" s="89">
        <v>0.05</v>
      </c>
      <c r="S2470" s="238">
        <f t="shared" si="232"/>
        <v>10308.594000000001</v>
      </c>
    </row>
    <row r="2471" spans="2:19" ht="15" customHeight="1" x14ac:dyDescent="0.25">
      <c r="B2471" s="11">
        <v>2467</v>
      </c>
      <c r="C2471" s="161" t="s">
        <v>865</v>
      </c>
      <c r="D2471" s="36"/>
      <c r="E2471" s="152">
        <v>42455</v>
      </c>
      <c r="F2471" s="58">
        <v>44482</v>
      </c>
      <c r="G2471" s="5">
        <f t="shared" si="230"/>
        <v>5.5534246575342463</v>
      </c>
      <c r="H2471" s="11">
        <v>5</v>
      </c>
      <c r="I2471" s="11"/>
      <c r="J2471" s="87">
        <v>0.05</v>
      </c>
      <c r="K2471" s="88">
        <f t="shared" si="231"/>
        <v>0.19</v>
      </c>
      <c r="L2471" s="238">
        <v>1379963</v>
      </c>
      <c r="M2471" s="238">
        <v>1151969.1100000001</v>
      </c>
      <c r="N2471" s="89">
        <v>7.0000000000000007E-2</v>
      </c>
      <c r="O2471" s="239">
        <f t="shared" si="233"/>
        <v>1476560.4100000001</v>
      </c>
      <c r="P2471" s="238">
        <f t="shared" si="234"/>
        <v>1557993.7279542468</v>
      </c>
      <c r="Q2471" s="238">
        <f t="shared" si="235"/>
        <v>0</v>
      </c>
      <c r="R2471" s="89">
        <v>0.05</v>
      </c>
      <c r="S2471" s="238">
        <f t="shared" si="232"/>
        <v>73828.020500000013</v>
      </c>
    </row>
    <row r="2472" spans="2:19" ht="15" customHeight="1" x14ac:dyDescent="0.25">
      <c r="B2472" s="11">
        <v>2468</v>
      </c>
      <c r="C2472" s="161" t="s">
        <v>865</v>
      </c>
      <c r="D2472" s="36"/>
      <c r="E2472" s="152">
        <v>42455</v>
      </c>
      <c r="F2472" s="58">
        <v>44482</v>
      </c>
      <c r="G2472" s="5">
        <f t="shared" si="230"/>
        <v>5.5534246575342463</v>
      </c>
      <c r="H2472" s="11">
        <v>5</v>
      </c>
      <c r="I2472" s="11"/>
      <c r="J2472" s="87">
        <v>0.05</v>
      </c>
      <c r="K2472" s="88">
        <f t="shared" si="231"/>
        <v>0.19</v>
      </c>
      <c r="L2472" s="238">
        <v>1379963</v>
      </c>
      <c r="M2472" s="238">
        <v>1151969.1100000001</v>
      </c>
      <c r="N2472" s="89">
        <v>7.0000000000000007E-2</v>
      </c>
      <c r="O2472" s="239">
        <f t="shared" si="233"/>
        <v>1476560.4100000001</v>
      </c>
      <c r="P2472" s="238">
        <f t="shared" si="234"/>
        <v>1557993.7279542468</v>
      </c>
      <c r="Q2472" s="238">
        <f t="shared" si="235"/>
        <v>0</v>
      </c>
      <c r="R2472" s="89">
        <v>0.05</v>
      </c>
      <c r="S2472" s="238">
        <f t="shared" si="232"/>
        <v>73828.020500000013</v>
      </c>
    </row>
    <row r="2473" spans="2:19" ht="15" customHeight="1" x14ac:dyDescent="0.25">
      <c r="B2473" s="11">
        <v>2469</v>
      </c>
      <c r="C2473" s="161" t="s">
        <v>866</v>
      </c>
      <c r="D2473" s="36"/>
      <c r="E2473" s="152">
        <v>42455</v>
      </c>
      <c r="F2473" s="58">
        <v>44482</v>
      </c>
      <c r="G2473" s="5">
        <f t="shared" si="230"/>
        <v>5.5534246575342463</v>
      </c>
      <c r="H2473" s="11">
        <v>15</v>
      </c>
      <c r="I2473" s="11"/>
      <c r="J2473" s="87">
        <v>0.05</v>
      </c>
      <c r="K2473" s="88">
        <f t="shared" si="231"/>
        <v>6.3333333333333325E-2</v>
      </c>
      <c r="L2473" s="238">
        <v>4678753</v>
      </c>
      <c r="M2473" s="238">
        <v>3905741.64</v>
      </c>
      <c r="N2473" s="89">
        <v>7.0000000000000007E-2</v>
      </c>
      <c r="O2473" s="239">
        <f t="shared" si="233"/>
        <v>5006265.71</v>
      </c>
      <c r="P2473" s="238">
        <f t="shared" si="234"/>
        <v>1760788.2309518717</v>
      </c>
      <c r="Q2473" s="238">
        <f t="shared" si="235"/>
        <v>3245477.4790481282</v>
      </c>
      <c r="R2473" s="89">
        <v>0.05</v>
      </c>
      <c r="S2473" s="238">
        <f t="shared" si="232"/>
        <v>3083203.6050957218</v>
      </c>
    </row>
    <row r="2474" spans="2:19" ht="15" customHeight="1" x14ac:dyDescent="0.25">
      <c r="B2474" s="11">
        <v>2470</v>
      </c>
      <c r="C2474" s="161" t="s">
        <v>866</v>
      </c>
      <c r="D2474" s="36"/>
      <c r="E2474" s="152">
        <v>42455</v>
      </c>
      <c r="F2474" s="58">
        <v>44482</v>
      </c>
      <c r="G2474" s="5">
        <f t="shared" si="230"/>
        <v>5.5534246575342463</v>
      </c>
      <c r="H2474" s="11">
        <v>15</v>
      </c>
      <c r="I2474" s="11"/>
      <c r="J2474" s="87">
        <v>0.05</v>
      </c>
      <c r="K2474" s="88">
        <f t="shared" si="231"/>
        <v>6.3333333333333325E-2</v>
      </c>
      <c r="L2474" s="238">
        <v>4678753</v>
      </c>
      <c r="M2474" s="238">
        <v>3905741.64</v>
      </c>
      <c r="N2474" s="89">
        <v>7.0000000000000007E-2</v>
      </c>
      <c r="O2474" s="239">
        <f t="shared" si="233"/>
        <v>5006265.71</v>
      </c>
      <c r="P2474" s="238">
        <f t="shared" si="234"/>
        <v>1760788.2309518717</v>
      </c>
      <c r="Q2474" s="238">
        <f t="shared" si="235"/>
        <v>3245477.4790481282</v>
      </c>
      <c r="R2474" s="89">
        <v>0.05</v>
      </c>
      <c r="S2474" s="238">
        <f t="shared" si="232"/>
        <v>3083203.6050957218</v>
      </c>
    </row>
    <row r="2475" spans="2:19" ht="15" customHeight="1" x14ac:dyDescent="0.25">
      <c r="B2475" s="11">
        <v>2471</v>
      </c>
      <c r="C2475" s="161" t="s">
        <v>867</v>
      </c>
      <c r="D2475" s="36"/>
      <c r="E2475" s="152">
        <v>42455</v>
      </c>
      <c r="F2475" s="58">
        <v>44482</v>
      </c>
      <c r="G2475" s="5">
        <f t="shared" si="230"/>
        <v>5.5534246575342463</v>
      </c>
      <c r="H2475" s="11">
        <v>5</v>
      </c>
      <c r="I2475" s="11"/>
      <c r="J2475" s="87">
        <v>0.05</v>
      </c>
      <c r="K2475" s="88">
        <f t="shared" si="231"/>
        <v>0.19</v>
      </c>
      <c r="L2475" s="238">
        <v>125566</v>
      </c>
      <c r="M2475" s="238">
        <v>104820.32</v>
      </c>
      <c r="N2475" s="89">
        <v>7.0000000000000007E-2</v>
      </c>
      <c r="O2475" s="239">
        <f t="shared" si="233"/>
        <v>134355.62</v>
      </c>
      <c r="P2475" s="238">
        <f t="shared" si="234"/>
        <v>141765.42446739727</v>
      </c>
      <c r="Q2475" s="238">
        <f t="shared" si="235"/>
        <v>0</v>
      </c>
      <c r="R2475" s="89">
        <v>0.05</v>
      </c>
      <c r="S2475" s="238">
        <f t="shared" si="232"/>
        <v>6717.7809999999999</v>
      </c>
    </row>
    <row r="2476" spans="2:19" ht="15" customHeight="1" x14ac:dyDescent="0.25">
      <c r="B2476" s="11">
        <v>2472</v>
      </c>
      <c r="C2476" s="161" t="s">
        <v>867</v>
      </c>
      <c r="D2476" s="36"/>
      <c r="E2476" s="152">
        <v>42455</v>
      </c>
      <c r="F2476" s="58">
        <v>44482</v>
      </c>
      <c r="G2476" s="5">
        <f t="shared" si="230"/>
        <v>5.5534246575342463</v>
      </c>
      <c r="H2476" s="11">
        <v>5</v>
      </c>
      <c r="I2476" s="11"/>
      <c r="J2476" s="87">
        <v>0.05</v>
      </c>
      <c r="K2476" s="88">
        <f t="shared" si="231"/>
        <v>0.19</v>
      </c>
      <c r="L2476" s="238">
        <v>125566</v>
      </c>
      <c r="M2476" s="238">
        <v>104820.32</v>
      </c>
      <c r="N2476" s="89">
        <v>7.0000000000000007E-2</v>
      </c>
      <c r="O2476" s="239">
        <f t="shared" si="233"/>
        <v>134355.62</v>
      </c>
      <c r="P2476" s="238">
        <f t="shared" si="234"/>
        <v>141765.42446739727</v>
      </c>
      <c r="Q2476" s="238">
        <f t="shared" si="235"/>
        <v>0</v>
      </c>
      <c r="R2476" s="89">
        <v>0.05</v>
      </c>
      <c r="S2476" s="238">
        <f t="shared" si="232"/>
        <v>6717.7809999999999</v>
      </c>
    </row>
    <row r="2477" spans="2:19" ht="15" customHeight="1" x14ac:dyDescent="0.25">
      <c r="B2477" s="11">
        <v>2473</v>
      </c>
      <c r="C2477" s="161" t="s">
        <v>867</v>
      </c>
      <c r="D2477" s="36"/>
      <c r="E2477" s="152">
        <v>42455</v>
      </c>
      <c r="F2477" s="58">
        <v>44482</v>
      </c>
      <c r="G2477" s="5">
        <f t="shared" si="230"/>
        <v>5.5534246575342463</v>
      </c>
      <c r="H2477" s="11">
        <v>5</v>
      </c>
      <c r="I2477" s="11"/>
      <c r="J2477" s="87">
        <v>0.05</v>
      </c>
      <c r="K2477" s="88">
        <f t="shared" si="231"/>
        <v>0.19</v>
      </c>
      <c r="L2477" s="238">
        <v>125566</v>
      </c>
      <c r="M2477" s="238">
        <v>104820.32</v>
      </c>
      <c r="N2477" s="89">
        <v>7.0000000000000007E-2</v>
      </c>
      <c r="O2477" s="239">
        <f t="shared" si="233"/>
        <v>134355.62</v>
      </c>
      <c r="P2477" s="238">
        <f t="shared" si="234"/>
        <v>141765.42446739727</v>
      </c>
      <c r="Q2477" s="238">
        <f t="shared" si="235"/>
        <v>0</v>
      </c>
      <c r="R2477" s="89">
        <v>0.05</v>
      </c>
      <c r="S2477" s="238">
        <f t="shared" si="232"/>
        <v>6717.7809999999999</v>
      </c>
    </row>
    <row r="2478" spans="2:19" ht="15" customHeight="1" x14ac:dyDescent="0.25">
      <c r="B2478" s="11">
        <v>2474</v>
      </c>
      <c r="C2478" s="161" t="s">
        <v>867</v>
      </c>
      <c r="D2478" s="36"/>
      <c r="E2478" s="152">
        <v>42455</v>
      </c>
      <c r="F2478" s="58">
        <v>44482</v>
      </c>
      <c r="G2478" s="5">
        <f t="shared" si="230"/>
        <v>5.5534246575342463</v>
      </c>
      <c r="H2478" s="11">
        <v>5</v>
      </c>
      <c r="I2478" s="11"/>
      <c r="J2478" s="87">
        <v>0.05</v>
      </c>
      <c r="K2478" s="88">
        <f t="shared" si="231"/>
        <v>0.19</v>
      </c>
      <c r="L2478" s="238">
        <v>125566</v>
      </c>
      <c r="M2478" s="238">
        <v>104820.32</v>
      </c>
      <c r="N2478" s="89">
        <v>7.0000000000000007E-2</v>
      </c>
      <c r="O2478" s="239">
        <f t="shared" si="233"/>
        <v>134355.62</v>
      </c>
      <c r="P2478" s="238">
        <f t="shared" si="234"/>
        <v>141765.42446739727</v>
      </c>
      <c r="Q2478" s="238">
        <f t="shared" si="235"/>
        <v>0</v>
      </c>
      <c r="R2478" s="89">
        <v>0.05</v>
      </c>
      <c r="S2478" s="238">
        <f t="shared" si="232"/>
        <v>6717.7809999999999</v>
      </c>
    </row>
    <row r="2479" spans="2:19" ht="15" customHeight="1" x14ac:dyDescent="0.25">
      <c r="B2479" s="11">
        <v>2475</v>
      </c>
      <c r="C2479" s="161" t="s">
        <v>867</v>
      </c>
      <c r="D2479" s="36"/>
      <c r="E2479" s="152">
        <v>42455</v>
      </c>
      <c r="F2479" s="58">
        <v>44482</v>
      </c>
      <c r="G2479" s="5">
        <f t="shared" si="230"/>
        <v>5.5534246575342463</v>
      </c>
      <c r="H2479" s="11">
        <v>5</v>
      </c>
      <c r="I2479" s="11"/>
      <c r="J2479" s="87">
        <v>0.05</v>
      </c>
      <c r="K2479" s="88">
        <f t="shared" si="231"/>
        <v>0.19</v>
      </c>
      <c r="L2479" s="238">
        <v>125566</v>
      </c>
      <c r="M2479" s="238">
        <v>104820.32</v>
      </c>
      <c r="N2479" s="89">
        <v>7.0000000000000007E-2</v>
      </c>
      <c r="O2479" s="239">
        <f t="shared" si="233"/>
        <v>134355.62</v>
      </c>
      <c r="P2479" s="238">
        <f t="shared" si="234"/>
        <v>141765.42446739727</v>
      </c>
      <c r="Q2479" s="238">
        <f t="shared" si="235"/>
        <v>0</v>
      </c>
      <c r="R2479" s="89">
        <v>0.05</v>
      </c>
      <c r="S2479" s="238">
        <f t="shared" si="232"/>
        <v>6717.7809999999999</v>
      </c>
    </row>
    <row r="2480" spans="2:19" ht="15" customHeight="1" x14ac:dyDescent="0.25">
      <c r="B2480" s="11">
        <v>2476</v>
      </c>
      <c r="C2480" s="161" t="s">
        <v>867</v>
      </c>
      <c r="D2480" s="36"/>
      <c r="E2480" s="152">
        <v>42455</v>
      </c>
      <c r="F2480" s="58">
        <v>44482</v>
      </c>
      <c r="G2480" s="5">
        <f t="shared" si="230"/>
        <v>5.5534246575342463</v>
      </c>
      <c r="H2480" s="11">
        <v>5</v>
      </c>
      <c r="I2480" s="11"/>
      <c r="J2480" s="87">
        <v>0.05</v>
      </c>
      <c r="K2480" s="88">
        <f t="shared" si="231"/>
        <v>0.19</v>
      </c>
      <c r="L2480" s="238">
        <v>125566</v>
      </c>
      <c r="M2480" s="238">
        <v>104820.32</v>
      </c>
      <c r="N2480" s="89">
        <v>7.0000000000000007E-2</v>
      </c>
      <c r="O2480" s="239">
        <f t="shared" si="233"/>
        <v>134355.62</v>
      </c>
      <c r="P2480" s="238">
        <f t="shared" si="234"/>
        <v>141765.42446739727</v>
      </c>
      <c r="Q2480" s="238">
        <f t="shared" si="235"/>
        <v>0</v>
      </c>
      <c r="R2480" s="89">
        <v>0.05</v>
      </c>
      <c r="S2480" s="238">
        <f t="shared" si="232"/>
        <v>6717.7809999999999</v>
      </c>
    </row>
    <row r="2481" spans="2:19" ht="15" customHeight="1" x14ac:dyDescent="0.25">
      <c r="B2481" s="11">
        <v>2477</v>
      </c>
      <c r="C2481" s="161" t="s">
        <v>868</v>
      </c>
      <c r="D2481" s="36"/>
      <c r="E2481" s="152">
        <v>42455</v>
      </c>
      <c r="F2481" s="58">
        <v>44482</v>
      </c>
      <c r="G2481" s="5">
        <f t="shared" si="230"/>
        <v>5.5534246575342463</v>
      </c>
      <c r="H2481" s="11">
        <v>8</v>
      </c>
      <c r="I2481" s="11"/>
      <c r="J2481" s="87">
        <v>0.05</v>
      </c>
      <c r="K2481" s="88">
        <f t="shared" si="231"/>
        <v>0.11874999999999999</v>
      </c>
      <c r="L2481" s="238">
        <v>324115</v>
      </c>
      <c r="M2481" s="238">
        <v>270565.57</v>
      </c>
      <c r="N2481" s="89">
        <v>7.0000000000000007E-2</v>
      </c>
      <c r="O2481" s="239">
        <f t="shared" si="233"/>
        <v>346803.05000000005</v>
      </c>
      <c r="P2481" s="238">
        <f t="shared" si="234"/>
        <v>228705.92233989725</v>
      </c>
      <c r="Q2481" s="238">
        <f t="shared" si="235"/>
        <v>118097.12766010279</v>
      </c>
      <c r="R2481" s="89">
        <v>0.05</v>
      </c>
      <c r="S2481" s="238">
        <f t="shared" si="232"/>
        <v>112192.27127709765</v>
      </c>
    </row>
    <row r="2482" spans="2:19" ht="15" customHeight="1" x14ac:dyDescent="0.25">
      <c r="B2482" s="11">
        <v>2478</v>
      </c>
      <c r="C2482" s="161" t="s">
        <v>1155</v>
      </c>
      <c r="D2482" s="36"/>
      <c r="E2482" s="152">
        <v>42455</v>
      </c>
      <c r="F2482" s="58">
        <v>44482</v>
      </c>
      <c r="G2482" s="5">
        <f t="shared" si="230"/>
        <v>5.5534246575342463</v>
      </c>
      <c r="H2482" s="11">
        <v>8</v>
      </c>
      <c r="I2482" s="11"/>
      <c r="J2482" s="87">
        <v>0.05</v>
      </c>
      <c r="K2482" s="88">
        <f t="shared" si="231"/>
        <v>0.11874999999999999</v>
      </c>
      <c r="L2482" s="238">
        <v>324115</v>
      </c>
      <c r="M2482" s="238">
        <v>270565.57</v>
      </c>
      <c r="N2482" s="89">
        <v>7.0000000000000007E-2</v>
      </c>
      <c r="O2482" s="239">
        <f t="shared" si="233"/>
        <v>346803.05000000005</v>
      </c>
      <c r="P2482" s="238">
        <f t="shared" si="234"/>
        <v>228705.92233989725</v>
      </c>
      <c r="Q2482" s="238">
        <f t="shared" si="235"/>
        <v>118097.12766010279</v>
      </c>
      <c r="R2482" s="89">
        <v>0.05</v>
      </c>
      <c r="S2482" s="238">
        <f t="shared" si="232"/>
        <v>112192.27127709765</v>
      </c>
    </row>
    <row r="2483" spans="2:19" ht="15" customHeight="1" x14ac:dyDescent="0.25">
      <c r="B2483" s="11">
        <v>2479</v>
      </c>
      <c r="C2483" s="161" t="s">
        <v>869</v>
      </c>
      <c r="D2483" s="36"/>
      <c r="E2483" s="152">
        <v>42455</v>
      </c>
      <c r="F2483" s="58">
        <v>44482</v>
      </c>
      <c r="G2483" s="5">
        <f t="shared" si="230"/>
        <v>5.5534246575342463</v>
      </c>
      <c r="H2483" s="11">
        <v>15</v>
      </c>
      <c r="I2483" s="11"/>
      <c r="J2483" s="87">
        <v>0.05</v>
      </c>
      <c r="K2483" s="88">
        <f t="shared" si="231"/>
        <v>6.3333333333333325E-2</v>
      </c>
      <c r="L2483" s="238">
        <v>5685086</v>
      </c>
      <c r="M2483" s="238">
        <v>4745810.93</v>
      </c>
      <c r="N2483" s="89">
        <v>7.0000000000000007E-2</v>
      </c>
      <c r="O2483" s="239">
        <f t="shared" si="233"/>
        <v>6083042.0200000005</v>
      </c>
      <c r="P2483" s="238">
        <f t="shared" si="234"/>
        <v>2139508.6512900451</v>
      </c>
      <c r="Q2483" s="238">
        <f t="shared" si="235"/>
        <v>3943533.3687099554</v>
      </c>
      <c r="R2483" s="89">
        <v>0.05</v>
      </c>
      <c r="S2483" s="238">
        <f t="shared" si="232"/>
        <v>3746356.7002744572</v>
      </c>
    </row>
    <row r="2484" spans="2:19" ht="15" customHeight="1" x14ac:dyDescent="0.25">
      <c r="B2484" s="11">
        <v>2480</v>
      </c>
      <c r="C2484" s="161" t="s">
        <v>869</v>
      </c>
      <c r="D2484" s="36"/>
      <c r="E2484" s="152">
        <v>42455</v>
      </c>
      <c r="F2484" s="58">
        <v>44482</v>
      </c>
      <c r="G2484" s="5">
        <f t="shared" si="230"/>
        <v>5.5534246575342463</v>
      </c>
      <c r="H2484" s="11">
        <v>15</v>
      </c>
      <c r="I2484" s="11"/>
      <c r="J2484" s="87">
        <v>0.05</v>
      </c>
      <c r="K2484" s="88">
        <f t="shared" si="231"/>
        <v>6.3333333333333325E-2</v>
      </c>
      <c r="L2484" s="238">
        <v>5685086</v>
      </c>
      <c r="M2484" s="238">
        <v>4745810.93</v>
      </c>
      <c r="N2484" s="89">
        <v>7.0000000000000007E-2</v>
      </c>
      <c r="O2484" s="239">
        <f t="shared" si="233"/>
        <v>6083042.0200000005</v>
      </c>
      <c r="P2484" s="238">
        <f t="shared" si="234"/>
        <v>2139508.6512900451</v>
      </c>
      <c r="Q2484" s="238">
        <f t="shared" si="235"/>
        <v>3943533.3687099554</v>
      </c>
      <c r="R2484" s="89">
        <v>0.05</v>
      </c>
      <c r="S2484" s="238">
        <f t="shared" si="232"/>
        <v>3746356.7002744572</v>
      </c>
    </row>
    <row r="2485" spans="2:19" ht="15" customHeight="1" x14ac:dyDescent="0.25">
      <c r="B2485" s="11">
        <v>2481</v>
      </c>
      <c r="C2485" s="161" t="s">
        <v>871</v>
      </c>
      <c r="D2485" s="36"/>
      <c r="E2485" s="152">
        <v>42455</v>
      </c>
      <c r="F2485" s="58">
        <v>44482</v>
      </c>
      <c r="G2485" s="5">
        <f t="shared" si="230"/>
        <v>5.5534246575342463</v>
      </c>
      <c r="H2485" s="11">
        <v>15</v>
      </c>
      <c r="I2485" s="11"/>
      <c r="J2485" s="87">
        <v>0.05</v>
      </c>
      <c r="K2485" s="88">
        <f t="shared" si="231"/>
        <v>6.3333333333333325E-2</v>
      </c>
      <c r="L2485" s="238">
        <v>1034067</v>
      </c>
      <c r="M2485" s="238">
        <v>863221.14</v>
      </c>
      <c r="N2485" s="89">
        <v>7.0000000000000007E-2</v>
      </c>
      <c r="O2485" s="239">
        <f t="shared" si="233"/>
        <v>1106451.6900000002</v>
      </c>
      <c r="P2485" s="238">
        <f t="shared" si="234"/>
        <v>389157.75284904108</v>
      </c>
      <c r="Q2485" s="238">
        <f t="shared" si="235"/>
        <v>717293.93715095916</v>
      </c>
      <c r="R2485" s="89">
        <v>0.05</v>
      </c>
      <c r="S2485" s="238">
        <f t="shared" si="232"/>
        <v>681429.24029341119</v>
      </c>
    </row>
    <row r="2486" spans="2:19" ht="15" customHeight="1" x14ac:dyDescent="0.25">
      <c r="B2486" s="11">
        <v>2482</v>
      </c>
      <c r="C2486" s="161" t="s">
        <v>871</v>
      </c>
      <c r="D2486" s="36"/>
      <c r="E2486" s="152">
        <v>42455</v>
      </c>
      <c r="F2486" s="58">
        <v>44482</v>
      </c>
      <c r="G2486" s="5">
        <f t="shared" si="230"/>
        <v>5.5534246575342463</v>
      </c>
      <c r="H2486" s="11">
        <v>15</v>
      </c>
      <c r="I2486" s="11"/>
      <c r="J2486" s="87">
        <v>0.05</v>
      </c>
      <c r="K2486" s="88">
        <f t="shared" si="231"/>
        <v>6.3333333333333325E-2</v>
      </c>
      <c r="L2486" s="238">
        <v>1034067</v>
      </c>
      <c r="M2486" s="238">
        <v>863221.14</v>
      </c>
      <c r="N2486" s="89">
        <v>7.0000000000000007E-2</v>
      </c>
      <c r="O2486" s="239">
        <f t="shared" si="233"/>
        <v>1106451.6900000002</v>
      </c>
      <c r="P2486" s="238">
        <f t="shared" si="234"/>
        <v>389157.75284904108</v>
      </c>
      <c r="Q2486" s="238">
        <f t="shared" si="235"/>
        <v>717293.93715095916</v>
      </c>
      <c r="R2486" s="89">
        <v>0.05</v>
      </c>
      <c r="S2486" s="238">
        <f t="shared" si="232"/>
        <v>681429.24029341119</v>
      </c>
    </row>
    <row r="2487" spans="2:19" ht="15" customHeight="1" x14ac:dyDescent="0.25">
      <c r="B2487" s="11">
        <v>2483</v>
      </c>
      <c r="C2487" s="161" t="s">
        <v>872</v>
      </c>
      <c r="D2487" s="36"/>
      <c r="E2487" s="152">
        <v>42455</v>
      </c>
      <c r="F2487" s="58">
        <v>44482</v>
      </c>
      <c r="G2487" s="5">
        <f t="shared" si="230"/>
        <v>5.5534246575342463</v>
      </c>
      <c r="H2487" s="11">
        <v>25</v>
      </c>
      <c r="I2487" s="11"/>
      <c r="J2487" s="87">
        <v>0.05</v>
      </c>
      <c r="K2487" s="88">
        <f t="shared" si="231"/>
        <v>3.7999999999999999E-2</v>
      </c>
      <c r="L2487" s="238">
        <v>80532309</v>
      </c>
      <c r="M2487" s="238">
        <v>67226970.980000004</v>
      </c>
      <c r="N2487" s="89">
        <v>0.05</v>
      </c>
      <c r="O2487" s="239">
        <f t="shared" si="233"/>
        <v>84558924.450000003</v>
      </c>
      <c r="P2487" s="238">
        <f t="shared" si="234"/>
        <v>17844481.410097808</v>
      </c>
      <c r="Q2487" s="238">
        <f t="shared" si="235"/>
        <v>66714443.039902195</v>
      </c>
      <c r="R2487" s="89">
        <v>0.05</v>
      </c>
      <c r="S2487" s="238">
        <f t="shared" si="232"/>
        <v>63378720.88790708</v>
      </c>
    </row>
    <row r="2488" spans="2:19" ht="15" customHeight="1" x14ac:dyDescent="0.25">
      <c r="B2488" s="11">
        <v>2484</v>
      </c>
      <c r="C2488" s="161" t="s">
        <v>873</v>
      </c>
      <c r="D2488" s="36"/>
      <c r="E2488" s="152">
        <v>42455</v>
      </c>
      <c r="F2488" s="58">
        <v>44482</v>
      </c>
      <c r="G2488" s="5">
        <f t="shared" si="230"/>
        <v>5.5534246575342463</v>
      </c>
      <c r="H2488" s="11">
        <v>15</v>
      </c>
      <c r="I2488" s="11"/>
      <c r="J2488" s="87">
        <v>0.05</v>
      </c>
      <c r="K2488" s="88">
        <f t="shared" si="231"/>
        <v>6.3333333333333325E-2</v>
      </c>
      <c r="L2488" s="238">
        <v>1392974</v>
      </c>
      <c r="M2488" s="238">
        <v>1162830.47</v>
      </c>
      <c r="N2488" s="89">
        <v>7.0000000000000007E-2</v>
      </c>
      <c r="O2488" s="239">
        <f t="shared" si="233"/>
        <v>1490482.1800000002</v>
      </c>
      <c r="P2488" s="238">
        <f t="shared" si="234"/>
        <v>524227.76436840178</v>
      </c>
      <c r="Q2488" s="238">
        <f t="shared" si="235"/>
        <v>966254.41563159833</v>
      </c>
      <c r="R2488" s="89">
        <v>0.05</v>
      </c>
      <c r="S2488" s="238">
        <f t="shared" si="232"/>
        <v>917941.69485001836</v>
      </c>
    </row>
    <row r="2489" spans="2:19" ht="15" customHeight="1" x14ac:dyDescent="0.25">
      <c r="B2489" s="11">
        <v>2485</v>
      </c>
      <c r="C2489" s="161" t="s">
        <v>873</v>
      </c>
      <c r="D2489" s="36"/>
      <c r="E2489" s="152">
        <v>42455</v>
      </c>
      <c r="F2489" s="58">
        <v>44482</v>
      </c>
      <c r="G2489" s="5">
        <f t="shared" si="230"/>
        <v>5.5534246575342463</v>
      </c>
      <c r="H2489" s="11">
        <v>15</v>
      </c>
      <c r="I2489" s="11"/>
      <c r="J2489" s="87">
        <v>0.05</v>
      </c>
      <c r="K2489" s="88">
        <f t="shared" si="231"/>
        <v>6.3333333333333325E-2</v>
      </c>
      <c r="L2489" s="238">
        <v>1392974</v>
      </c>
      <c r="M2489" s="238">
        <v>1162830.47</v>
      </c>
      <c r="N2489" s="89">
        <v>7.0000000000000007E-2</v>
      </c>
      <c r="O2489" s="239">
        <f t="shared" si="233"/>
        <v>1490482.1800000002</v>
      </c>
      <c r="P2489" s="238">
        <f t="shared" si="234"/>
        <v>524227.76436840178</v>
      </c>
      <c r="Q2489" s="238">
        <f t="shared" si="235"/>
        <v>966254.41563159833</v>
      </c>
      <c r="R2489" s="89">
        <v>0.05</v>
      </c>
      <c r="S2489" s="238">
        <f t="shared" si="232"/>
        <v>917941.69485001836</v>
      </c>
    </row>
    <row r="2490" spans="2:19" ht="15" customHeight="1" x14ac:dyDescent="0.25">
      <c r="B2490" s="11">
        <v>2486</v>
      </c>
      <c r="C2490" s="161" t="s">
        <v>874</v>
      </c>
      <c r="D2490" s="36"/>
      <c r="E2490" s="152">
        <v>42455</v>
      </c>
      <c r="F2490" s="58">
        <v>44482</v>
      </c>
      <c r="G2490" s="5">
        <f t="shared" si="230"/>
        <v>5.5534246575342463</v>
      </c>
      <c r="H2490" s="11">
        <v>15</v>
      </c>
      <c r="I2490" s="11"/>
      <c r="J2490" s="87">
        <v>0.05</v>
      </c>
      <c r="K2490" s="88">
        <f t="shared" si="231"/>
        <v>6.3333333333333325E-2</v>
      </c>
      <c r="L2490" s="238">
        <v>3301835</v>
      </c>
      <c r="M2490" s="238">
        <v>2756314.44</v>
      </c>
      <c r="N2490" s="89">
        <v>7.0000000000000007E-2</v>
      </c>
      <c r="O2490" s="239">
        <f t="shared" si="233"/>
        <v>3532963.45</v>
      </c>
      <c r="P2490" s="238">
        <f t="shared" si="234"/>
        <v>1242602.9347018264</v>
      </c>
      <c r="Q2490" s="238">
        <f t="shared" si="235"/>
        <v>2290360.5152981738</v>
      </c>
      <c r="R2490" s="89">
        <v>0.05</v>
      </c>
      <c r="S2490" s="238">
        <f t="shared" si="232"/>
        <v>2175842.4895332651</v>
      </c>
    </row>
    <row r="2491" spans="2:19" ht="15" customHeight="1" x14ac:dyDescent="0.25">
      <c r="B2491" s="11">
        <v>2487</v>
      </c>
      <c r="C2491" s="161" t="s">
        <v>875</v>
      </c>
      <c r="D2491" s="36"/>
      <c r="E2491" s="152">
        <v>42455</v>
      </c>
      <c r="F2491" s="58">
        <v>44482</v>
      </c>
      <c r="G2491" s="5">
        <f t="shared" si="230"/>
        <v>5.5534246575342463</v>
      </c>
      <c r="H2491" s="11">
        <v>8</v>
      </c>
      <c r="I2491" s="11"/>
      <c r="J2491" s="87">
        <v>0.05</v>
      </c>
      <c r="K2491" s="88">
        <f t="shared" si="231"/>
        <v>0.11874999999999999</v>
      </c>
      <c r="L2491" s="238">
        <v>551280</v>
      </c>
      <c r="M2491" s="238">
        <v>460198.95</v>
      </c>
      <c r="N2491" s="89">
        <v>7.0000000000000007E-2</v>
      </c>
      <c r="O2491" s="239">
        <f t="shared" si="233"/>
        <v>589869.6</v>
      </c>
      <c r="P2491" s="238">
        <f t="shared" si="234"/>
        <v>389000.82028767123</v>
      </c>
      <c r="Q2491" s="238">
        <f t="shared" si="235"/>
        <v>200868.77971232875</v>
      </c>
      <c r="R2491" s="89">
        <v>0.05</v>
      </c>
      <c r="S2491" s="238">
        <f t="shared" si="232"/>
        <v>190825.34072671231</v>
      </c>
    </row>
    <row r="2492" spans="2:19" ht="15" customHeight="1" x14ac:dyDescent="0.25">
      <c r="B2492" s="11">
        <v>2488</v>
      </c>
      <c r="C2492" s="161" t="s">
        <v>876</v>
      </c>
      <c r="D2492" s="36"/>
      <c r="E2492" s="152">
        <v>42455</v>
      </c>
      <c r="F2492" s="58">
        <v>44482</v>
      </c>
      <c r="G2492" s="5">
        <f t="shared" si="230"/>
        <v>5.5534246575342463</v>
      </c>
      <c r="H2492" s="11">
        <v>10</v>
      </c>
      <c r="I2492" s="11"/>
      <c r="J2492" s="87">
        <v>0.05</v>
      </c>
      <c r="K2492" s="88">
        <f t="shared" si="231"/>
        <v>9.5000000000000001E-2</v>
      </c>
      <c r="L2492" s="238">
        <v>1107648</v>
      </c>
      <c r="M2492" s="238">
        <v>924645.3</v>
      </c>
      <c r="N2492" s="89">
        <v>7.0000000000000007E-2</v>
      </c>
      <c r="O2492" s="239">
        <f t="shared" si="233"/>
        <v>1185183.3600000001</v>
      </c>
      <c r="P2492" s="238">
        <f t="shared" si="234"/>
        <v>625273.51703671226</v>
      </c>
      <c r="Q2492" s="238">
        <f t="shared" si="235"/>
        <v>559909.84296328784</v>
      </c>
      <c r="R2492" s="89">
        <v>0.05</v>
      </c>
      <c r="S2492" s="238">
        <f t="shared" si="232"/>
        <v>531914.35081512341</v>
      </c>
    </row>
    <row r="2493" spans="2:19" ht="15" customHeight="1" x14ac:dyDescent="0.25">
      <c r="B2493" s="11">
        <v>2489</v>
      </c>
      <c r="C2493" s="161" t="s">
        <v>876</v>
      </c>
      <c r="D2493" s="36"/>
      <c r="E2493" s="152">
        <v>42455</v>
      </c>
      <c r="F2493" s="58">
        <v>44482</v>
      </c>
      <c r="G2493" s="5">
        <f t="shared" si="230"/>
        <v>5.5534246575342463</v>
      </c>
      <c r="H2493" s="11">
        <v>10</v>
      </c>
      <c r="I2493" s="11"/>
      <c r="J2493" s="87">
        <v>0.05</v>
      </c>
      <c r="K2493" s="88">
        <f t="shared" si="231"/>
        <v>9.5000000000000001E-2</v>
      </c>
      <c r="L2493" s="238">
        <v>1107648</v>
      </c>
      <c r="M2493" s="238">
        <v>924645.3</v>
      </c>
      <c r="N2493" s="89">
        <v>7.0000000000000007E-2</v>
      </c>
      <c r="O2493" s="239">
        <f t="shared" si="233"/>
        <v>1185183.3600000001</v>
      </c>
      <c r="P2493" s="238">
        <f t="shared" si="234"/>
        <v>625273.51703671226</v>
      </c>
      <c r="Q2493" s="238">
        <f t="shared" si="235"/>
        <v>559909.84296328784</v>
      </c>
      <c r="R2493" s="89">
        <v>0.05</v>
      </c>
      <c r="S2493" s="238">
        <f t="shared" si="232"/>
        <v>531914.35081512341</v>
      </c>
    </row>
    <row r="2494" spans="2:19" ht="15" customHeight="1" x14ac:dyDescent="0.25">
      <c r="B2494" s="11">
        <v>2490</v>
      </c>
      <c r="C2494" s="161" t="s">
        <v>876</v>
      </c>
      <c r="D2494" s="36"/>
      <c r="E2494" s="152">
        <v>42455</v>
      </c>
      <c r="F2494" s="58">
        <v>44482</v>
      </c>
      <c r="G2494" s="5">
        <f t="shared" si="230"/>
        <v>5.5534246575342463</v>
      </c>
      <c r="H2494" s="11">
        <v>10</v>
      </c>
      <c r="I2494" s="11"/>
      <c r="J2494" s="87">
        <v>0.05</v>
      </c>
      <c r="K2494" s="88">
        <f t="shared" si="231"/>
        <v>9.5000000000000001E-2</v>
      </c>
      <c r="L2494" s="238">
        <v>1107648</v>
      </c>
      <c r="M2494" s="238">
        <v>924645.3</v>
      </c>
      <c r="N2494" s="89">
        <v>7.0000000000000007E-2</v>
      </c>
      <c r="O2494" s="239">
        <f t="shared" si="233"/>
        <v>1185183.3600000001</v>
      </c>
      <c r="P2494" s="238">
        <f t="shared" si="234"/>
        <v>625273.51703671226</v>
      </c>
      <c r="Q2494" s="238">
        <f t="shared" si="235"/>
        <v>559909.84296328784</v>
      </c>
      <c r="R2494" s="89">
        <v>0.05</v>
      </c>
      <c r="S2494" s="238">
        <f t="shared" si="232"/>
        <v>531914.35081512341</v>
      </c>
    </row>
    <row r="2495" spans="2:19" ht="15" customHeight="1" x14ac:dyDescent="0.25">
      <c r="B2495" s="11">
        <v>2491</v>
      </c>
      <c r="C2495" s="161" t="s">
        <v>877</v>
      </c>
      <c r="D2495" s="36"/>
      <c r="E2495" s="152">
        <v>42455</v>
      </c>
      <c r="F2495" s="58">
        <v>44482</v>
      </c>
      <c r="G2495" s="5">
        <f t="shared" si="230"/>
        <v>5.5534246575342463</v>
      </c>
      <c r="H2495" s="11">
        <v>5</v>
      </c>
      <c r="I2495" s="11"/>
      <c r="J2495" s="87">
        <v>0.05</v>
      </c>
      <c r="K2495" s="88">
        <f t="shared" si="231"/>
        <v>0.19</v>
      </c>
      <c r="L2495" s="238">
        <v>40046</v>
      </c>
      <c r="M2495" s="238">
        <v>33429.699999999997</v>
      </c>
      <c r="N2495" s="89">
        <v>7.0000000000000007E-2</v>
      </c>
      <c r="O2495" s="239">
        <f t="shared" si="233"/>
        <v>42849.22</v>
      </c>
      <c r="P2495" s="238">
        <f t="shared" si="234"/>
        <v>45212.383831780819</v>
      </c>
      <c r="Q2495" s="238">
        <f t="shared" si="235"/>
        <v>0</v>
      </c>
      <c r="R2495" s="89">
        <v>0.05</v>
      </c>
      <c r="S2495" s="238">
        <f t="shared" si="232"/>
        <v>2142.4610000000002</v>
      </c>
    </row>
    <row r="2496" spans="2:19" ht="15" customHeight="1" x14ac:dyDescent="0.25">
      <c r="B2496" s="11">
        <v>2492</v>
      </c>
      <c r="C2496" s="161" t="s">
        <v>877</v>
      </c>
      <c r="D2496" s="36"/>
      <c r="E2496" s="152">
        <v>42455</v>
      </c>
      <c r="F2496" s="58">
        <v>44482</v>
      </c>
      <c r="G2496" s="5">
        <f t="shared" si="230"/>
        <v>5.5534246575342463</v>
      </c>
      <c r="H2496" s="11">
        <v>5</v>
      </c>
      <c r="I2496" s="11"/>
      <c r="J2496" s="87">
        <v>0.05</v>
      </c>
      <c r="K2496" s="88">
        <f t="shared" si="231"/>
        <v>0.19</v>
      </c>
      <c r="L2496" s="238">
        <v>40046</v>
      </c>
      <c r="M2496" s="238">
        <v>33429.699999999997</v>
      </c>
      <c r="N2496" s="89">
        <v>7.0000000000000007E-2</v>
      </c>
      <c r="O2496" s="239">
        <f t="shared" si="233"/>
        <v>42849.22</v>
      </c>
      <c r="P2496" s="238">
        <f t="shared" si="234"/>
        <v>45212.383831780819</v>
      </c>
      <c r="Q2496" s="238">
        <f t="shared" si="235"/>
        <v>0</v>
      </c>
      <c r="R2496" s="89">
        <v>0.05</v>
      </c>
      <c r="S2496" s="238">
        <f t="shared" si="232"/>
        <v>2142.4610000000002</v>
      </c>
    </row>
    <row r="2497" spans="2:19" ht="15" customHeight="1" x14ac:dyDescent="0.25">
      <c r="B2497" s="11">
        <v>2493</v>
      </c>
      <c r="C2497" s="161" t="s">
        <v>877</v>
      </c>
      <c r="D2497" s="36"/>
      <c r="E2497" s="152">
        <v>42455</v>
      </c>
      <c r="F2497" s="58">
        <v>44482</v>
      </c>
      <c r="G2497" s="5">
        <f t="shared" si="230"/>
        <v>5.5534246575342463</v>
      </c>
      <c r="H2497" s="11">
        <v>5</v>
      </c>
      <c r="I2497" s="11"/>
      <c r="J2497" s="87">
        <v>0.05</v>
      </c>
      <c r="K2497" s="88">
        <f t="shared" si="231"/>
        <v>0.19</v>
      </c>
      <c r="L2497" s="238">
        <v>40046</v>
      </c>
      <c r="M2497" s="238">
        <v>33429.699999999997</v>
      </c>
      <c r="N2497" s="89">
        <v>7.0000000000000007E-2</v>
      </c>
      <c r="O2497" s="239">
        <f t="shared" si="233"/>
        <v>42849.22</v>
      </c>
      <c r="P2497" s="238">
        <f t="shared" si="234"/>
        <v>45212.383831780819</v>
      </c>
      <c r="Q2497" s="238">
        <f t="shared" si="235"/>
        <v>0</v>
      </c>
      <c r="R2497" s="89">
        <v>0.05</v>
      </c>
      <c r="S2497" s="238">
        <f t="shared" si="232"/>
        <v>2142.4610000000002</v>
      </c>
    </row>
    <row r="2498" spans="2:19" ht="15" customHeight="1" x14ac:dyDescent="0.25">
      <c r="B2498" s="11">
        <v>2494</v>
      </c>
      <c r="C2498" s="161" t="s">
        <v>877</v>
      </c>
      <c r="D2498" s="36"/>
      <c r="E2498" s="152">
        <v>42455</v>
      </c>
      <c r="F2498" s="58">
        <v>44482</v>
      </c>
      <c r="G2498" s="5">
        <f t="shared" si="230"/>
        <v>5.5534246575342463</v>
      </c>
      <c r="H2498" s="11">
        <v>5</v>
      </c>
      <c r="I2498" s="11"/>
      <c r="J2498" s="87">
        <v>0.05</v>
      </c>
      <c r="K2498" s="88">
        <f t="shared" si="231"/>
        <v>0.19</v>
      </c>
      <c r="L2498" s="238">
        <v>40046</v>
      </c>
      <c r="M2498" s="238">
        <v>33429.699999999997</v>
      </c>
      <c r="N2498" s="89">
        <v>7.0000000000000007E-2</v>
      </c>
      <c r="O2498" s="239">
        <f t="shared" si="233"/>
        <v>42849.22</v>
      </c>
      <c r="P2498" s="238">
        <f t="shared" si="234"/>
        <v>45212.383831780819</v>
      </c>
      <c r="Q2498" s="238">
        <f t="shared" si="235"/>
        <v>0</v>
      </c>
      <c r="R2498" s="89">
        <v>0.05</v>
      </c>
      <c r="S2498" s="238">
        <f t="shared" si="232"/>
        <v>2142.4610000000002</v>
      </c>
    </row>
    <row r="2499" spans="2:19" ht="15" customHeight="1" x14ac:dyDescent="0.25">
      <c r="B2499" s="11">
        <v>2495</v>
      </c>
      <c r="C2499" s="161" t="s">
        <v>877</v>
      </c>
      <c r="D2499" s="36"/>
      <c r="E2499" s="152">
        <v>42455</v>
      </c>
      <c r="F2499" s="58">
        <v>44482</v>
      </c>
      <c r="G2499" s="5">
        <f t="shared" si="230"/>
        <v>5.5534246575342463</v>
      </c>
      <c r="H2499" s="11">
        <v>5</v>
      </c>
      <c r="I2499" s="11"/>
      <c r="J2499" s="87">
        <v>0.05</v>
      </c>
      <c r="K2499" s="88">
        <f t="shared" si="231"/>
        <v>0.19</v>
      </c>
      <c r="L2499" s="238">
        <v>40046</v>
      </c>
      <c r="M2499" s="238">
        <v>33429.699999999997</v>
      </c>
      <c r="N2499" s="89">
        <v>7.0000000000000007E-2</v>
      </c>
      <c r="O2499" s="239">
        <f t="shared" si="233"/>
        <v>42849.22</v>
      </c>
      <c r="P2499" s="238">
        <f t="shared" si="234"/>
        <v>45212.383831780819</v>
      </c>
      <c r="Q2499" s="238">
        <f t="shared" si="235"/>
        <v>0</v>
      </c>
      <c r="R2499" s="89">
        <v>0.05</v>
      </c>
      <c r="S2499" s="238">
        <f t="shared" si="232"/>
        <v>2142.4610000000002</v>
      </c>
    </row>
    <row r="2500" spans="2:19" ht="15" customHeight="1" x14ac:dyDescent="0.25">
      <c r="B2500" s="11">
        <v>2496</v>
      </c>
      <c r="C2500" s="161" t="s">
        <v>877</v>
      </c>
      <c r="D2500" s="36"/>
      <c r="E2500" s="152">
        <v>42455</v>
      </c>
      <c r="F2500" s="58">
        <v>44482</v>
      </c>
      <c r="G2500" s="5">
        <f t="shared" si="230"/>
        <v>5.5534246575342463</v>
      </c>
      <c r="H2500" s="11">
        <v>5</v>
      </c>
      <c r="I2500" s="11"/>
      <c r="J2500" s="87">
        <v>0.05</v>
      </c>
      <c r="K2500" s="88">
        <f t="shared" si="231"/>
        <v>0.19</v>
      </c>
      <c r="L2500" s="238">
        <v>40046</v>
      </c>
      <c r="M2500" s="238">
        <v>33429.699999999997</v>
      </c>
      <c r="N2500" s="89">
        <v>7.0000000000000007E-2</v>
      </c>
      <c r="O2500" s="239">
        <f t="shared" si="233"/>
        <v>42849.22</v>
      </c>
      <c r="P2500" s="238">
        <f t="shared" si="234"/>
        <v>45212.383831780819</v>
      </c>
      <c r="Q2500" s="238">
        <f t="shared" si="235"/>
        <v>0</v>
      </c>
      <c r="R2500" s="89">
        <v>0.05</v>
      </c>
      <c r="S2500" s="238">
        <f t="shared" si="232"/>
        <v>2142.4610000000002</v>
      </c>
    </row>
    <row r="2501" spans="2:19" ht="15" customHeight="1" x14ac:dyDescent="0.25">
      <c r="B2501" s="11">
        <v>2497</v>
      </c>
      <c r="C2501" s="161" t="s">
        <v>877</v>
      </c>
      <c r="D2501" s="36"/>
      <c r="E2501" s="152">
        <v>42455</v>
      </c>
      <c r="F2501" s="58">
        <v>44482</v>
      </c>
      <c r="G2501" s="5">
        <f t="shared" ref="G2501:G2564" si="236">(F2501-E2501)/(EDATE(F2501,12)-F2501)</f>
        <v>5.5534246575342463</v>
      </c>
      <c r="H2501" s="11">
        <v>5</v>
      </c>
      <c r="I2501" s="11"/>
      <c r="J2501" s="87">
        <v>0.05</v>
      </c>
      <c r="K2501" s="88">
        <f t="shared" ref="K2501:K2564" si="237">(1-J2501)/H2501</f>
        <v>0.19</v>
      </c>
      <c r="L2501" s="238">
        <v>40046</v>
      </c>
      <c r="M2501" s="238">
        <v>33429.699999999997</v>
      </c>
      <c r="N2501" s="89">
        <v>7.0000000000000007E-2</v>
      </c>
      <c r="O2501" s="239">
        <f t="shared" si="233"/>
        <v>42849.22</v>
      </c>
      <c r="P2501" s="238">
        <f t="shared" si="234"/>
        <v>45212.383831780819</v>
      </c>
      <c r="Q2501" s="238">
        <f t="shared" si="235"/>
        <v>0</v>
      </c>
      <c r="R2501" s="89">
        <v>0.05</v>
      </c>
      <c r="S2501" s="238">
        <f t="shared" ref="S2501:S2564" si="238">IF(M2501&lt;=0,0,IF(Q2501&lt;=J2501*O2501,J2501*O2501,Q2501*(1-R2501)))</f>
        <v>2142.4610000000002</v>
      </c>
    </row>
    <row r="2502" spans="2:19" ht="15" customHeight="1" x14ac:dyDescent="0.25">
      <c r="B2502" s="11">
        <v>2498</v>
      </c>
      <c r="C2502" s="161" t="s">
        <v>877</v>
      </c>
      <c r="D2502" s="36"/>
      <c r="E2502" s="152">
        <v>42455</v>
      </c>
      <c r="F2502" s="58">
        <v>44482</v>
      </c>
      <c r="G2502" s="5">
        <f t="shared" si="236"/>
        <v>5.5534246575342463</v>
      </c>
      <c r="H2502" s="11">
        <v>5</v>
      </c>
      <c r="I2502" s="11"/>
      <c r="J2502" s="87">
        <v>0.05</v>
      </c>
      <c r="K2502" s="88">
        <f t="shared" si="237"/>
        <v>0.19</v>
      </c>
      <c r="L2502" s="238">
        <v>40046</v>
      </c>
      <c r="M2502" s="238">
        <v>33429.699999999997</v>
      </c>
      <c r="N2502" s="89">
        <v>7.0000000000000007E-2</v>
      </c>
      <c r="O2502" s="239">
        <f t="shared" ref="O2502:O2565" si="239">L2502*(1+N2502)</f>
        <v>42849.22</v>
      </c>
      <c r="P2502" s="238">
        <f t="shared" ref="P2502:P2565" si="240">O2502*K2502*G2502</f>
        <v>45212.383831780819</v>
      </c>
      <c r="Q2502" s="238">
        <f t="shared" ref="Q2502:Q2565" si="241">MAX(O2502-P2502,0)</f>
        <v>0</v>
      </c>
      <c r="R2502" s="89">
        <v>0.05</v>
      </c>
      <c r="S2502" s="238">
        <f t="shared" si="238"/>
        <v>2142.4610000000002</v>
      </c>
    </row>
    <row r="2503" spans="2:19" ht="15" customHeight="1" x14ac:dyDescent="0.25">
      <c r="B2503" s="11">
        <v>2499</v>
      </c>
      <c r="C2503" s="161" t="s">
        <v>877</v>
      </c>
      <c r="D2503" s="36"/>
      <c r="E2503" s="152">
        <v>42455</v>
      </c>
      <c r="F2503" s="58">
        <v>44482</v>
      </c>
      <c r="G2503" s="5">
        <f t="shared" si="236"/>
        <v>5.5534246575342463</v>
      </c>
      <c r="H2503" s="11">
        <v>5</v>
      </c>
      <c r="I2503" s="11"/>
      <c r="J2503" s="87">
        <v>0.05</v>
      </c>
      <c r="K2503" s="88">
        <f t="shared" si="237"/>
        <v>0.19</v>
      </c>
      <c r="L2503" s="238">
        <v>40046</v>
      </c>
      <c r="M2503" s="238">
        <v>33429.699999999997</v>
      </c>
      <c r="N2503" s="89">
        <v>7.0000000000000007E-2</v>
      </c>
      <c r="O2503" s="239">
        <f t="shared" si="239"/>
        <v>42849.22</v>
      </c>
      <c r="P2503" s="238">
        <f t="shared" si="240"/>
        <v>45212.383831780819</v>
      </c>
      <c r="Q2503" s="238">
        <f t="shared" si="241"/>
        <v>0</v>
      </c>
      <c r="R2503" s="89">
        <v>0.05</v>
      </c>
      <c r="S2503" s="238">
        <f t="shared" si="238"/>
        <v>2142.4610000000002</v>
      </c>
    </row>
    <row r="2504" spans="2:19" ht="15" customHeight="1" x14ac:dyDescent="0.25">
      <c r="B2504" s="11">
        <v>2500</v>
      </c>
      <c r="C2504" s="161" t="s">
        <v>877</v>
      </c>
      <c r="D2504" s="36"/>
      <c r="E2504" s="152">
        <v>42455</v>
      </c>
      <c r="F2504" s="58">
        <v>44482</v>
      </c>
      <c r="G2504" s="5">
        <f t="shared" si="236"/>
        <v>5.5534246575342463</v>
      </c>
      <c r="H2504" s="11">
        <v>5</v>
      </c>
      <c r="I2504" s="11"/>
      <c r="J2504" s="87">
        <v>0.05</v>
      </c>
      <c r="K2504" s="88">
        <f t="shared" si="237"/>
        <v>0.19</v>
      </c>
      <c r="L2504" s="238">
        <v>40046</v>
      </c>
      <c r="M2504" s="238">
        <v>33429.699999999997</v>
      </c>
      <c r="N2504" s="89">
        <v>7.0000000000000007E-2</v>
      </c>
      <c r="O2504" s="239">
        <f t="shared" si="239"/>
        <v>42849.22</v>
      </c>
      <c r="P2504" s="238">
        <f t="shared" si="240"/>
        <v>45212.383831780819</v>
      </c>
      <c r="Q2504" s="238">
        <f t="shared" si="241"/>
        <v>0</v>
      </c>
      <c r="R2504" s="89">
        <v>0.05</v>
      </c>
      <c r="S2504" s="238">
        <f t="shared" si="238"/>
        <v>2142.4610000000002</v>
      </c>
    </row>
    <row r="2505" spans="2:19" ht="15" customHeight="1" x14ac:dyDescent="0.25">
      <c r="B2505" s="11">
        <v>2501</v>
      </c>
      <c r="C2505" s="161" t="s">
        <v>877</v>
      </c>
      <c r="D2505" s="36"/>
      <c r="E2505" s="152">
        <v>42455</v>
      </c>
      <c r="F2505" s="58">
        <v>44482</v>
      </c>
      <c r="G2505" s="5">
        <f t="shared" si="236"/>
        <v>5.5534246575342463</v>
      </c>
      <c r="H2505" s="11">
        <v>5</v>
      </c>
      <c r="I2505" s="11"/>
      <c r="J2505" s="87">
        <v>0.05</v>
      </c>
      <c r="K2505" s="88">
        <f t="shared" si="237"/>
        <v>0.19</v>
      </c>
      <c r="L2505" s="238">
        <v>40046</v>
      </c>
      <c r="M2505" s="238">
        <v>33429.699999999997</v>
      </c>
      <c r="N2505" s="89">
        <v>7.0000000000000007E-2</v>
      </c>
      <c r="O2505" s="239">
        <f t="shared" si="239"/>
        <v>42849.22</v>
      </c>
      <c r="P2505" s="238">
        <f t="shared" si="240"/>
        <v>45212.383831780819</v>
      </c>
      <c r="Q2505" s="238">
        <f t="shared" si="241"/>
        <v>0</v>
      </c>
      <c r="R2505" s="89">
        <v>0.05</v>
      </c>
      <c r="S2505" s="238">
        <f t="shared" si="238"/>
        <v>2142.4610000000002</v>
      </c>
    </row>
    <row r="2506" spans="2:19" ht="15" customHeight="1" x14ac:dyDescent="0.25">
      <c r="B2506" s="11">
        <v>2502</v>
      </c>
      <c r="C2506" s="161" t="s">
        <v>877</v>
      </c>
      <c r="D2506" s="36"/>
      <c r="E2506" s="152">
        <v>42455</v>
      </c>
      <c r="F2506" s="58">
        <v>44482</v>
      </c>
      <c r="G2506" s="5">
        <f t="shared" si="236"/>
        <v>5.5534246575342463</v>
      </c>
      <c r="H2506" s="11">
        <v>5</v>
      </c>
      <c r="I2506" s="11"/>
      <c r="J2506" s="87">
        <v>0.05</v>
      </c>
      <c r="K2506" s="88">
        <f t="shared" si="237"/>
        <v>0.19</v>
      </c>
      <c r="L2506" s="238">
        <v>40046</v>
      </c>
      <c r="M2506" s="238">
        <v>33429.699999999997</v>
      </c>
      <c r="N2506" s="89">
        <v>7.0000000000000007E-2</v>
      </c>
      <c r="O2506" s="239">
        <f t="shared" si="239"/>
        <v>42849.22</v>
      </c>
      <c r="P2506" s="238">
        <f t="shared" si="240"/>
        <v>45212.383831780819</v>
      </c>
      <c r="Q2506" s="238">
        <f t="shared" si="241"/>
        <v>0</v>
      </c>
      <c r="R2506" s="89">
        <v>0.05</v>
      </c>
      <c r="S2506" s="238">
        <f t="shared" si="238"/>
        <v>2142.4610000000002</v>
      </c>
    </row>
    <row r="2507" spans="2:19" ht="15" customHeight="1" x14ac:dyDescent="0.25">
      <c r="B2507" s="11">
        <v>2503</v>
      </c>
      <c r="C2507" s="161" t="s">
        <v>878</v>
      </c>
      <c r="D2507" s="36"/>
      <c r="E2507" s="152">
        <v>42455</v>
      </c>
      <c r="F2507" s="58">
        <v>44482</v>
      </c>
      <c r="G2507" s="5">
        <f t="shared" si="236"/>
        <v>5.5534246575342463</v>
      </c>
      <c r="H2507" s="11">
        <v>15</v>
      </c>
      <c r="I2507" s="11"/>
      <c r="J2507" s="87">
        <v>0.05</v>
      </c>
      <c r="K2507" s="88">
        <f t="shared" si="237"/>
        <v>6.3333333333333325E-2</v>
      </c>
      <c r="L2507" s="238">
        <v>1970433</v>
      </c>
      <c r="M2507" s="238">
        <v>1644883.2</v>
      </c>
      <c r="N2507" s="89">
        <v>7.0000000000000007E-2</v>
      </c>
      <c r="O2507" s="239">
        <f t="shared" si="239"/>
        <v>2108363.31</v>
      </c>
      <c r="P2507" s="238">
        <f t="shared" si="240"/>
        <v>741546.99687698623</v>
      </c>
      <c r="Q2507" s="238">
        <f t="shared" si="241"/>
        <v>1366816.3131230138</v>
      </c>
      <c r="R2507" s="89">
        <v>0.05</v>
      </c>
      <c r="S2507" s="238">
        <f t="shared" si="238"/>
        <v>1298475.4974668631</v>
      </c>
    </row>
    <row r="2508" spans="2:19" ht="15" customHeight="1" x14ac:dyDescent="0.25">
      <c r="B2508" s="11">
        <v>2504</v>
      </c>
      <c r="C2508" s="161" t="s">
        <v>878</v>
      </c>
      <c r="D2508" s="36"/>
      <c r="E2508" s="152">
        <v>42455</v>
      </c>
      <c r="F2508" s="58">
        <v>44482</v>
      </c>
      <c r="G2508" s="5">
        <f t="shared" si="236"/>
        <v>5.5534246575342463</v>
      </c>
      <c r="H2508" s="11">
        <v>15</v>
      </c>
      <c r="I2508" s="11"/>
      <c r="J2508" s="87">
        <v>0.05</v>
      </c>
      <c r="K2508" s="88">
        <f t="shared" si="237"/>
        <v>6.3333333333333325E-2</v>
      </c>
      <c r="L2508" s="238">
        <v>1970433</v>
      </c>
      <c r="M2508" s="238">
        <v>1644883.2</v>
      </c>
      <c r="N2508" s="89">
        <v>7.0000000000000007E-2</v>
      </c>
      <c r="O2508" s="239">
        <f t="shared" si="239"/>
        <v>2108363.31</v>
      </c>
      <c r="P2508" s="238">
        <f t="shared" si="240"/>
        <v>741546.99687698623</v>
      </c>
      <c r="Q2508" s="238">
        <f t="shared" si="241"/>
        <v>1366816.3131230138</v>
      </c>
      <c r="R2508" s="89">
        <v>0.05</v>
      </c>
      <c r="S2508" s="238">
        <f t="shared" si="238"/>
        <v>1298475.4974668631</v>
      </c>
    </row>
    <row r="2509" spans="2:19" ht="15" customHeight="1" x14ac:dyDescent="0.25">
      <c r="B2509" s="11">
        <v>2505</v>
      </c>
      <c r="C2509" s="161" t="s">
        <v>878</v>
      </c>
      <c r="D2509" s="36"/>
      <c r="E2509" s="152">
        <v>42455</v>
      </c>
      <c r="F2509" s="58">
        <v>44482</v>
      </c>
      <c r="G2509" s="5">
        <f t="shared" si="236"/>
        <v>5.5534246575342463</v>
      </c>
      <c r="H2509" s="11">
        <v>15</v>
      </c>
      <c r="I2509" s="11"/>
      <c r="J2509" s="87">
        <v>0.05</v>
      </c>
      <c r="K2509" s="88">
        <f t="shared" si="237"/>
        <v>6.3333333333333325E-2</v>
      </c>
      <c r="L2509" s="238">
        <v>1970433</v>
      </c>
      <c r="M2509" s="238">
        <v>1644883.2</v>
      </c>
      <c r="N2509" s="89">
        <v>7.0000000000000007E-2</v>
      </c>
      <c r="O2509" s="239">
        <f t="shared" si="239"/>
        <v>2108363.31</v>
      </c>
      <c r="P2509" s="238">
        <f t="shared" si="240"/>
        <v>741546.99687698623</v>
      </c>
      <c r="Q2509" s="238">
        <f t="shared" si="241"/>
        <v>1366816.3131230138</v>
      </c>
      <c r="R2509" s="89">
        <v>0.05</v>
      </c>
      <c r="S2509" s="238">
        <f t="shared" si="238"/>
        <v>1298475.4974668631</v>
      </c>
    </row>
    <row r="2510" spans="2:19" ht="15" customHeight="1" x14ac:dyDescent="0.25">
      <c r="B2510" s="11">
        <v>2506</v>
      </c>
      <c r="C2510" s="161" t="s">
        <v>878</v>
      </c>
      <c r="D2510" s="36"/>
      <c r="E2510" s="152">
        <v>42455</v>
      </c>
      <c r="F2510" s="58">
        <v>44482</v>
      </c>
      <c r="G2510" s="5">
        <f t="shared" si="236"/>
        <v>5.5534246575342463</v>
      </c>
      <c r="H2510" s="11">
        <v>15</v>
      </c>
      <c r="I2510" s="11"/>
      <c r="J2510" s="87">
        <v>0.05</v>
      </c>
      <c r="K2510" s="88">
        <f t="shared" si="237"/>
        <v>6.3333333333333325E-2</v>
      </c>
      <c r="L2510" s="238">
        <v>1970433</v>
      </c>
      <c r="M2510" s="238">
        <v>1644883.2</v>
      </c>
      <c r="N2510" s="89">
        <v>7.0000000000000007E-2</v>
      </c>
      <c r="O2510" s="239">
        <f t="shared" si="239"/>
        <v>2108363.31</v>
      </c>
      <c r="P2510" s="238">
        <f t="shared" si="240"/>
        <v>741546.99687698623</v>
      </c>
      <c r="Q2510" s="238">
        <f t="shared" si="241"/>
        <v>1366816.3131230138</v>
      </c>
      <c r="R2510" s="89">
        <v>0.05</v>
      </c>
      <c r="S2510" s="238">
        <f t="shared" si="238"/>
        <v>1298475.4974668631</v>
      </c>
    </row>
    <row r="2511" spans="2:19" ht="15" customHeight="1" x14ac:dyDescent="0.25">
      <c r="B2511" s="11">
        <v>2507</v>
      </c>
      <c r="C2511" s="161" t="s">
        <v>878</v>
      </c>
      <c r="D2511" s="36"/>
      <c r="E2511" s="152">
        <v>42455</v>
      </c>
      <c r="F2511" s="58">
        <v>44482</v>
      </c>
      <c r="G2511" s="5">
        <f t="shared" si="236"/>
        <v>5.5534246575342463</v>
      </c>
      <c r="H2511" s="11">
        <v>15</v>
      </c>
      <c r="I2511" s="11"/>
      <c r="J2511" s="87">
        <v>0.05</v>
      </c>
      <c r="K2511" s="88">
        <f t="shared" si="237"/>
        <v>6.3333333333333325E-2</v>
      </c>
      <c r="L2511" s="238">
        <v>1970433</v>
      </c>
      <c r="M2511" s="238">
        <v>1644883.2</v>
      </c>
      <c r="N2511" s="89">
        <v>7.0000000000000007E-2</v>
      </c>
      <c r="O2511" s="239">
        <f t="shared" si="239"/>
        <v>2108363.31</v>
      </c>
      <c r="P2511" s="238">
        <f t="shared" si="240"/>
        <v>741546.99687698623</v>
      </c>
      <c r="Q2511" s="238">
        <f t="shared" si="241"/>
        <v>1366816.3131230138</v>
      </c>
      <c r="R2511" s="89">
        <v>0.05</v>
      </c>
      <c r="S2511" s="238">
        <f t="shared" si="238"/>
        <v>1298475.4974668631</v>
      </c>
    </row>
    <row r="2512" spans="2:19" ht="15" customHeight="1" x14ac:dyDescent="0.25">
      <c r="B2512" s="11">
        <v>2508</v>
      </c>
      <c r="C2512" s="161" t="s">
        <v>878</v>
      </c>
      <c r="D2512" s="36"/>
      <c r="E2512" s="152">
        <v>42455</v>
      </c>
      <c r="F2512" s="58">
        <v>44482</v>
      </c>
      <c r="G2512" s="5">
        <f t="shared" si="236"/>
        <v>5.5534246575342463</v>
      </c>
      <c r="H2512" s="11">
        <v>15</v>
      </c>
      <c r="I2512" s="11"/>
      <c r="J2512" s="87">
        <v>0.05</v>
      </c>
      <c r="K2512" s="88">
        <f t="shared" si="237"/>
        <v>6.3333333333333325E-2</v>
      </c>
      <c r="L2512" s="238">
        <v>1970433</v>
      </c>
      <c r="M2512" s="238">
        <v>1644883.2</v>
      </c>
      <c r="N2512" s="89">
        <v>7.0000000000000007E-2</v>
      </c>
      <c r="O2512" s="239">
        <f t="shared" si="239"/>
        <v>2108363.31</v>
      </c>
      <c r="P2512" s="238">
        <f t="shared" si="240"/>
        <v>741546.99687698623</v>
      </c>
      <c r="Q2512" s="238">
        <f t="shared" si="241"/>
        <v>1366816.3131230138</v>
      </c>
      <c r="R2512" s="89">
        <v>0.05</v>
      </c>
      <c r="S2512" s="238">
        <f t="shared" si="238"/>
        <v>1298475.4974668631</v>
      </c>
    </row>
    <row r="2513" spans="2:19" ht="15" customHeight="1" x14ac:dyDescent="0.25">
      <c r="B2513" s="11">
        <v>2509</v>
      </c>
      <c r="C2513" s="161" t="s">
        <v>878</v>
      </c>
      <c r="D2513" s="36"/>
      <c r="E2513" s="152">
        <v>42455</v>
      </c>
      <c r="F2513" s="58">
        <v>44482</v>
      </c>
      <c r="G2513" s="5">
        <f t="shared" si="236"/>
        <v>5.5534246575342463</v>
      </c>
      <c r="H2513" s="11">
        <v>15</v>
      </c>
      <c r="I2513" s="11"/>
      <c r="J2513" s="87">
        <v>0.05</v>
      </c>
      <c r="K2513" s="88">
        <f t="shared" si="237"/>
        <v>6.3333333333333325E-2</v>
      </c>
      <c r="L2513" s="238">
        <v>1970433</v>
      </c>
      <c r="M2513" s="238">
        <v>1644883.2</v>
      </c>
      <c r="N2513" s="89">
        <v>7.0000000000000007E-2</v>
      </c>
      <c r="O2513" s="239">
        <f t="shared" si="239"/>
        <v>2108363.31</v>
      </c>
      <c r="P2513" s="238">
        <f t="shared" si="240"/>
        <v>741546.99687698623</v>
      </c>
      <c r="Q2513" s="238">
        <f t="shared" si="241"/>
        <v>1366816.3131230138</v>
      </c>
      <c r="R2513" s="89">
        <v>0.05</v>
      </c>
      <c r="S2513" s="238">
        <f t="shared" si="238"/>
        <v>1298475.4974668631</v>
      </c>
    </row>
    <row r="2514" spans="2:19" ht="15" customHeight="1" x14ac:dyDescent="0.25">
      <c r="B2514" s="11">
        <v>2510</v>
      </c>
      <c r="C2514" s="161" t="s">
        <v>878</v>
      </c>
      <c r="D2514" s="36"/>
      <c r="E2514" s="152">
        <v>42455</v>
      </c>
      <c r="F2514" s="58">
        <v>44482</v>
      </c>
      <c r="G2514" s="5">
        <f t="shared" si="236"/>
        <v>5.5534246575342463</v>
      </c>
      <c r="H2514" s="11">
        <v>15</v>
      </c>
      <c r="I2514" s="11"/>
      <c r="J2514" s="87">
        <v>0.05</v>
      </c>
      <c r="K2514" s="88">
        <f t="shared" si="237"/>
        <v>6.3333333333333325E-2</v>
      </c>
      <c r="L2514" s="238">
        <v>1970433</v>
      </c>
      <c r="M2514" s="238">
        <v>1644883.2</v>
      </c>
      <c r="N2514" s="89">
        <v>7.0000000000000007E-2</v>
      </c>
      <c r="O2514" s="239">
        <f t="shared" si="239"/>
        <v>2108363.31</v>
      </c>
      <c r="P2514" s="238">
        <f t="shared" si="240"/>
        <v>741546.99687698623</v>
      </c>
      <c r="Q2514" s="238">
        <f t="shared" si="241"/>
        <v>1366816.3131230138</v>
      </c>
      <c r="R2514" s="89">
        <v>0.05</v>
      </c>
      <c r="S2514" s="238">
        <f t="shared" si="238"/>
        <v>1298475.4974668631</v>
      </c>
    </row>
    <row r="2515" spans="2:19" ht="15" customHeight="1" x14ac:dyDescent="0.25">
      <c r="B2515" s="11">
        <v>2511</v>
      </c>
      <c r="C2515" s="161" t="s">
        <v>878</v>
      </c>
      <c r="D2515" s="36"/>
      <c r="E2515" s="152">
        <v>42455</v>
      </c>
      <c r="F2515" s="58">
        <v>44482</v>
      </c>
      <c r="G2515" s="5">
        <f t="shared" si="236"/>
        <v>5.5534246575342463</v>
      </c>
      <c r="H2515" s="11">
        <v>15</v>
      </c>
      <c r="I2515" s="11"/>
      <c r="J2515" s="87">
        <v>0.05</v>
      </c>
      <c r="K2515" s="88">
        <f t="shared" si="237"/>
        <v>6.3333333333333325E-2</v>
      </c>
      <c r="L2515" s="238">
        <v>1970433</v>
      </c>
      <c r="M2515" s="238">
        <v>1644883.2</v>
      </c>
      <c r="N2515" s="89">
        <v>7.0000000000000007E-2</v>
      </c>
      <c r="O2515" s="239">
        <f t="shared" si="239"/>
        <v>2108363.31</v>
      </c>
      <c r="P2515" s="238">
        <f t="shared" si="240"/>
        <v>741546.99687698623</v>
      </c>
      <c r="Q2515" s="238">
        <f t="shared" si="241"/>
        <v>1366816.3131230138</v>
      </c>
      <c r="R2515" s="89">
        <v>0.05</v>
      </c>
      <c r="S2515" s="238">
        <f t="shared" si="238"/>
        <v>1298475.4974668631</v>
      </c>
    </row>
    <row r="2516" spans="2:19" ht="15" customHeight="1" x14ac:dyDescent="0.25">
      <c r="B2516" s="11">
        <v>2512</v>
      </c>
      <c r="C2516" s="161" t="s">
        <v>878</v>
      </c>
      <c r="D2516" s="36"/>
      <c r="E2516" s="152">
        <v>42455</v>
      </c>
      <c r="F2516" s="58">
        <v>44482</v>
      </c>
      <c r="G2516" s="5">
        <f t="shared" si="236"/>
        <v>5.5534246575342463</v>
      </c>
      <c r="H2516" s="11">
        <v>15</v>
      </c>
      <c r="I2516" s="11"/>
      <c r="J2516" s="87">
        <v>0.05</v>
      </c>
      <c r="K2516" s="88">
        <f t="shared" si="237"/>
        <v>6.3333333333333325E-2</v>
      </c>
      <c r="L2516" s="238">
        <v>1970433</v>
      </c>
      <c r="M2516" s="238">
        <v>1644883.2</v>
      </c>
      <c r="N2516" s="89">
        <v>7.0000000000000007E-2</v>
      </c>
      <c r="O2516" s="239">
        <f t="shared" si="239"/>
        <v>2108363.31</v>
      </c>
      <c r="P2516" s="238">
        <f t="shared" si="240"/>
        <v>741546.99687698623</v>
      </c>
      <c r="Q2516" s="238">
        <f t="shared" si="241"/>
        <v>1366816.3131230138</v>
      </c>
      <c r="R2516" s="89">
        <v>0.05</v>
      </c>
      <c r="S2516" s="238">
        <f t="shared" si="238"/>
        <v>1298475.4974668631</v>
      </c>
    </row>
    <row r="2517" spans="2:19" ht="15" customHeight="1" x14ac:dyDescent="0.25">
      <c r="B2517" s="11">
        <v>2513</v>
      </c>
      <c r="C2517" s="161" t="s">
        <v>878</v>
      </c>
      <c r="D2517" s="36"/>
      <c r="E2517" s="152">
        <v>42455</v>
      </c>
      <c r="F2517" s="58">
        <v>44482</v>
      </c>
      <c r="G2517" s="5">
        <f t="shared" si="236"/>
        <v>5.5534246575342463</v>
      </c>
      <c r="H2517" s="11">
        <v>15</v>
      </c>
      <c r="I2517" s="11"/>
      <c r="J2517" s="87">
        <v>0.05</v>
      </c>
      <c r="K2517" s="88">
        <f t="shared" si="237"/>
        <v>6.3333333333333325E-2</v>
      </c>
      <c r="L2517" s="238">
        <v>1970433</v>
      </c>
      <c r="M2517" s="238">
        <v>1644883.2</v>
      </c>
      <c r="N2517" s="89">
        <v>7.0000000000000007E-2</v>
      </c>
      <c r="O2517" s="239">
        <f t="shared" si="239"/>
        <v>2108363.31</v>
      </c>
      <c r="P2517" s="238">
        <f t="shared" si="240"/>
        <v>741546.99687698623</v>
      </c>
      <c r="Q2517" s="238">
        <f t="shared" si="241"/>
        <v>1366816.3131230138</v>
      </c>
      <c r="R2517" s="89">
        <v>0.05</v>
      </c>
      <c r="S2517" s="238">
        <f t="shared" si="238"/>
        <v>1298475.4974668631</v>
      </c>
    </row>
    <row r="2518" spans="2:19" ht="15" customHeight="1" x14ac:dyDescent="0.25">
      <c r="B2518" s="11">
        <v>2514</v>
      </c>
      <c r="C2518" s="161" t="s">
        <v>878</v>
      </c>
      <c r="D2518" s="36"/>
      <c r="E2518" s="152">
        <v>42455</v>
      </c>
      <c r="F2518" s="58">
        <v>44482</v>
      </c>
      <c r="G2518" s="5">
        <f t="shared" si="236"/>
        <v>5.5534246575342463</v>
      </c>
      <c r="H2518" s="11">
        <v>15</v>
      </c>
      <c r="I2518" s="11"/>
      <c r="J2518" s="87">
        <v>0.05</v>
      </c>
      <c r="K2518" s="88">
        <f t="shared" si="237"/>
        <v>6.3333333333333325E-2</v>
      </c>
      <c r="L2518" s="238">
        <v>1970433</v>
      </c>
      <c r="M2518" s="238">
        <v>1644883.2</v>
      </c>
      <c r="N2518" s="89">
        <v>7.0000000000000007E-2</v>
      </c>
      <c r="O2518" s="239">
        <f t="shared" si="239"/>
        <v>2108363.31</v>
      </c>
      <c r="P2518" s="238">
        <f t="shared" si="240"/>
        <v>741546.99687698623</v>
      </c>
      <c r="Q2518" s="238">
        <f t="shared" si="241"/>
        <v>1366816.3131230138</v>
      </c>
      <c r="R2518" s="89">
        <v>0.05</v>
      </c>
      <c r="S2518" s="238">
        <f t="shared" si="238"/>
        <v>1298475.4974668631</v>
      </c>
    </row>
    <row r="2519" spans="2:19" ht="15" customHeight="1" x14ac:dyDescent="0.25">
      <c r="B2519" s="11">
        <v>2515</v>
      </c>
      <c r="C2519" s="161" t="s">
        <v>879</v>
      </c>
      <c r="D2519" s="36"/>
      <c r="E2519" s="152">
        <v>42455</v>
      </c>
      <c r="F2519" s="58">
        <v>44482</v>
      </c>
      <c r="G2519" s="5">
        <f t="shared" si="236"/>
        <v>5.5534246575342463</v>
      </c>
      <c r="H2519" s="11">
        <v>5</v>
      </c>
      <c r="I2519" s="11"/>
      <c r="J2519" s="87">
        <v>0.05</v>
      </c>
      <c r="K2519" s="88">
        <f t="shared" si="237"/>
        <v>0.19</v>
      </c>
      <c r="L2519" s="238">
        <v>245796</v>
      </c>
      <c r="M2519" s="238">
        <v>205186.24</v>
      </c>
      <c r="N2519" s="89">
        <v>7.0000000000000007E-2</v>
      </c>
      <c r="O2519" s="239">
        <f t="shared" si="239"/>
        <v>263001.72000000003</v>
      </c>
      <c r="P2519" s="238">
        <f t="shared" si="240"/>
        <v>277506.44499616441</v>
      </c>
      <c r="Q2519" s="238">
        <f t="shared" si="241"/>
        <v>0</v>
      </c>
      <c r="R2519" s="89">
        <v>0.05</v>
      </c>
      <c r="S2519" s="238">
        <f t="shared" si="238"/>
        <v>13150.086000000003</v>
      </c>
    </row>
    <row r="2520" spans="2:19" ht="15" customHeight="1" x14ac:dyDescent="0.25">
      <c r="B2520" s="11">
        <v>2516</v>
      </c>
      <c r="C2520" s="161" t="s">
        <v>879</v>
      </c>
      <c r="D2520" s="36"/>
      <c r="E2520" s="152">
        <v>42455</v>
      </c>
      <c r="F2520" s="58">
        <v>44482</v>
      </c>
      <c r="G2520" s="5">
        <f t="shared" si="236"/>
        <v>5.5534246575342463</v>
      </c>
      <c r="H2520" s="11">
        <v>5</v>
      </c>
      <c r="I2520" s="11"/>
      <c r="J2520" s="87">
        <v>0.05</v>
      </c>
      <c r="K2520" s="88">
        <f t="shared" si="237"/>
        <v>0.19</v>
      </c>
      <c r="L2520" s="238">
        <v>245796</v>
      </c>
      <c r="M2520" s="238">
        <v>205186.24</v>
      </c>
      <c r="N2520" s="89">
        <v>7.0000000000000007E-2</v>
      </c>
      <c r="O2520" s="239">
        <f t="shared" si="239"/>
        <v>263001.72000000003</v>
      </c>
      <c r="P2520" s="238">
        <f t="shared" si="240"/>
        <v>277506.44499616441</v>
      </c>
      <c r="Q2520" s="238">
        <f t="shared" si="241"/>
        <v>0</v>
      </c>
      <c r="R2520" s="89">
        <v>0.05</v>
      </c>
      <c r="S2520" s="238">
        <f t="shared" si="238"/>
        <v>13150.086000000003</v>
      </c>
    </row>
    <row r="2521" spans="2:19" ht="15" customHeight="1" x14ac:dyDescent="0.25">
      <c r="B2521" s="11">
        <v>2517</v>
      </c>
      <c r="C2521" s="161" t="s">
        <v>879</v>
      </c>
      <c r="D2521" s="36"/>
      <c r="E2521" s="152">
        <v>42455</v>
      </c>
      <c r="F2521" s="58">
        <v>44482</v>
      </c>
      <c r="G2521" s="5">
        <f t="shared" si="236"/>
        <v>5.5534246575342463</v>
      </c>
      <c r="H2521" s="11">
        <v>5</v>
      </c>
      <c r="I2521" s="11"/>
      <c r="J2521" s="87">
        <v>0.05</v>
      </c>
      <c r="K2521" s="88">
        <f t="shared" si="237"/>
        <v>0.19</v>
      </c>
      <c r="L2521" s="238">
        <v>245796</v>
      </c>
      <c r="M2521" s="238">
        <v>205186.24</v>
      </c>
      <c r="N2521" s="89">
        <v>7.0000000000000007E-2</v>
      </c>
      <c r="O2521" s="239">
        <f t="shared" si="239"/>
        <v>263001.72000000003</v>
      </c>
      <c r="P2521" s="238">
        <f t="shared" si="240"/>
        <v>277506.44499616441</v>
      </c>
      <c r="Q2521" s="238">
        <f t="shared" si="241"/>
        <v>0</v>
      </c>
      <c r="R2521" s="89">
        <v>0.05</v>
      </c>
      <c r="S2521" s="238">
        <f t="shared" si="238"/>
        <v>13150.086000000003</v>
      </c>
    </row>
    <row r="2522" spans="2:19" ht="15" customHeight="1" x14ac:dyDescent="0.25">
      <c r="B2522" s="11">
        <v>2518</v>
      </c>
      <c r="C2522" s="161" t="s">
        <v>879</v>
      </c>
      <c r="D2522" s="36"/>
      <c r="E2522" s="152">
        <v>42455</v>
      </c>
      <c r="F2522" s="58">
        <v>44482</v>
      </c>
      <c r="G2522" s="5">
        <f t="shared" si="236"/>
        <v>5.5534246575342463</v>
      </c>
      <c r="H2522" s="11">
        <v>5</v>
      </c>
      <c r="I2522" s="11"/>
      <c r="J2522" s="87">
        <v>0.05</v>
      </c>
      <c r="K2522" s="88">
        <f t="shared" si="237"/>
        <v>0.19</v>
      </c>
      <c r="L2522" s="238">
        <v>245796</v>
      </c>
      <c r="M2522" s="238">
        <v>205186.24</v>
      </c>
      <c r="N2522" s="89">
        <v>7.0000000000000007E-2</v>
      </c>
      <c r="O2522" s="239">
        <f t="shared" si="239"/>
        <v>263001.72000000003</v>
      </c>
      <c r="P2522" s="238">
        <f t="shared" si="240"/>
        <v>277506.44499616441</v>
      </c>
      <c r="Q2522" s="238">
        <f t="shared" si="241"/>
        <v>0</v>
      </c>
      <c r="R2522" s="89">
        <v>0.05</v>
      </c>
      <c r="S2522" s="238">
        <f t="shared" si="238"/>
        <v>13150.086000000003</v>
      </c>
    </row>
    <row r="2523" spans="2:19" x14ac:dyDescent="0.25">
      <c r="B2523" s="11">
        <v>2519</v>
      </c>
      <c r="C2523" s="161" t="s">
        <v>880</v>
      </c>
      <c r="D2523" s="36"/>
      <c r="E2523" s="152">
        <v>42455</v>
      </c>
      <c r="F2523" s="58">
        <v>44482</v>
      </c>
      <c r="G2523" s="5">
        <f t="shared" si="236"/>
        <v>5.5534246575342463</v>
      </c>
      <c r="H2523" s="11">
        <v>25</v>
      </c>
      <c r="I2523" s="11"/>
      <c r="J2523" s="87">
        <v>0.05</v>
      </c>
      <c r="K2523" s="88">
        <f t="shared" si="237"/>
        <v>3.7999999999999999E-2</v>
      </c>
      <c r="L2523" s="238">
        <v>111877931</v>
      </c>
      <c r="M2523" s="238">
        <v>93393751.090000004</v>
      </c>
      <c r="N2523" s="89">
        <v>0.05</v>
      </c>
      <c r="O2523" s="239">
        <f t="shared" si="239"/>
        <v>117471827.55000001</v>
      </c>
      <c r="P2523" s="238">
        <f t="shared" si="240"/>
        <v>24790095.859907676</v>
      </c>
      <c r="Q2523" s="238">
        <f t="shared" si="241"/>
        <v>92681731.69009234</v>
      </c>
      <c r="R2523" s="89">
        <v>0.05</v>
      </c>
      <c r="S2523" s="238">
        <f t="shared" si="238"/>
        <v>88047645.105587721</v>
      </c>
    </row>
    <row r="2524" spans="2:19" x14ac:dyDescent="0.25">
      <c r="B2524" s="11">
        <v>2520</v>
      </c>
      <c r="C2524" s="161" t="s">
        <v>882</v>
      </c>
      <c r="D2524" s="36"/>
      <c r="E2524" s="152">
        <v>42455</v>
      </c>
      <c r="F2524" s="58">
        <v>44482</v>
      </c>
      <c r="G2524" s="5">
        <f t="shared" si="236"/>
        <v>5.5534246575342463</v>
      </c>
      <c r="H2524" s="11">
        <v>25</v>
      </c>
      <c r="I2524" s="11"/>
      <c r="J2524" s="87">
        <v>0.05</v>
      </c>
      <c r="K2524" s="88">
        <f t="shared" si="237"/>
        <v>3.7999999999999999E-2</v>
      </c>
      <c r="L2524" s="238">
        <v>42163579</v>
      </c>
      <c r="M2524" s="238">
        <v>35197422.460000001</v>
      </c>
      <c r="N2524" s="89">
        <v>0.05</v>
      </c>
      <c r="O2524" s="239">
        <f t="shared" si="239"/>
        <v>44271757.950000003</v>
      </c>
      <c r="P2524" s="238">
        <f t="shared" si="240"/>
        <v>9342675.1448128764</v>
      </c>
      <c r="Q2524" s="238">
        <f t="shared" si="241"/>
        <v>34929082.805187128</v>
      </c>
      <c r="R2524" s="89">
        <v>0.05</v>
      </c>
      <c r="S2524" s="238">
        <f t="shared" si="238"/>
        <v>33182628.664927769</v>
      </c>
    </row>
    <row r="2525" spans="2:19" x14ac:dyDescent="0.25">
      <c r="B2525" s="11">
        <v>2521</v>
      </c>
      <c r="C2525" s="161" t="s">
        <v>882</v>
      </c>
      <c r="D2525" s="36"/>
      <c r="E2525" s="152">
        <v>42455</v>
      </c>
      <c r="F2525" s="58">
        <v>44482</v>
      </c>
      <c r="G2525" s="5">
        <f t="shared" si="236"/>
        <v>5.5534246575342463</v>
      </c>
      <c r="H2525" s="11">
        <v>25</v>
      </c>
      <c r="I2525" s="11"/>
      <c r="J2525" s="87">
        <v>0.05</v>
      </c>
      <c r="K2525" s="88">
        <f t="shared" si="237"/>
        <v>3.7999999999999999E-2</v>
      </c>
      <c r="L2525" s="238">
        <v>42163579</v>
      </c>
      <c r="M2525" s="238">
        <v>35197422.460000001</v>
      </c>
      <c r="N2525" s="89">
        <v>0.05</v>
      </c>
      <c r="O2525" s="239">
        <f t="shared" si="239"/>
        <v>44271757.950000003</v>
      </c>
      <c r="P2525" s="238">
        <f t="shared" si="240"/>
        <v>9342675.1448128764</v>
      </c>
      <c r="Q2525" s="238">
        <f t="shared" si="241"/>
        <v>34929082.805187128</v>
      </c>
      <c r="R2525" s="89">
        <v>0.05</v>
      </c>
      <c r="S2525" s="238">
        <f t="shared" si="238"/>
        <v>33182628.664927769</v>
      </c>
    </row>
    <row r="2526" spans="2:19" ht="15" customHeight="1" x14ac:dyDescent="0.25">
      <c r="B2526" s="11">
        <v>2522</v>
      </c>
      <c r="C2526" s="161" t="s">
        <v>883</v>
      </c>
      <c r="D2526" s="36"/>
      <c r="E2526" s="152">
        <v>42455</v>
      </c>
      <c r="F2526" s="58">
        <v>44482</v>
      </c>
      <c r="G2526" s="5">
        <f t="shared" si="236"/>
        <v>5.5534246575342463</v>
      </c>
      <c r="H2526" s="11">
        <v>5</v>
      </c>
      <c r="I2526" s="11"/>
      <c r="J2526" s="87">
        <v>0.05</v>
      </c>
      <c r="K2526" s="88">
        <f t="shared" si="237"/>
        <v>0.19</v>
      </c>
      <c r="L2526" s="238">
        <v>699496</v>
      </c>
      <c r="M2526" s="238">
        <v>583927.1</v>
      </c>
      <c r="N2526" s="89">
        <v>7.0000000000000007E-2</v>
      </c>
      <c r="O2526" s="239">
        <f t="shared" si="239"/>
        <v>748460.72000000009</v>
      </c>
      <c r="P2526" s="238">
        <f t="shared" si="240"/>
        <v>789738.84135232889</v>
      </c>
      <c r="Q2526" s="238">
        <f t="shared" si="241"/>
        <v>0</v>
      </c>
      <c r="R2526" s="89">
        <v>0.05</v>
      </c>
      <c r="S2526" s="238">
        <f t="shared" si="238"/>
        <v>37423.036000000007</v>
      </c>
    </row>
    <row r="2527" spans="2:19" ht="15" customHeight="1" x14ac:dyDescent="0.25">
      <c r="B2527" s="11">
        <v>2523</v>
      </c>
      <c r="C2527" s="161" t="s">
        <v>883</v>
      </c>
      <c r="D2527" s="36"/>
      <c r="E2527" s="152">
        <v>42455</v>
      </c>
      <c r="F2527" s="58">
        <v>44482</v>
      </c>
      <c r="G2527" s="5">
        <f t="shared" si="236"/>
        <v>5.5534246575342463</v>
      </c>
      <c r="H2527" s="11">
        <v>5</v>
      </c>
      <c r="I2527" s="11"/>
      <c r="J2527" s="87">
        <v>0.05</v>
      </c>
      <c r="K2527" s="88">
        <f t="shared" si="237"/>
        <v>0.19</v>
      </c>
      <c r="L2527" s="238">
        <v>699496</v>
      </c>
      <c r="M2527" s="238">
        <v>583927.1</v>
      </c>
      <c r="N2527" s="89">
        <v>7.0000000000000007E-2</v>
      </c>
      <c r="O2527" s="239">
        <f t="shared" si="239"/>
        <v>748460.72000000009</v>
      </c>
      <c r="P2527" s="238">
        <f t="shared" si="240"/>
        <v>789738.84135232889</v>
      </c>
      <c r="Q2527" s="238">
        <f t="shared" si="241"/>
        <v>0</v>
      </c>
      <c r="R2527" s="89">
        <v>0.05</v>
      </c>
      <c r="S2527" s="238">
        <f t="shared" si="238"/>
        <v>37423.036000000007</v>
      </c>
    </row>
    <row r="2528" spans="2:19" ht="15" customHeight="1" x14ac:dyDescent="0.25">
      <c r="B2528" s="11">
        <v>2524</v>
      </c>
      <c r="C2528" s="161" t="s">
        <v>887</v>
      </c>
      <c r="D2528" s="36"/>
      <c r="E2528" s="152">
        <v>42455</v>
      </c>
      <c r="F2528" s="58">
        <v>44482</v>
      </c>
      <c r="G2528" s="5">
        <f t="shared" si="236"/>
        <v>5.5534246575342463</v>
      </c>
      <c r="H2528" s="11">
        <v>10</v>
      </c>
      <c r="I2528" s="11"/>
      <c r="J2528" s="87">
        <v>0.05</v>
      </c>
      <c r="K2528" s="88">
        <f t="shared" si="237"/>
        <v>9.5000000000000001E-2</v>
      </c>
      <c r="L2528" s="238">
        <v>1087923</v>
      </c>
      <c r="M2528" s="238">
        <v>908179.21</v>
      </c>
      <c r="N2528" s="89">
        <v>7.0000000000000007E-2</v>
      </c>
      <c r="O2528" s="239">
        <f t="shared" si="239"/>
        <v>1164077.6100000001</v>
      </c>
      <c r="P2528" s="238">
        <f t="shared" si="240"/>
        <v>614138.64375246572</v>
      </c>
      <c r="Q2528" s="238">
        <f t="shared" si="241"/>
        <v>549938.96624753438</v>
      </c>
      <c r="R2528" s="89">
        <v>0.05</v>
      </c>
      <c r="S2528" s="238">
        <f t="shared" si="238"/>
        <v>522442.01793515764</v>
      </c>
    </row>
    <row r="2529" spans="2:19" ht="15" customHeight="1" x14ac:dyDescent="0.25">
      <c r="B2529" s="11">
        <v>2525</v>
      </c>
      <c r="C2529" s="161" t="s">
        <v>888</v>
      </c>
      <c r="D2529" s="36"/>
      <c r="E2529" s="152">
        <v>42455</v>
      </c>
      <c r="F2529" s="58">
        <v>44482</v>
      </c>
      <c r="G2529" s="5">
        <f t="shared" si="236"/>
        <v>5.5534246575342463</v>
      </c>
      <c r="H2529" s="11">
        <v>5</v>
      </c>
      <c r="I2529" s="11"/>
      <c r="J2529" s="87">
        <v>0.05</v>
      </c>
      <c r="K2529" s="88">
        <f t="shared" si="237"/>
        <v>0.19</v>
      </c>
      <c r="L2529" s="238">
        <v>493904</v>
      </c>
      <c r="M2529" s="238">
        <v>412302.48</v>
      </c>
      <c r="N2529" s="89">
        <v>7.0000000000000007E-2</v>
      </c>
      <c r="O2529" s="239">
        <f t="shared" si="239"/>
        <v>528477.28</v>
      </c>
      <c r="P2529" s="238">
        <f t="shared" si="240"/>
        <v>557623.16396273975</v>
      </c>
      <c r="Q2529" s="238">
        <f t="shared" si="241"/>
        <v>0</v>
      </c>
      <c r="R2529" s="89">
        <v>0.05</v>
      </c>
      <c r="S2529" s="238">
        <f t="shared" si="238"/>
        <v>26423.864000000001</v>
      </c>
    </row>
    <row r="2530" spans="2:19" ht="15" customHeight="1" x14ac:dyDescent="0.25">
      <c r="B2530" s="11">
        <v>2526</v>
      </c>
      <c r="C2530" s="161" t="s">
        <v>891</v>
      </c>
      <c r="D2530" s="36"/>
      <c r="E2530" s="152">
        <v>42455</v>
      </c>
      <c r="F2530" s="58">
        <v>44482</v>
      </c>
      <c r="G2530" s="5">
        <f t="shared" si="236"/>
        <v>5.5534246575342463</v>
      </c>
      <c r="H2530" s="11">
        <v>15</v>
      </c>
      <c r="I2530" s="11"/>
      <c r="J2530" s="87">
        <v>0.05</v>
      </c>
      <c r="K2530" s="88">
        <f t="shared" si="237"/>
        <v>6.3333333333333325E-2</v>
      </c>
      <c r="L2530" s="238">
        <v>3221887</v>
      </c>
      <c r="M2530" s="238">
        <v>2689575.25</v>
      </c>
      <c r="N2530" s="89">
        <v>7.0000000000000007E-2</v>
      </c>
      <c r="O2530" s="239">
        <f t="shared" si="239"/>
        <v>3447419.0900000003</v>
      </c>
      <c r="P2530" s="238">
        <f t="shared" si="240"/>
        <v>1212515.5380198173</v>
      </c>
      <c r="Q2530" s="238">
        <f t="shared" si="241"/>
        <v>2234903.551980183</v>
      </c>
      <c r="R2530" s="89">
        <v>0.05</v>
      </c>
      <c r="S2530" s="238">
        <f t="shared" si="238"/>
        <v>2123158.3743811739</v>
      </c>
    </row>
    <row r="2531" spans="2:19" ht="15" customHeight="1" x14ac:dyDescent="0.25">
      <c r="B2531" s="11">
        <v>2527</v>
      </c>
      <c r="C2531" s="161" t="s">
        <v>892</v>
      </c>
      <c r="D2531" s="36"/>
      <c r="E2531" s="152">
        <v>42455</v>
      </c>
      <c r="F2531" s="58">
        <v>44482</v>
      </c>
      <c r="G2531" s="5">
        <f t="shared" si="236"/>
        <v>5.5534246575342463</v>
      </c>
      <c r="H2531" s="11">
        <v>15</v>
      </c>
      <c r="I2531" s="11"/>
      <c r="J2531" s="87">
        <v>0.05</v>
      </c>
      <c r="K2531" s="88">
        <f t="shared" si="237"/>
        <v>6.3333333333333325E-2</v>
      </c>
      <c r="L2531" s="238">
        <v>1087808</v>
      </c>
      <c r="M2531" s="238">
        <v>908083.19999999995</v>
      </c>
      <c r="N2531" s="89">
        <v>7.0000000000000007E-2</v>
      </c>
      <c r="O2531" s="239">
        <f t="shared" si="239"/>
        <v>1163954.56</v>
      </c>
      <c r="P2531" s="238">
        <f t="shared" si="240"/>
        <v>409382.4837377168</v>
      </c>
      <c r="Q2531" s="238">
        <f t="shared" si="241"/>
        <v>754572.07626228326</v>
      </c>
      <c r="R2531" s="89">
        <v>0.05</v>
      </c>
      <c r="S2531" s="238">
        <f t="shared" si="238"/>
        <v>716843.47244916903</v>
      </c>
    </row>
    <row r="2532" spans="2:19" ht="15" customHeight="1" x14ac:dyDescent="0.25">
      <c r="B2532" s="11">
        <v>2528</v>
      </c>
      <c r="C2532" s="161" t="s">
        <v>893</v>
      </c>
      <c r="D2532" s="36"/>
      <c r="E2532" s="152">
        <v>42455</v>
      </c>
      <c r="F2532" s="58">
        <v>44482</v>
      </c>
      <c r="G2532" s="5">
        <f t="shared" si="236"/>
        <v>5.5534246575342463</v>
      </c>
      <c r="H2532" s="11">
        <v>15</v>
      </c>
      <c r="I2532" s="11"/>
      <c r="J2532" s="87">
        <v>0.05</v>
      </c>
      <c r="K2532" s="88">
        <f t="shared" si="237"/>
        <v>6.3333333333333325E-2</v>
      </c>
      <c r="L2532" s="238">
        <v>1684155</v>
      </c>
      <c r="M2532" s="238">
        <v>1405903.29</v>
      </c>
      <c r="N2532" s="89">
        <v>7.0000000000000007E-2</v>
      </c>
      <c r="O2532" s="239">
        <f t="shared" si="239"/>
        <v>1802045.85</v>
      </c>
      <c r="P2532" s="238">
        <f t="shared" si="240"/>
        <v>633809.97096849303</v>
      </c>
      <c r="Q2532" s="238">
        <f t="shared" si="241"/>
        <v>1168235.8790315071</v>
      </c>
      <c r="R2532" s="89">
        <v>0.05</v>
      </c>
      <c r="S2532" s="238">
        <f t="shared" si="238"/>
        <v>1109824.0850799317</v>
      </c>
    </row>
    <row r="2533" spans="2:19" ht="15" customHeight="1" x14ac:dyDescent="0.25">
      <c r="B2533" s="11">
        <v>2529</v>
      </c>
      <c r="C2533" s="161" t="s">
        <v>894</v>
      </c>
      <c r="D2533" s="36"/>
      <c r="E2533" s="152">
        <v>42455</v>
      </c>
      <c r="F2533" s="58">
        <v>44482</v>
      </c>
      <c r="G2533" s="5">
        <f t="shared" si="236"/>
        <v>5.5534246575342463</v>
      </c>
      <c r="H2533" s="11">
        <v>15</v>
      </c>
      <c r="I2533" s="11"/>
      <c r="J2533" s="87">
        <v>0.05</v>
      </c>
      <c r="K2533" s="88">
        <f t="shared" si="237"/>
        <v>6.3333333333333325E-2</v>
      </c>
      <c r="L2533" s="238">
        <v>130586</v>
      </c>
      <c r="M2533" s="238">
        <v>109010.92</v>
      </c>
      <c r="N2533" s="89">
        <v>7.0000000000000007E-2</v>
      </c>
      <c r="O2533" s="239">
        <f t="shared" si="239"/>
        <v>139727.02000000002</v>
      </c>
      <c r="P2533" s="238">
        <f t="shared" si="240"/>
        <v>49144.353618812784</v>
      </c>
      <c r="Q2533" s="238">
        <f t="shared" si="241"/>
        <v>90582.666381187242</v>
      </c>
      <c r="R2533" s="89">
        <v>0.05</v>
      </c>
      <c r="S2533" s="238">
        <f t="shared" si="238"/>
        <v>86053.53306212787</v>
      </c>
    </row>
    <row r="2534" spans="2:19" ht="15" customHeight="1" x14ac:dyDescent="0.25">
      <c r="B2534" s="11">
        <v>2530</v>
      </c>
      <c r="C2534" s="161" t="s">
        <v>894</v>
      </c>
      <c r="D2534" s="36"/>
      <c r="E2534" s="152">
        <v>42455</v>
      </c>
      <c r="F2534" s="58">
        <v>44482</v>
      </c>
      <c r="G2534" s="5">
        <f t="shared" si="236"/>
        <v>5.5534246575342463</v>
      </c>
      <c r="H2534" s="11">
        <v>15</v>
      </c>
      <c r="I2534" s="11"/>
      <c r="J2534" s="87">
        <v>0.05</v>
      </c>
      <c r="K2534" s="88">
        <f t="shared" si="237"/>
        <v>6.3333333333333325E-2</v>
      </c>
      <c r="L2534" s="238">
        <v>130586</v>
      </c>
      <c r="M2534" s="238">
        <v>109010.92</v>
      </c>
      <c r="N2534" s="89">
        <v>7.0000000000000007E-2</v>
      </c>
      <c r="O2534" s="239">
        <f t="shared" si="239"/>
        <v>139727.02000000002</v>
      </c>
      <c r="P2534" s="238">
        <f t="shared" si="240"/>
        <v>49144.353618812784</v>
      </c>
      <c r="Q2534" s="238">
        <f t="shared" si="241"/>
        <v>90582.666381187242</v>
      </c>
      <c r="R2534" s="89">
        <v>0.05</v>
      </c>
      <c r="S2534" s="238">
        <f t="shared" si="238"/>
        <v>86053.53306212787</v>
      </c>
    </row>
    <row r="2535" spans="2:19" x14ac:dyDescent="0.25">
      <c r="B2535" s="11">
        <v>2531</v>
      </c>
      <c r="C2535" s="161" t="s">
        <v>895</v>
      </c>
      <c r="D2535" s="36"/>
      <c r="E2535" s="152">
        <v>42455</v>
      </c>
      <c r="F2535" s="58">
        <v>44482</v>
      </c>
      <c r="G2535" s="5">
        <f t="shared" si="236"/>
        <v>5.5534246575342463</v>
      </c>
      <c r="H2535" s="11">
        <v>25</v>
      </c>
      <c r="I2535" s="11"/>
      <c r="J2535" s="87">
        <v>0.05</v>
      </c>
      <c r="K2535" s="88">
        <f t="shared" si="237"/>
        <v>3.7999999999999999E-2</v>
      </c>
      <c r="L2535" s="238">
        <v>1517300</v>
      </c>
      <c r="M2535" s="238">
        <v>1266615.6599999999</v>
      </c>
      <c r="N2535" s="89">
        <v>0.05</v>
      </c>
      <c r="O2535" s="239">
        <f t="shared" si="239"/>
        <v>1593165</v>
      </c>
      <c r="P2535" s="238">
        <f t="shared" si="240"/>
        <v>336205.82819178078</v>
      </c>
      <c r="Q2535" s="238">
        <f t="shared" si="241"/>
        <v>1256959.1718082193</v>
      </c>
      <c r="R2535" s="89">
        <v>0.05</v>
      </c>
      <c r="S2535" s="238">
        <f t="shared" si="238"/>
        <v>1194111.2132178082</v>
      </c>
    </row>
    <row r="2536" spans="2:19" ht="15" customHeight="1" x14ac:dyDescent="0.25">
      <c r="B2536" s="11">
        <v>2532</v>
      </c>
      <c r="C2536" s="161" t="s">
        <v>896</v>
      </c>
      <c r="D2536" s="36"/>
      <c r="E2536" s="152">
        <v>42455</v>
      </c>
      <c r="F2536" s="58">
        <v>44482</v>
      </c>
      <c r="G2536" s="5">
        <f t="shared" si="236"/>
        <v>5.5534246575342463</v>
      </c>
      <c r="H2536" s="11">
        <v>15</v>
      </c>
      <c r="I2536" s="11"/>
      <c r="J2536" s="87">
        <v>0.05</v>
      </c>
      <c r="K2536" s="88">
        <f t="shared" si="237"/>
        <v>6.3333333333333325E-2</v>
      </c>
      <c r="L2536" s="238">
        <v>7094426</v>
      </c>
      <c r="M2536" s="238">
        <v>5922303.4400000004</v>
      </c>
      <c r="N2536" s="89">
        <v>7.0000000000000007E-2</v>
      </c>
      <c r="O2536" s="239">
        <f t="shared" si="239"/>
        <v>7591035.8200000003</v>
      </c>
      <c r="P2536" s="238">
        <f t="shared" si="240"/>
        <v>2669895.5482708672</v>
      </c>
      <c r="Q2536" s="238">
        <f t="shared" si="241"/>
        <v>4921140.2717291331</v>
      </c>
      <c r="R2536" s="89">
        <v>0.05</v>
      </c>
      <c r="S2536" s="238">
        <f t="shared" si="238"/>
        <v>4675083.2581426762</v>
      </c>
    </row>
    <row r="2537" spans="2:19" x14ac:dyDescent="0.25">
      <c r="B2537" s="11">
        <v>2533</v>
      </c>
      <c r="C2537" s="161" t="s">
        <v>897</v>
      </c>
      <c r="D2537" s="36"/>
      <c r="E2537" s="152">
        <v>42455</v>
      </c>
      <c r="F2537" s="58">
        <v>44482</v>
      </c>
      <c r="G2537" s="5">
        <f t="shared" si="236"/>
        <v>5.5534246575342463</v>
      </c>
      <c r="H2537" s="11">
        <v>25</v>
      </c>
      <c r="I2537" s="11"/>
      <c r="J2537" s="87">
        <v>0.05</v>
      </c>
      <c r="K2537" s="88">
        <f t="shared" si="237"/>
        <v>3.7999999999999999E-2</v>
      </c>
      <c r="L2537" s="238">
        <v>16764895</v>
      </c>
      <c r="M2537" s="238">
        <v>13995042.779999999</v>
      </c>
      <c r="N2537" s="89">
        <v>0.05</v>
      </c>
      <c r="O2537" s="239">
        <f t="shared" si="239"/>
        <v>17603139.75</v>
      </c>
      <c r="P2537" s="238">
        <f t="shared" si="240"/>
        <v>3714792.9928315068</v>
      </c>
      <c r="Q2537" s="238">
        <f t="shared" si="241"/>
        <v>13888346.757168494</v>
      </c>
      <c r="R2537" s="89">
        <v>0.05</v>
      </c>
      <c r="S2537" s="238">
        <f t="shared" si="238"/>
        <v>13193929.419310069</v>
      </c>
    </row>
    <row r="2538" spans="2:19" x14ac:dyDescent="0.25">
      <c r="B2538" s="11">
        <v>2534</v>
      </c>
      <c r="C2538" s="161" t="s">
        <v>898</v>
      </c>
      <c r="D2538" s="36"/>
      <c r="E2538" s="152">
        <v>42455</v>
      </c>
      <c r="F2538" s="58">
        <v>44482</v>
      </c>
      <c r="G2538" s="5">
        <f t="shared" si="236"/>
        <v>5.5534246575342463</v>
      </c>
      <c r="H2538" s="11">
        <v>25</v>
      </c>
      <c r="I2538" s="11"/>
      <c r="J2538" s="87">
        <v>0.05</v>
      </c>
      <c r="K2538" s="88">
        <f t="shared" si="237"/>
        <v>3.7999999999999999E-2</v>
      </c>
      <c r="L2538" s="238">
        <v>8758093</v>
      </c>
      <c r="M2538" s="238">
        <v>7311103.7300000004</v>
      </c>
      <c r="N2538" s="89">
        <v>0.05</v>
      </c>
      <c r="O2538" s="239">
        <f t="shared" si="239"/>
        <v>9195997.6500000004</v>
      </c>
      <c r="P2538" s="238">
        <f t="shared" si="240"/>
        <v>1940632.6438052054</v>
      </c>
      <c r="Q2538" s="238">
        <f t="shared" si="241"/>
        <v>7255365.0061947946</v>
      </c>
      <c r="R2538" s="89">
        <v>0.05</v>
      </c>
      <c r="S2538" s="238">
        <f t="shared" si="238"/>
        <v>6892596.7558850544</v>
      </c>
    </row>
    <row r="2539" spans="2:19" ht="15" customHeight="1" x14ac:dyDescent="0.25">
      <c r="B2539" s="11">
        <v>2535</v>
      </c>
      <c r="C2539" s="161" t="s">
        <v>1156</v>
      </c>
      <c r="D2539" s="36"/>
      <c r="E2539" s="152">
        <v>42455</v>
      </c>
      <c r="F2539" s="58">
        <v>44482</v>
      </c>
      <c r="G2539" s="5">
        <f t="shared" si="236"/>
        <v>5.5534246575342463</v>
      </c>
      <c r="H2539" s="11">
        <v>5</v>
      </c>
      <c r="I2539" s="11"/>
      <c r="J2539" s="87">
        <v>0.05</v>
      </c>
      <c r="K2539" s="88">
        <f t="shared" si="237"/>
        <v>0.19</v>
      </c>
      <c r="L2539" s="238">
        <v>904834</v>
      </c>
      <c r="M2539" s="238">
        <v>755339.68</v>
      </c>
      <c r="N2539" s="89">
        <v>7.0000000000000007E-2</v>
      </c>
      <c r="O2539" s="239">
        <f t="shared" si="239"/>
        <v>968172.38</v>
      </c>
      <c r="P2539" s="238">
        <f t="shared" si="240"/>
        <v>1021567.7498887671</v>
      </c>
      <c r="Q2539" s="238">
        <f t="shared" si="241"/>
        <v>0</v>
      </c>
      <c r="R2539" s="89">
        <v>0.05</v>
      </c>
      <c r="S2539" s="238">
        <f t="shared" si="238"/>
        <v>48408.619000000006</v>
      </c>
    </row>
    <row r="2540" spans="2:19" ht="15" customHeight="1" x14ac:dyDescent="0.25">
      <c r="B2540" s="11">
        <v>2536</v>
      </c>
      <c r="C2540" s="161" t="s">
        <v>899</v>
      </c>
      <c r="D2540" s="36"/>
      <c r="E2540" s="152">
        <v>42455</v>
      </c>
      <c r="F2540" s="58">
        <v>44482</v>
      </c>
      <c r="G2540" s="5">
        <f t="shared" si="236"/>
        <v>5.5534246575342463</v>
      </c>
      <c r="H2540" s="11">
        <v>25</v>
      </c>
      <c r="I2540" s="11"/>
      <c r="J2540" s="87">
        <v>0.05</v>
      </c>
      <c r="K2540" s="88">
        <f t="shared" si="237"/>
        <v>3.7999999999999999E-2</v>
      </c>
      <c r="L2540" s="238">
        <v>21022819</v>
      </c>
      <c r="M2540" s="238">
        <v>17549483.68</v>
      </c>
      <c r="N2540" s="89">
        <v>0.05</v>
      </c>
      <c r="O2540" s="239">
        <f t="shared" si="239"/>
        <v>22073959.949999999</v>
      </c>
      <c r="P2540" s="238">
        <f t="shared" si="240"/>
        <v>4658270.7920786301</v>
      </c>
      <c r="Q2540" s="238">
        <f t="shared" si="241"/>
        <v>17415689.15792137</v>
      </c>
      <c r="R2540" s="89">
        <v>0.05</v>
      </c>
      <c r="S2540" s="238">
        <f t="shared" si="238"/>
        <v>16544904.700025301</v>
      </c>
    </row>
    <row r="2541" spans="2:19" ht="15" customHeight="1" x14ac:dyDescent="0.25">
      <c r="B2541" s="11">
        <v>2537</v>
      </c>
      <c r="C2541" s="161" t="s">
        <v>899</v>
      </c>
      <c r="D2541" s="36"/>
      <c r="E2541" s="152">
        <v>42455</v>
      </c>
      <c r="F2541" s="58">
        <v>44482</v>
      </c>
      <c r="G2541" s="5">
        <f t="shared" si="236"/>
        <v>5.5534246575342463</v>
      </c>
      <c r="H2541" s="11">
        <v>25</v>
      </c>
      <c r="I2541" s="11"/>
      <c r="J2541" s="87">
        <v>0.05</v>
      </c>
      <c r="K2541" s="88">
        <f t="shared" si="237"/>
        <v>3.7999999999999999E-2</v>
      </c>
      <c r="L2541" s="238">
        <v>21022819</v>
      </c>
      <c r="M2541" s="238">
        <v>17549483.68</v>
      </c>
      <c r="N2541" s="89">
        <v>0.05</v>
      </c>
      <c r="O2541" s="239">
        <f t="shared" si="239"/>
        <v>22073959.949999999</v>
      </c>
      <c r="P2541" s="238">
        <f t="shared" si="240"/>
        <v>4658270.7920786301</v>
      </c>
      <c r="Q2541" s="238">
        <f t="shared" si="241"/>
        <v>17415689.15792137</v>
      </c>
      <c r="R2541" s="89">
        <v>0.05</v>
      </c>
      <c r="S2541" s="238">
        <f t="shared" si="238"/>
        <v>16544904.700025301</v>
      </c>
    </row>
    <row r="2542" spans="2:19" ht="15" customHeight="1" x14ac:dyDescent="0.25">
      <c r="B2542" s="11">
        <v>2538</v>
      </c>
      <c r="C2542" s="161" t="s">
        <v>899</v>
      </c>
      <c r="D2542" s="36"/>
      <c r="E2542" s="152">
        <v>42455</v>
      </c>
      <c r="F2542" s="58">
        <v>44482</v>
      </c>
      <c r="G2542" s="5">
        <f t="shared" si="236"/>
        <v>5.5534246575342463</v>
      </c>
      <c r="H2542" s="11">
        <v>25</v>
      </c>
      <c r="I2542" s="11"/>
      <c r="J2542" s="87">
        <v>0.05</v>
      </c>
      <c r="K2542" s="88">
        <f t="shared" si="237"/>
        <v>3.7999999999999999E-2</v>
      </c>
      <c r="L2542" s="238">
        <v>21022819</v>
      </c>
      <c r="M2542" s="238">
        <v>17549483.68</v>
      </c>
      <c r="N2542" s="89">
        <v>0.05</v>
      </c>
      <c r="O2542" s="239">
        <f t="shared" si="239"/>
        <v>22073959.949999999</v>
      </c>
      <c r="P2542" s="238">
        <f t="shared" si="240"/>
        <v>4658270.7920786301</v>
      </c>
      <c r="Q2542" s="238">
        <f t="shared" si="241"/>
        <v>17415689.15792137</v>
      </c>
      <c r="R2542" s="89">
        <v>0.05</v>
      </c>
      <c r="S2542" s="238">
        <f t="shared" si="238"/>
        <v>16544904.700025301</v>
      </c>
    </row>
    <row r="2543" spans="2:19" ht="15" customHeight="1" x14ac:dyDescent="0.25">
      <c r="B2543" s="11">
        <v>2539</v>
      </c>
      <c r="C2543" s="161" t="s">
        <v>899</v>
      </c>
      <c r="D2543" s="36"/>
      <c r="E2543" s="152">
        <v>42455</v>
      </c>
      <c r="F2543" s="58">
        <v>44482</v>
      </c>
      <c r="G2543" s="5">
        <f t="shared" si="236"/>
        <v>5.5534246575342463</v>
      </c>
      <c r="H2543" s="11">
        <v>25</v>
      </c>
      <c r="I2543" s="11"/>
      <c r="J2543" s="87">
        <v>0.05</v>
      </c>
      <c r="K2543" s="88">
        <f t="shared" si="237"/>
        <v>3.7999999999999999E-2</v>
      </c>
      <c r="L2543" s="238">
        <v>21022819</v>
      </c>
      <c r="M2543" s="238">
        <v>17549483.68</v>
      </c>
      <c r="N2543" s="89">
        <v>0.05</v>
      </c>
      <c r="O2543" s="239">
        <f t="shared" si="239"/>
        <v>22073959.949999999</v>
      </c>
      <c r="P2543" s="238">
        <f t="shared" si="240"/>
        <v>4658270.7920786301</v>
      </c>
      <c r="Q2543" s="238">
        <f t="shared" si="241"/>
        <v>17415689.15792137</v>
      </c>
      <c r="R2543" s="89">
        <v>0.05</v>
      </c>
      <c r="S2543" s="238">
        <f t="shared" si="238"/>
        <v>16544904.700025301</v>
      </c>
    </row>
    <row r="2544" spans="2:19" ht="15" customHeight="1" x14ac:dyDescent="0.25">
      <c r="B2544" s="11">
        <v>2540</v>
      </c>
      <c r="C2544" s="161" t="s">
        <v>899</v>
      </c>
      <c r="D2544" s="36"/>
      <c r="E2544" s="152">
        <v>42455</v>
      </c>
      <c r="F2544" s="58">
        <v>44482</v>
      </c>
      <c r="G2544" s="5">
        <f t="shared" si="236"/>
        <v>5.5534246575342463</v>
      </c>
      <c r="H2544" s="11">
        <v>25</v>
      </c>
      <c r="I2544" s="11"/>
      <c r="J2544" s="87">
        <v>0.05</v>
      </c>
      <c r="K2544" s="88">
        <f t="shared" si="237"/>
        <v>3.7999999999999999E-2</v>
      </c>
      <c r="L2544" s="238">
        <v>21022819</v>
      </c>
      <c r="M2544" s="238">
        <v>17549483.68</v>
      </c>
      <c r="N2544" s="89">
        <v>0.05</v>
      </c>
      <c r="O2544" s="239">
        <f t="shared" si="239"/>
        <v>22073959.949999999</v>
      </c>
      <c r="P2544" s="238">
        <f t="shared" si="240"/>
        <v>4658270.7920786301</v>
      </c>
      <c r="Q2544" s="238">
        <f t="shared" si="241"/>
        <v>17415689.15792137</v>
      </c>
      <c r="R2544" s="89">
        <v>0.05</v>
      </c>
      <c r="S2544" s="238">
        <f t="shared" si="238"/>
        <v>16544904.700025301</v>
      </c>
    </row>
    <row r="2545" spans="2:19" ht="15" customHeight="1" x14ac:dyDescent="0.25">
      <c r="B2545" s="11">
        <v>2541</v>
      </c>
      <c r="C2545" s="161" t="s">
        <v>900</v>
      </c>
      <c r="D2545" s="36"/>
      <c r="E2545" s="152">
        <v>42455</v>
      </c>
      <c r="F2545" s="58">
        <v>44482</v>
      </c>
      <c r="G2545" s="5">
        <f t="shared" si="236"/>
        <v>5.5534246575342463</v>
      </c>
      <c r="H2545" s="11">
        <v>15</v>
      </c>
      <c r="I2545" s="11"/>
      <c r="J2545" s="87">
        <v>0.05</v>
      </c>
      <c r="K2545" s="88">
        <f t="shared" si="237"/>
        <v>6.3333333333333325E-2</v>
      </c>
      <c r="L2545" s="238">
        <v>7871711</v>
      </c>
      <c r="M2545" s="238">
        <v>6571167.4500000002</v>
      </c>
      <c r="N2545" s="89">
        <v>0.05</v>
      </c>
      <c r="O2545" s="239">
        <f t="shared" si="239"/>
        <v>8265296.5500000007</v>
      </c>
      <c r="P2545" s="238">
        <f t="shared" si="240"/>
        <v>2907044.4386315066</v>
      </c>
      <c r="Q2545" s="238">
        <f t="shared" si="241"/>
        <v>5358252.1113684941</v>
      </c>
      <c r="R2545" s="89">
        <v>0.05</v>
      </c>
      <c r="S2545" s="238">
        <f t="shared" si="238"/>
        <v>5090339.5058000693</v>
      </c>
    </row>
    <row r="2546" spans="2:19" ht="15" customHeight="1" x14ac:dyDescent="0.25">
      <c r="B2546" s="11">
        <v>2542</v>
      </c>
      <c r="C2546" s="161" t="s">
        <v>900</v>
      </c>
      <c r="D2546" s="36"/>
      <c r="E2546" s="152">
        <v>42455</v>
      </c>
      <c r="F2546" s="58">
        <v>44482</v>
      </c>
      <c r="G2546" s="5">
        <f t="shared" si="236"/>
        <v>5.5534246575342463</v>
      </c>
      <c r="H2546" s="11">
        <v>15</v>
      </c>
      <c r="I2546" s="11"/>
      <c r="J2546" s="87">
        <v>0.05</v>
      </c>
      <c r="K2546" s="88">
        <f t="shared" si="237"/>
        <v>6.3333333333333325E-2</v>
      </c>
      <c r="L2546" s="238">
        <v>7871711</v>
      </c>
      <c r="M2546" s="238">
        <v>6571167.4500000002</v>
      </c>
      <c r="N2546" s="89">
        <v>0.05</v>
      </c>
      <c r="O2546" s="239">
        <f t="shared" si="239"/>
        <v>8265296.5500000007</v>
      </c>
      <c r="P2546" s="238">
        <f t="shared" si="240"/>
        <v>2907044.4386315066</v>
      </c>
      <c r="Q2546" s="238">
        <f t="shared" si="241"/>
        <v>5358252.1113684941</v>
      </c>
      <c r="R2546" s="89">
        <v>0.05</v>
      </c>
      <c r="S2546" s="238">
        <f t="shared" si="238"/>
        <v>5090339.5058000693</v>
      </c>
    </row>
    <row r="2547" spans="2:19" ht="15" customHeight="1" x14ac:dyDescent="0.25">
      <c r="B2547" s="11">
        <v>2543</v>
      </c>
      <c r="C2547" s="161" t="s">
        <v>901</v>
      </c>
      <c r="D2547" s="36"/>
      <c r="E2547" s="152">
        <v>42455</v>
      </c>
      <c r="F2547" s="58">
        <v>44482</v>
      </c>
      <c r="G2547" s="5">
        <f t="shared" si="236"/>
        <v>5.5534246575342463</v>
      </c>
      <c r="H2547" s="11">
        <v>10</v>
      </c>
      <c r="I2547" s="11"/>
      <c r="J2547" s="87">
        <v>0.05</v>
      </c>
      <c r="K2547" s="88">
        <f t="shared" si="237"/>
        <v>9.5000000000000001E-2</v>
      </c>
      <c r="L2547" s="238">
        <v>1350173</v>
      </c>
      <c r="M2547" s="238">
        <v>1127100.95</v>
      </c>
      <c r="N2547" s="89">
        <v>0.05</v>
      </c>
      <c r="O2547" s="239">
        <f t="shared" si="239"/>
        <v>1417681.6500000001</v>
      </c>
      <c r="P2547" s="238">
        <f t="shared" si="240"/>
        <v>747933.88200616429</v>
      </c>
      <c r="Q2547" s="238">
        <f t="shared" si="241"/>
        <v>669747.76799383585</v>
      </c>
      <c r="R2547" s="89">
        <v>0.05</v>
      </c>
      <c r="S2547" s="238">
        <f t="shared" si="238"/>
        <v>636260.37959414406</v>
      </c>
    </row>
    <row r="2548" spans="2:19" ht="15" customHeight="1" x14ac:dyDescent="0.25">
      <c r="B2548" s="11">
        <v>2544</v>
      </c>
      <c r="C2548" s="161" t="s">
        <v>901</v>
      </c>
      <c r="D2548" s="36"/>
      <c r="E2548" s="152">
        <v>42455</v>
      </c>
      <c r="F2548" s="58">
        <v>44482</v>
      </c>
      <c r="G2548" s="5">
        <f t="shared" si="236"/>
        <v>5.5534246575342463</v>
      </c>
      <c r="H2548" s="11">
        <v>10</v>
      </c>
      <c r="I2548" s="11"/>
      <c r="J2548" s="87">
        <v>0.05</v>
      </c>
      <c r="K2548" s="88">
        <f t="shared" si="237"/>
        <v>9.5000000000000001E-2</v>
      </c>
      <c r="L2548" s="238">
        <v>1350173</v>
      </c>
      <c r="M2548" s="238">
        <v>1127100.95</v>
      </c>
      <c r="N2548" s="89">
        <v>0.05</v>
      </c>
      <c r="O2548" s="239">
        <f t="shared" si="239"/>
        <v>1417681.6500000001</v>
      </c>
      <c r="P2548" s="238">
        <f t="shared" si="240"/>
        <v>747933.88200616429</v>
      </c>
      <c r="Q2548" s="238">
        <f t="shared" si="241"/>
        <v>669747.76799383585</v>
      </c>
      <c r="R2548" s="89">
        <v>0.05</v>
      </c>
      <c r="S2548" s="238">
        <f t="shared" si="238"/>
        <v>636260.37959414406</v>
      </c>
    </row>
    <row r="2549" spans="2:19" ht="15" customHeight="1" x14ac:dyDescent="0.25">
      <c r="B2549" s="11">
        <v>2545</v>
      </c>
      <c r="C2549" s="161" t="s">
        <v>901</v>
      </c>
      <c r="D2549" s="36"/>
      <c r="E2549" s="152">
        <v>42455</v>
      </c>
      <c r="F2549" s="58">
        <v>44482</v>
      </c>
      <c r="G2549" s="5">
        <f t="shared" si="236"/>
        <v>5.5534246575342463</v>
      </c>
      <c r="H2549" s="11">
        <v>10</v>
      </c>
      <c r="I2549" s="11"/>
      <c r="J2549" s="87">
        <v>0.05</v>
      </c>
      <c r="K2549" s="88">
        <f t="shared" si="237"/>
        <v>9.5000000000000001E-2</v>
      </c>
      <c r="L2549" s="238">
        <v>1350173</v>
      </c>
      <c r="M2549" s="238">
        <v>1127100.95</v>
      </c>
      <c r="N2549" s="89">
        <v>0.05</v>
      </c>
      <c r="O2549" s="239">
        <f t="shared" si="239"/>
        <v>1417681.6500000001</v>
      </c>
      <c r="P2549" s="238">
        <f t="shared" si="240"/>
        <v>747933.88200616429</v>
      </c>
      <c r="Q2549" s="238">
        <f t="shared" si="241"/>
        <v>669747.76799383585</v>
      </c>
      <c r="R2549" s="89">
        <v>0.05</v>
      </c>
      <c r="S2549" s="238">
        <f t="shared" si="238"/>
        <v>636260.37959414406</v>
      </c>
    </row>
    <row r="2550" spans="2:19" ht="15" customHeight="1" x14ac:dyDescent="0.25">
      <c r="B2550" s="11">
        <v>2546</v>
      </c>
      <c r="C2550" s="161" t="s">
        <v>902</v>
      </c>
      <c r="D2550" s="36"/>
      <c r="E2550" s="152">
        <v>42455</v>
      </c>
      <c r="F2550" s="58">
        <v>44482</v>
      </c>
      <c r="G2550" s="5">
        <f t="shared" si="236"/>
        <v>5.5534246575342463</v>
      </c>
      <c r="H2550" s="11">
        <v>25</v>
      </c>
      <c r="I2550" s="11"/>
      <c r="J2550" s="87">
        <v>0.05</v>
      </c>
      <c r="K2550" s="88">
        <f t="shared" si="237"/>
        <v>3.7999999999999999E-2</v>
      </c>
      <c r="L2550" s="238">
        <v>6041695</v>
      </c>
      <c r="M2550" s="238">
        <v>5043501.91</v>
      </c>
      <c r="N2550" s="89">
        <v>0.05</v>
      </c>
      <c r="O2550" s="239">
        <f t="shared" si="239"/>
        <v>6343779.75</v>
      </c>
      <c r="P2550" s="238">
        <f t="shared" si="240"/>
        <v>1338728.7096534246</v>
      </c>
      <c r="Q2550" s="238">
        <f t="shared" si="241"/>
        <v>5005051.0403465759</v>
      </c>
      <c r="R2550" s="89">
        <v>0.05</v>
      </c>
      <c r="S2550" s="238">
        <f t="shared" si="238"/>
        <v>4754798.4883292466</v>
      </c>
    </row>
    <row r="2551" spans="2:19" ht="15" customHeight="1" x14ac:dyDescent="0.25">
      <c r="B2551" s="11">
        <v>2547</v>
      </c>
      <c r="C2551" s="161" t="s">
        <v>903</v>
      </c>
      <c r="D2551" s="36"/>
      <c r="E2551" s="152">
        <v>42455</v>
      </c>
      <c r="F2551" s="58">
        <v>44482</v>
      </c>
      <c r="G2551" s="5">
        <f t="shared" si="236"/>
        <v>5.5534246575342463</v>
      </c>
      <c r="H2551" s="11">
        <v>8</v>
      </c>
      <c r="I2551" s="11"/>
      <c r="J2551" s="87">
        <v>0.05</v>
      </c>
      <c r="K2551" s="88">
        <f t="shared" si="237"/>
        <v>0.11874999999999999</v>
      </c>
      <c r="L2551" s="238">
        <v>606180</v>
      </c>
      <c r="M2551" s="238">
        <v>506028.52</v>
      </c>
      <c r="N2551" s="89">
        <v>0.05</v>
      </c>
      <c r="O2551" s="239">
        <f t="shared" si="239"/>
        <v>636489</v>
      </c>
      <c r="P2551" s="238">
        <f t="shared" si="240"/>
        <v>419744.87768835609</v>
      </c>
      <c r="Q2551" s="238">
        <f t="shared" si="241"/>
        <v>216744.12231164391</v>
      </c>
      <c r="R2551" s="89">
        <v>0.05</v>
      </c>
      <c r="S2551" s="238">
        <f t="shared" si="238"/>
        <v>205906.91619606171</v>
      </c>
    </row>
    <row r="2552" spans="2:19" ht="15" customHeight="1" x14ac:dyDescent="0.25">
      <c r="B2552" s="11">
        <v>2548</v>
      </c>
      <c r="C2552" s="161" t="s">
        <v>905</v>
      </c>
      <c r="D2552" s="36"/>
      <c r="E2552" s="152">
        <v>42455</v>
      </c>
      <c r="F2552" s="58">
        <v>44482</v>
      </c>
      <c r="G2552" s="5">
        <f t="shared" si="236"/>
        <v>5.5534246575342463</v>
      </c>
      <c r="H2552" s="11">
        <v>8</v>
      </c>
      <c r="I2552" s="11"/>
      <c r="J2552" s="87">
        <v>0.05</v>
      </c>
      <c r="K2552" s="88">
        <f t="shared" si="237"/>
        <v>0.11874999999999999</v>
      </c>
      <c r="L2552" s="238">
        <v>606180</v>
      </c>
      <c r="M2552" s="238">
        <v>506028.52</v>
      </c>
      <c r="N2552" s="89">
        <v>0.05</v>
      </c>
      <c r="O2552" s="239">
        <f t="shared" si="239"/>
        <v>636489</v>
      </c>
      <c r="P2552" s="238">
        <f t="shared" si="240"/>
        <v>419744.87768835609</v>
      </c>
      <c r="Q2552" s="238">
        <f t="shared" si="241"/>
        <v>216744.12231164391</v>
      </c>
      <c r="R2552" s="89">
        <v>0.05</v>
      </c>
      <c r="S2552" s="238">
        <f t="shared" si="238"/>
        <v>205906.91619606171</v>
      </c>
    </row>
    <row r="2553" spans="2:19" ht="15" customHeight="1" x14ac:dyDescent="0.25">
      <c r="B2553" s="11">
        <v>2549</v>
      </c>
      <c r="C2553" s="161" t="s">
        <v>910</v>
      </c>
      <c r="D2553" s="36"/>
      <c r="E2553" s="152">
        <v>42455</v>
      </c>
      <c r="F2553" s="58">
        <v>44482</v>
      </c>
      <c r="G2553" s="5">
        <f t="shared" si="236"/>
        <v>5.5534246575342463</v>
      </c>
      <c r="H2553" s="11">
        <v>8</v>
      </c>
      <c r="I2553" s="11"/>
      <c r="J2553" s="87">
        <v>0.05</v>
      </c>
      <c r="K2553" s="88">
        <f t="shared" si="237"/>
        <v>0.11874999999999999</v>
      </c>
      <c r="L2553" s="238">
        <v>969858</v>
      </c>
      <c r="M2553" s="238">
        <v>809620.6</v>
      </c>
      <c r="N2553" s="89">
        <v>0.05</v>
      </c>
      <c r="O2553" s="239">
        <f t="shared" si="239"/>
        <v>1018350.9</v>
      </c>
      <c r="P2553" s="238">
        <f t="shared" si="240"/>
        <v>671571.0310222602</v>
      </c>
      <c r="Q2553" s="238">
        <f t="shared" si="241"/>
        <v>346779.86897773982</v>
      </c>
      <c r="R2553" s="89">
        <v>0.05</v>
      </c>
      <c r="S2553" s="238">
        <f t="shared" si="238"/>
        <v>329440.8755288528</v>
      </c>
    </row>
    <row r="2554" spans="2:19" ht="15" customHeight="1" x14ac:dyDescent="0.25">
      <c r="B2554" s="11">
        <v>2550</v>
      </c>
      <c r="C2554" s="161" t="s">
        <v>913</v>
      </c>
      <c r="D2554" s="36"/>
      <c r="E2554" s="152">
        <v>42455</v>
      </c>
      <c r="F2554" s="58">
        <v>44482</v>
      </c>
      <c r="G2554" s="5">
        <f t="shared" si="236"/>
        <v>5.5534246575342463</v>
      </c>
      <c r="H2554" s="11">
        <v>8</v>
      </c>
      <c r="I2554" s="11"/>
      <c r="J2554" s="87">
        <v>0.05</v>
      </c>
      <c r="K2554" s="88">
        <f t="shared" si="237"/>
        <v>0.11874999999999999</v>
      </c>
      <c r="L2554" s="238">
        <v>924020</v>
      </c>
      <c r="M2554" s="238">
        <v>771355.84</v>
      </c>
      <c r="N2554" s="89">
        <v>0.05</v>
      </c>
      <c r="O2554" s="239">
        <f t="shared" si="239"/>
        <v>970221</v>
      </c>
      <c r="P2554" s="238">
        <f t="shared" si="240"/>
        <v>639830.84542808216</v>
      </c>
      <c r="Q2554" s="238">
        <f t="shared" si="241"/>
        <v>330390.15457191784</v>
      </c>
      <c r="R2554" s="89">
        <v>0.05</v>
      </c>
      <c r="S2554" s="238">
        <f t="shared" si="238"/>
        <v>313870.64684332191</v>
      </c>
    </row>
    <row r="2555" spans="2:19" ht="15" customHeight="1" x14ac:dyDescent="0.25">
      <c r="B2555" s="11">
        <v>2551</v>
      </c>
      <c r="C2555" s="161" t="s">
        <v>914</v>
      </c>
      <c r="D2555" s="36"/>
      <c r="E2555" s="152">
        <v>42455</v>
      </c>
      <c r="F2555" s="58">
        <v>44482</v>
      </c>
      <c r="G2555" s="5">
        <f t="shared" si="236"/>
        <v>5.5534246575342463</v>
      </c>
      <c r="H2555" s="11">
        <v>10</v>
      </c>
      <c r="I2555" s="11"/>
      <c r="J2555" s="87">
        <v>0.05</v>
      </c>
      <c r="K2555" s="88">
        <f t="shared" si="237"/>
        <v>9.5000000000000001E-2</v>
      </c>
      <c r="L2555" s="238">
        <v>2321763</v>
      </c>
      <c r="M2555" s="238">
        <v>1938167.38</v>
      </c>
      <c r="N2555" s="89">
        <v>0.05</v>
      </c>
      <c r="O2555" s="239">
        <f t="shared" si="239"/>
        <v>2437851.15</v>
      </c>
      <c r="P2555" s="238">
        <f t="shared" si="240"/>
        <v>1286150.1553417807</v>
      </c>
      <c r="Q2555" s="238">
        <f t="shared" si="241"/>
        <v>1151700.9946582192</v>
      </c>
      <c r="R2555" s="89">
        <v>0.05</v>
      </c>
      <c r="S2555" s="238">
        <f t="shared" si="238"/>
        <v>1094115.9449253082</v>
      </c>
    </row>
    <row r="2556" spans="2:19" ht="15" customHeight="1" x14ac:dyDescent="0.25">
      <c r="B2556" s="11">
        <v>2552</v>
      </c>
      <c r="C2556" s="161" t="s">
        <v>917</v>
      </c>
      <c r="D2556" s="36"/>
      <c r="E2556" s="152">
        <v>42455</v>
      </c>
      <c r="F2556" s="58">
        <v>44482</v>
      </c>
      <c r="G2556" s="5">
        <f t="shared" si="236"/>
        <v>5.5534246575342463</v>
      </c>
      <c r="H2556" s="11">
        <v>15</v>
      </c>
      <c r="I2556" s="11"/>
      <c r="J2556" s="87">
        <v>0.05</v>
      </c>
      <c r="K2556" s="88">
        <f t="shared" si="237"/>
        <v>6.3333333333333325E-2</v>
      </c>
      <c r="L2556" s="238">
        <v>1155026</v>
      </c>
      <c r="M2556" s="238">
        <v>964195.6</v>
      </c>
      <c r="N2556" s="89">
        <v>0.05</v>
      </c>
      <c r="O2556" s="239">
        <f t="shared" si="239"/>
        <v>1212777.3</v>
      </c>
      <c r="P2556" s="238">
        <f t="shared" si="240"/>
        <v>426554.26625479443</v>
      </c>
      <c r="Q2556" s="238">
        <f t="shared" si="241"/>
        <v>786223.03374520561</v>
      </c>
      <c r="R2556" s="89">
        <v>0.05</v>
      </c>
      <c r="S2556" s="238">
        <f t="shared" si="238"/>
        <v>746911.88205794524</v>
      </c>
    </row>
    <row r="2557" spans="2:19" ht="15" customHeight="1" x14ac:dyDescent="0.25">
      <c r="B2557" s="11">
        <v>2553</v>
      </c>
      <c r="C2557" s="161" t="s">
        <v>917</v>
      </c>
      <c r="D2557" s="36"/>
      <c r="E2557" s="152">
        <v>42455</v>
      </c>
      <c r="F2557" s="58">
        <v>44482</v>
      </c>
      <c r="G2557" s="5">
        <f t="shared" si="236"/>
        <v>5.5534246575342463</v>
      </c>
      <c r="H2557" s="11">
        <v>15</v>
      </c>
      <c r="I2557" s="11"/>
      <c r="J2557" s="87">
        <v>0.05</v>
      </c>
      <c r="K2557" s="88">
        <f t="shared" si="237"/>
        <v>6.3333333333333325E-2</v>
      </c>
      <c r="L2557" s="238">
        <v>1155026</v>
      </c>
      <c r="M2557" s="238">
        <v>964195.6</v>
      </c>
      <c r="N2557" s="89">
        <v>0.05</v>
      </c>
      <c r="O2557" s="239">
        <f t="shared" si="239"/>
        <v>1212777.3</v>
      </c>
      <c r="P2557" s="238">
        <f t="shared" si="240"/>
        <v>426554.26625479443</v>
      </c>
      <c r="Q2557" s="238">
        <f t="shared" si="241"/>
        <v>786223.03374520561</v>
      </c>
      <c r="R2557" s="89">
        <v>0.05</v>
      </c>
      <c r="S2557" s="238">
        <f t="shared" si="238"/>
        <v>746911.88205794524</v>
      </c>
    </row>
    <row r="2558" spans="2:19" ht="15" customHeight="1" x14ac:dyDescent="0.25">
      <c r="B2558" s="11">
        <v>2554</v>
      </c>
      <c r="C2558" s="161" t="s">
        <v>918</v>
      </c>
      <c r="D2558" s="36"/>
      <c r="E2558" s="152">
        <v>42455</v>
      </c>
      <c r="F2558" s="58">
        <v>44482</v>
      </c>
      <c r="G2558" s="5">
        <f t="shared" si="236"/>
        <v>5.5534246575342463</v>
      </c>
      <c r="H2558" s="11">
        <v>10</v>
      </c>
      <c r="I2558" s="11"/>
      <c r="J2558" s="87">
        <v>0.05</v>
      </c>
      <c r="K2558" s="88">
        <f t="shared" si="237"/>
        <v>9.5000000000000001E-2</v>
      </c>
      <c r="L2558" s="238">
        <v>2904189</v>
      </c>
      <c r="M2558" s="238">
        <v>2424366.4700000002</v>
      </c>
      <c r="N2558" s="89">
        <v>0.05</v>
      </c>
      <c r="O2558" s="239">
        <f t="shared" si="239"/>
        <v>3049398.45</v>
      </c>
      <c r="P2558" s="238">
        <f t="shared" si="240"/>
        <v>1608787.4315732878</v>
      </c>
      <c r="Q2558" s="238">
        <f t="shared" si="241"/>
        <v>1440611.0184267124</v>
      </c>
      <c r="R2558" s="89">
        <v>0.05</v>
      </c>
      <c r="S2558" s="238">
        <f t="shared" si="238"/>
        <v>1368580.4675053768</v>
      </c>
    </row>
    <row r="2559" spans="2:19" ht="15" customHeight="1" x14ac:dyDescent="0.25">
      <c r="B2559" s="11">
        <v>2555</v>
      </c>
      <c r="C2559" s="161" t="s">
        <v>919</v>
      </c>
      <c r="D2559" s="36"/>
      <c r="E2559" s="152">
        <v>42455</v>
      </c>
      <c r="F2559" s="58">
        <v>44482</v>
      </c>
      <c r="G2559" s="5">
        <f t="shared" si="236"/>
        <v>5.5534246575342463</v>
      </c>
      <c r="H2559" s="11">
        <v>10</v>
      </c>
      <c r="I2559" s="11"/>
      <c r="J2559" s="87">
        <v>0.05</v>
      </c>
      <c r="K2559" s="88">
        <f t="shared" si="237"/>
        <v>9.5000000000000001E-2</v>
      </c>
      <c r="L2559" s="238">
        <v>2814453</v>
      </c>
      <c r="M2559" s="238">
        <v>2349456.41</v>
      </c>
      <c r="N2559" s="89">
        <v>0.05</v>
      </c>
      <c r="O2559" s="239">
        <f t="shared" si="239"/>
        <v>2955175.65</v>
      </c>
      <c r="P2559" s="238">
        <f t="shared" si="240"/>
        <v>1559077.8055952054</v>
      </c>
      <c r="Q2559" s="238">
        <f t="shared" si="241"/>
        <v>1396097.8444047945</v>
      </c>
      <c r="R2559" s="89">
        <v>0.05</v>
      </c>
      <c r="S2559" s="238">
        <f t="shared" si="238"/>
        <v>1326292.9521845547</v>
      </c>
    </row>
    <row r="2560" spans="2:19" ht="15" customHeight="1" x14ac:dyDescent="0.25">
      <c r="B2560" s="11">
        <v>2556</v>
      </c>
      <c r="C2560" s="161" t="s">
        <v>920</v>
      </c>
      <c r="D2560" s="36"/>
      <c r="E2560" s="152">
        <v>42455</v>
      </c>
      <c r="F2560" s="58">
        <v>44482</v>
      </c>
      <c r="G2560" s="5">
        <f t="shared" si="236"/>
        <v>5.5534246575342463</v>
      </c>
      <c r="H2560" s="11">
        <v>25</v>
      </c>
      <c r="I2560" s="11"/>
      <c r="J2560" s="87">
        <v>0.05</v>
      </c>
      <c r="K2560" s="88">
        <f t="shared" si="237"/>
        <v>3.7999999999999999E-2</v>
      </c>
      <c r="L2560" s="238">
        <v>20679243</v>
      </c>
      <c r="M2560" s="238">
        <v>17262672.43</v>
      </c>
      <c r="N2560" s="89">
        <v>0.05</v>
      </c>
      <c r="O2560" s="239">
        <f t="shared" si="239"/>
        <v>21713205.150000002</v>
      </c>
      <c r="P2560" s="238">
        <f t="shared" si="240"/>
        <v>4582140.6572161643</v>
      </c>
      <c r="Q2560" s="238">
        <f t="shared" si="241"/>
        <v>17131064.492783837</v>
      </c>
      <c r="R2560" s="89">
        <v>0.05</v>
      </c>
      <c r="S2560" s="238">
        <f t="shared" si="238"/>
        <v>16274511.268144645</v>
      </c>
    </row>
    <row r="2561" spans="2:19" ht="15" customHeight="1" x14ac:dyDescent="0.25">
      <c r="B2561" s="11">
        <v>2557</v>
      </c>
      <c r="C2561" s="161" t="s">
        <v>920</v>
      </c>
      <c r="D2561" s="36"/>
      <c r="E2561" s="152">
        <v>42455</v>
      </c>
      <c r="F2561" s="58">
        <v>44482</v>
      </c>
      <c r="G2561" s="5">
        <f t="shared" si="236"/>
        <v>5.5534246575342463</v>
      </c>
      <c r="H2561" s="11">
        <v>25</v>
      </c>
      <c r="I2561" s="11"/>
      <c r="J2561" s="87">
        <v>0.05</v>
      </c>
      <c r="K2561" s="88">
        <f t="shared" si="237"/>
        <v>3.7999999999999999E-2</v>
      </c>
      <c r="L2561" s="238">
        <v>20679243</v>
      </c>
      <c r="M2561" s="238">
        <v>17262672.43</v>
      </c>
      <c r="N2561" s="89">
        <v>0.05</v>
      </c>
      <c r="O2561" s="239">
        <f t="shared" si="239"/>
        <v>21713205.150000002</v>
      </c>
      <c r="P2561" s="238">
        <f t="shared" si="240"/>
        <v>4582140.6572161643</v>
      </c>
      <c r="Q2561" s="238">
        <f t="shared" si="241"/>
        <v>17131064.492783837</v>
      </c>
      <c r="R2561" s="89">
        <v>0.05</v>
      </c>
      <c r="S2561" s="238">
        <f t="shared" si="238"/>
        <v>16274511.268144645</v>
      </c>
    </row>
    <row r="2562" spans="2:19" ht="15" customHeight="1" x14ac:dyDescent="0.25">
      <c r="B2562" s="11">
        <v>2558</v>
      </c>
      <c r="C2562" s="161" t="s">
        <v>925</v>
      </c>
      <c r="D2562" s="36"/>
      <c r="E2562" s="152">
        <v>42455</v>
      </c>
      <c r="F2562" s="58">
        <v>44482</v>
      </c>
      <c r="G2562" s="5">
        <f t="shared" si="236"/>
        <v>5.5534246575342463</v>
      </c>
      <c r="H2562" s="11">
        <v>8</v>
      </c>
      <c r="I2562" s="11"/>
      <c r="J2562" s="87">
        <v>0.05</v>
      </c>
      <c r="K2562" s="88">
        <f t="shared" si="237"/>
        <v>0.11874999999999999</v>
      </c>
      <c r="L2562" s="238">
        <v>62536</v>
      </c>
      <c r="M2562" s="238">
        <v>52203.96</v>
      </c>
      <c r="N2562" s="89">
        <v>0.05</v>
      </c>
      <c r="O2562" s="239">
        <f t="shared" si="239"/>
        <v>65662.8</v>
      </c>
      <c r="P2562" s="238">
        <f t="shared" si="240"/>
        <v>43302.592746575341</v>
      </c>
      <c r="Q2562" s="238">
        <f t="shared" si="241"/>
        <v>22360.207253424662</v>
      </c>
      <c r="R2562" s="89">
        <v>0.05</v>
      </c>
      <c r="S2562" s="238">
        <f t="shared" si="238"/>
        <v>21242.196890753428</v>
      </c>
    </row>
    <row r="2563" spans="2:19" ht="15" customHeight="1" x14ac:dyDescent="0.25">
      <c r="B2563" s="11">
        <v>2559</v>
      </c>
      <c r="C2563" s="161" t="s">
        <v>926</v>
      </c>
      <c r="D2563" s="36"/>
      <c r="E2563" s="152">
        <v>42455</v>
      </c>
      <c r="F2563" s="58">
        <v>44482</v>
      </c>
      <c r="G2563" s="5">
        <f t="shared" si="236"/>
        <v>5.5534246575342463</v>
      </c>
      <c r="H2563" s="11">
        <v>8</v>
      </c>
      <c r="I2563" s="11"/>
      <c r="J2563" s="87">
        <v>0.05</v>
      </c>
      <c r="K2563" s="88">
        <f t="shared" si="237"/>
        <v>0.11874999999999999</v>
      </c>
      <c r="L2563" s="238">
        <v>50022</v>
      </c>
      <c r="M2563" s="238">
        <v>41757.5</v>
      </c>
      <c r="N2563" s="89">
        <v>0.05</v>
      </c>
      <c r="O2563" s="239">
        <f t="shared" si="239"/>
        <v>52523.100000000006</v>
      </c>
      <c r="P2563" s="238">
        <f t="shared" si="240"/>
        <v>34637.365587328764</v>
      </c>
      <c r="Q2563" s="238">
        <f t="shared" si="241"/>
        <v>17885.734412671241</v>
      </c>
      <c r="R2563" s="89">
        <v>0.05</v>
      </c>
      <c r="S2563" s="238">
        <f t="shared" si="238"/>
        <v>16991.44769203768</v>
      </c>
    </row>
    <row r="2564" spans="2:19" ht="15" customHeight="1" x14ac:dyDescent="0.25">
      <c r="B2564" s="11">
        <v>2560</v>
      </c>
      <c r="C2564" s="161" t="s">
        <v>926</v>
      </c>
      <c r="D2564" s="36"/>
      <c r="E2564" s="152">
        <v>42455</v>
      </c>
      <c r="F2564" s="58">
        <v>44482</v>
      </c>
      <c r="G2564" s="5">
        <f t="shared" si="236"/>
        <v>5.5534246575342463</v>
      </c>
      <c r="H2564" s="11">
        <v>8</v>
      </c>
      <c r="I2564" s="11"/>
      <c r="J2564" s="87">
        <v>0.05</v>
      </c>
      <c r="K2564" s="88">
        <f t="shared" si="237"/>
        <v>0.11874999999999999</v>
      </c>
      <c r="L2564" s="238">
        <v>50022</v>
      </c>
      <c r="M2564" s="238">
        <v>41757.5</v>
      </c>
      <c r="N2564" s="89">
        <v>0.05</v>
      </c>
      <c r="O2564" s="239">
        <f t="shared" si="239"/>
        <v>52523.100000000006</v>
      </c>
      <c r="P2564" s="238">
        <f t="shared" si="240"/>
        <v>34637.365587328764</v>
      </c>
      <c r="Q2564" s="238">
        <f t="shared" si="241"/>
        <v>17885.734412671241</v>
      </c>
      <c r="R2564" s="89">
        <v>0.05</v>
      </c>
      <c r="S2564" s="238">
        <f t="shared" si="238"/>
        <v>16991.44769203768</v>
      </c>
    </row>
    <row r="2565" spans="2:19" ht="15" customHeight="1" x14ac:dyDescent="0.25">
      <c r="B2565" s="11">
        <v>2561</v>
      </c>
      <c r="C2565" s="161" t="s">
        <v>927</v>
      </c>
      <c r="D2565" s="36"/>
      <c r="E2565" s="152">
        <v>42455</v>
      </c>
      <c r="F2565" s="58">
        <v>44482</v>
      </c>
      <c r="G2565" s="5">
        <f t="shared" ref="G2565:G2628" si="242">(F2565-E2565)/(EDATE(F2565,12)-F2565)</f>
        <v>5.5534246575342463</v>
      </c>
      <c r="H2565" s="11">
        <v>8</v>
      </c>
      <c r="I2565" s="11"/>
      <c r="J2565" s="87">
        <v>0.05</v>
      </c>
      <c r="K2565" s="88">
        <f t="shared" ref="K2565:K2628" si="243">(1-J2565)/H2565</f>
        <v>0.11874999999999999</v>
      </c>
      <c r="L2565" s="238">
        <v>997018</v>
      </c>
      <c r="M2565" s="238">
        <v>832293.29</v>
      </c>
      <c r="N2565" s="89">
        <v>0.05</v>
      </c>
      <c r="O2565" s="239">
        <f t="shared" si="239"/>
        <v>1046868.9</v>
      </c>
      <c r="P2565" s="238">
        <f t="shared" si="240"/>
        <v>690377.77304280817</v>
      </c>
      <c r="Q2565" s="238">
        <f t="shared" si="241"/>
        <v>356491.12695719185</v>
      </c>
      <c r="R2565" s="89">
        <v>0.05</v>
      </c>
      <c r="S2565" s="238">
        <f t="shared" ref="S2565:S2628" si="244">IF(M2565&lt;=0,0,IF(Q2565&lt;=J2565*O2565,J2565*O2565,Q2565*(1-R2565)))</f>
        <v>338666.57060933224</v>
      </c>
    </row>
    <row r="2566" spans="2:19" ht="15" customHeight="1" x14ac:dyDescent="0.25">
      <c r="B2566" s="11">
        <v>2562</v>
      </c>
      <c r="C2566" s="161" t="s">
        <v>928</v>
      </c>
      <c r="D2566" s="36"/>
      <c r="E2566" s="152">
        <v>42455</v>
      </c>
      <c r="F2566" s="58">
        <v>44482</v>
      </c>
      <c r="G2566" s="5">
        <f t="shared" si="242"/>
        <v>5.5534246575342463</v>
      </c>
      <c r="H2566" s="11">
        <v>8</v>
      </c>
      <c r="I2566" s="11"/>
      <c r="J2566" s="87">
        <v>0.05</v>
      </c>
      <c r="K2566" s="88">
        <f t="shared" si="243"/>
        <v>0.11874999999999999</v>
      </c>
      <c r="L2566" s="238">
        <v>969858</v>
      </c>
      <c r="M2566" s="238">
        <v>809620.6</v>
      </c>
      <c r="N2566" s="89">
        <v>0.05</v>
      </c>
      <c r="O2566" s="239">
        <f t="shared" ref="O2566:O2629" si="245">L2566*(1+N2566)</f>
        <v>1018350.9</v>
      </c>
      <c r="P2566" s="238">
        <f t="shared" ref="P2566:P2629" si="246">O2566*K2566*G2566</f>
        <v>671571.0310222602</v>
      </c>
      <c r="Q2566" s="238">
        <f t="shared" ref="Q2566:Q2629" si="247">MAX(O2566-P2566,0)</f>
        <v>346779.86897773982</v>
      </c>
      <c r="R2566" s="89">
        <v>0.05</v>
      </c>
      <c r="S2566" s="238">
        <f t="shared" si="244"/>
        <v>329440.8755288528</v>
      </c>
    </row>
    <row r="2567" spans="2:19" ht="15" customHeight="1" x14ac:dyDescent="0.25">
      <c r="B2567" s="11">
        <v>2563</v>
      </c>
      <c r="C2567" s="161" t="s">
        <v>929</v>
      </c>
      <c r="D2567" s="36"/>
      <c r="E2567" s="152">
        <v>42455</v>
      </c>
      <c r="F2567" s="58">
        <v>44482</v>
      </c>
      <c r="G2567" s="5">
        <f t="shared" si="242"/>
        <v>5.5534246575342463</v>
      </c>
      <c r="H2567" s="11">
        <v>25</v>
      </c>
      <c r="I2567" s="11"/>
      <c r="J2567" s="87">
        <v>0.05</v>
      </c>
      <c r="K2567" s="88">
        <f t="shared" si="243"/>
        <v>3.7999999999999999E-2</v>
      </c>
      <c r="L2567" s="238">
        <v>13042515</v>
      </c>
      <c r="M2567" s="238">
        <v>10887664.689999999</v>
      </c>
      <c r="N2567" s="89">
        <v>0.05</v>
      </c>
      <c r="O2567" s="239">
        <f t="shared" si="245"/>
        <v>13694640.75</v>
      </c>
      <c r="P2567" s="238">
        <f t="shared" si="246"/>
        <v>2889981.9134506844</v>
      </c>
      <c r="Q2567" s="238">
        <f t="shared" si="247"/>
        <v>10804658.836549316</v>
      </c>
      <c r="R2567" s="89">
        <v>0.05</v>
      </c>
      <c r="S2567" s="238">
        <f t="shared" si="244"/>
        <v>10264425.894721849</v>
      </c>
    </row>
    <row r="2568" spans="2:19" ht="15" customHeight="1" x14ac:dyDescent="0.25">
      <c r="B2568" s="11">
        <v>2564</v>
      </c>
      <c r="C2568" s="161" t="s">
        <v>931</v>
      </c>
      <c r="D2568" s="36"/>
      <c r="E2568" s="152">
        <v>42455</v>
      </c>
      <c r="F2568" s="58">
        <v>44482</v>
      </c>
      <c r="G2568" s="5">
        <f t="shared" si="242"/>
        <v>5.5534246575342463</v>
      </c>
      <c r="H2568" s="11">
        <v>25</v>
      </c>
      <c r="I2568" s="11"/>
      <c r="J2568" s="87">
        <v>0.05</v>
      </c>
      <c r="K2568" s="88">
        <f t="shared" si="243"/>
        <v>3.7999999999999999E-2</v>
      </c>
      <c r="L2568" s="238">
        <v>13372654</v>
      </c>
      <c r="M2568" s="238">
        <v>11163259</v>
      </c>
      <c r="N2568" s="89">
        <v>0.05</v>
      </c>
      <c r="O2568" s="239">
        <f t="shared" si="245"/>
        <v>14041286.700000001</v>
      </c>
      <c r="P2568" s="238">
        <f t="shared" si="246"/>
        <v>2963134.6557649313</v>
      </c>
      <c r="Q2568" s="238">
        <f t="shared" si="247"/>
        <v>11078152.044235069</v>
      </c>
      <c r="R2568" s="89">
        <v>0.05</v>
      </c>
      <c r="S2568" s="238">
        <f t="shared" si="244"/>
        <v>10524244.442023315</v>
      </c>
    </row>
    <row r="2569" spans="2:19" ht="15" customHeight="1" x14ac:dyDescent="0.25">
      <c r="B2569" s="11">
        <v>2565</v>
      </c>
      <c r="C2569" s="161" t="s">
        <v>932</v>
      </c>
      <c r="D2569" s="36"/>
      <c r="E2569" s="152">
        <v>42455</v>
      </c>
      <c r="F2569" s="58">
        <v>44482</v>
      </c>
      <c r="G2569" s="5">
        <f t="shared" si="242"/>
        <v>5.5534246575342463</v>
      </c>
      <c r="H2569" s="11">
        <v>25</v>
      </c>
      <c r="I2569" s="11"/>
      <c r="J2569" s="87">
        <v>0.05</v>
      </c>
      <c r="K2569" s="88">
        <f t="shared" si="243"/>
        <v>3.7999999999999999E-2</v>
      </c>
      <c r="L2569" s="238">
        <v>1880527</v>
      </c>
      <c r="M2569" s="238">
        <v>1569831.25</v>
      </c>
      <c r="N2569" s="89">
        <v>0.05</v>
      </c>
      <c r="O2569" s="239">
        <f t="shared" si="245"/>
        <v>1974553.35</v>
      </c>
      <c r="P2569" s="238">
        <f t="shared" si="246"/>
        <v>416690.26393726026</v>
      </c>
      <c r="Q2569" s="238">
        <f t="shared" si="247"/>
        <v>1557863.0860627398</v>
      </c>
      <c r="R2569" s="89">
        <v>0.05</v>
      </c>
      <c r="S2569" s="238">
        <f t="shared" si="244"/>
        <v>1479969.9317596029</v>
      </c>
    </row>
    <row r="2570" spans="2:19" ht="15" customHeight="1" x14ac:dyDescent="0.25">
      <c r="B2570" s="11">
        <v>2566</v>
      </c>
      <c r="C2570" s="161" t="s">
        <v>933</v>
      </c>
      <c r="D2570" s="36"/>
      <c r="E2570" s="152">
        <v>42455</v>
      </c>
      <c r="F2570" s="58">
        <v>44482</v>
      </c>
      <c r="G2570" s="5">
        <f t="shared" si="242"/>
        <v>5.5534246575342463</v>
      </c>
      <c r="H2570" s="11">
        <v>25</v>
      </c>
      <c r="I2570" s="11"/>
      <c r="J2570" s="87">
        <v>0.05</v>
      </c>
      <c r="K2570" s="88">
        <f t="shared" si="243"/>
        <v>3.7999999999999999E-2</v>
      </c>
      <c r="L2570" s="238">
        <v>49057994</v>
      </c>
      <c r="M2570" s="238">
        <v>40952760.200000003</v>
      </c>
      <c r="N2570" s="89">
        <v>0.05</v>
      </c>
      <c r="O2570" s="239">
        <f t="shared" si="245"/>
        <v>51510893.700000003</v>
      </c>
      <c r="P2570" s="238">
        <f t="shared" si="246"/>
        <v>10870350.953797808</v>
      </c>
      <c r="Q2570" s="238">
        <f t="shared" si="247"/>
        <v>40640542.746202193</v>
      </c>
      <c r="R2570" s="89">
        <v>0.05</v>
      </c>
      <c r="S2570" s="238">
        <f t="shared" si="244"/>
        <v>38608515.608892083</v>
      </c>
    </row>
    <row r="2571" spans="2:19" ht="15" customHeight="1" x14ac:dyDescent="0.25">
      <c r="B2571" s="11">
        <v>2567</v>
      </c>
      <c r="C2571" s="161" t="s">
        <v>934</v>
      </c>
      <c r="D2571" s="36"/>
      <c r="E2571" s="152">
        <v>42455</v>
      </c>
      <c r="F2571" s="58">
        <v>44482</v>
      </c>
      <c r="G2571" s="5">
        <f t="shared" si="242"/>
        <v>5.5534246575342463</v>
      </c>
      <c r="H2571" s="11">
        <v>15</v>
      </c>
      <c r="I2571" s="11"/>
      <c r="J2571" s="87">
        <v>0.05</v>
      </c>
      <c r="K2571" s="88">
        <f t="shared" si="243"/>
        <v>6.3333333333333325E-2</v>
      </c>
      <c r="L2571" s="238">
        <v>4177223</v>
      </c>
      <c r="M2571" s="238">
        <v>3487073.1</v>
      </c>
      <c r="N2571" s="89">
        <v>0.05</v>
      </c>
      <c r="O2571" s="239">
        <f t="shared" si="245"/>
        <v>4386084.1500000004</v>
      </c>
      <c r="P2571" s="238">
        <f t="shared" si="246"/>
        <v>1542659.8983465752</v>
      </c>
      <c r="Q2571" s="238">
        <f t="shared" si="247"/>
        <v>2843424.2516534254</v>
      </c>
      <c r="R2571" s="89">
        <v>0.05</v>
      </c>
      <c r="S2571" s="238">
        <f t="shared" si="244"/>
        <v>2701253.0390707538</v>
      </c>
    </row>
    <row r="2572" spans="2:19" ht="15" customHeight="1" x14ac:dyDescent="0.25">
      <c r="B2572" s="11">
        <v>2568</v>
      </c>
      <c r="C2572" s="161" t="s">
        <v>935</v>
      </c>
      <c r="D2572" s="36"/>
      <c r="E2572" s="152">
        <v>42455</v>
      </c>
      <c r="F2572" s="58">
        <v>44482</v>
      </c>
      <c r="G2572" s="5">
        <f t="shared" si="242"/>
        <v>5.5534246575342463</v>
      </c>
      <c r="H2572" s="11">
        <v>25</v>
      </c>
      <c r="I2572" s="11"/>
      <c r="J2572" s="87">
        <v>0.05</v>
      </c>
      <c r="K2572" s="88">
        <f t="shared" si="243"/>
        <v>3.7999999999999999E-2</v>
      </c>
      <c r="L2572" s="238">
        <v>3357445</v>
      </c>
      <c r="M2572" s="238">
        <v>2802736.71</v>
      </c>
      <c r="N2572" s="89">
        <v>0.05</v>
      </c>
      <c r="O2572" s="239">
        <f t="shared" si="245"/>
        <v>3525317.25</v>
      </c>
      <c r="P2572" s="238">
        <f t="shared" si="246"/>
        <v>743948.18218767107</v>
      </c>
      <c r="Q2572" s="238">
        <f t="shared" si="247"/>
        <v>2781369.0678123292</v>
      </c>
      <c r="R2572" s="89">
        <v>0.05</v>
      </c>
      <c r="S2572" s="238">
        <f t="shared" si="244"/>
        <v>2642300.6144217127</v>
      </c>
    </row>
    <row r="2573" spans="2:19" ht="15" customHeight="1" x14ac:dyDescent="0.25">
      <c r="B2573" s="11">
        <v>2569</v>
      </c>
      <c r="C2573" s="161" t="s">
        <v>944</v>
      </c>
      <c r="D2573" s="36"/>
      <c r="E2573" s="152">
        <v>42455</v>
      </c>
      <c r="F2573" s="58">
        <v>44482</v>
      </c>
      <c r="G2573" s="5">
        <f t="shared" si="242"/>
        <v>5.5534246575342463</v>
      </c>
      <c r="H2573" s="11">
        <v>15</v>
      </c>
      <c r="I2573" s="11"/>
      <c r="J2573" s="87">
        <v>0.05</v>
      </c>
      <c r="K2573" s="88">
        <f t="shared" si="243"/>
        <v>6.3333333333333325E-2</v>
      </c>
      <c r="L2573" s="238">
        <v>7115038</v>
      </c>
      <c r="M2573" s="238">
        <v>5939510</v>
      </c>
      <c r="N2573" s="89">
        <v>0.05</v>
      </c>
      <c r="O2573" s="239">
        <f t="shared" si="245"/>
        <v>7470789.9000000004</v>
      </c>
      <c r="P2573" s="238">
        <f t="shared" si="246"/>
        <v>2627603.0266547939</v>
      </c>
      <c r="Q2573" s="238">
        <f t="shared" si="247"/>
        <v>4843186.8733452065</v>
      </c>
      <c r="R2573" s="89">
        <v>0.05</v>
      </c>
      <c r="S2573" s="238">
        <f t="shared" si="244"/>
        <v>4601027.5296779461</v>
      </c>
    </row>
    <row r="2574" spans="2:19" ht="15" customHeight="1" x14ac:dyDescent="0.25">
      <c r="B2574" s="11">
        <v>2570</v>
      </c>
      <c r="C2574" s="161" t="s">
        <v>945</v>
      </c>
      <c r="D2574" s="36"/>
      <c r="E2574" s="152">
        <v>42455</v>
      </c>
      <c r="F2574" s="58">
        <v>44482</v>
      </c>
      <c r="G2574" s="5">
        <f t="shared" si="242"/>
        <v>5.5534246575342463</v>
      </c>
      <c r="H2574" s="11">
        <v>15</v>
      </c>
      <c r="I2574" s="11"/>
      <c r="J2574" s="87">
        <v>0.05</v>
      </c>
      <c r="K2574" s="88">
        <f t="shared" si="243"/>
        <v>6.3333333333333325E-2</v>
      </c>
      <c r="L2574" s="238">
        <v>7782631</v>
      </c>
      <c r="M2574" s="238">
        <v>6496805.0199999996</v>
      </c>
      <c r="N2574" s="89">
        <v>0.05</v>
      </c>
      <c r="O2574" s="239">
        <f t="shared" si="245"/>
        <v>8171762.5500000007</v>
      </c>
      <c r="P2574" s="238">
        <f t="shared" si="246"/>
        <v>2874146.9505767119</v>
      </c>
      <c r="Q2574" s="238">
        <f t="shared" si="247"/>
        <v>5297615.5994232893</v>
      </c>
      <c r="R2574" s="89">
        <v>0.05</v>
      </c>
      <c r="S2574" s="238">
        <f t="shared" si="244"/>
        <v>5032734.8194521246</v>
      </c>
    </row>
    <row r="2575" spans="2:19" ht="15" customHeight="1" x14ac:dyDescent="0.25">
      <c r="B2575" s="11">
        <v>2571</v>
      </c>
      <c r="C2575" s="161" t="s">
        <v>953</v>
      </c>
      <c r="D2575" s="36"/>
      <c r="E2575" s="152">
        <v>42455</v>
      </c>
      <c r="F2575" s="58">
        <v>44482</v>
      </c>
      <c r="G2575" s="5">
        <f t="shared" si="242"/>
        <v>5.5534246575342463</v>
      </c>
      <c r="H2575" s="11">
        <v>25</v>
      </c>
      <c r="I2575" s="11"/>
      <c r="J2575" s="87">
        <v>0.05</v>
      </c>
      <c r="K2575" s="88">
        <f t="shared" si="243"/>
        <v>3.7999999999999999E-2</v>
      </c>
      <c r="L2575" s="238">
        <v>8047261</v>
      </c>
      <c r="M2575" s="238">
        <v>6717713.54</v>
      </c>
      <c r="N2575" s="89">
        <v>0.06</v>
      </c>
      <c r="O2575" s="239">
        <f t="shared" si="245"/>
        <v>8530096.6600000001</v>
      </c>
      <c r="P2575" s="238">
        <f t="shared" si="246"/>
        <v>1800107.4666661916</v>
      </c>
      <c r="Q2575" s="238">
        <f t="shared" si="247"/>
        <v>6729989.1933338083</v>
      </c>
      <c r="R2575" s="89">
        <v>0.05</v>
      </c>
      <c r="S2575" s="238">
        <f t="shared" si="244"/>
        <v>6393489.7336671175</v>
      </c>
    </row>
    <row r="2576" spans="2:19" ht="15" customHeight="1" x14ac:dyDescent="0.25">
      <c r="B2576" s="11">
        <v>2572</v>
      </c>
      <c r="C2576" s="161" t="s">
        <v>954</v>
      </c>
      <c r="D2576" s="36"/>
      <c r="E2576" s="152">
        <v>42455</v>
      </c>
      <c r="F2576" s="58">
        <v>44482</v>
      </c>
      <c r="G2576" s="5">
        <f t="shared" si="242"/>
        <v>5.5534246575342463</v>
      </c>
      <c r="H2576" s="11">
        <v>25</v>
      </c>
      <c r="I2576" s="11"/>
      <c r="J2576" s="87">
        <v>0.05</v>
      </c>
      <c r="K2576" s="88">
        <f t="shared" si="243"/>
        <v>3.7999999999999999E-2</v>
      </c>
      <c r="L2576" s="238">
        <v>6889010</v>
      </c>
      <c r="M2576" s="238">
        <v>5750825.7400000002</v>
      </c>
      <c r="N2576" s="89">
        <v>0.05</v>
      </c>
      <c r="O2576" s="239">
        <f t="shared" si="245"/>
        <v>7233460.5</v>
      </c>
      <c r="P2576" s="238">
        <f t="shared" si="246"/>
        <v>1526478.1602</v>
      </c>
      <c r="Q2576" s="238">
        <f t="shared" si="247"/>
        <v>5706982.3398000002</v>
      </c>
      <c r="R2576" s="89">
        <v>0.05</v>
      </c>
      <c r="S2576" s="238">
        <f t="shared" si="244"/>
        <v>5421633.2228100002</v>
      </c>
    </row>
    <row r="2577" spans="2:19" ht="15" customHeight="1" x14ac:dyDescent="0.25">
      <c r="B2577" s="11">
        <v>2573</v>
      </c>
      <c r="C2577" s="161" t="s">
        <v>1157</v>
      </c>
      <c r="D2577" s="237"/>
      <c r="E2577" s="152">
        <v>42455</v>
      </c>
      <c r="F2577" s="58">
        <v>44482</v>
      </c>
      <c r="G2577" s="5">
        <f t="shared" si="242"/>
        <v>5.5534246575342463</v>
      </c>
      <c r="H2577" s="11">
        <v>25</v>
      </c>
      <c r="I2577" s="11"/>
      <c r="J2577" s="87">
        <v>0.05</v>
      </c>
      <c r="K2577" s="88">
        <f t="shared" si="243"/>
        <v>3.7999999999999999E-2</v>
      </c>
      <c r="L2577" s="238">
        <v>21462618</v>
      </c>
      <c r="M2577" s="238">
        <v>17916620.23</v>
      </c>
      <c r="N2577" s="89">
        <v>0.05</v>
      </c>
      <c r="O2577" s="239">
        <f t="shared" si="245"/>
        <v>22535748.900000002</v>
      </c>
      <c r="P2577" s="238">
        <f t="shared" si="246"/>
        <v>4755722.1774558909</v>
      </c>
      <c r="Q2577" s="238">
        <f t="shared" si="247"/>
        <v>17780026.722544111</v>
      </c>
      <c r="R2577" s="89">
        <v>0.05</v>
      </c>
      <c r="S2577" s="238">
        <f t="shared" si="244"/>
        <v>16891025.386416905</v>
      </c>
    </row>
    <row r="2578" spans="2:19" ht="15" customHeight="1" x14ac:dyDescent="0.25">
      <c r="B2578" s="11">
        <v>2574</v>
      </c>
      <c r="C2578" s="161" t="s">
        <v>960</v>
      </c>
      <c r="D2578" s="36"/>
      <c r="E2578" s="152">
        <v>42455</v>
      </c>
      <c r="F2578" s="58">
        <v>44482</v>
      </c>
      <c r="G2578" s="5">
        <f t="shared" si="242"/>
        <v>5.5534246575342463</v>
      </c>
      <c r="H2578" s="11">
        <v>15</v>
      </c>
      <c r="I2578" s="11"/>
      <c r="J2578" s="87">
        <v>0.05</v>
      </c>
      <c r="K2578" s="88">
        <f t="shared" si="243"/>
        <v>6.3333333333333325E-2</v>
      </c>
      <c r="L2578" s="238">
        <v>719943</v>
      </c>
      <c r="M2578" s="238">
        <v>600995.88</v>
      </c>
      <c r="N2578" s="89">
        <v>0.06</v>
      </c>
      <c r="O2578" s="239">
        <f t="shared" si="245"/>
        <v>763139.58000000007</v>
      </c>
      <c r="P2578" s="238">
        <f t="shared" si="246"/>
        <v>268409.08351178083</v>
      </c>
      <c r="Q2578" s="238">
        <f t="shared" si="247"/>
        <v>494730.49648821924</v>
      </c>
      <c r="R2578" s="89">
        <v>0.05</v>
      </c>
      <c r="S2578" s="238">
        <f t="shared" si="244"/>
        <v>469993.97166380828</v>
      </c>
    </row>
    <row r="2579" spans="2:19" ht="15" customHeight="1" x14ac:dyDescent="0.25">
      <c r="B2579" s="11">
        <v>2575</v>
      </c>
      <c r="C2579" s="161" t="s">
        <v>960</v>
      </c>
      <c r="D2579" s="36"/>
      <c r="E2579" s="152">
        <v>42455</v>
      </c>
      <c r="F2579" s="58">
        <v>44482</v>
      </c>
      <c r="G2579" s="5">
        <f t="shared" si="242"/>
        <v>5.5534246575342463</v>
      </c>
      <c r="H2579" s="11">
        <v>15</v>
      </c>
      <c r="I2579" s="11"/>
      <c r="J2579" s="87">
        <v>0.05</v>
      </c>
      <c r="K2579" s="88">
        <f t="shared" si="243"/>
        <v>6.3333333333333325E-2</v>
      </c>
      <c r="L2579" s="238">
        <v>719943</v>
      </c>
      <c r="M2579" s="238">
        <v>600995.88</v>
      </c>
      <c r="N2579" s="89">
        <v>0.06</v>
      </c>
      <c r="O2579" s="239">
        <f t="shared" si="245"/>
        <v>763139.58000000007</v>
      </c>
      <c r="P2579" s="238">
        <f t="shared" si="246"/>
        <v>268409.08351178083</v>
      </c>
      <c r="Q2579" s="238">
        <f t="shared" si="247"/>
        <v>494730.49648821924</v>
      </c>
      <c r="R2579" s="89">
        <v>0.05</v>
      </c>
      <c r="S2579" s="238">
        <f t="shared" si="244"/>
        <v>469993.97166380828</v>
      </c>
    </row>
    <row r="2580" spans="2:19" ht="15" customHeight="1" x14ac:dyDescent="0.25">
      <c r="B2580" s="11">
        <v>2576</v>
      </c>
      <c r="C2580" s="161" t="s">
        <v>960</v>
      </c>
      <c r="D2580" s="36"/>
      <c r="E2580" s="152">
        <v>42455</v>
      </c>
      <c r="F2580" s="58">
        <v>44482</v>
      </c>
      <c r="G2580" s="5">
        <f t="shared" si="242"/>
        <v>5.5534246575342463</v>
      </c>
      <c r="H2580" s="11">
        <v>15</v>
      </c>
      <c r="I2580" s="11"/>
      <c r="J2580" s="87">
        <v>0.05</v>
      </c>
      <c r="K2580" s="88">
        <f t="shared" si="243"/>
        <v>6.3333333333333325E-2</v>
      </c>
      <c r="L2580" s="238">
        <v>719943</v>
      </c>
      <c r="M2580" s="238">
        <v>600995.88</v>
      </c>
      <c r="N2580" s="89">
        <v>0.06</v>
      </c>
      <c r="O2580" s="239">
        <f t="shared" si="245"/>
        <v>763139.58000000007</v>
      </c>
      <c r="P2580" s="238">
        <f t="shared" si="246"/>
        <v>268409.08351178083</v>
      </c>
      <c r="Q2580" s="238">
        <f t="shared" si="247"/>
        <v>494730.49648821924</v>
      </c>
      <c r="R2580" s="89">
        <v>0.05</v>
      </c>
      <c r="S2580" s="238">
        <f t="shared" si="244"/>
        <v>469993.97166380828</v>
      </c>
    </row>
    <row r="2581" spans="2:19" ht="15" customHeight="1" x14ac:dyDescent="0.25">
      <c r="B2581" s="11">
        <v>2577</v>
      </c>
      <c r="C2581" s="161" t="s">
        <v>960</v>
      </c>
      <c r="D2581" s="36"/>
      <c r="E2581" s="152">
        <v>42455</v>
      </c>
      <c r="F2581" s="58">
        <v>44482</v>
      </c>
      <c r="G2581" s="5">
        <f t="shared" si="242"/>
        <v>5.5534246575342463</v>
      </c>
      <c r="H2581" s="11">
        <v>15</v>
      </c>
      <c r="I2581" s="11"/>
      <c r="J2581" s="87">
        <v>0.05</v>
      </c>
      <c r="K2581" s="88">
        <f t="shared" si="243"/>
        <v>6.3333333333333325E-2</v>
      </c>
      <c r="L2581" s="238">
        <v>719943</v>
      </c>
      <c r="M2581" s="238">
        <v>600995.88</v>
      </c>
      <c r="N2581" s="89">
        <v>0.06</v>
      </c>
      <c r="O2581" s="239">
        <f t="shared" si="245"/>
        <v>763139.58000000007</v>
      </c>
      <c r="P2581" s="238">
        <f t="shared" si="246"/>
        <v>268409.08351178083</v>
      </c>
      <c r="Q2581" s="238">
        <f t="shared" si="247"/>
        <v>494730.49648821924</v>
      </c>
      <c r="R2581" s="89">
        <v>0.05</v>
      </c>
      <c r="S2581" s="238">
        <f t="shared" si="244"/>
        <v>469993.97166380828</v>
      </c>
    </row>
    <row r="2582" spans="2:19" ht="15" customHeight="1" x14ac:dyDescent="0.25">
      <c r="B2582" s="11">
        <v>2578</v>
      </c>
      <c r="C2582" s="161" t="s">
        <v>960</v>
      </c>
      <c r="D2582" s="36"/>
      <c r="E2582" s="152">
        <v>42455</v>
      </c>
      <c r="F2582" s="58">
        <v>44482</v>
      </c>
      <c r="G2582" s="5">
        <f t="shared" si="242"/>
        <v>5.5534246575342463</v>
      </c>
      <c r="H2582" s="11">
        <v>15</v>
      </c>
      <c r="I2582" s="11"/>
      <c r="J2582" s="87">
        <v>0.05</v>
      </c>
      <c r="K2582" s="88">
        <f t="shared" si="243"/>
        <v>6.3333333333333325E-2</v>
      </c>
      <c r="L2582" s="238">
        <v>719943</v>
      </c>
      <c r="M2582" s="238">
        <v>600995.88</v>
      </c>
      <c r="N2582" s="89">
        <v>0.06</v>
      </c>
      <c r="O2582" s="239">
        <f t="shared" si="245"/>
        <v>763139.58000000007</v>
      </c>
      <c r="P2582" s="238">
        <f t="shared" si="246"/>
        <v>268409.08351178083</v>
      </c>
      <c r="Q2582" s="238">
        <f t="shared" si="247"/>
        <v>494730.49648821924</v>
      </c>
      <c r="R2582" s="89">
        <v>0.05</v>
      </c>
      <c r="S2582" s="238">
        <f t="shared" si="244"/>
        <v>469993.97166380828</v>
      </c>
    </row>
    <row r="2583" spans="2:19" ht="15" customHeight="1" x14ac:dyDescent="0.25">
      <c r="B2583" s="11">
        <v>2579</v>
      </c>
      <c r="C2583" s="161" t="s">
        <v>960</v>
      </c>
      <c r="D2583" s="36"/>
      <c r="E2583" s="152">
        <v>42455</v>
      </c>
      <c r="F2583" s="58">
        <v>44482</v>
      </c>
      <c r="G2583" s="5">
        <f t="shared" si="242"/>
        <v>5.5534246575342463</v>
      </c>
      <c r="H2583" s="11">
        <v>15</v>
      </c>
      <c r="I2583" s="11"/>
      <c r="J2583" s="87">
        <v>0.05</v>
      </c>
      <c r="K2583" s="88">
        <f t="shared" si="243"/>
        <v>6.3333333333333325E-2</v>
      </c>
      <c r="L2583" s="238">
        <v>719943</v>
      </c>
      <c r="M2583" s="238">
        <v>600995.88</v>
      </c>
      <c r="N2583" s="89">
        <v>0.06</v>
      </c>
      <c r="O2583" s="239">
        <f t="shared" si="245"/>
        <v>763139.58000000007</v>
      </c>
      <c r="P2583" s="238">
        <f t="shared" si="246"/>
        <v>268409.08351178083</v>
      </c>
      <c r="Q2583" s="238">
        <f t="shared" si="247"/>
        <v>494730.49648821924</v>
      </c>
      <c r="R2583" s="89">
        <v>0.05</v>
      </c>
      <c r="S2583" s="238">
        <f t="shared" si="244"/>
        <v>469993.97166380828</v>
      </c>
    </row>
    <row r="2584" spans="2:19" ht="15" customHeight="1" x14ac:dyDescent="0.25">
      <c r="B2584" s="11">
        <v>2580</v>
      </c>
      <c r="C2584" s="161" t="s">
        <v>962</v>
      </c>
      <c r="D2584" s="36"/>
      <c r="E2584" s="152">
        <v>42455</v>
      </c>
      <c r="F2584" s="58">
        <v>44482</v>
      </c>
      <c r="G2584" s="5">
        <f t="shared" si="242"/>
        <v>5.5534246575342463</v>
      </c>
      <c r="H2584" s="11">
        <v>15</v>
      </c>
      <c r="I2584" s="11"/>
      <c r="J2584" s="87">
        <v>0.05</v>
      </c>
      <c r="K2584" s="88">
        <f t="shared" si="243"/>
        <v>6.3333333333333325E-2</v>
      </c>
      <c r="L2584" s="238">
        <v>2721720</v>
      </c>
      <c r="M2584" s="238">
        <v>2272044.5099999998</v>
      </c>
      <c r="N2584" s="89">
        <v>0.06</v>
      </c>
      <c r="O2584" s="239">
        <f t="shared" si="245"/>
        <v>2885023.2</v>
      </c>
      <c r="P2584" s="238">
        <f t="shared" si="246"/>
        <v>1014711.4018410959</v>
      </c>
      <c r="Q2584" s="238">
        <f t="shared" si="247"/>
        <v>1870311.7981589043</v>
      </c>
      <c r="R2584" s="89">
        <v>0.05</v>
      </c>
      <c r="S2584" s="238">
        <f t="shared" si="244"/>
        <v>1776796.2082509589</v>
      </c>
    </row>
    <row r="2585" spans="2:19" ht="15" customHeight="1" x14ac:dyDescent="0.25">
      <c r="B2585" s="11">
        <v>2581</v>
      </c>
      <c r="C2585" s="161" t="s">
        <v>962</v>
      </c>
      <c r="D2585" s="36"/>
      <c r="E2585" s="152">
        <v>42455</v>
      </c>
      <c r="F2585" s="58">
        <v>44482</v>
      </c>
      <c r="G2585" s="5">
        <f t="shared" si="242"/>
        <v>5.5534246575342463</v>
      </c>
      <c r="H2585" s="11">
        <v>15</v>
      </c>
      <c r="I2585" s="11"/>
      <c r="J2585" s="87">
        <v>0.05</v>
      </c>
      <c r="K2585" s="88">
        <f t="shared" si="243"/>
        <v>6.3333333333333325E-2</v>
      </c>
      <c r="L2585" s="238">
        <v>2721720</v>
      </c>
      <c r="M2585" s="238">
        <v>2272044.5099999998</v>
      </c>
      <c r="N2585" s="89">
        <v>0.06</v>
      </c>
      <c r="O2585" s="239">
        <f t="shared" si="245"/>
        <v>2885023.2</v>
      </c>
      <c r="P2585" s="238">
        <f t="shared" si="246"/>
        <v>1014711.4018410959</v>
      </c>
      <c r="Q2585" s="238">
        <f t="shared" si="247"/>
        <v>1870311.7981589043</v>
      </c>
      <c r="R2585" s="89">
        <v>0.05</v>
      </c>
      <c r="S2585" s="238">
        <f t="shared" si="244"/>
        <v>1776796.2082509589</v>
      </c>
    </row>
    <row r="2586" spans="2:19" ht="15" customHeight="1" x14ac:dyDescent="0.25">
      <c r="B2586" s="11">
        <v>2582</v>
      </c>
      <c r="C2586" s="161" t="s">
        <v>965</v>
      </c>
      <c r="D2586" s="36"/>
      <c r="E2586" s="152">
        <v>42455</v>
      </c>
      <c r="F2586" s="58">
        <v>44482</v>
      </c>
      <c r="G2586" s="5">
        <f t="shared" si="242"/>
        <v>5.5534246575342463</v>
      </c>
      <c r="H2586" s="11">
        <v>25</v>
      </c>
      <c r="I2586" s="11"/>
      <c r="J2586" s="87">
        <v>0.05</v>
      </c>
      <c r="K2586" s="88">
        <f t="shared" si="243"/>
        <v>3.7999999999999999E-2</v>
      </c>
      <c r="L2586" s="238">
        <v>1164334</v>
      </c>
      <c r="M2586" s="238">
        <v>971965.79</v>
      </c>
      <c r="N2586" s="89">
        <v>0.06</v>
      </c>
      <c r="O2586" s="239">
        <f t="shared" si="245"/>
        <v>1234194.04</v>
      </c>
      <c r="P2586" s="238">
        <f t="shared" si="246"/>
        <v>260452.13732887671</v>
      </c>
      <c r="Q2586" s="238">
        <f t="shared" si="247"/>
        <v>973741.90267112339</v>
      </c>
      <c r="R2586" s="89">
        <v>0.05</v>
      </c>
      <c r="S2586" s="238">
        <f t="shared" si="244"/>
        <v>925054.80753756722</v>
      </c>
    </row>
    <row r="2587" spans="2:19" ht="15" customHeight="1" x14ac:dyDescent="0.25">
      <c r="B2587" s="11">
        <v>2583</v>
      </c>
      <c r="C2587" s="161" t="s">
        <v>965</v>
      </c>
      <c r="D2587" s="36"/>
      <c r="E2587" s="152">
        <v>42455</v>
      </c>
      <c r="F2587" s="58">
        <v>44482</v>
      </c>
      <c r="G2587" s="5">
        <f t="shared" si="242"/>
        <v>5.5534246575342463</v>
      </c>
      <c r="H2587" s="11">
        <v>25</v>
      </c>
      <c r="I2587" s="11"/>
      <c r="J2587" s="87">
        <v>0.05</v>
      </c>
      <c r="K2587" s="88">
        <f t="shared" si="243"/>
        <v>3.7999999999999999E-2</v>
      </c>
      <c r="L2587" s="238">
        <v>1164334</v>
      </c>
      <c r="M2587" s="238">
        <v>971965.79</v>
      </c>
      <c r="N2587" s="89">
        <v>0.06</v>
      </c>
      <c r="O2587" s="239">
        <f t="shared" si="245"/>
        <v>1234194.04</v>
      </c>
      <c r="P2587" s="238">
        <f t="shared" si="246"/>
        <v>260452.13732887671</v>
      </c>
      <c r="Q2587" s="238">
        <f t="shared" si="247"/>
        <v>973741.90267112339</v>
      </c>
      <c r="R2587" s="89">
        <v>0.05</v>
      </c>
      <c r="S2587" s="238">
        <f t="shared" si="244"/>
        <v>925054.80753756722</v>
      </c>
    </row>
    <row r="2588" spans="2:19" ht="15" customHeight="1" x14ac:dyDescent="0.25">
      <c r="B2588" s="11">
        <v>2584</v>
      </c>
      <c r="C2588" s="161" t="s">
        <v>966</v>
      </c>
      <c r="D2588" s="36"/>
      <c r="E2588" s="152">
        <v>42455</v>
      </c>
      <c r="F2588" s="58">
        <v>44482</v>
      </c>
      <c r="G2588" s="5">
        <f t="shared" si="242"/>
        <v>5.5534246575342463</v>
      </c>
      <c r="H2588" s="11">
        <v>15</v>
      </c>
      <c r="I2588" s="11"/>
      <c r="J2588" s="87">
        <v>0.05</v>
      </c>
      <c r="K2588" s="88">
        <f t="shared" si="243"/>
        <v>6.3333333333333325E-2</v>
      </c>
      <c r="L2588" s="238">
        <v>2070650</v>
      </c>
      <c r="M2588" s="238">
        <v>1728542.6</v>
      </c>
      <c r="N2588" s="89">
        <v>0.06</v>
      </c>
      <c r="O2588" s="239">
        <f t="shared" si="245"/>
        <v>2194889</v>
      </c>
      <c r="P2588" s="238">
        <f t="shared" si="246"/>
        <v>771979.54389954335</v>
      </c>
      <c r="Q2588" s="238">
        <f t="shared" si="247"/>
        <v>1422909.4561004566</v>
      </c>
      <c r="R2588" s="89">
        <v>0.05</v>
      </c>
      <c r="S2588" s="238">
        <f t="shared" si="244"/>
        <v>1351763.9832954337</v>
      </c>
    </row>
    <row r="2589" spans="2:19" ht="15" customHeight="1" x14ac:dyDescent="0.25">
      <c r="B2589" s="11">
        <v>2585</v>
      </c>
      <c r="C2589" s="161" t="s">
        <v>966</v>
      </c>
      <c r="D2589" s="36"/>
      <c r="E2589" s="152">
        <v>42455</v>
      </c>
      <c r="F2589" s="58">
        <v>44482</v>
      </c>
      <c r="G2589" s="5">
        <f t="shared" si="242"/>
        <v>5.5534246575342463</v>
      </c>
      <c r="H2589" s="11">
        <v>15</v>
      </c>
      <c r="I2589" s="11"/>
      <c r="J2589" s="87">
        <v>0.05</v>
      </c>
      <c r="K2589" s="88">
        <f t="shared" si="243"/>
        <v>6.3333333333333325E-2</v>
      </c>
      <c r="L2589" s="238">
        <v>2070650</v>
      </c>
      <c r="M2589" s="238">
        <v>1728542.6</v>
      </c>
      <c r="N2589" s="89">
        <v>0.06</v>
      </c>
      <c r="O2589" s="239">
        <f t="shared" si="245"/>
        <v>2194889</v>
      </c>
      <c r="P2589" s="238">
        <f t="shared" si="246"/>
        <v>771979.54389954335</v>
      </c>
      <c r="Q2589" s="238">
        <f t="shared" si="247"/>
        <v>1422909.4561004566</v>
      </c>
      <c r="R2589" s="89">
        <v>0.05</v>
      </c>
      <c r="S2589" s="238">
        <f t="shared" si="244"/>
        <v>1351763.9832954337</v>
      </c>
    </row>
    <row r="2590" spans="2:19" ht="15" customHeight="1" x14ac:dyDescent="0.25">
      <c r="B2590" s="11">
        <v>2586</v>
      </c>
      <c r="C2590" s="161" t="s">
        <v>1158</v>
      </c>
      <c r="D2590" s="36"/>
      <c r="E2590" s="152">
        <v>42455</v>
      </c>
      <c r="F2590" s="58">
        <v>44482</v>
      </c>
      <c r="G2590" s="5">
        <f t="shared" si="242"/>
        <v>5.5534246575342463</v>
      </c>
      <c r="H2590" s="11">
        <v>25</v>
      </c>
      <c r="I2590" s="11"/>
      <c r="J2590" s="87">
        <v>0.05</v>
      </c>
      <c r="K2590" s="88">
        <f t="shared" si="243"/>
        <v>3.7999999999999999E-2</v>
      </c>
      <c r="L2590" s="238">
        <v>36320531</v>
      </c>
      <c r="M2590" s="238">
        <v>30319747.629999999</v>
      </c>
      <c r="N2590" s="89">
        <v>0.06</v>
      </c>
      <c r="O2590" s="239">
        <f t="shared" si="245"/>
        <v>38499762.859999999</v>
      </c>
      <c r="P2590" s="238">
        <f t="shared" si="246"/>
        <v>8124610.2302859174</v>
      </c>
      <c r="Q2590" s="238">
        <f t="shared" si="247"/>
        <v>30375152.629714083</v>
      </c>
      <c r="R2590" s="89">
        <v>0.05</v>
      </c>
      <c r="S2590" s="238">
        <f t="shared" si="244"/>
        <v>28856394.998228379</v>
      </c>
    </row>
    <row r="2591" spans="2:19" ht="15" customHeight="1" x14ac:dyDescent="0.25">
      <c r="B2591" s="11">
        <v>2587</v>
      </c>
      <c r="C2591" s="161" t="s">
        <v>1159</v>
      </c>
      <c r="D2591" s="36"/>
      <c r="E2591" s="152">
        <v>42455</v>
      </c>
      <c r="F2591" s="58">
        <v>44482</v>
      </c>
      <c r="G2591" s="5">
        <f t="shared" si="242"/>
        <v>5.5534246575342463</v>
      </c>
      <c r="H2591" s="11">
        <v>15</v>
      </c>
      <c r="I2591" s="11"/>
      <c r="J2591" s="87">
        <v>0.05</v>
      </c>
      <c r="K2591" s="88">
        <f t="shared" si="243"/>
        <v>6.3333333333333325E-2</v>
      </c>
      <c r="L2591" s="238">
        <v>690853</v>
      </c>
      <c r="M2591" s="238">
        <v>576712.06999999995</v>
      </c>
      <c r="N2591" s="89">
        <v>0.06</v>
      </c>
      <c r="O2591" s="239">
        <f t="shared" si="245"/>
        <v>732304.18</v>
      </c>
      <c r="P2591" s="238">
        <f t="shared" si="246"/>
        <v>257563.75236840179</v>
      </c>
      <c r="Q2591" s="238">
        <f t="shared" si="247"/>
        <v>474740.42763159826</v>
      </c>
      <c r="R2591" s="89">
        <v>0.05</v>
      </c>
      <c r="S2591" s="238">
        <f t="shared" si="244"/>
        <v>451003.40625001834</v>
      </c>
    </row>
    <row r="2592" spans="2:19" ht="15" customHeight="1" x14ac:dyDescent="0.25">
      <c r="B2592" s="11">
        <v>2588</v>
      </c>
      <c r="C2592" s="161" t="s">
        <v>968</v>
      </c>
      <c r="D2592" s="36"/>
      <c r="E2592" s="152">
        <v>42455</v>
      </c>
      <c r="F2592" s="58">
        <v>44482</v>
      </c>
      <c r="G2592" s="5">
        <f t="shared" si="242"/>
        <v>5.5534246575342463</v>
      </c>
      <c r="H2592" s="11">
        <v>15</v>
      </c>
      <c r="I2592" s="11"/>
      <c r="J2592" s="87">
        <v>0.05</v>
      </c>
      <c r="K2592" s="88">
        <f t="shared" si="243"/>
        <v>6.3333333333333325E-2</v>
      </c>
      <c r="L2592" s="238">
        <v>5382276</v>
      </c>
      <c r="M2592" s="238">
        <v>4493030.4000000004</v>
      </c>
      <c r="N2592" s="89">
        <v>0.06</v>
      </c>
      <c r="O2592" s="239">
        <f t="shared" si="245"/>
        <v>5705212.5600000005</v>
      </c>
      <c r="P2592" s="238">
        <f t="shared" si="246"/>
        <v>2006619.6467879452</v>
      </c>
      <c r="Q2592" s="238">
        <f t="shared" si="247"/>
        <v>3698592.9132120553</v>
      </c>
      <c r="R2592" s="89">
        <v>0.05</v>
      </c>
      <c r="S2592" s="238">
        <f t="shared" si="244"/>
        <v>3513663.2675514524</v>
      </c>
    </row>
    <row r="2593" spans="2:19" ht="15" customHeight="1" x14ac:dyDescent="0.25">
      <c r="B2593" s="11">
        <v>2589</v>
      </c>
      <c r="C2593" s="161" t="s">
        <v>968</v>
      </c>
      <c r="D2593" s="36"/>
      <c r="E2593" s="152">
        <v>42455</v>
      </c>
      <c r="F2593" s="58">
        <v>44482</v>
      </c>
      <c r="G2593" s="5">
        <f t="shared" si="242"/>
        <v>5.5534246575342463</v>
      </c>
      <c r="H2593" s="11">
        <v>15</v>
      </c>
      <c r="I2593" s="11"/>
      <c r="J2593" s="87">
        <v>0.05</v>
      </c>
      <c r="K2593" s="88">
        <f t="shared" si="243"/>
        <v>6.3333333333333325E-2</v>
      </c>
      <c r="L2593" s="238">
        <v>5382276</v>
      </c>
      <c r="M2593" s="238">
        <v>4493030.4000000004</v>
      </c>
      <c r="N2593" s="89">
        <v>0.06</v>
      </c>
      <c r="O2593" s="239">
        <f t="shared" si="245"/>
        <v>5705212.5600000005</v>
      </c>
      <c r="P2593" s="238">
        <f t="shared" si="246"/>
        <v>2006619.6467879452</v>
      </c>
      <c r="Q2593" s="238">
        <f t="shared" si="247"/>
        <v>3698592.9132120553</v>
      </c>
      <c r="R2593" s="89">
        <v>0.05</v>
      </c>
      <c r="S2593" s="238">
        <f t="shared" si="244"/>
        <v>3513663.2675514524</v>
      </c>
    </row>
    <row r="2594" spans="2:19" ht="15" customHeight="1" x14ac:dyDescent="0.25">
      <c r="B2594" s="11">
        <v>2590</v>
      </c>
      <c r="C2594" s="161" t="s">
        <v>973</v>
      </c>
      <c r="D2594" s="36"/>
      <c r="E2594" s="152">
        <v>42455</v>
      </c>
      <c r="F2594" s="58">
        <v>44482</v>
      </c>
      <c r="G2594" s="5">
        <f t="shared" si="242"/>
        <v>5.5534246575342463</v>
      </c>
      <c r="H2594" s="11">
        <v>25</v>
      </c>
      <c r="I2594" s="11"/>
      <c r="J2594" s="87">
        <v>0.05</v>
      </c>
      <c r="K2594" s="88">
        <f t="shared" si="243"/>
        <v>3.7999999999999999E-2</v>
      </c>
      <c r="L2594" s="238">
        <v>13965881</v>
      </c>
      <c r="M2594" s="238">
        <v>11658474.560000001</v>
      </c>
      <c r="N2594" s="89">
        <v>0.06</v>
      </c>
      <c r="O2594" s="239">
        <f t="shared" si="245"/>
        <v>14803833.860000001</v>
      </c>
      <c r="P2594" s="238">
        <f t="shared" si="246"/>
        <v>3124055.0873982469</v>
      </c>
      <c r="Q2594" s="238">
        <f t="shared" si="247"/>
        <v>11679778.772601753</v>
      </c>
      <c r="R2594" s="89">
        <v>0.05</v>
      </c>
      <c r="S2594" s="238">
        <f t="shared" si="244"/>
        <v>11095789.833971666</v>
      </c>
    </row>
    <row r="2595" spans="2:19" ht="15" customHeight="1" x14ac:dyDescent="0.25">
      <c r="B2595" s="11">
        <v>2591</v>
      </c>
      <c r="C2595" s="161" t="s">
        <v>1160</v>
      </c>
      <c r="D2595" s="36"/>
      <c r="E2595" s="152">
        <v>42455</v>
      </c>
      <c r="F2595" s="58">
        <v>44482</v>
      </c>
      <c r="G2595" s="5">
        <f t="shared" si="242"/>
        <v>5.5534246575342463</v>
      </c>
      <c r="H2595" s="11">
        <v>15</v>
      </c>
      <c r="I2595" s="11"/>
      <c r="J2595" s="87">
        <v>0.05</v>
      </c>
      <c r="K2595" s="88">
        <f t="shared" si="243"/>
        <v>6.3333333333333325E-2</v>
      </c>
      <c r="L2595" s="238">
        <v>217701640</v>
      </c>
      <c r="M2595" s="238">
        <v>181733542.94999999</v>
      </c>
      <c r="N2595" s="89">
        <v>0.05</v>
      </c>
      <c r="O2595" s="239">
        <f t="shared" si="245"/>
        <v>228586722</v>
      </c>
      <c r="P2595" s="238">
        <f t="shared" si="246"/>
        <v>80397812.094849303</v>
      </c>
      <c r="Q2595" s="238">
        <f t="shared" si="247"/>
        <v>148188909.90515071</v>
      </c>
      <c r="R2595" s="89">
        <v>0.05</v>
      </c>
      <c r="S2595" s="238">
        <f t="shared" si="244"/>
        <v>140779464.40989316</v>
      </c>
    </row>
    <row r="2596" spans="2:19" ht="15" customHeight="1" x14ac:dyDescent="0.25">
      <c r="B2596" s="11">
        <v>2592</v>
      </c>
      <c r="C2596" s="161" t="s">
        <v>1161</v>
      </c>
      <c r="D2596" s="36"/>
      <c r="E2596" s="152">
        <v>42455</v>
      </c>
      <c r="F2596" s="58">
        <v>44482</v>
      </c>
      <c r="G2596" s="5">
        <f t="shared" si="242"/>
        <v>5.5534246575342463</v>
      </c>
      <c r="H2596" s="11">
        <v>15</v>
      </c>
      <c r="I2596" s="11"/>
      <c r="J2596" s="87">
        <v>0.05</v>
      </c>
      <c r="K2596" s="88">
        <f t="shared" si="243"/>
        <v>6.3333333333333325E-2</v>
      </c>
      <c r="L2596" s="238">
        <v>6840344</v>
      </c>
      <c r="M2596" s="238">
        <v>5710200.21</v>
      </c>
      <c r="N2596" s="89">
        <v>0.05</v>
      </c>
      <c r="O2596" s="239">
        <f t="shared" si="245"/>
        <v>7182361.2000000002</v>
      </c>
      <c r="P2596" s="238">
        <f t="shared" si="246"/>
        <v>2526157.7798684929</v>
      </c>
      <c r="Q2596" s="238">
        <f t="shared" si="247"/>
        <v>4656203.4201315073</v>
      </c>
      <c r="R2596" s="89">
        <v>0.05</v>
      </c>
      <c r="S2596" s="238">
        <f t="shared" si="244"/>
        <v>4423393.2491249321</v>
      </c>
    </row>
    <row r="2597" spans="2:19" ht="15" customHeight="1" x14ac:dyDescent="0.25">
      <c r="B2597" s="11">
        <v>2593</v>
      </c>
      <c r="C2597" s="161" t="s">
        <v>1161</v>
      </c>
      <c r="D2597" s="36"/>
      <c r="E2597" s="152">
        <v>42455</v>
      </c>
      <c r="F2597" s="58">
        <v>44482</v>
      </c>
      <c r="G2597" s="5">
        <f t="shared" si="242"/>
        <v>5.5534246575342463</v>
      </c>
      <c r="H2597" s="11">
        <v>15</v>
      </c>
      <c r="I2597" s="11"/>
      <c r="J2597" s="87">
        <v>0.05</v>
      </c>
      <c r="K2597" s="88">
        <f t="shared" si="243"/>
        <v>6.3333333333333325E-2</v>
      </c>
      <c r="L2597" s="238">
        <v>6840344</v>
      </c>
      <c r="M2597" s="238">
        <v>5710200.21</v>
      </c>
      <c r="N2597" s="89">
        <v>0.05</v>
      </c>
      <c r="O2597" s="239">
        <f t="shared" si="245"/>
        <v>7182361.2000000002</v>
      </c>
      <c r="P2597" s="238">
        <f t="shared" si="246"/>
        <v>2526157.7798684929</v>
      </c>
      <c r="Q2597" s="238">
        <f t="shared" si="247"/>
        <v>4656203.4201315073</v>
      </c>
      <c r="R2597" s="89">
        <v>0.05</v>
      </c>
      <c r="S2597" s="238">
        <f t="shared" si="244"/>
        <v>4423393.2491249321</v>
      </c>
    </row>
    <row r="2598" spans="2:19" ht="15" customHeight="1" x14ac:dyDescent="0.25">
      <c r="B2598" s="11">
        <v>2594</v>
      </c>
      <c r="C2598" s="161" t="s">
        <v>1162</v>
      </c>
      <c r="D2598" s="36"/>
      <c r="E2598" s="152">
        <v>42455</v>
      </c>
      <c r="F2598" s="58">
        <v>44482</v>
      </c>
      <c r="G2598" s="5">
        <f t="shared" si="242"/>
        <v>5.5534246575342463</v>
      </c>
      <c r="H2598" s="11">
        <v>15</v>
      </c>
      <c r="I2598" s="11"/>
      <c r="J2598" s="87">
        <v>0.05</v>
      </c>
      <c r="K2598" s="88">
        <f t="shared" si="243"/>
        <v>6.3333333333333325E-2</v>
      </c>
      <c r="L2598" s="238">
        <v>5422920</v>
      </c>
      <c r="M2598" s="238">
        <v>4526959.3</v>
      </c>
      <c r="N2598" s="89">
        <v>0.05</v>
      </c>
      <c r="O2598" s="239">
        <f t="shared" si="245"/>
        <v>5694066</v>
      </c>
      <c r="P2598" s="238">
        <f t="shared" si="246"/>
        <v>2002699.213315068</v>
      </c>
      <c r="Q2598" s="238">
        <f t="shared" si="247"/>
        <v>3691366.7866849322</v>
      </c>
      <c r="R2598" s="89">
        <v>0.05</v>
      </c>
      <c r="S2598" s="238">
        <f t="shared" si="244"/>
        <v>3506798.4473506855</v>
      </c>
    </row>
    <row r="2599" spans="2:19" ht="15" customHeight="1" x14ac:dyDescent="0.25">
      <c r="B2599" s="11">
        <v>2595</v>
      </c>
      <c r="C2599" s="161" t="s">
        <v>1163</v>
      </c>
      <c r="D2599" s="36"/>
      <c r="E2599" s="152">
        <v>42455</v>
      </c>
      <c r="F2599" s="58">
        <v>44482</v>
      </c>
      <c r="G2599" s="5">
        <f t="shared" si="242"/>
        <v>5.5534246575342463</v>
      </c>
      <c r="H2599" s="11">
        <v>15</v>
      </c>
      <c r="I2599" s="11"/>
      <c r="J2599" s="87">
        <v>0.05</v>
      </c>
      <c r="K2599" s="88">
        <f t="shared" si="243"/>
        <v>6.3333333333333325E-2</v>
      </c>
      <c r="L2599" s="238">
        <v>2506428</v>
      </c>
      <c r="M2599" s="238">
        <v>2092322.5</v>
      </c>
      <c r="N2599" s="89">
        <v>0.05</v>
      </c>
      <c r="O2599" s="239">
        <f t="shared" si="245"/>
        <v>2631749.4</v>
      </c>
      <c r="P2599" s="238">
        <f t="shared" si="246"/>
        <v>925630.72732602723</v>
      </c>
      <c r="Q2599" s="238">
        <f t="shared" si="247"/>
        <v>1706118.6726739728</v>
      </c>
      <c r="R2599" s="89">
        <v>0.05</v>
      </c>
      <c r="S2599" s="238">
        <f t="shared" si="244"/>
        <v>1620812.7390402742</v>
      </c>
    </row>
    <row r="2600" spans="2:19" ht="15" customHeight="1" x14ac:dyDescent="0.25">
      <c r="B2600" s="11">
        <v>2596</v>
      </c>
      <c r="C2600" s="161" t="s">
        <v>1164</v>
      </c>
      <c r="D2600" s="36"/>
      <c r="E2600" s="152">
        <v>42455</v>
      </c>
      <c r="F2600" s="58">
        <v>44482</v>
      </c>
      <c r="G2600" s="5">
        <f t="shared" si="242"/>
        <v>5.5534246575342463</v>
      </c>
      <c r="H2600" s="11">
        <v>15</v>
      </c>
      <c r="I2600" s="11"/>
      <c r="J2600" s="87">
        <v>0.05</v>
      </c>
      <c r="K2600" s="88">
        <f t="shared" si="243"/>
        <v>6.3333333333333325E-2</v>
      </c>
      <c r="L2600" s="238">
        <v>5068045</v>
      </c>
      <c r="M2600" s="238">
        <v>4230715.82</v>
      </c>
      <c r="N2600" s="89">
        <v>0.05</v>
      </c>
      <c r="O2600" s="239">
        <f t="shared" si="245"/>
        <v>5321447.25</v>
      </c>
      <c r="P2600" s="238">
        <f t="shared" si="246"/>
        <v>1871642.9035547941</v>
      </c>
      <c r="Q2600" s="238">
        <f t="shared" si="247"/>
        <v>3449804.3464452056</v>
      </c>
      <c r="R2600" s="89">
        <v>0.05</v>
      </c>
      <c r="S2600" s="238">
        <f t="shared" si="244"/>
        <v>3277314.129122945</v>
      </c>
    </row>
    <row r="2601" spans="2:19" ht="15" customHeight="1" x14ac:dyDescent="0.25">
      <c r="B2601" s="11">
        <v>2597</v>
      </c>
      <c r="C2601" s="161" t="s">
        <v>1164</v>
      </c>
      <c r="D2601" s="36"/>
      <c r="E2601" s="152">
        <v>42455</v>
      </c>
      <c r="F2601" s="58">
        <v>44482</v>
      </c>
      <c r="G2601" s="5">
        <f t="shared" si="242"/>
        <v>5.5534246575342463</v>
      </c>
      <c r="H2601" s="11">
        <v>15</v>
      </c>
      <c r="I2601" s="11"/>
      <c r="J2601" s="87">
        <v>0.05</v>
      </c>
      <c r="K2601" s="88">
        <f t="shared" si="243"/>
        <v>6.3333333333333325E-2</v>
      </c>
      <c r="L2601" s="238">
        <v>5068045</v>
      </c>
      <c r="M2601" s="238">
        <v>4230715.82</v>
      </c>
      <c r="N2601" s="89">
        <v>0.05</v>
      </c>
      <c r="O2601" s="239">
        <f t="shared" si="245"/>
        <v>5321447.25</v>
      </c>
      <c r="P2601" s="238">
        <f t="shared" si="246"/>
        <v>1871642.9035547941</v>
      </c>
      <c r="Q2601" s="238">
        <f t="shared" si="247"/>
        <v>3449804.3464452056</v>
      </c>
      <c r="R2601" s="89">
        <v>0.05</v>
      </c>
      <c r="S2601" s="238">
        <f t="shared" si="244"/>
        <v>3277314.129122945</v>
      </c>
    </row>
    <row r="2602" spans="2:19" ht="15" customHeight="1" x14ac:dyDescent="0.25">
      <c r="B2602" s="11">
        <v>2598</v>
      </c>
      <c r="C2602" s="161" t="s">
        <v>1164</v>
      </c>
      <c r="D2602" s="36"/>
      <c r="E2602" s="152">
        <v>42455</v>
      </c>
      <c r="F2602" s="58">
        <v>44482</v>
      </c>
      <c r="G2602" s="5">
        <f t="shared" si="242"/>
        <v>5.5534246575342463</v>
      </c>
      <c r="H2602" s="11">
        <v>15</v>
      </c>
      <c r="I2602" s="11"/>
      <c r="J2602" s="87">
        <v>0.05</v>
      </c>
      <c r="K2602" s="88">
        <f t="shared" si="243"/>
        <v>6.3333333333333325E-2</v>
      </c>
      <c r="L2602" s="238">
        <v>5068045</v>
      </c>
      <c r="M2602" s="238">
        <v>4230715.82</v>
      </c>
      <c r="N2602" s="89">
        <v>0.05</v>
      </c>
      <c r="O2602" s="239">
        <f t="shared" si="245"/>
        <v>5321447.25</v>
      </c>
      <c r="P2602" s="238">
        <f t="shared" si="246"/>
        <v>1871642.9035547941</v>
      </c>
      <c r="Q2602" s="238">
        <f t="shared" si="247"/>
        <v>3449804.3464452056</v>
      </c>
      <c r="R2602" s="89">
        <v>0.05</v>
      </c>
      <c r="S2602" s="238">
        <f t="shared" si="244"/>
        <v>3277314.129122945</v>
      </c>
    </row>
    <row r="2603" spans="2:19" ht="15" customHeight="1" x14ac:dyDescent="0.25">
      <c r="B2603" s="11">
        <v>2599</v>
      </c>
      <c r="C2603" s="161" t="s">
        <v>1165</v>
      </c>
      <c r="D2603" s="36"/>
      <c r="E2603" s="152">
        <v>42455</v>
      </c>
      <c r="F2603" s="58">
        <v>44482</v>
      </c>
      <c r="G2603" s="5">
        <f t="shared" si="242"/>
        <v>5.5534246575342463</v>
      </c>
      <c r="H2603" s="11">
        <v>15</v>
      </c>
      <c r="I2603" s="11"/>
      <c r="J2603" s="87">
        <v>0.05</v>
      </c>
      <c r="K2603" s="88">
        <f t="shared" si="243"/>
        <v>6.3333333333333325E-2</v>
      </c>
      <c r="L2603" s="238">
        <v>2302310</v>
      </c>
      <c r="M2603" s="238">
        <v>1921928.36</v>
      </c>
      <c r="N2603" s="89">
        <v>0.05</v>
      </c>
      <c r="O2603" s="239">
        <f t="shared" si="245"/>
        <v>2417425.5</v>
      </c>
      <c r="P2603" s="238">
        <f t="shared" si="246"/>
        <v>850249.39069863001</v>
      </c>
      <c r="Q2603" s="238">
        <f t="shared" si="247"/>
        <v>1567176.1093013701</v>
      </c>
      <c r="R2603" s="89">
        <v>0.05</v>
      </c>
      <c r="S2603" s="238">
        <f t="shared" si="244"/>
        <v>1488817.3038363014</v>
      </c>
    </row>
    <row r="2604" spans="2:19" ht="15" customHeight="1" x14ac:dyDescent="0.25">
      <c r="B2604" s="11">
        <v>2600</v>
      </c>
      <c r="C2604" s="161" t="s">
        <v>1165</v>
      </c>
      <c r="D2604" s="36"/>
      <c r="E2604" s="152">
        <v>42455</v>
      </c>
      <c r="F2604" s="58">
        <v>44482</v>
      </c>
      <c r="G2604" s="5">
        <f t="shared" si="242"/>
        <v>5.5534246575342463</v>
      </c>
      <c r="H2604" s="11">
        <v>15</v>
      </c>
      <c r="I2604" s="11"/>
      <c r="J2604" s="87">
        <v>0.05</v>
      </c>
      <c r="K2604" s="88">
        <f t="shared" si="243"/>
        <v>6.3333333333333325E-2</v>
      </c>
      <c r="L2604" s="238">
        <v>2302310</v>
      </c>
      <c r="M2604" s="238">
        <v>1921928.36</v>
      </c>
      <c r="N2604" s="89">
        <v>0.05</v>
      </c>
      <c r="O2604" s="239">
        <f t="shared" si="245"/>
        <v>2417425.5</v>
      </c>
      <c r="P2604" s="238">
        <f t="shared" si="246"/>
        <v>850249.39069863001</v>
      </c>
      <c r="Q2604" s="238">
        <f t="shared" si="247"/>
        <v>1567176.1093013701</v>
      </c>
      <c r="R2604" s="89">
        <v>0.05</v>
      </c>
      <c r="S2604" s="238">
        <f t="shared" si="244"/>
        <v>1488817.3038363014</v>
      </c>
    </row>
    <row r="2605" spans="2:19" ht="15" customHeight="1" x14ac:dyDescent="0.25">
      <c r="B2605" s="11">
        <v>2601</v>
      </c>
      <c r="C2605" s="161" t="s">
        <v>1166</v>
      </c>
      <c r="D2605" s="36"/>
      <c r="E2605" s="152">
        <v>42455</v>
      </c>
      <c r="F2605" s="58">
        <v>44482</v>
      </c>
      <c r="G2605" s="5">
        <f t="shared" si="242"/>
        <v>5.5534246575342463</v>
      </c>
      <c r="H2605" s="11">
        <v>15</v>
      </c>
      <c r="I2605" s="11"/>
      <c r="J2605" s="87">
        <v>0.05</v>
      </c>
      <c r="K2605" s="88">
        <f t="shared" si="243"/>
        <v>6.3333333333333325E-2</v>
      </c>
      <c r="L2605" s="238">
        <v>2783570</v>
      </c>
      <c r="M2605" s="238">
        <v>2323675.8199999998</v>
      </c>
      <c r="N2605" s="89">
        <v>0.05</v>
      </c>
      <c r="O2605" s="239">
        <f t="shared" si="245"/>
        <v>2922748.5</v>
      </c>
      <c r="P2605" s="238">
        <f t="shared" si="246"/>
        <v>1027980.0272191778</v>
      </c>
      <c r="Q2605" s="238">
        <f t="shared" si="247"/>
        <v>1894768.4727808223</v>
      </c>
      <c r="R2605" s="89">
        <v>0.05</v>
      </c>
      <c r="S2605" s="238">
        <f t="shared" si="244"/>
        <v>1800030.0491417812</v>
      </c>
    </row>
    <row r="2606" spans="2:19" ht="15" customHeight="1" x14ac:dyDescent="0.25">
      <c r="B2606" s="11">
        <v>2602</v>
      </c>
      <c r="C2606" s="161" t="s">
        <v>1167</v>
      </c>
      <c r="D2606" s="36"/>
      <c r="E2606" s="152">
        <v>42455</v>
      </c>
      <c r="F2606" s="58">
        <v>44482</v>
      </c>
      <c r="G2606" s="5">
        <f t="shared" si="242"/>
        <v>5.5534246575342463</v>
      </c>
      <c r="H2606" s="11">
        <v>15</v>
      </c>
      <c r="I2606" s="11"/>
      <c r="J2606" s="87">
        <v>0.05</v>
      </c>
      <c r="K2606" s="88">
        <f t="shared" si="243"/>
        <v>6.3333333333333325E-2</v>
      </c>
      <c r="L2606" s="238">
        <v>2276276</v>
      </c>
      <c r="M2606" s="238">
        <v>1900195.63</v>
      </c>
      <c r="N2606" s="89">
        <v>0.05</v>
      </c>
      <c r="O2606" s="239">
        <f t="shared" si="245"/>
        <v>2390089.8000000003</v>
      </c>
      <c r="P2606" s="238">
        <f t="shared" si="246"/>
        <v>840634.9631726027</v>
      </c>
      <c r="Q2606" s="238">
        <f t="shared" si="247"/>
        <v>1549454.8368273976</v>
      </c>
      <c r="R2606" s="89">
        <v>0.05</v>
      </c>
      <c r="S2606" s="238">
        <f t="shared" si="244"/>
        <v>1471982.0949860276</v>
      </c>
    </row>
    <row r="2607" spans="2:19" ht="15" customHeight="1" x14ac:dyDescent="0.25">
      <c r="B2607" s="11">
        <v>2603</v>
      </c>
      <c r="C2607" s="161" t="s">
        <v>1168</v>
      </c>
      <c r="D2607" s="36"/>
      <c r="E2607" s="152">
        <v>42455</v>
      </c>
      <c r="F2607" s="58">
        <v>44482</v>
      </c>
      <c r="G2607" s="5">
        <f t="shared" si="242"/>
        <v>5.5534246575342463</v>
      </c>
      <c r="H2607" s="11">
        <v>15</v>
      </c>
      <c r="I2607" s="11"/>
      <c r="J2607" s="87">
        <v>0.05</v>
      </c>
      <c r="K2607" s="88">
        <f t="shared" si="243"/>
        <v>6.3333333333333325E-2</v>
      </c>
      <c r="L2607" s="238">
        <v>1668369</v>
      </c>
      <c r="M2607" s="238">
        <v>1392725.42</v>
      </c>
      <c r="N2607" s="89">
        <v>0.05</v>
      </c>
      <c r="O2607" s="239">
        <f t="shared" si="245"/>
        <v>1751787.4500000002</v>
      </c>
      <c r="P2607" s="238">
        <f t="shared" si="246"/>
        <v>616133.24257397256</v>
      </c>
      <c r="Q2607" s="238">
        <f t="shared" si="247"/>
        <v>1135654.2074260276</v>
      </c>
      <c r="R2607" s="89">
        <v>0.05</v>
      </c>
      <c r="S2607" s="238">
        <f t="shared" si="244"/>
        <v>1078871.4970547261</v>
      </c>
    </row>
    <row r="2608" spans="2:19" ht="15" customHeight="1" x14ac:dyDescent="0.25">
      <c r="B2608" s="11">
        <v>2604</v>
      </c>
      <c r="C2608" s="161" t="s">
        <v>1169</v>
      </c>
      <c r="D2608" s="36"/>
      <c r="E2608" s="152">
        <v>42455</v>
      </c>
      <c r="F2608" s="58">
        <v>44482</v>
      </c>
      <c r="G2608" s="5">
        <f t="shared" si="242"/>
        <v>5.5534246575342463</v>
      </c>
      <c r="H2608" s="11">
        <v>8</v>
      </c>
      <c r="I2608" s="11"/>
      <c r="J2608" s="87">
        <v>0.05</v>
      </c>
      <c r="K2608" s="88">
        <f t="shared" si="243"/>
        <v>0.11874999999999999</v>
      </c>
      <c r="L2608" s="238">
        <v>971206</v>
      </c>
      <c r="M2608" s="238">
        <v>810745.88</v>
      </c>
      <c r="N2608" s="89">
        <v>0.05</v>
      </c>
      <c r="O2608" s="239">
        <f t="shared" si="245"/>
        <v>1019766.3</v>
      </c>
      <c r="P2608" s="238">
        <f t="shared" si="246"/>
        <v>672504.44369691773</v>
      </c>
      <c r="Q2608" s="238">
        <f t="shared" si="247"/>
        <v>347261.85630308231</v>
      </c>
      <c r="R2608" s="89">
        <v>0.05</v>
      </c>
      <c r="S2608" s="238">
        <f t="shared" si="244"/>
        <v>329898.7634879282</v>
      </c>
    </row>
    <row r="2609" spans="2:19" ht="15" customHeight="1" x14ac:dyDescent="0.25">
      <c r="B2609" s="11">
        <v>2605</v>
      </c>
      <c r="C2609" s="161" t="s">
        <v>1170</v>
      </c>
      <c r="D2609" s="36"/>
      <c r="E2609" s="152">
        <v>42455</v>
      </c>
      <c r="F2609" s="58">
        <v>44482</v>
      </c>
      <c r="G2609" s="5">
        <f t="shared" si="242"/>
        <v>5.5534246575342463</v>
      </c>
      <c r="H2609" s="11">
        <v>15</v>
      </c>
      <c r="I2609" s="11"/>
      <c r="J2609" s="87">
        <v>0.05</v>
      </c>
      <c r="K2609" s="88">
        <f t="shared" si="243"/>
        <v>6.3333333333333325E-2</v>
      </c>
      <c r="L2609" s="238">
        <v>1159028</v>
      </c>
      <c r="M2609" s="238">
        <v>967536.42</v>
      </c>
      <c r="N2609" s="89">
        <v>0.05</v>
      </c>
      <c r="O2609" s="239">
        <f t="shared" si="245"/>
        <v>1216979.4000000001</v>
      </c>
      <c r="P2609" s="238">
        <f t="shared" si="246"/>
        <v>428032.21581917803</v>
      </c>
      <c r="Q2609" s="238">
        <f t="shared" si="247"/>
        <v>788947.18418082211</v>
      </c>
      <c r="R2609" s="89">
        <v>0.05</v>
      </c>
      <c r="S2609" s="238">
        <f t="shared" si="244"/>
        <v>749499.824971781</v>
      </c>
    </row>
    <row r="2610" spans="2:19" ht="15" customHeight="1" x14ac:dyDescent="0.25">
      <c r="B2610" s="11">
        <v>2606</v>
      </c>
      <c r="C2610" s="161" t="s">
        <v>1171</v>
      </c>
      <c r="D2610" s="36"/>
      <c r="E2610" s="152">
        <v>42455</v>
      </c>
      <c r="F2610" s="58">
        <v>44482</v>
      </c>
      <c r="G2610" s="5">
        <f t="shared" si="242"/>
        <v>5.5534246575342463</v>
      </c>
      <c r="H2610" s="11">
        <v>15</v>
      </c>
      <c r="I2610" s="11"/>
      <c r="J2610" s="87">
        <v>0.05</v>
      </c>
      <c r="K2610" s="88">
        <f t="shared" si="243"/>
        <v>6.3333333333333325E-2</v>
      </c>
      <c r="L2610" s="238">
        <v>1540366</v>
      </c>
      <c r="M2610" s="238">
        <v>1285870.76</v>
      </c>
      <c r="N2610" s="89">
        <v>0.05</v>
      </c>
      <c r="O2610" s="239">
        <f t="shared" si="245"/>
        <v>1617384.3</v>
      </c>
      <c r="P2610" s="238">
        <f t="shared" si="246"/>
        <v>568861.38398082182</v>
      </c>
      <c r="Q2610" s="238">
        <f t="shared" si="247"/>
        <v>1048522.9160191782</v>
      </c>
      <c r="R2610" s="89">
        <v>0.05</v>
      </c>
      <c r="S2610" s="238">
        <f t="shared" si="244"/>
        <v>996096.77021821926</v>
      </c>
    </row>
    <row r="2611" spans="2:19" ht="15" customHeight="1" x14ac:dyDescent="0.25">
      <c r="B2611" s="11">
        <v>2607</v>
      </c>
      <c r="C2611" s="161" t="s">
        <v>985</v>
      </c>
      <c r="D2611" s="36"/>
      <c r="E2611" s="152">
        <v>42455</v>
      </c>
      <c r="F2611" s="58">
        <v>44482</v>
      </c>
      <c r="G2611" s="5">
        <f t="shared" si="242"/>
        <v>5.5534246575342463</v>
      </c>
      <c r="H2611" s="11">
        <v>15</v>
      </c>
      <c r="I2611" s="11"/>
      <c r="J2611" s="87">
        <v>0.05</v>
      </c>
      <c r="K2611" s="88">
        <f t="shared" si="243"/>
        <v>6.3333333333333325E-2</v>
      </c>
      <c r="L2611" s="238">
        <v>751363</v>
      </c>
      <c r="M2611" s="238">
        <v>627224.77</v>
      </c>
      <c r="N2611" s="89">
        <v>0.05</v>
      </c>
      <c r="O2611" s="239">
        <f t="shared" si="245"/>
        <v>788931.15</v>
      </c>
      <c r="P2611" s="238">
        <f t="shared" si="246"/>
        <v>277480.41442876711</v>
      </c>
      <c r="Q2611" s="238">
        <f t="shared" si="247"/>
        <v>511450.73557123292</v>
      </c>
      <c r="R2611" s="89">
        <v>0.05</v>
      </c>
      <c r="S2611" s="238">
        <f t="shared" si="244"/>
        <v>485878.19879267126</v>
      </c>
    </row>
    <row r="2612" spans="2:19" ht="15" customHeight="1" x14ac:dyDescent="0.25">
      <c r="B2612" s="11">
        <v>2608</v>
      </c>
      <c r="C2612" s="161" t="s">
        <v>985</v>
      </c>
      <c r="D2612" s="36"/>
      <c r="E2612" s="152">
        <v>42455</v>
      </c>
      <c r="F2612" s="58">
        <v>44482</v>
      </c>
      <c r="G2612" s="5">
        <f t="shared" si="242"/>
        <v>5.5534246575342463</v>
      </c>
      <c r="H2612" s="11">
        <v>15</v>
      </c>
      <c r="I2612" s="11"/>
      <c r="J2612" s="87">
        <v>0.05</v>
      </c>
      <c r="K2612" s="88">
        <f t="shared" si="243"/>
        <v>6.3333333333333325E-2</v>
      </c>
      <c r="L2612" s="238">
        <v>751363</v>
      </c>
      <c r="M2612" s="238">
        <v>627224.77</v>
      </c>
      <c r="N2612" s="89">
        <v>0.05</v>
      </c>
      <c r="O2612" s="239">
        <f t="shared" si="245"/>
        <v>788931.15</v>
      </c>
      <c r="P2612" s="238">
        <f t="shared" si="246"/>
        <v>277480.41442876711</v>
      </c>
      <c r="Q2612" s="238">
        <f t="shared" si="247"/>
        <v>511450.73557123292</v>
      </c>
      <c r="R2612" s="89">
        <v>0.05</v>
      </c>
      <c r="S2612" s="238">
        <f t="shared" si="244"/>
        <v>485878.19879267126</v>
      </c>
    </row>
    <row r="2613" spans="2:19" ht="15" customHeight="1" x14ac:dyDescent="0.25">
      <c r="B2613" s="11">
        <v>2609</v>
      </c>
      <c r="C2613" s="161" t="s">
        <v>985</v>
      </c>
      <c r="D2613" s="36"/>
      <c r="E2613" s="152">
        <v>42455</v>
      </c>
      <c r="F2613" s="58">
        <v>44482</v>
      </c>
      <c r="G2613" s="5">
        <f t="shared" si="242"/>
        <v>5.5534246575342463</v>
      </c>
      <c r="H2613" s="11">
        <v>15</v>
      </c>
      <c r="I2613" s="11"/>
      <c r="J2613" s="87">
        <v>0.05</v>
      </c>
      <c r="K2613" s="88">
        <f t="shared" si="243"/>
        <v>6.3333333333333325E-2</v>
      </c>
      <c r="L2613" s="238">
        <v>751363</v>
      </c>
      <c r="M2613" s="238">
        <v>627224.77</v>
      </c>
      <c r="N2613" s="89">
        <v>0.05</v>
      </c>
      <c r="O2613" s="239">
        <f t="shared" si="245"/>
        <v>788931.15</v>
      </c>
      <c r="P2613" s="238">
        <f t="shared" si="246"/>
        <v>277480.41442876711</v>
      </c>
      <c r="Q2613" s="238">
        <f t="shared" si="247"/>
        <v>511450.73557123292</v>
      </c>
      <c r="R2613" s="89">
        <v>0.05</v>
      </c>
      <c r="S2613" s="238">
        <f t="shared" si="244"/>
        <v>485878.19879267126</v>
      </c>
    </row>
    <row r="2614" spans="2:19" ht="15" customHeight="1" x14ac:dyDescent="0.25">
      <c r="B2614" s="11">
        <v>2610</v>
      </c>
      <c r="C2614" s="161" t="s">
        <v>986</v>
      </c>
      <c r="D2614" s="36"/>
      <c r="E2614" s="152">
        <v>42455</v>
      </c>
      <c r="F2614" s="58">
        <v>44482</v>
      </c>
      <c r="G2614" s="5">
        <f t="shared" si="242"/>
        <v>5.5534246575342463</v>
      </c>
      <c r="H2614" s="11">
        <v>15</v>
      </c>
      <c r="I2614" s="11"/>
      <c r="J2614" s="87">
        <v>0.05</v>
      </c>
      <c r="K2614" s="88">
        <f t="shared" si="243"/>
        <v>6.3333333333333325E-2</v>
      </c>
      <c r="L2614" s="238">
        <v>30918733</v>
      </c>
      <c r="M2614" s="238">
        <v>25810420.579999998</v>
      </c>
      <c r="N2614" s="89">
        <v>0.05</v>
      </c>
      <c r="O2614" s="239">
        <f t="shared" si="245"/>
        <v>32464669.650000002</v>
      </c>
      <c r="P2614" s="238">
        <f t="shared" si="246"/>
        <v>11418372.805757532</v>
      </c>
      <c r="Q2614" s="238">
        <f t="shared" si="247"/>
        <v>21046296.844242468</v>
      </c>
      <c r="R2614" s="89">
        <v>0.05</v>
      </c>
      <c r="S2614" s="238">
        <f t="shared" si="244"/>
        <v>19993982.002030343</v>
      </c>
    </row>
    <row r="2615" spans="2:19" ht="15" customHeight="1" x14ac:dyDescent="0.25">
      <c r="B2615" s="11">
        <v>2611</v>
      </c>
      <c r="C2615" s="161" t="s">
        <v>987</v>
      </c>
      <c r="D2615" s="36"/>
      <c r="E2615" s="152">
        <v>42455</v>
      </c>
      <c r="F2615" s="58">
        <v>44482</v>
      </c>
      <c r="G2615" s="5">
        <f t="shared" si="242"/>
        <v>5.5534246575342463</v>
      </c>
      <c r="H2615" s="11">
        <v>15</v>
      </c>
      <c r="I2615" s="11"/>
      <c r="J2615" s="87">
        <v>0.05</v>
      </c>
      <c r="K2615" s="88">
        <f t="shared" si="243"/>
        <v>6.3333333333333325E-2</v>
      </c>
      <c r="L2615" s="238">
        <v>11905998</v>
      </c>
      <c r="M2615" s="238">
        <v>9938920.0600000005</v>
      </c>
      <c r="N2615" s="89">
        <v>0.05</v>
      </c>
      <c r="O2615" s="239">
        <f t="shared" si="245"/>
        <v>12501297.9</v>
      </c>
      <c r="P2615" s="238">
        <f t="shared" si="246"/>
        <v>4396917.680572602</v>
      </c>
      <c r="Q2615" s="238">
        <f t="shared" si="247"/>
        <v>8104380.2194273984</v>
      </c>
      <c r="R2615" s="89">
        <v>0.05</v>
      </c>
      <c r="S2615" s="238">
        <f t="shared" si="244"/>
        <v>7699161.2084560283</v>
      </c>
    </row>
    <row r="2616" spans="2:19" ht="15" customHeight="1" x14ac:dyDescent="0.25">
      <c r="B2616" s="11">
        <v>2612</v>
      </c>
      <c r="C2616" s="161" t="s">
        <v>987</v>
      </c>
      <c r="D2616" s="36"/>
      <c r="E2616" s="152">
        <v>42455</v>
      </c>
      <c r="F2616" s="58">
        <v>44482</v>
      </c>
      <c r="G2616" s="5">
        <f t="shared" si="242"/>
        <v>5.5534246575342463</v>
      </c>
      <c r="H2616" s="11">
        <v>15</v>
      </c>
      <c r="I2616" s="11"/>
      <c r="J2616" s="87">
        <v>0.05</v>
      </c>
      <c r="K2616" s="88">
        <f t="shared" si="243"/>
        <v>6.3333333333333325E-2</v>
      </c>
      <c r="L2616" s="238">
        <v>11905998</v>
      </c>
      <c r="M2616" s="238">
        <v>9938920.0600000005</v>
      </c>
      <c r="N2616" s="89">
        <v>0.05</v>
      </c>
      <c r="O2616" s="239">
        <f t="shared" si="245"/>
        <v>12501297.9</v>
      </c>
      <c r="P2616" s="238">
        <f t="shared" si="246"/>
        <v>4396917.680572602</v>
      </c>
      <c r="Q2616" s="238">
        <f t="shared" si="247"/>
        <v>8104380.2194273984</v>
      </c>
      <c r="R2616" s="89">
        <v>0.05</v>
      </c>
      <c r="S2616" s="238">
        <f t="shared" si="244"/>
        <v>7699161.2084560283</v>
      </c>
    </row>
    <row r="2617" spans="2:19" ht="15" customHeight="1" x14ac:dyDescent="0.25">
      <c r="B2617" s="11">
        <v>2613</v>
      </c>
      <c r="C2617" s="161" t="s">
        <v>1172</v>
      </c>
      <c r="D2617" s="36"/>
      <c r="E2617" s="152">
        <v>42455</v>
      </c>
      <c r="F2617" s="58">
        <v>44482</v>
      </c>
      <c r="G2617" s="5">
        <f t="shared" si="242"/>
        <v>5.5534246575342463</v>
      </c>
      <c r="H2617" s="11">
        <v>15</v>
      </c>
      <c r="I2617" s="11"/>
      <c r="J2617" s="87">
        <v>0.05</v>
      </c>
      <c r="K2617" s="88">
        <f t="shared" si="243"/>
        <v>6.3333333333333325E-2</v>
      </c>
      <c r="L2617" s="238">
        <v>842189</v>
      </c>
      <c r="M2617" s="238">
        <v>703044.74</v>
      </c>
      <c r="N2617" s="89">
        <v>0.05</v>
      </c>
      <c r="O2617" s="239">
        <f t="shared" si="245"/>
        <v>884298.45000000007</v>
      </c>
      <c r="P2617" s="238">
        <f t="shared" si="246"/>
        <v>311022.70506712323</v>
      </c>
      <c r="Q2617" s="238">
        <f t="shared" si="247"/>
        <v>573275.7449328769</v>
      </c>
      <c r="R2617" s="89">
        <v>0.05</v>
      </c>
      <c r="S2617" s="238">
        <f t="shared" si="244"/>
        <v>544611.95768623298</v>
      </c>
    </row>
    <row r="2618" spans="2:19" ht="15" customHeight="1" x14ac:dyDescent="0.25">
      <c r="B2618" s="11">
        <v>2614</v>
      </c>
      <c r="C2618" s="161" t="s">
        <v>1172</v>
      </c>
      <c r="D2618" s="36"/>
      <c r="E2618" s="152">
        <v>42455</v>
      </c>
      <c r="F2618" s="58">
        <v>44482</v>
      </c>
      <c r="G2618" s="5">
        <f t="shared" si="242"/>
        <v>5.5534246575342463</v>
      </c>
      <c r="H2618" s="11">
        <v>15</v>
      </c>
      <c r="I2618" s="11"/>
      <c r="J2618" s="87">
        <v>0.05</v>
      </c>
      <c r="K2618" s="88">
        <f t="shared" si="243"/>
        <v>6.3333333333333325E-2</v>
      </c>
      <c r="L2618" s="238">
        <v>842189</v>
      </c>
      <c r="M2618" s="238">
        <v>703044.74</v>
      </c>
      <c r="N2618" s="89">
        <v>0.05</v>
      </c>
      <c r="O2618" s="239">
        <f t="shared" si="245"/>
        <v>884298.45000000007</v>
      </c>
      <c r="P2618" s="238">
        <f t="shared" si="246"/>
        <v>311022.70506712323</v>
      </c>
      <c r="Q2618" s="238">
        <f t="shared" si="247"/>
        <v>573275.7449328769</v>
      </c>
      <c r="R2618" s="89">
        <v>0.05</v>
      </c>
      <c r="S2618" s="238">
        <f t="shared" si="244"/>
        <v>544611.95768623298</v>
      </c>
    </row>
    <row r="2619" spans="2:19" ht="15" customHeight="1" x14ac:dyDescent="0.25">
      <c r="B2619" s="11">
        <v>2615</v>
      </c>
      <c r="C2619" s="161" t="s">
        <v>1173</v>
      </c>
      <c r="D2619" s="36"/>
      <c r="E2619" s="152">
        <v>42455</v>
      </c>
      <c r="F2619" s="58">
        <v>44482</v>
      </c>
      <c r="G2619" s="5">
        <f t="shared" si="242"/>
        <v>5.5534246575342463</v>
      </c>
      <c r="H2619" s="11">
        <v>10</v>
      </c>
      <c r="I2619" s="11"/>
      <c r="J2619" s="87">
        <v>0.05</v>
      </c>
      <c r="K2619" s="88">
        <f t="shared" si="243"/>
        <v>9.5000000000000001E-2</v>
      </c>
      <c r="L2619" s="238">
        <v>2436690</v>
      </c>
      <c r="M2619" s="238">
        <v>2034106.42</v>
      </c>
      <c r="N2619" s="89">
        <v>7.0000000000000007E-2</v>
      </c>
      <c r="O2619" s="239">
        <f t="shared" si="245"/>
        <v>2607258.3000000003</v>
      </c>
      <c r="P2619" s="238">
        <f t="shared" si="246"/>
        <v>1375525.1905191781</v>
      </c>
      <c r="Q2619" s="238">
        <f t="shared" si="247"/>
        <v>1231733.1094808222</v>
      </c>
      <c r="R2619" s="89">
        <v>0.05</v>
      </c>
      <c r="S2619" s="238">
        <f t="shared" si="244"/>
        <v>1170146.4540067811</v>
      </c>
    </row>
    <row r="2620" spans="2:19" ht="15" customHeight="1" x14ac:dyDescent="0.25">
      <c r="B2620" s="11">
        <v>2616</v>
      </c>
      <c r="C2620" s="161" t="s">
        <v>1173</v>
      </c>
      <c r="D2620" s="36"/>
      <c r="E2620" s="152">
        <v>42455</v>
      </c>
      <c r="F2620" s="58">
        <v>44482</v>
      </c>
      <c r="G2620" s="5">
        <f t="shared" si="242"/>
        <v>5.5534246575342463</v>
      </c>
      <c r="H2620" s="11">
        <v>10</v>
      </c>
      <c r="I2620" s="11"/>
      <c r="J2620" s="87">
        <v>0.05</v>
      </c>
      <c r="K2620" s="88">
        <f t="shared" si="243"/>
        <v>9.5000000000000001E-2</v>
      </c>
      <c r="L2620" s="238">
        <v>2436690</v>
      </c>
      <c r="M2620" s="238">
        <v>2034106.42</v>
      </c>
      <c r="N2620" s="89">
        <v>7.0000000000000007E-2</v>
      </c>
      <c r="O2620" s="239">
        <f t="shared" si="245"/>
        <v>2607258.3000000003</v>
      </c>
      <c r="P2620" s="238">
        <f t="shared" si="246"/>
        <v>1375525.1905191781</v>
      </c>
      <c r="Q2620" s="238">
        <f t="shared" si="247"/>
        <v>1231733.1094808222</v>
      </c>
      <c r="R2620" s="89">
        <v>0.05</v>
      </c>
      <c r="S2620" s="238">
        <f t="shared" si="244"/>
        <v>1170146.4540067811</v>
      </c>
    </row>
    <row r="2621" spans="2:19" ht="15" customHeight="1" x14ac:dyDescent="0.25">
      <c r="B2621" s="11">
        <v>2617</v>
      </c>
      <c r="C2621" s="161" t="s">
        <v>1173</v>
      </c>
      <c r="D2621" s="36"/>
      <c r="E2621" s="152">
        <v>42455</v>
      </c>
      <c r="F2621" s="58">
        <v>44482</v>
      </c>
      <c r="G2621" s="5">
        <f t="shared" si="242"/>
        <v>5.5534246575342463</v>
      </c>
      <c r="H2621" s="11">
        <v>10</v>
      </c>
      <c r="I2621" s="11"/>
      <c r="J2621" s="87">
        <v>0.05</v>
      </c>
      <c r="K2621" s="88">
        <f t="shared" si="243"/>
        <v>9.5000000000000001E-2</v>
      </c>
      <c r="L2621" s="238">
        <v>2472413</v>
      </c>
      <c r="M2621" s="238">
        <v>2063927.36</v>
      </c>
      <c r="N2621" s="89">
        <v>7.0000000000000007E-2</v>
      </c>
      <c r="O2621" s="239">
        <f t="shared" si="245"/>
        <v>2645481.91</v>
      </c>
      <c r="P2621" s="238">
        <f t="shared" si="246"/>
        <v>1395691.0246552054</v>
      </c>
      <c r="Q2621" s="238">
        <f t="shared" si="247"/>
        <v>1249790.8853447947</v>
      </c>
      <c r="R2621" s="89">
        <v>0.05</v>
      </c>
      <c r="S2621" s="238">
        <f t="shared" si="244"/>
        <v>1187301.341077555</v>
      </c>
    </row>
    <row r="2622" spans="2:19" ht="15" customHeight="1" x14ac:dyDescent="0.25">
      <c r="B2622" s="11">
        <v>2618</v>
      </c>
      <c r="C2622" s="161" t="s">
        <v>993</v>
      </c>
      <c r="D2622" s="36"/>
      <c r="E2622" s="152">
        <v>42455</v>
      </c>
      <c r="F2622" s="58">
        <v>44482</v>
      </c>
      <c r="G2622" s="5">
        <f t="shared" si="242"/>
        <v>5.5534246575342463</v>
      </c>
      <c r="H2622" s="11">
        <v>15</v>
      </c>
      <c r="I2622" s="11"/>
      <c r="J2622" s="87">
        <v>0.05</v>
      </c>
      <c r="K2622" s="88">
        <f t="shared" si="243"/>
        <v>6.3333333333333325E-2</v>
      </c>
      <c r="L2622" s="238">
        <v>5598232</v>
      </c>
      <c r="M2622" s="238">
        <v>4673306.7</v>
      </c>
      <c r="N2622" s="89">
        <v>0.05</v>
      </c>
      <c r="O2622" s="239">
        <f t="shared" si="245"/>
        <v>5878143.6000000006</v>
      </c>
      <c r="P2622" s="238">
        <f t="shared" si="246"/>
        <v>2067442.4152219177</v>
      </c>
      <c r="Q2622" s="238">
        <f t="shared" si="247"/>
        <v>3810701.1847780831</v>
      </c>
      <c r="R2622" s="89">
        <v>0.05</v>
      </c>
      <c r="S2622" s="238">
        <f t="shared" si="244"/>
        <v>3620166.125539179</v>
      </c>
    </row>
    <row r="2623" spans="2:19" ht="15" customHeight="1" x14ac:dyDescent="0.25">
      <c r="B2623" s="11">
        <v>2619</v>
      </c>
      <c r="C2623" s="161" t="s">
        <v>993</v>
      </c>
      <c r="D2623" s="36"/>
      <c r="E2623" s="152">
        <v>42455</v>
      </c>
      <c r="F2623" s="58">
        <v>44482</v>
      </c>
      <c r="G2623" s="5">
        <f t="shared" si="242"/>
        <v>5.5534246575342463</v>
      </c>
      <c r="H2623" s="11">
        <v>15</v>
      </c>
      <c r="I2623" s="11"/>
      <c r="J2623" s="87">
        <v>0.05</v>
      </c>
      <c r="K2623" s="88">
        <f t="shared" si="243"/>
        <v>6.3333333333333325E-2</v>
      </c>
      <c r="L2623" s="238">
        <v>5598232</v>
      </c>
      <c r="M2623" s="238">
        <v>4673306.7</v>
      </c>
      <c r="N2623" s="89">
        <v>0.05</v>
      </c>
      <c r="O2623" s="239">
        <f t="shared" si="245"/>
        <v>5878143.6000000006</v>
      </c>
      <c r="P2623" s="238">
        <f t="shared" si="246"/>
        <v>2067442.4152219177</v>
      </c>
      <c r="Q2623" s="238">
        <f t="shared" si="247"/>
        <v>3810701.1847780831</v>
      </c>
      <c r="R2623" s="89">
        <v>0.05</v>
      </c>
      <c r="S2623" s="238">
        <f t="shared" si="244"/>
        <v>3620166.125539179</v>
      </c>
    </row>
    <row r="2624" spans="2:19" ht="15" customHeight="1" x14ac:dyDescent="0.25">
      <c r="B2624" s="11">
        <v>2620</v>
      </c>
      <c r="C2624" s="161" t="s">
        <v>1174</v>
      </c>
      <c r="D2624" s="36"/>
      <c r="E2624" s="152">
        <v>42455</v>
      </c>
      <c r="F2624" s="58">
        <v>44482</v>
      </c>
      <c r="G2624" s="5">
        <f t="shared" si="242"/>
        <v>5.5534246575342463</v>
      </c>
      <c r="H2624" s="11">
        <v>15</v>
      </c>
      <c r="I2624" s="11"/>
      <c r="J2624" s="87">
        <v>0.05</v>
      </c>
      <c r="K2624" s="88">
        <f t="shared" si="243"/>
        <v>6.3333333333333325E-2</v>
      </c>
      <c r="L2624" s="238">
        <v>21509244</v>
      </c>
      <c r="M2624" s="238">
        <v>17955542.829999998</v>
      </c>
      <c r="N2624" s="89">
        <v>0.05</v>
      </c>
      <c r="O2624" s="239">
        <f t="shared" si="245"/>
        <v>22584706.199999999</v>
      </c>
      <c r="P2624" s="238">
        <f t="shared" si="246"/>
        <v>7943422.7386356145</v>
      </c>
      <c r="Q2624" s="238">
        <f t="shared" si="247"/>
        <v>14641283.461364385</v>
      </c>
      <c r="R2624" s="89">
        <v>0.05</v>
      </c>
      <c r="S2624" s="238">
        <f t="shared" si="244"/>
        <v>13909219.288296165</v>
      </c>
    </row>
    <row r="2625" spans="2:19" ht="15" customHeight="1" x14ac:dyDescent="0.25">
      <c r="B2625" s="11">
        <v>2621</v>
      </c>
      <c r="C2625" s="161" t="s">
        <v>995</v>
      </c>
      <c r="D2625" s="36"/>
      <c r="E2625" s="152">
        <v>42455</v>
      </c>
      <c r="F2625" s="58">
        <v>44482</v>
      </c>
      <c r="G2625" s="5">
        <f t="shared" si="242"/>
        <v>5.5534246575342463</v>
      </c>
      <c r="H2625" s="11">
        <v>5</v>
      </c>
      <c r="I2625" s="11"/>
      <c r="J2625" s="87">
        <v>0.05</v>
      </c>
      <c r="K2625" s="88">
        <f t="shared" si="243"/>
        <v>0.19</v>
      </c>
      <c r="L2625" s="238">
        <v>105163</v>
      </c>
      <c r="M2625" s="238">
        <v>87788.25</v>
      </c>
      <c r="N2625" s="89">
        <v>0.05</v>
      </c>
      <c r="O2625" s="239">
        <f t="shared" si="245"/>
        <v>110421.15000000001</v>
      </c>
      <c r="P2625" s="238">
        <f t="shared" si="246"/>
        <v>116510.95205342467</v>
      </c>
      <c r="Q2625" s="238">
        <f t="shared" si="247"/>
        <v>0</v>
      </c>
      <c r="R2625" s="89">
        <v>0.05</v>
      </c>
      <c r="S2625" s="238">
        <f t="shared" si="244"/>
        <v>5521.0575000000008</v>
      </c>
    </row>
    <row r="2626" spans="2:19" ht="15" customHeight="1" x14ac:dyDescent="0.25">
      <c r="B2626" s="11">
        <v>2622</v>
      </c>
      <c r="C2626" s="161" t="s">
        <v>996</v>
      </c>
      <c r="D2626" s="36"/>
      <c r="E2626" s="152">
        <v>42455</v>
      </c>
      <c r="F2626" s="58">
        <v>44482</v>
      </c>
      <c r="G2626" s="5">
        <f t="shared" si="242"/>
        <v>5.5534246575342463</v>
      </c>
      <c r="H2626" s="11">
        <v>15</v>
      </c>
      <c r="I2626" s="11"/>
      <c r="J2626" s="87">
        <v>0.05</v>
      </c>
      <c r="K2626" s="88">
        <f t="shared" si="243"/>
        <v>6.3333333333333325E-2</v>
      </c>
      <c r="L2626" s="238">
        <v>3932180</v>
      </c>
      <c r="M2626" s="238">
        <v>3282515.5</v>
      </c>
      <c r="N2626" s="89">
        <v>0.05</v>
      </c>
      <c r="O2626" s="239">
        <f t="shared" si="245"/>
        <v>4128789</v>
      </c>
      <c r="P2626" s="238">
        <f t="shared" si="246"/>
        <v>1452164.8470958902</v>
      </c>
      <c r="Q2626" s="238">
        <f t="shared" si="247"/>
        <v>2676624.15290411</v>
      </c>
      <c r="R2626" s="89">
        <v>0.05</v>
      </c>
      <c r="S2626" s="238">
        <f t="shared" si="244"/>
        <v>2542792.9452589042</v>
      </c>
    </row>
    <row r="2627" spans="2:19" ht="15" customHeight="1" x14ac:dyDescent="0.25">
      <c r="B2627" s="11">
        <v>2623</v>
      </c>
      <c r="C2627" s="161" t="s">
        <v>1000</v>
      </c>
      <c r="D2627" s="36"/>
      <c r="E2627" s="152">
        <v>42455</v>
      </c>
      <c r="F2627" s="58">
        <v>44482</v>
      </c>
      <c r="G2627" s="5">
        <f t="shared" si="242"/>
        <v>5.5534246575342463</v>
      </c>
      <c r="H2627" s="11">
        <v>5</v>
      </c>
      <c r="I2627" s="11"/>
      <c r="J2627" s="87">
        <v>0.05</v>
      </c>
      <c r="K2627" s="88">
        <f t="shared" si="243"/>
        <v>0.19</v>
      </c>
      <c r="L2627" s="238">
        <v>853721</v>
      </c>
      <c r="M2627" s="238">
        <v>712671.45</v>
      </c>
      <c r="N2627" s="89">
        <v>0.05</v>
      </c>
      <c r="O2627" s="239">
        <f t="shared" si="245"/>
        <v>896407.05</v>
      </c>
      <c r="P2627" s="238">
        <f t="shared" si="246"/>
        <v>945844.51278493146</v>
      </c>
      <c r="Q2627" s="238">
        <f t="shared" si="247"/>
        <v>0</v>
      </c>
      <c r="R2627" s="89">
        <v>0.05</v>
      </c>
      <c r="S2627" s="238">
        <f t="shared" si="244"/>
        <v>44820.352500000008</v>
      </c>
    </row>
    <row r="2628" spans="2:19" ht="15" customHeight="1" x14ac:dyDescent="0.25">
      <c r="B2628" s="11">
        <v>2624</v>
      </c>
      <c r="C2628" s="161" t="s">
        <v>1000</v>
      </c>
      <c r="D2628" s="36"/>
      <c r="E2628" s="152">
        <v>42455</v>
      </c>
      <c r="F2628" s="58">
        <v>44482</v>
      </c>
      <c r="G2628" s="5">
        <f t="shared" si="242"/>
        <v>5.5534246575342463</v>
      </c>
      <c r="H2628" s="11">
        <v>5</v>
      </c>
      <c r="I2628" s="11"/>
      <c r="J2628" s="87">
        <v>0.05</v>
      </c>
      <c r="K2628" s="88">
        <f t="shared" si="243"/>
        <v>0.19</v>
      </c>
      <c r="L2628" s="238">
        <v>853721</v>
      </c>
      <c r="M2628" s="238">
        <v>712671.45</v>
      </c>
      <c r="N2628" s="89">
        <v>0.05</v>
      </c>
      <c r="O2628" s="239">
        <f t="shared" si="245"/>
        <v>896407.05</v>
      </c>
      <c r="P2628" s="238">
        <f t="shared" si="246"/>
        <v>945844.51278493146</v>
      </c>
      <c r="Q2628" s="238">
        <f t="shared" si="247"/>
        <v>0</v>
      </c>
      <c r="R2628" s="89">
        <v>0.05</v>
      </c>
      <c r="S2628" s="238">
        <f t="shared" si="244"/>
        <v>44820.352500000008</v>
      </c>
    </row>
    <row r="2629" spans="2:19" ht="15" customHeight="1" x14ac:dyDescent="0.25">
      <c r="B2629" s="11">
        <v>2625</v>
      </c>
      <c r="C2629" s="161" t="s">
        <v>1002</v>
      </c>
      <c r="D2629" s="36"/>
      <c r="E2629" s="152">
        <v>42455</v>
      </c>
      <c r="F2629" s="58">
        <v>44482</v>
      </c>
      <c r="G2629" s="5">
        <f t="shared" ref="G2629:G2692" si="248">(F2629-E2629)/(EDATE(F2629,12)-F2629)</f>
        <v>5.5534246575342463</v>
      </c>
      <c r="H2629" s="11">
        <v>5</v>
      </c>
      <c r="I2629" s="11"/>
      <c r="J2629" s="87">
        <v>0.05</v>
      </c>
      <c r="K2629" s="88">
        <f t="shared" ref="K2629:K2692" si="249">(1-J2629)/H2629</f>
        <v>0.19</v>
      </c>
      <c r="L2629" s="238">
        <v>708505</v>
      </c>
      <c r="M2629" s="238">
        <v>591447.66</v>
      </c>
      <c r="N2629" s="89">
        <v>0.06</v>
      </c>
      <c r="O2629" s="239">
        <f t="shared" si="245"/>
        <v>751015.3</v>
      </c>
      <c r="P2629" s="238">
        <f t="shared" si="246"/>
        <v>792434.3081890411</v>
      </c>
      <c r="Q2629" s="238">
        <f t="shared" si="247"/>
        <v>0</v>
      </c>
      <c r="R2629" s="89">
        <v>0.05</v>
      </c>
      <c r="S2629" s="238">
        <f t="shared" ref="S2629:S2692" si="250">IF(M2629&lt;=0,0,IF(Q2629&lt;=J2629*O2629,J2629*O2629,Q2629*(1-R2629)))</f>
        <v>37550.765000000007</v>
      </c>
    </row>
    <row r="2630" spans="2:19" ht="15" customHeight="1" x14ac:dyDescent="0.25">
      <c r="B2630" s="11">
        <v>2626</v>
      </c>
      <c r="C2630" s="161" t="s">
        <v>1003</v>
      </c>
      <c r="D2630" s="36"/>
      <c r="E2630" s="152">
        <v>42455</v>
      </c>
      <c r="F2630" s="58">
        <v>44482</v>
      </c>
      <c r="G2630" s="5">
        <f t="shared" si="248"/>
        <v>5.5534246575342463</v>
      </c>
      <c r="H2630" s="11">
        <v>15</v>
      </c>
      <c r="I2630" s="11"/>
      <c r="J2630" s="87">
        <v>0.05</v>
      </c>
      <c r="K2630" s="88">
        <f t="shared" si="249"/>
        <v>6.3333333333333325E-2</v>
      </c>
      <c r="L2630" s="238">
        <v>8791845</v>
      </c>
      <c r="M2630" s="238">
        <v>7339279.3099999996</v>
      </c>
      <c r="N2630" s="89">
        <v>0.06</v>
      </c>
      <c r="O2630" s="239">
        <f t="shared" ref="O2630:O2693" si="251">L2630*(1+N2630)</f>
        <v>9319355.7000000011</v>
      </c>
      <c r="P2630" s="238">
        <f t="shared" ref="P2630:P2693" si="252">O2630*K2630*G2630</f>
        <v>3277774.8499917807</v>
      </c>
      <c r="Q2630" s="238">
        <f t="shared" ref="Q2630:Q2693" si="253">MAX(O2630-P2630,0)</f>
        <v>6041580.8500082204</v>
      </c>
      <c r="R2630" s="89">
        <v>0.05</v>
      </c>
      <c r="S2630" s="238">
        <f t="shared" si="250"/>
        <v>5739501.8075078093</v>
      </c>
    </row>
    <row r="2631" spans="2:19" ht="15" customHeight="1" x14ac:dyDescent="0.25">
      <c r="B2631" s="11">
        <v>2627</v>
      </c>
      <c r="C2631" s="161" t="s">
        <v>1004</v>
      </c>
      <c r="D2631" s="36"/>
      <c r="E2631" s="152">
        <v>42455</v>
      </c>
      <c r="F2631" s="58">
        <v>44482</v>
      </c>
      <c r="G2631" s="5">
        <f t="shared" si="248"/>
        <v>5.5534246575342463</v>
      </c>
      <c r="H2631" s="11">
        <v>15</v>
      </c>
      <c r="I2631" s="11"/>
      <c r="J2631" s="87">
        <v>0.05</v>
      </c>
      <c r="K2631" s="88">
        <f t="shared" si="249"/>
        <v>6.3333333333333325E-2</v>
      </c>
      <c r="L2631" s="238">
        <v>1590504</v>
      </c>
      <c r="M2631" s="238">
        <v>1327725.0900000001</v>
      </c>
      <c r="N2631" s="89">
        <v>0.05</v>
      </c>
      <c r="O2631" s="239">
        <f t="shared" si="251"/>
        <v>1670029.2000000002</v>
      </c>
      <c r="P2631" s="238">
        <f t="shared" si="252"/>
        <v>587377.4847452055</v>
      </c>
      <c r="Q2631" s="238">
        <f t="shared" si="253"/>
        <v>1082651.7152547948</v>
      </c>
      <c r="R2631" s="89">
        <v>0.05</v>
      </c>
      <c r="S2631" s="238">
        <f t="shared" si="250"/>
        <v>1028519.129492055</v>
      </c>
    </row>
    <row r="2632" spans="2:19" ht="15" customHeight="1" x14ac:dyDescent="0.25">
      <c r="B2632" s="11">
        <v>2628</v>
      </c>
      <c r="C2632" s="161" t="s">
        <v>1175</v>
      </c>
      <c r="D2632" s="237"/>
      <c r="E2632" s="152">
        <v>42455</v>
      </c>
      <c r="F2632" s="58">
        <v>44482</v>
      </c>
      <c r="G2632" s="5">
        <f t="shared" si="248"/>
        <v>5.5534246575342463</v>
      </c>
      <c r="H2632" s="11">
        <v>25</v>
      </c>
      <c r="I2632" s="11"/>
      <c r="J2632" s="87">
        <v>0.05</v>
      </c>
      <c r="K2632" s="88">
        <f t="shared" si="249"/>
        <v>3.7999999999999999E-2</v>
      </c>
      <c r="L2632" s="238">
        <v>6636228</v>
      </c>
      <c r="M2632" s="238">
        <v>5539807.71</v>
      </c>
      <c r="N2632" s="89">
        <v>0.05</v>
      </c>
      <c r="O2632" s="239">
        <f t="shared" si="251"/>
        <v>6968039.4000000004</v>
      </c>
      <c r="P2632" s="238">
        <f t="shared" si="252"/>
        <v>1470466.3091079451</v>
      </c>
      <c r="Q2632" s="238">
        <f t="shared" si="253"/>
        <v>5497573.0908920551</v>
      </c>
      <c r="R2632" s="89">
        <v>0.05</v>
      </c>
      <c r="S2632" s="238">
        <f t="shared" si="250"/>
        <v>5222694.436347452</v>
      </c>
    </row>
    <row r="2633" spans="2:19" ht="15" customHeight="1" x14ac:dyDescent="0.25">
      <c r="B2633" s="11">
        <v>2629</v>
      </c>
      <c r="C2633" s="161" t="s">
        <v>1176</v>
      </c>
      <c r="D2633" s="237"/>
      <c r="E2633" s="152">
        <v>42455</v>
      </c>
      <c r="F2633" s="58">
        <v>44482</v>
      </c>
      <c r="G2633" s="5">
        <f t="shared" si="248"/>
        <v>5.5534246575342463</v>
      </c>
      <c r="H2633" s="11">
        <v>25</v>
      </c>
      <c r="I2633" s="11"/>
      <c r="J2633" s="87">
        <v>0.05</v>
      </c>
      <c r="K2633" s="88">
        <f t="shared" si="249"/>
        <v>3.7999999999999999E-2</v>
      </c>
      <c r="L2633" s="238">
        <v>10939609</v>
      </c>
      <c r="M2633" s="238">
        <v>9132195.3499999996</v>
      </c>
      <c r="N2633" s="89">
        <v>0.05</v>
      </c>
      <c r="O2633" s="239">
        <f t="shared" si="251"/>
        <v>11486589.450000001</v>
      </c>
      <c r="P2633" s="238">
        <f t="shared" si="252"/>
        <v>2424016.5451389044</v>
      </c>
      <c r="Q2633" s="238">
        <f t="shared" si="253"/>
        <v>9062572.9048610963</v>
      </c>
      <c r="R2633" s="89">
        <v>0.05</v>
      </c>
      <c r="S2633" s="238">
        <f t="shared" si="250"/>
        <v>8609444.2596180402</v>
      </c>
    </row>
    <row r="2634" spans="2:19" ht="15" customHeight="1" x14ac:dyDescent="0.25">
      <c r="B2634" s="11">
        <v>2630</v>
      </c>
      <c r="C2634" s="161" t="s">
        <v>1007</v>
      </c>
      <c r="D2634" s="36"/>
      <c r="E2634" s="152">
        <v>42455</v>
      </c>
      <c r="F2634" s="58">
        <v>44482</v>
      </c>
      <c r="G2634" s="5">
        <f t="shared" si="248"/>
        <v>5.5534246575342463</v>
      </c>
      <c r="H2634" s="11">
        <v>15</v>
      </c>
      <c r="I2634" s="11"/>
      <c r="J2634" s="87">
        <v>0.05</v>
      </c>
      <c r="K2634" s="88">
        <f t="shared" si="249"/>
        <v>6.3333333333333325E-2</v>
      </c>
      <c r="L2634" s="238">
        <v>3033444</v>
      </c>
      <c r="M2634" s="238">
        <v>2532266.2999999998</v>
      </c>
      <c r="N2634" s="89">
        <v>0.05</v>
      </c>
      <c r="O2634" s="239">
        <f t="shared" si="251"/>
        <v>3185116.2</v>
      </c>
      <c r="P2634" s="238">
        <f t="shared" si="252"/>
        <v>1120259.1800054794</v>
      </c>
      <c r="Q2634" s="238">
        <f t="shared" si="253"/>
        <v>2064857.0199945208</v>
      </c>
      <c r="R2634" s="89">
        <v>0.05</v>
      </c>
      <c r="S2634" s="238">
        <f t="shared" si="250"/>
        <v>1961614.1689947946</v>
      </c>
    </row>
    <row r="2635" spans="2:19" ht="15" customHeight="1" x14ac:dyDescent="0.25">
      <c r="B2635" s="11">
        <v>2631</v>
      </c>
      <c r="C2635" s="161" t="s">
        <v>1008</v>
      </c>
      <c r="D2635" s="36"/>
      <c r="E2635" s="152">
        <v>42455</v>
      </c>
      <c r="F2635" s="58">
        <v>44482</v>
      </c>
      <c r="G2635" s="5">
        <f t="shared" si="248"/>
        <v>5.5534246575342463</v>
      </c>
      <c r="H2635" s="11">
        <v>15</v>
      </c>
      <c r="I2635" s="11"/>
      <c r="J2635" s="87">
        <v>0.05</v>
      </c>
      <c r="K2635" s="88">
        <f t="shared" si="249"/>
        <v>6.3333333333333325E-2</v>
      </c>
      <c r="L2635" s="238">
        <v>55822676</v>
      </c>
      <c r="M2635" s="238">
        <v>46599799.100000001</v>
      </c>
      <c r="N2635" s="89">
        <v>0.05</v>
      </c>
      <c r="O2635" s="239">
        <f t="shared" si="251"/>
        <v>58613809.800000004</v>
      </c>
      <c r="P2635" s="238">
        <f t="shared" si="252"/>
        <v>20615467.185638353</v>
      </c>
      <c r="Q2635" s="238">
        <f t="shared" si="253"/>
        <v>37998342.614361651</v>
      </c>
      <c r="R2635" s="89">
        <v>0.05</v>
      </c>
      <c r="S2635" s="238">
        <f t="shared" si="250"/>
        <v>36098425.483643569</v>
      </c>
    </row>
    <row r="2636" spans="2:19" ht="15" customHeight="1" x14ac:dyDescent="0.25">
      <c r="B2636" s="11">
        <v>2632</v>
      </c>
      <c r="C2636" s="161" t="s">
        <v>1009</v>
      </c>
      <c r="D2636" s="36"/>
      <c r="E2636" s="152">
        <v>42455</v>
      </c>
      <c r="F2636" s="58">
        <v>44482</v>
      </c>
      <c r="G2636" s="5">
        <f t="shared" si="248"/>
        <v>5.5534246575342463</v>
      </c>
      <c r="H2636" s="11">
        <v>25</v>
      </c>
      <c r="I2636" s="11"/>
      <c r="J2636" s="87">
        <v>0.05</v>
      </c>
      <c r="K2636" s="88">
        <f t="shared" si="249"/>
        <v>3.7999999999999999E-2</v>
      </c>
      <c r="L2636" s="238">
        <v>210522416</v>
      </c>
      <c r="M2636" s="238">
        <v>175740451.62</v>
      </c>
      <c r="N2636" s="89">
        <v>0.05</v>
      </c>
      <c r="O2636" s="239">
        <f t="shared" si="251"/>
        <v>221048536.80000001</v>
      </c>
      <c r="P2636" s="238">
        <f t="shared" si="252"/>
        <v>46647903.001525477</v>
      </c>
      <c r="Q2636" s="238">
        <f t="shared" si="253"/>
        <v>174400633.79847455</v>
      </c>
      <c r="R2636" s="89">
        <v>0.05</v>
      </c>
      <c r="S2636" s="238">
        <f t="shared" si="250"/>
        <v>165680602.10855082</v>
      </c>
    </row>
    <row r="2637" spans="2:19" ht="15" customHeight="1" x14ac:dyDescent="0.25">
      <c r="B2637" s="11">
        <v>2633</v>
      </c>
      <c r="C2637" s="161" t="s">
        <v>1010</v>
      </c>
      <c r="D2637" s="36"/>
      <c r="E2637" s="152">
        <v>42455</v>
      </c>
      <c r="F2637" s="58">
        <v>44482</v>
      </c>
      <c r="G2637" s="5">
        <f t="shared" si="248"/>
        <v>5.5534246575342463</v>
      </c>
      <c r="H2637" s="11">
        <v>10</v>
      </c>
      <c r="I2637" s="11"/>
      <c r="J2637" s="87">
        <v>0.05</v>
      </c>
      <c r="K2637" s="88">
        <f t="shared" si="249"/>
        <v>9.5000000000000001E-2</v>
      </c>
      <c r="L2637" s="238">
        <v>793666</v>
      </c>
      <c r="M2637" s="238">
        <v>662538.59</v>
      </c>
      <c r="N2637" s="89">
        <v>0.05</v>
      </c>
      <c r="O2637" s="239">
        <f t="shared" si="251"/>
        <v>833349.3</v>
      </c>
      <c r="P2637" s="238">
        <f t="shared" si="252"/>
        <v>439654.54234109586</v>
      </c>
      <c r="Q2637" s="238">
        <f t="shared" si="253"/>
        <v>393694.75765890419</v>
      </c>
      <c r="R2637" s="89">
        <v>0.05</v>
      </c>
      <c r="S2637" s="238">
        <f t="shared" si="250"/>
        <v>374010.01977595896</v>
      </c>
    </row>
    <row r="2638" spans="2:19" ht="15" customHeight="1" x14ac:dyDescent="0.25">
      <c r="B2638" s="11">
        <v>2634</v>
      </c>
      <c r="C2638" s="161" t="s">
        <v>1010</v>
      </c>
      <c r="D2638" s="36"/>
      <c r="E2638" s="152">
        <v>42455</v>
      </c>
      <c r="F2638" s="58">
        <v>44482</v>
      </c>
      <c r="G2638" s="5">
        <f t="shared" si="248"/>
        <v>5.5534246575342463</v>
      </c>
      <c r="H2638" s="11">
        <v>10</v>
      </c>
      <c r="I2638" s="11"/>
      <c r="J2638" s="87">
        <v>0.05</v>
      </c>
      <c r="K2638" s="88">
        <f t="shared" si="249"/>
        <v>9.5000000000000001E-2</v>
      </c>
      <c r="L2638" s="238">
        <v>793666</v>
      </c>
      <c r="M2638" s="238">
        <v>662538.59</v>
      </c>
      <c r="N2638" s="89">
        <v>0.05</v>
      </c>
      <c r="O2638" s="239">
        <f t="shared" si="251"/>
        <v>833349.3</v>
      </c>
      <c r="P2638" s="238">
        <f t="shared" si="252"/>
        <v>439654.54234109586</v>
      </c>
      <c r="Q2638" s="238">
        <f t="shared" si="253"/>
        <v>393694.75765890419</v>
      </c>
      <c r="R2638" s="89">
        <v>0.05</v>
      </c>
      <c r="S2638" s="238">
        <f t="shared" si="250"/>
        <v>374010.01977595896</v>
      </c>
    </row>
    <row r="2639" spans="2:19" ht="15" customHeight="1" x14ac:dyDescent="0.25">
      <c r="B2639" s="11">
        <v>2635</v>
      </c>
      <c r="C2639" s="161" t="s">
        <v>1010</v>
      </c>
      <c r="D2639" s="36"/>
      <c r="E2639" s="152">
        <v>42455</v>
      </c>
      <c r="F2639" s="58">
        <v>44482</v>
      </c>
      <c r="G2639" s="5">
        <f t="shared" si="248"/>
        <v>5.5534246575342463</v>
      </c>
      <c r="H2639" s="11">
        <v>10</v>
      </c>
      <c r="I2639" s="11"/>
      <c r="J2639" s="87">
        <v>0.05</v>
      </c>
      <c r="K2639" s="88">
        <f t="shared" si="249"/>
        <v>9.5000000000000001E-2</v>
      </c>
      <c r="L2639" s="238">
        <v>793666</v>
      </c>
      <c r="M2639" s="238">
        <v>662538.59</v>
      </c>
      <c r="N2639" s="89">
        <v>0.05</v>
      </c>
      <c r="O2639" s="239">
        <f t="shared" si="251"/>
        <v>833349.3</v>
      </c>
      <c r="P2639" s="238">
        <f t="shared" si="252"/>
        <v>439654.54234109586</v>
      </c>
      <c r="Q2639" s="238">
        <f t="shared" si="253"/>
        <v>393694.75765890419</v>
      </c>
      <c r="R2639" s="89">
        <v>0.05</v>
      </c>
      <c r="S2639" s="238">
        <f t="shared" si="250"/>
        <v>374010.01977595896</v>
      </c>
    </row>
    <row r="2640" spans="2:19" ht="15" customHeight="1" x14ac:dyDescent="0.25">
      <c r="B2640" s="11">
        <v>2636</v>
      </c>
      <c r="C2640" s="161" t="s">
        <v>1010</v>
      </c>
      <c r="D2640" s="36"/>
      <c r="E2640" s="152">
        <v>42455</v>
      </c>
      <c r="F2640" s="58">
        <v>44482</v>
      </c>
      <c r="G2640" s="5">
        <f t="shared" si="248"/>
        <v>5.5534246575342463</v>
      </c>
      <c r="H2640" s="11">
        <v>10</v>
      </c>
      <c r="I2640" s="11"/>
      <c r="J2640" s="87">
        <v>0.05</v>
      </c>
      <c r="K2640" s="88">
        <f t="shared" si="249"/>
        <v>9.5000000000000001E-2</v>
      </c>
      <c r="L2640" s="238">
        <v>793666</v>
      </c>
      <c r="M2640" s="238">
        <v>662538.59</v>
      </c>
      <c r="N2640" s="89">
        <v>0.05</v>
      </c>
      <c r="O2640" s="239">
        <f t="shared" si="251"/>
        <v>833349.3</v>
      </c>
      <c r="P2640" s="238">
        <f t="shared" si="252"/>
        <v>439654.54234109586</v>
      </c>
      <c r="Q2640" s="238">
        <f t="shared" si="253"/>
        <v>393694.75765890419</v>
      </c>
      <c r="R2640" s="89">
        <v>0.05</v>
      </c>
      <c r="S2640" s="238">
        <f t="shared" si="250"/>
        <v>374010.01977595896</v>
      </c>
    </row>
    <row r="2641" spans="2:19" ht="15" customHeight="1" x14ac:dyDescent="0.25">
      <c r="B2641" s="11">
        <v>2637</v>
      </c>
      <c r="C2641" s="161" t="s">
        <v>1010</v>
      </c>
      <c r="D2641" s="36"/>
      <c r="E2641" s="152">
        <v>42455</v>
      </c>
      <c r="F2641" s="58">
        <v>44482</v>
      </c>
      <c r="G2641" s="5">
        <f t="shared" si="248"/>
        <v>5.5534246575342463</v>
      </c>
      <c r="H2641" s="11">
        <v>10</v>
      </c>
      <c r="I2641" s="11"/>
      <c r="J2641" s="87">
        <v>0.05</v>
      </c>
      <c r="K2641" s="88">
        <f t="shared" si="249"/>
        <v>9.5000000000000001E-2</v>
      </c>
      <c r="L2641" s="238">
        <v>793666</v>
      </c>
      <c r="M2641" s="238">
        <v>662538.59</v>
      </c>
      <c r="N2641" s="89">
        <v>0.05</v>
      </c>
      <c r="O2641" s="239">
        <f t="shared" si="251"/>
        <v>833349.3</v>
      </c>
      <c r="P2641" s="238">
        <f t="shared" si="252"/>
        <v>439654.54234109586</v>
      </c>
      <c r="Q2641" s="238">
        <f t="shared" si="253"/>
        <v>393694.75765890419</v>
      </c>
      <c r="R2641" s="89">
        <v>0.05</v>
      </c>
      <c r="S2641" s="238">
        <f t="shared" si="250"/>
        <v>374010.01977595896</v>
      </c>
    </row>
    <row r="2642" spans="2:19" ht="15" customHeight="1" x14ac:dyDescent="0.25">
      <c r="B2642" s="11">
        <v>2638</v>
      </c>
      <c r="C2642" s="161" t="s">
        <v>1010</v>
      </c>
      <c r="D2642" s="36"/>
      <c r="E2642" s="152">
        <v>42455</v>
      </c>
      <c r="F2642" s="58">
        <v>44482</v>
      </c>
      <c r="G2642" s="5">
        <f t="shared" si="248"/>
        <v>5.5534246575342463</v>
      </c>
      <c r="H2642" s="11">
        <v>10</v>
      </c>
      <c r="I2642" s="11"/>
      <c r="J2642" s="87">
        <v>0.05</v>
      </c>
      <c r="K2642" s="88">
        <f t="shared" si="249"/>
        <v>9.5000000000000001E-2</v>
      </c>
      <c r="L2642" s="238">
        <v>793666</v>
      </c>
      <c r="M2642" s="238">
        <v>662538.59</v>
      </c>
      <c r="N2642" s="89">
        <v>0.05</v>
      </c>
      <c r="O2642" s="239">
        <f t="shared" si="251"/>
        <v>833349.3</v>
      </c>
      <c r="P2642" s="238">
        <f t="shared" si="252"/>
        <v>439654.54234109586</v>
      </c>
      <c r="Q2642" s="238">
        <f t="shared" si="253"/>
        <v>393694.75765890419</v>
      </c>
      <c r="R2642" s="89">
        <v>0.05</v>
      </c>
      <c r="S2642" s="238">
        <f t="shared" si="250"/>
        <v>374010.01977595896</v>
      </c>
    </row>
    <row r="2643" spans="2:19" ht="15" customHeight="1" x14ac:dyDescent="0.25">
      <c r="B2643" s="11">
        <v>2639</v>
      </c>
      <c r="C2643" s="161" t="s">
        <v>1010</v>
      </c>
      <c r="D2643" s="36"/>
      <c r="E2643" s="152">
        <v>42455</v>
      </c>
      <c r="F2643" s="58">
        <v>44482</v>
      </c>
      <c r="G2643" s="5">
        <f t="shared" si="248"/>
        <v>5.5534246575342463</v>
      </c>
      <c r="H2643" s="11">
        <v>10</v>
      </c>
      <c r="I2643" s="11"/>
      <c r="J2643" s="87">
        <v>0.05</v>
      </c>
      <c r="K2643" s="88">
        <f t="shared" si="249"/>
        <v>9.5000000000000001E-2</v>
      </c>
      <c r="L2643" s="238">
        <v>793666</v>
      </c>
      <c r="M2643" s="238">
        <v>662538.59</v>
      </c>
      <c r="N2643" s="89">
        <v>0.05</v>
      </c>
      <c r="O2643" s="239">
        <f t="shared" si="251"/>
        <v>833349.3</v>
      </c>
      <c r="P2643" s="238">
        <f t="shared" si="252"/>
        <v>439654.54234109586</v>
      </c>
      <c r="Q2643" s="238">
        <f t="shared" si="253"/>
        <v>393694.75765890419</v>
      </c>
      <c r="R2643" s="89">
        <v>0.05</v>
      </c>
      <c r="S2643" s="238">
        <f t="shared" si="250"/>
        <v>374010.01977595896</v>
      </c>
    </row>
    <row r="2644" spans="2:19" ht="15" customHeight="1" x14ac:dyDescent="0.25">
      <c r="B2644" s="11">
        <v>2640</v>
      </c>
      <c r="C2644" s="161" t="s">
        <v>1010</v>
      </c>
      <c r="D2644" s="36"/>
      <c r="E2644" s="152">
        <v>42455</v>
      </c>
      <c r="F2644" s="58">
        <v>44482</v>
      </c>
      <c r="G2644" s="5">
        <f t="shared" si="248"/>
        <v>5.5534246575342463</v>
      </c>
      <c r="H2644" s="11">
        <v>10</v>
      </c>
      <c r="I2644" s="11"/>
      <c r="J2644" s="87">
        <v>0.05</v>
      </c>
      <c r="K2644" s="88">
        <f t="shared" si="249"/>
        <v>9.5000000000000001E-2</v>
      </c>
      <c r="L2644" s="238">
        <v>793666</v>
      </c>
      <c r="M2644" s="238">
        <v>662538.59</v>
      </c>
      <c r="N2644" s="89">
        <v>0.05</v>
      </c>
      <c r="O2644" s="239">
        <f t="shared" si="251"/>
        <v>833349.3</v>
      </c>
      <c r="P2644" s="238">
        <f t="shared" si="252"/>
        <v>439654.54234109586</v>
      </c>
      <c r="Q2644" s="238">
        <f t="shared" si="253"/>
        <v>393694.75765890419</v>
      </c>
      <c r="R2644" s="89">
        <v>0.05</v>
      </c>
      <c r="S2644" s="238">
        <f t="shared" si="250"/>
        <v>374010.01977595896</v>
      </c>
    </row>
    <row r="2645" spans="2:19" ht="15" customHeight="1" x14ac:dyDescent="0.25">
      <c r="B2645" s="11">
        <v>2641</v>
      </c>
      <c r="C2645" s="161" t="s">
        <v>1010</v>
      </c>
      <c r="D2645" s="36"/>
      <c r="E2645" s="152">
        <v>42455</v>
      </c>
      <c r="F2645" s="58">
        <v>44482</v>
      </c>
      <c r="G2645" s="5">
        <f t="shared" si="248"/>
        <v>5.5534246575342463</v>
      </c>
      <c r="H2645" s="11">
        <v>10</v>
      </c>
      <c r="I2645" s="11"/>
      <c r="J2645" s="87">
        <v>0.05</v>
      </c>
      <c r="K2645" s="88">
        <f t="shared" si="249"/>
        <v>9.5000000000000001E-2</v>
      </c>
      <c r="L2645" s="238">
        <v>793666</v>
      </c>
      <c r="M2645" s="238">
        <v>662538.59</v>
      </c>
      <c r="N2645" s="89">
        <v>0.05</v>
      </c>
      <c r="O2645" s="239">
        <f t="shared" si="251"/>
        <v>833349.3</v>
      </c>
      <c r="P2645" s="238">
        <f t="shared" si="252"/>
        <v>439654.54234109586</v>
      </c>
      <c r="Q2645" s="238">
        <f t="shared" si="253"/>
        <v>393694.75765890419</v>
      </c>
      <c r="R2645" s="89">
        <v>0.05</v>
      </c>
      <c r="S2645" s="238">
        <f t="shared" si="250"/>
        <v>374010.01977595896</v>
      </c>
    </row>
    <row r="2646" spans="2:19" ht="15" customHeight="1" x14ac:dyDescent="0.25">
      <c r="B2646" s="11">
        <v>2642</v>
      </c>
      <c r="C2646" s="161" t="s">
        <v>1010</v>
      </c>
      <c r="D2646" s="36"/>
      <c r="E2646" s="152">
        <v>42455</v>
      </c>
      <c r="F2646" s="58">
        <v>44482</v>
      </c>
      <c r="G2646" s="5">
        <f t="shared" si="248"/>
        <v>5.5534246575342463</v>
      </c>
      <c r="H2646" s="11">
        <v>10</v>
      </c>
      <c r="I2646" s="11"/>
      <c r="J2646" s="87">
        <v>0.05</v>
      </c>
      <c r="K2646" s="88">
        <f t="shared" si="249"/>
        <v>9.5000000000000001E-2</v>
      </c>
      <c r="L2646" s="238">
        <v>793666</v>
      </c>
      <c r="M2646" s="238">
        <v>662538.59</v>
      </c>
      <c r="N2646" s="89">
        <v>0.05</v>
      </c>
      <c r="O2646" s="239">
        <f t="shared" si="251"/>
        <v>833349.3</v>
      </c>
      <c r="P2646" s="238">
        <f t="shared" si="252"/>
        <v>439654.54234109586</v>
      </c>
      <c r="Q2646" s="238">
        <f t="shared" si="253"/>
        <v>393694.75765890419</v>
      </c>
      <c r="R2646" s="89">
        <v>0.05</v>
      </c>
      <c r="S2646" s="238">
        <f t="shared" si="250"/>
        <v>374010.01977595896</v>
      </c>
    </row>
    <row r="2647" spans="2:19" ht="15" customHeight="1" x14ac:dyDescent="0.25">
      <c r="B2647" s="11">
        <v>2643</v>
      </c>
      <c r="C2647" s="161" t="s">
        <v>1010</v>
      </c>
      <c r="D2647" s="36"/>
      <c r="E2647" s="152">
        <v>42455</v>
      </c>
      <c r="F2647" s="58">
        <v>44482</v>
      </c>
      <c r="G2647" s="5">
        <f t="shared" si="248"/>
        <v>5.5534246575342463</v>
      </c>
      <c r="H2647" s="11">
        <v>10</v>
      </c>
      <c r="I2647" s="11"/>
      <c r="J2647" s="87">
        <v>0.05</v>
      </c>
      <c r="K2647" s="88">
        <f t="shared" si="249"/>
        <v>9.5000000000000001E-2</v>
      </c>
      <c r="L2647" s="238">
        <v>793666</v>
      </c>
      <c r="M2647" s="238">
        <v>662538.59</v>
      </c>
      <c r="N2647" s="89">
        <v>0.05</v>
      </c>
      <c r="O2647" s="239">
        <f t="shared" si="251"/>
        <v>833349.3</v>
      </c>
      <c r="P2647" s="238">
        <f t="shared" si="252"/>
        <v>439654.54234109586</v>
      </c>
      <c r="Q2647" s="238">
        <f t="shared" si="253"/>
        <v>393694.75765890419</v>
      </c>
      <c r="R2647" s="89">
        <v>0.05</v>
      </c>
      <c r="S2647" s="238">
        <f t="shared" si="250"/>
        <v>374010.01977595896</v>
      </c>
    </row>
    <row r="2648" spans="2:19" ht="15" customHeight="1" x14ac:dyDescent="0.25">
      <c r="B2648" s="11">
        <v>2644</v>
      </c>
      <c r="C2648" s="161" t="s">
        <v>1010</v>
      </c>
      <c r="D2648" s="36"/>
      <c r="E2648" s="152">
        <v>42455</v>
      </c>
      <c r="F2648" s="58">
        <v>44482</v>
      </c>
      <c r="G2648" s="5">
        <f t="shared" si="248"/>
        <v>5.5534246575342463</v>
      </c>
      <c r="H2648" s="11">
        <v>10</v>
      </c>
      <c r="I2648" s="11"/>
      <c r="J2648" s="87">
        <v>0.05</v>
      </c>
      <c r="K2648" s="88">
        <f t="shared" si="249"/>
        <v>9.5000000000000001E-2</v>
      </c>
      <c r="L2648" s="238">
        <v>793666</v>
      </c>
      <c r="M2648" s="238">
        <v>662538.59</v>
      </c>
      <c r="N2648" s="89">
        <v>0.05</v>
      </c>
      <c r="O2648" s="239">
        <f t="shared" si="251"/>
        <v>833349.3</v>
      </c>
      <c r="P2648" s="238">
        <f t="shared" si="252"/>
        <v>439654.54234109586</v>
      </c>
      <c r="Q2648" s="238">
        <f t="shared" si="253"/>
        <v>393694.75765890419</v>
      </c>
      <c r="R2648" s="89">
        <v>0.05</v>
      </c>
      <c r="S2648" s="238">
        <f t="shared" si="250"/>
        <v>374010.01977595896</v>
      </c>
    </row>
    <row r="2649" spans="2:19" ht="15" customHeight="1" x14ac:dyDescent="0.25">
      <c r="B2649" s="11">
        <v>2645</v>
      </c>
      <c r="C2649" s="161" t="s">
        <v>1010</v>
      </c>
      <c r="D2649" s="36"/>
      <c r="E2649" s="152">
        <v>42455</v>
      </c>
      <c r="F2649" s="58">
        <v>44482</v>
      </c>
      <c r="G2649" s="5">
        <f t="shared" si="248"/>
        <v>5.5534246575342463</v>
      </c>
      <c r="H2649" s="11">
        <v>10</v>
      </c>
      <c r="I2649" s="11"/>
      <c r="J2649" s="87">
        <v>0.05</v>
      </c>
      <c r="K2649" s="88">
        <f t="shared" si="249"/>
        <v>9.5000000000000001E-2</v>
      </c>
      <c r="L2649" s="238">
        <v>793666</v>
      </c>
      <c r="M2649" s="238">
        <v>662538.59</v>
      </c>
      <c r="N2649" s="89">
        <v>0.05</v>
      </c>
      <c r="O2649" s="239">
        <f t="shared" si="251"/>
        <v>833349.3</v>
      </c>
      <c r="P2649" s="238">
        <f t="shared" si="252"/>
        <v>439654.54234109586</v>
      </c>
      <c r="Q2649" s="238">
        <f t="shared" si="253"/>
        <v>393694.75765890419</v>
      </c>
      <c r="R2649" s="89">
        <v>0.05</v>
      </c>
      <c r="S2649" s="238">
        <f t="shared" si="250"/>
        <v>374010.01977595896</v>
      </c>
    </row>
    <row r="2650" spans="2:19" ht="15" customHeight="1" x14ac:dyDescent="0.25">
      <c r="B2650" s="11">
        <v>2646</v>
      </c>
      <c r="C2650" s="161" t="s">
        <v>1010</v>
      </c>
      <c r="D2650" s="36"/>
      <c r="E2650" s="152">
        <v>42455</v>
      </c>
      <c r="F2650" s="58">
        <v>44482</v>
      </c>
      <c r="G2650" s="5">
        <f t="shared" si="248"/>
        <v>5.5534246575342463</v>
      </c>
      <c r="H2650" s="11">
        <v>10</v>
      </c>
      <c r="I2650" s="11"/>
      <c r="J2650" s="87">
        <v>0.05</v>
      </c>
      <c r="K2650" s="88">
        <f t="shared" si="249"/>
        <v>9.5000000000000001E-2</v>
      </c>
      <c r="L2650" s="238">
        <v>793666</v>
      </c>
      <c r="M2650" s="238">
        <v>662538.59</v>
      </c>
      <c r="N2650" s="89">
        <v>0.05</v>
      </c>
      <c r="O2650" s="239">
        <f t="shared" si="251"/>
        <v>833349.3</v>
      </c>
      <c r="P2650" s="238">
        <f t="shared" si="252"/>
        <v>439654.54234109586</v>
      </c>
      <c r="Q2650" s="238">
        <f t="shared" si="253"/>
        <v>393694.75765890419</v>
      </c>
      <c r="R2650" s="89">
        <v>0.05</v>
      </c>
      <c r="S2650" s="238">
        <f t="shared" si="250"/>
        <v>374010.01977595896</v>
      </c>
    </row>
    <row r="2651" spans="2:19" ht="15" customHeight="1" x14ac:dyDescent="0.25">
      <c r="B2651" s="11">
        <v>2647</v>
      </c>
      <c r="C2651" s="161" t="s">
        <v>1010</v>
      </c>
      <c r="D2651" s="36"/>
      <c r="E2651" s="152">
        <v>42455</v>
      </c>
      <c r="F2651" s="58">
        <v>44482</v>
      </c>
      <c r="G2651" s="5">
        <f t="shared" si="248"/>
        <v>5.5534246575342463</v>
      </c>
      <c r="H2651" s="11">
        <v>10</v>
      </c>
      <c r="I2651" s="11"/>
      <c r="J2651" s="87">
        <v>0.05</v>
      </c>
      <c r="K2651" s="88">
        <f t="shared" si="249"/>
        <v>9.5000000000000001E-2</v>
      </c>
      <c r="L2651" s="238">
        <v>793666</v>
      </c>
      <c r="M2651" s="238">
        <v>662538.59</v>
      </c>
      <c r="N2651" s="89">
        <v>0.05</v>
      </c>
      <c r="O2651" s="239">
        <f t="shared" si="251"/>
        <v>833349.3</v>
      </c>
      <c r="P2651" s="238">
        <f t="shared" si="252"/>
        <v>439654.54234109586</v>
      </c>
      <c r="Q2651" s="238">
        <f t="shared" si="253"/>
        <v>393694.75765890419</v>
      </c>
      <c r="R2651" s="89">
        <v>0.05</v>
      </c>
      <c r="S2651" s="238">
        <f t="shared" si="250"/>
        <v>374010.01977595896</v>
      </c>
    </row>
    <row r="2652" spans="2:19" ht="15" customHeight="1" x14ac:dyDescent="0.25">
      <c r="B2652" s="11">
        <v>2648</v>
      </c>
      <c r="C2652" s="161" t="s">
        <v>1010</v>
      </c>
      <c r="D2652" s="36"/>
      <c r="E2652" s="152">
        <v>42455</v>
      </c>
      <c r="F2652" s="58">
        <v>44482</v>
      </c>
      <c r="G2652" s="5">
        <f t="shared" si="248"/>
        <v>5.5534246575342463</v>
      </c>
      <c r="H2652" s="11">
        <v>10</v>
      </c>
      <c r="I2652" s="11"/>
      <c r="J2652" s="87">
        <v>0.05</v>
      </c>
      <c r="K2652" s="88">
        <f t="shared" si="249"/>
        <v>9.5000000000000001E-2</v>
      </c>
      <c r="L2652" s="238">
        <v>793666</v>
      </c>
      <c r="M2652" s="238">
        <v>662538.59</v>
      </c>
      <c r="N2652" s="89">
        <v>0.05</v>
      </c>
      <c r="O2652" s="239">
        <f t="shared" si="251"/>
        <v>833349.3</v>
      </c>
      <c r="P2652" s="238">
        <f t="shared" si="252"/>
        <v>439654.54234109586</v>
      </c>
      <c r="Q2652" s="238">
        <f t="shared" si="253"/>
        <v>393694.75765890419</v>
      </c>
      <c r="R2652" s="89">
        <v>0.05</v>
      </c>
      <c r="S2652" s="238">
        <f t="shared" si="250"/>
        <v>374010.01977595896</v>
      </c>
    </row>
    <row r="2653" spans="2:19" ht="15" customHeight="1" x14ac:dyDescent="0.25">
      <c r="B2653" s="11">
        <v>2649</v>
      </c>
      <c r="C2653" s="161" t="s">
        <v>1010</v>
      </c>
      <c r="D2653" s="36"/>
      <c r="E2653" s="152">
        <v>42455</v>
      </c>
      <c r="F2653" s="58">
        <v>44482</v>
      </c>
      <c r="G2653" s="5">
        <f t="shared" si="248"/>
        <v>5.5534246575342463</v>
      </c>
      <c r="H2653" s="11">
        <v>10</v>
      </c>
      <c r="I2653" s="11"/>
      <c r="J2653" s="87">
        <v>0.05</v>
      </c>
      <c r="K2653" s="88">
        <f t="shared" si="249"/>
        <v>9.5000000000000001E-2</v>
      </c>
      <c r="L2653" s="238">
        <v>793666</v>
      </c>
      <c r="M2653" s="238">
        <v>662538.59</v>
      </c>
      <c r="N2653" s="89">
        <v>0.05</v>
      </c>
      <c r="O2653" s="239">
        <f t="shared" si="251"/>
        <v>833349.3</v>
      </c>
      <c r="P2653" s="238">
        <f t="shared" si="252"/>
        <v>439654.54234109586</v>
      </c>
      <c r="Q2653" s="238">
        <f t="shared" si="253"/>
        <v>393694.75765890419</v>
      </c>
      <c r="R2653" s="89">
        <v>0.05</v>
      </c>
      <c r="S2653" s="238">
        <f t="shared" si="250"/>
        <v>374010.01977595896</v>
      </c>
    </row>
    <row r="2654" spans="2:19" ht="15" customHeight="1" x14ac:dyDescent="0.25">
      <c r="B2654" s="11">
        <v>2650</v>
      </c>
      <c r="C2654" s="161" t="s">
        <v>1011</v>
      </c>
      <c r="D2654" s="36"/>
      <c r="E2654" s="152">
        <v>42455</v>
      </c>
      <c r="F2654" s="58">
        <v>44482</v>
      </c>
      <c r="G2654" s="5">
        <f t="shared" si="248"/>
        <v>5.5534246575342463</v>
      </c>
      <c r="H2654" s="11">
        <v>15</v>
      </c>
      <c r="I2654" s="11"/>
      <c r="J2654" s="87">
        <v>0.05</v>
      </c>
      <c r="K2654" s="88">
        <f t="shared" si="249"/>
        <v>6.3333333333333325E-2</v>
      </c>
      <c r="L2654" s="238">
        <v>9661932</v>
      </c>
      <c r="M2654" s="238">
        <v>8065612.7999999998</v>
      </c>
      <c r="N2654" s="89">
        <v>0.05</v>
      </c>
      <c r="O2654" s="239">
        <f t="shared" si="251"/>
        <v>10145028.6</v>
      </c>
      <c r="P2654" s="238">
        <f t="shared" si="252"/>
        <v>3568177.9586465745</v>
      </c>
      <c r="Q2654" s="238">
        <f t="shared" si="253"/>
        <v>6576850.6413534246</v>
      </c>
      <c r="R2654" s="89">
        <v>0.05</v>
      </c>
      <c r="S2654" s="238">
        <f t="shared" si="250"/>
        <v>6248008.1092857532</v>
      </c>
    </row>
    <row r="2655" spans="2:19" ht="15" customHeight="1" x14ac:dyDescent="0.25">
      <c r="B2655" s="11">
        <v>2651</v>
      </c>
      <c r="C2655" s="161" t="s">
        <v>1011</v>
      </c>
      <c r="D2655" s="36"/>
      <c r="E2655" s="152">
        <v>42455</v>
      </c>
      <c r="F2655" s="58">
        <v>44482</v>
      </c>
      <c r="G2655" s="5">
        <f t="shared" si="248"/>
        <v>5.5534246575342463</v>
      </c>
      <c r="H2655" s="11">
        <v>15</v>
      </c>
      <c r="I2655" s="11"/>
      <c r="J2655" s="87">
        <v>0.05</v>
      </c>
      <c r="K2655" s="88">
        <f t="shared" si="249"/>
        <v>6.3333333333333325E-2</v>
      </c>
      <c r="L2655" s="238">
        <v>9661932</v>
      </c>
      <c r="M2655" s="238">
        <v>8065612.7999999998</v>
      </c>
      <c r="N2655" s="89">
        <v>0.05</v>
      </c>
      <c r="O2655" s="239">
        <f t="shared" si="251"/>
        <v>10145028.6</v>
      </c>
      <c r="P2655" s="238">
        <f t="shared" si="252"/>
        <v>3568177.9586465745</v>
      </c>
      <c r="Q2655" s="238">
        <f t="shared" si="253"/>
        <v>6576850.6413534246</v>
      </c>
      <c r="R2655" s="89">
        <v>0.05</v>
      </c>
      <c r="S2655" s="238">
        <f t="shared" si="250"/>
        <v>6248008.1092857532</v>
      </c>
    </row>
    <row r="2656" spans="2:19" ht="15" customHeight="1" x14ac:dyDescent="0.25">
      <c r="B2656" s="11">
        <v>2652</v>
      </c>
      <c r="C2656" s="161" t="s">
        <v>1011</v>
      </c>
      <c r="D2656" s="36"/>
      <c r="E2656" s="152">
        <v>42455</v>
      </c>
      <c r="F2656" s="58">
        <v>44482</v>
      </c>
      <c r="G2656" s="5">
        <f t="shared" si="248"/>
        <v>5.5534246575342463</v>
      </c>
      <c r="H2656" s="11">
        <v>15</v>
      </c>
      <c r="I2656" s="11"/>
      <c r="J2656" s="87">
        <v>0.05</v>
      </c>
      <c r="K2656" s="88">
        <f t="shared" si="249"/>
        <v>6.3333333333333325E-2</v>
      </c>
      <c r="L2656" s="238">
        <v>9661932</v>
      </c>
      <c r="M2656" s="238">
        <v>8065612.7999999998</v>
      </c>
      <c r="N2656" s="89">
        <v>0.05</v>
      </c>
      <c r="O2656" s="239">
        <f t="shared" si="251"/>
        <v>10145028.6</v>
      </c>
      <c r="P2656" s="238">
        <f t="shared" si="252"/>
        <v>3568177.9586465745</v>
      </c>
      <c r="Q2656" s="238">
        <f t="shared" si="253"/>
        <v>6576850.6413534246</v>
      </c>
      <c r="R2656" s="89">
        <v>0.05</v>
      </c>
      <c r="S2656" s="238">
        <f t="shared" si="250"/>
        <v>6248008.1092857532</v>
      </c>
    </row>
    <row r="2657" spans="2:19" ht="15" customHeight="1" x14ac:dyDescent="0.25">
      <c r="B2657" s="11">
        <v>2653</v>
      </c>
      <c r="C2657" s="161" t="s">
        <v>1177</v>
      </c>
      <c r="D2657" s="36"/>
      <c r="E2657" s="152">
        <v>42455</v>
      </c>
      <c r="F2657" s="58">
        <v>44482</v>
      </c>
      <c r="G2657" s="5">
        <f t="shared" si="248"/>
        <v>5.5534246575342463</v>
      </c>
      <c r="H2657" s="11">
        <v>15</v>
      </c>
      <c r="I2657" s="11"/>
      <c r="J2657" s="87">
        <v>0.05</v>
      </c>
      <c r="K2657" s="88">
        <f t="shared" si="249"/>
        <v>6.3333333333333325E-2</v>
      </c>
      <c r="L2657" s="238">
        <v>10675288</v>
      </c>
      <c r="M2657" s="238">
        <v>8911544.7599999998</v>
      </c>
      <c r="N2657" s="89">
        <v>0.05</v>
      </c>
      <c r="O2657" s="239">
        <f t="shared" si="251"/>
        <v>11209052.4</v>
      </c>
      <c r="P2657" s="238">
        <f t="shared" si="252"/>
        <v>3942413.1057643825</v>
      </c>
      <c r="Q2657" s="238">
        <f t="shared" si="253"/>
        <v>7266639.2942356179</v>
      </c>
      <c r="R2657" s="89">
        <v>0.05</v>
      </c>
      <c r="S2657" s="238">
        <f t="shared" si="250"/>
        <v>6903307.3295238363</v>
      </c>
    </row>
    <row r="2658" spans="2:19" ht="15" customHeight="1" x14ac:dyDescent="0.25">
      <c r="B2658" s="11">
        <v>2654</v>
      </c>
      <c r="C2658" s="161" t="s">
        <v>1178</v>
      </c>
      <c r="D2658" s="36"/>
      <c r="E2658" s="152">
        <v>42455</v>
      </c>
      <c r="F2658" s="58">
        <v>44482</v>
      </c>
      <c r="G2658" s="5">
        <f t="shared" si="248"/>
        <v>5.5534246575342463</v>
      </c>
      <c r="H2658" s="11">
        <v>15</v>
      </c>
      <c r="I2658" s="11"/>
      <c r="J2658" s="87">
        <v>0.05</v>
      </c>
      <c r="K2658" s="88">
        <f t="shared" si="249"/>
        <v>6.3333333333333325E-2</v>
      </c>
      <c r="L2658" s="238">
        <v>8651892</v>
      </c>
      <c r="M2658" s="238">
        <v>7222448.9699999997</v>
      </c>
      <c r="N2658" s="89">
        <v>0.05</v>
      </c>
      <c r="O2658" s="239">
        <f t="shared" si="251"/>
        <v>9084486.5999999996</v>
      </c>
      <c r="P2658" s="238">
        <f t="shared" si="252"/>
        <v>3195167.4194136974</v>
      </c>
      <c r="Q2658" s="238">
        <f t="shared" si="253"/>
        <v>5889319.1805863027</v>
      </c>
      <c r="R2658" s="89">
        <v>0.05</v>
      </c>
      <c r="S2658" s="238">
        <f t="shared" si="250"/>
        <v>5594853.2215569876</v>
      </c>
    </row>
    <row r="2659" spans="2:19" ht="15" customHeight="1" x14ac:dyDescent="0.25">
      <c r="B2659" s="11">
        <v>2655</v>
      </c>
      <c r="C2659" s="161" t="s">
        <v>1016</v>
      </c>
      <c r="D2659" s="36"/>
      <c r="E2659" s="152">
        <v>42455</v>
      </c>
      <c r="F2659" s="58">
        <v>44482</v>
      </c>
      <c r="G2659" s="5">
        <f t="shared" si="248"/>
        <v>5.5534246575342463</v>
      </c>
      <c r="H2659" s="11">
        <v>15</v>
      </c>
      <c r="I2659" s="11"/>
      <c r="J2659" s="87">
        <v>0.05</v>
      </c>
      <c r="K2659" s="88">
        <f t="shared" si="249"/>
        <v>6.3333333333333325E-2</v>
      </c>
      <c r="L2659" s="238">
        <v>1063286</v>
      </c>
      <c r="M2659" s="238">
        <v>887612.65</v>
      </c>
      <c r="N2659" s="89">
        <v>7.0000000000000007E-2</v>
      </c>
      <c r="O2659" s="239">
        <f t="shared" si="251"/>
        <v>1137716.02</v>
      </c>
      <c r="P2659" s="238">
        <f t="shared" si="252"/>
        <v>400153.94592018257</v>
      </c>
      <c r="Q2659" s="238">
        <f t="shared" si="253"/>
        <v>737562.07407981739</v>
      </c>
      <c r="R2659" s="89">
        <v>0.05</v>
      </c>
      <c r="S2659" s="238">
        <f t="shared" si="250"/>
        <v>700683.97037582647</v>
      </c>
    </row>
    <row r="2660" spans="2:19" ht="15" customHeight="1" x14ac:dyDescent="0.25">
      <c r="B2660" s="11">
        <v>2656</v>
      </c>
      <c r="C2660" s="161" t="s">
        <v>1017</v>
      </c>
      <c r="D2660" s="36"/>
      <c r="E2660" s="152">
        <v>42455</v>
      </c>
      <c r="F2660" s="58">
        <v>44482</v>
      </c>
      <c r="G2660" s="5">
        <f t="shared" si="248"/>
        <v>5.5534246575342463</v>
      </c>
      <c r="H2660" s="11">
        <v>5</v>
      </c>
      <c r="I2660" s="11"/>
      <c r="J2660" s="87">
        <v>0.05</v>
      </c>
      <c r="K2660" s="88">
        <f t="shared" si="249"/>
        <v>0.19</v>
      </c>
      <c r="L2660" s="238">
        <v>44543</v>
      </c>
      <c r="M2660" s="238">
        <v>37183.71</v>
      </c>
      <c r="N2660" s="89">
        <v>0.05</v>
      </c>
      <c r="O2660" s="239">
        <f t="shared" si="251"/>
        <v>46770.15</v>
      </c>
      <c r="P2660" s="238">
        <f t="shared" si="252"/>
        <v>49349.555806849312</v>
      </c>
      <c r="Q2660" s="238">
        <f t="shared" si="253"/>
        <v>0</v>
      </c>
      <c r="R2660" s="89">
        <v>0.05</v>
      </c>
      <c r="S2660" s="238">
        <f t="shared" si="250"/>
        <v>2338.5075000000002</v>
      </c>
    </row>
    <row r="2661" spans="2:19" ht="15" customHeight="1" x14ac:dyDescent="0.25">
      <c r="B2661" s="11">
        <v>2657</v>
      </c>
      <c r="C2661" s="161" t="s">
        <v>1017</v>
      </c>
      <c r="D2661" s="36"/>
      <c r="E2661" s="152">
        <v>42455</v>
      </c>
      <c r="F2661" s="58">
        <v>44482</v>
      </c>
      <c r="G2661" s="5">
        <f t="shared" si="248"/>
        <v>5.5534246575342463</v>
      </c>
      <c r="H2661" s="11">
        <v>5</v>
      </c>
      <c r="I2661" s="11"/>
      <c r="J2661" s="87">
        <v>0.05</v>
      </c>
      <c r="K2661" s="88">
        <f t="shared" si="249"/>
        <v>0.19</v>
      </c>
      <c r="L2661" s="238">
        <v>44543</v>
      </c>
      <c r="M2661" s="238">
        <v>37183.71</v>
      </c>
      <c r="N2661" s="89">
        <v>0.05</v>
      </c>
      <c r="O2661" s="239">
        <f t="shared" si="251"/>
        <v>46770.15</v>
      </c>
      <c r="P2661" s="238">
        <f t="shared" si="252"/>
        <v>49349.555806849312</v>
      </c>
      <c r="Q2661" s="238">
        <f t="shared" si="253"/>
        <v>0</v>
      </c>
      <c r="R2661" s="89">
        <v>0.05</v>
      </c>
      <c r="S2661" s="238">
        <f t="shared" si="250"/>
        <v>2338.5075000000002</v>
      </c>
    </row>
    <row r="2662" spans="2:19" ht="15" customHeight="1" x14ac:dyDescent="0.25">
      <c r="B2662" s="11">
        <v>2658</v>
      </c>
      <c r="C2662" s="161" t="s">
        <v>1017</v>
      </c>
      <c r="D2662" s="36"/>
      <c r="E2662" s="152">
        <v>42455</v>
      </c>
      <c r="F2662" s="58">
        <v>44482</v>
      </c>
      <c r="G2662" s="5">
        <f t="shared" si="248"/>
        <v>5.5534246575342463</v>
      </c>
      <c r="H2662" s="11">
        <v>5</v>
      </c>
      <c r="I2662" s="11"/>
      <c r="J2662" s="87">
        <v>0.05</v>
      </c>
      <c r="K2662" s="88">
        <f t="shared" si="249"/>
        <v>0.19</v>
      </c>
      <c r="L2662" s="238">
        <v>44543</v>
      </c>
      <c r="M2662" s="238">
        <v>37183.71</v>
      </c>
      <c r="N2662" s="89">
        <v>0.05</v>
      </c>
      <c r="O2662" s="239">
        <f t="shared" si="251"/>
        <v>46770.15</v>
      </c>
      <c r="P2662" s="238">
        <f t="shared" si="252"/>
        <v>49349.555806849312</v>
      </c>
      <c r="Q2662" s="238">
        <f t="shared" si="253"/>
        <v>0</v>
      </c>
      <c r="R2662" s="89">
        <v>0.05</v>
      </c>
      <c r="S2662" s="238">
        <f t="shared" si="250"/>
        <v>2338.5075000000002</v>
      </c>
    </row>
    <row r="2663" spans="2:19" ht="15" customHeight="1" x14ac:dyDescent="0.25">
      <c r="B2663" s="11">
        <v>2659</v>
      </c>
      <c r="C2663" s="161" t="s">
        <v>1018</v>
      </c>
      <c r="D2663" s="36"/>
      <c r="E2663" s="152">
        <v>42455</v>
      </c>
      <c r="F2663" s="58">
        <v>44482</v>
      </c>
      <c r="G2663" s="5">
        <f t="shared" si="248"/>
        <v>5.5534246575342463</v>
      </c>
      <c r="H2663" s="11">
        <v>25</v>
      </c>
      <c r="I2663" s="11"/>
      <c r="J2663" s="87">
        <v>0.05</v>
      </c>
      <c r="K2663" s="88">
        <f t="shared" si="249"/>
        <v>3.7999999999999999E-2</v>
      </c>
      <c r="L2663" s="238">
        <v>4876751</v>
      </c>
      <c r="M2663" s="238">
        <v>4071026.92</v>
      </c>
      <c r="N2663" s="89">
        <v>0.05</v>
      </c>
      <c r="O2663" s="239">
        <f t="shared" si="251"/>
        <v>5120588.55</v>
      </c>
      <c r="P2663" s="238">
        <f t="shared" si="252"/>
        <v>1080598.5031569861</v>
      </c>
      <c r="Q2663" s="238">
        <f t="shared" si="253"/>
        <v>4039990.0468430137</v>
      </c>
      <c r="R2663" s="89">
        <v>0.05</v>
      </c>
      <c r="S2663" s="238">
        <f t="shared" si="250"/>
        <v>3837990.5445008627</v>
      </c>
    </row>
    <row r="2664" spans="2:19" ht="15" customHeight="1" x14ac:dyDescent="0.25">
      <c r="B2664" s="11">
        <v>2660</v>
      </c>
      <c r="C2664" s="161" t="s">
        <v>1019</v>
      </c>
      <c r="D2664" s="36"/>
      <c r="E2664" s="152">
        <v>42455</v>
      </c>
      <c r="F2664" s="58">
        <v>44482</v>
      </c>
      <c r="G2664" s="5">
        <f t="shared" si="248"/>
        <v>5.5534246575342463</v>
      </c>
      <c r="H2664" s="11">
        <v>10</v>
      </c>
      <c r="I2664" s="11"/>
      <c r="J2664" s="87">
        <v>0.05</v>
      </c>
      <c r="K2664" s="88">
        <f t="shared" si="249"/>
        <v>9.5000000000000001E-2</v>
      </c>
      <c r="L2664" s="238">
        <v>829939</v>
      </c>
      <c r="M2664" s="238">
        <v>692818.65</v>
      </c>
      <c r="N2664" s="89">
        <v>7.0000000000000007E-2</v>
      </c>
      <c r="O2664" s="239">
        <f t="shared" si="251"/>
        <v>888034.7300000001</v>
      </c>
      <c r="P2664" s="238">
        <f t="shared" si="252"/>
        <v>468505.22680123296</v>
      </c>
      <c r="Q2664" s="238">
        <f t="shared" si="253"/>
        <v>419529.50319876714</v>
      </c>
      <c r="R2664" s="89">
        <v>0.05</v>
      </c>
      <c r="S2664" s="238">
        <f t="shared" si="250"/>
        <v>398553.02803882875</v>
      </c>
    </row>
    <row r="2665" spans="2:19" ht="15" customHeight="1" x14ac:dyDescent="0.25">
      <c r="B2665" s="11">
        <v>2661</v>
      </c>
      <c r="C2665" s="161" t="s">
        <v>1019</v>
      </c>
      <c r="D2665" s="36"/>
      <c r="E2665" s="152">
        <v>42455</v>
      </c>
      <c r="F2665" s="58">
        <v>44482</v>
      </c>
      <c r="G2665" s="5">
        <f t="shared" si="248"/>
        <v>5.5534246575342463</v>
      </c>
      <c r="H2665" s="11">
        <v>10</v>
      </c>
      <c r="I2665" s="11"/>
      <c r="J2665" s="87">
        <v>0.05</v>
      </c>
      <c r="K2665" s="88">
        <f t="shared" si="249"/>
        <v>9.5000000000000001E-2</v>
      </c>
      <c r="L2665" s="238">
        <v>829939</v>
      </c>
      <c r="M2665" s="238">
        <v>692818.65</v>
      </c>
      <c r="N2665" s="89">
        <v>7.0000000000000007E-2</v>
      </c>
      <c r="O2665" s="239">
        <f t="shared" si="251"/>
        <v>888034.7300000001</v>
      </c>
      <c r="P2665" s="238">
        <f t="shared" si="252"/>
        <v>468505.22680123296</v>
      </c>
      <c r="Q2665" s="238">
        <f t="shared" si="253"/>
        <v>419529.50319876714</v>
      </c>
      <c r="R2665" s="89">
        <v>0.05</v>
      </c>
      <c r="S2665" s="238">
        <f t="shared" si="250"/>
        <v>398553.02803882875</v>
      </c>
    </row>
    <row r="2666" spans="2:19" ht="15" customHeight="1" x14ac:dyDescent="0.25">
      <c r="B2666" s="11">
        <v>2662</v>
      </c>
      <c r="C2666" s="161" t="s">
        <v>1019</v>
      </c>
      <c r="D2666" s="36"/>
      <c r="E2666" s="152">
        <v>42455</v>
      </c>
      <c r="F2666" s="58">
        <v>44482</v>
      </c>
      <c r="G2666" s="5">
        <f t="shared" si="248"/>
        <v>5.5534246575342463</v>
      </c>
      <c r="H2666" s="11">
        <v>10</v>
      </c>
      <c r="I2666" s="11"/>
      <c r="J2666" s="87">
        <v>0.05</v>
      </c>
      <c r="K2666" s="88">
        <f t="shared" si="249"/>
        <v>9.5000000000000001E-2</v>
      </c>
      <c r="L2666" s="238">
        <v>829939</v>
      </c>
      <c r="M2666" s="238">
        <v>692818.65</v>
      </c>
      <c r="N2666" s="89">
        <v>7.0000000000000007E-2</v>
      </c>
      <c r="O2666" s="239">
        <f t="shared" si="251"/>
        <v>888034.7300000001</v>
      </c>
      <c r="P2666" s="238">
        <f t="shared" si="252"/>
        <v>468505.22680123296</v>
      </c>
      <c r="Q2666" s="238">
        <f t="shared" si="253"/>
        <v>419529.50319876714</v>
      </c>
      <c r="R2666" s="89">
        <v>0.05</v>
      </c>
      <c r="S2666" s="238">
        <f t="shared" si="250"/>
        <v>398553.02803882875</v>
      </c>
    </row>
    <row r="2667" spans="2:19" ht="15" customHeight="1" x14ac:dyDescent="0.25">
      <c r="B2667" s="11">
        <v>2663</v>
      </c>
      <c r="C2667" s="161" t="s">
        <v>1019</v>
      </c>
      <c r="D2667" s="36"/>
      <c r="E2667" s="152">
        <v>42455</v>
      </c>
      <c r="F2667" s="58">
        <v>44482</v>
      </c>
      <c r="G2667" s="5">
        <f t="shared" si="248"/>
        <v>5.5534246575342463</v>
      </c>
      <c r="H2667" s="11">
        <v>10</v>
      </c>
      <c r="I2667" s="11"/>
      <c r="J2667" s="87">
        <v>0.05</v>
      </c>
      <c r="K2667" s="88">
        <f t="shared" si="249"/>
        <v>9.5000000000000001E-2</v>
      </c>
      <c r="L2667" s="238">
        <v>829939</v>
      </c>
      <c r="M2667" s="238">
        <v>692818.65</v>
      </c>
      <c r="N2667" s="89">
        <v>7.0000000000000007E-2</v>
      </c>
      <c r="O2667" s="239">
        <f t="shared" si="251"/>
        <v>888034.7300000001</v>
      </c>
      <c r="P2667" s="238">
        <f t="shared" si="252"/>
        <v>468505.22680123296</v>
      </c>
      <c r="Q2667" s="238">
        <f t="shared" si="253"/>
        <v>419529.50319876714</v>
      </c>
      <c r="R2667" s="89">
        <v>0.05</v>
      </c>
      <c r="S2667" s="238">
        <f t="shared" si="250"/>
        <v>398553.02803882875</v>
      </c>
    </row>
    <row r="2668" spans="2:19" ht="15" customHeight="1" x14ac:dyDescent="0.25">
      <c r="B2668" s="11">
        <v>2664</v>
      </c>
      <c r="C2668" s="161" t="s">
        <v>1019</v>
      </c>
      <c r="D2668" s="36"/>
      <c r="E2668" s="152">
        <v>42455</v>
      </c>
      <c r="F2668" s="58">
        <v>44482</v>
      </c>
      <c r="G2668" s="5">
        <f t="shared" si="248"/>
        <v>5.5534246575342463</v>
      </c>
      <c r="H2668" s="11">
        <v>10</v>
      </c>
      <c r="I2668" s="11"/>
      <c r="J2668" s="87">
        <v>0.05</v>
      </c>
      <c r="K2668" s="88">
        <f t="shared" si="249"/>
        <v>9.5000000000000001E-2</v>
      </c>
      <c r="L2668" s="238">
        <v>829939</v>
      </c>
      <c r="M2668" s="238">
        <v>692818.65</v>
      </c>
      <c r="N2668" s="89">
        <v>7.0000000000000007E-2</v>
      </c>
      <c r="O2668" s="239">
        <f t="shared" si="251"/>
        <v>888034.7300000001</v>
      </c>
      <c r="P2668" s="238">
        <f t="shared" si="252"/>
        <v>468505.22680123296</v>
      </c>
      <c r="Q2668" s="238">
        <f t="shared" si="253"/>
        <v>419529.50319876714</v>
      </c>
      <c r="R2668" s="89">
        <v>0.05</v>
      </c>
      <c r="S2668" s="238">
        <f t="shared" si="250"/>
        <v>398553.02803882875</v>
      </c>
    </row>
    <row r="2669" spans="2:19" ht="15" customHeight="1" x14ac:dyDescent="0.25">
      <c r="B2669" s="11">
        <v>2665</v>
      </c>
      <c r="C2669" s="161" t="s">
        <v>1019</v>
      </c>
      <c r="D2669" s="36"/>
      <c r="E2669" s="152">
        <v>42455</v>
      </c>
      <c r="F2669" s="58">
        <v>44482</v>
      </c>
      <c r="G2669" s="5">
        <f t="shared" si="248"/>
        <v>5.5534246575342463</v>
      </c>
      <c r="H2669" s="11">
        <v>10</v>
      </c>
      <c r="I2669" s="11"/>
      <c r="J2669" s="87">
        <v>0.05</v>
      </c>
      <c r="K2669" s="88">
        <f t="shared" si="249"/>
        <v>9.5000000000000001E-2</v>
      </c>
      <c r="L2669" s="238">
        <v>829939</v>
      </c>
      <c r="M2669" s="238">
        <v>692818.65</v>
      </c>
      <c r="N2669" s="89">
        <v>7.0000000000000007E-2</v>
      </c>
      <c r="O2669" s="239">
        <f t="shared" si="251"/>
        <v>888034.7300000001</v>
      </c>
      <c r="P2669" s="238">
        <f t="shared" si="252"/>
        <v>468505.22680123296</v>
      </c>
      <c r="Q2669" s="238">
        <f t="shared" si="253"/>
        <v>419529.50319876714</v>
      </c>
      <c r="R2669" s="89">
        <v>0.05</v>
      </c>
      <c r="S2669" s="238">
        <f t="shared" si="250"/>
        <v>398553.02803882875</v>
      </c>
    </row>
    <row r="2670" spans="2:19" ht="15" customHeight="1" x14ac:dyDescent="0.25">
      <c r="B2670" s="11">
        <v>2666</v>
      </c>
      <c r="C2670" s="161" t="s">
        <v>1019</v>
      </c>
      <c r="D2670" s="36"/>
      <c r="E2670" s="152">
        <v>42455</v>
      </c>
      <c r="F2670" s="58">
        <v>44482</v>
      </c>
      <c r="G2670" s="5">
        <f t="shared" si="248"/>
        <v>5.5534246575342463</v>
      </c>
      <c r="H2670" s="11">
        <v>10</v>
      </c>
      <c r="I2670" s="11"/>
      <c r="J2670" s="87">
        <v>0.05</v>
      </c>
      <c r="K2670" s="88">
        <f t="shared" si="249"/>
        <v>9.5000000000000001E-2</v>
      </c>
      <c r="L2670" s="238">
        <v>829939</v>
      </c>
      <c r="M2670" s="238">
        <v>692818.65</v>
      </c>
      <c r="N2670" s="89">
        <v>7.0000000000000007E-2</v>
      </c>
      <c r="O2670" s="239">
        <f t="shared" si="251"/>
        <v>888034.7300000001</v>
      </c>
      <c r="P2670" s="238">
        <f t="shared" si="252"/>
        <v>468505.22680123296</v>
      </c>
      <c r="Q2670" s="238">
        <f t="shared" si="253"/>
        <v>419529.50319876714</v>
      </c>
      <c r="R2670" s="89">
        <v>0.05</v>
      </c>
      <c r="S2670" s="238">
        <f t="shared" si="250"/>
        <v>398553.02803882875</v>
      </c>
    </row>
    <row r="2671" spans="2:19" ht="15" customHeight="1" x14ac:dyDescent="0.25">
      <c r="B2671" s="11">
        <v>2667</v>
      </c>
      <c r="C2671" s="161" t="s">
        <v>1019</v>
      </c>
      <c r="D2671" s="36"/>
      <c r="E2671" s="152">
        <v>42455</v>
      </c>
      <c r="F2671" s="58">
        <v>44482</v>
      </c>
      <c r="G2671" s="5">
        <f t="shared" si="248"/>
        <v>5.5534246575342463</v>
      </c>
      <c r="H2671" s="11">
        <v>10</v>
      </c>
      <c r="I2671" s="11"/>
      <c r="J2671" s="87">
        <v>0.05</v>
      </c>
      <c r="K2671" s="88">
        <f t="shared" si="249"/>
        <v>9.5000000000000001E-2</v>
      </c>
      <c r="L2671" s="238">
        <v>829939</v>
      </c>
      <c r="M2671" s="238">
        <v>692818.65</v>
      </c>
      <c r="N2671" s="89">
        <v>7.0000000000000007E-2</v>
      </c>
      <c r="O2671" s="239">
        <f t="shared" si="251"/>
        <v>888034.7300000001</v>
      </c>
      <c r="P2671" s="238">
        <f t="shared" si="252"/>
        <v>468505.22680123296</v>
      </c>
      <c r="Q2671" s="238">
        <f t="shared" si="253"/>
        <v>419529.50319876714</v>
      </c>
      <c r="R2671" s="89">
        <v>0.05</v>
      </c>
      <c r="S2671" s="238">
        <f t="shared" si="250"/>
        <v>398553.02803882875</v>
      </c>
    </row>
    <row r="2672" spans="2:19" ht="15" customHeight="1" x14ac:dyDescent="0.25">
      <c r="B2672" s="11">
        <v>2668</v>
      </c>
      <c r="C2672" s="161" t="s">
        <v>1019</v>
      </c>
      <c r="D2672" s="36"/>
      <c r="E2672" s="152">
        <v>42455</v>
      </c>
      <c r="F2672" s="58">
        <v>44482</v>
      </c>
      <c r="G2672" s="5">
        <f t="shared" si="248"/>
        <v>5.5534246575342463</v>
      </c>
      <c r="H2672" s="11">
        <v>10</v>
      </c>
      <c r="I2672" s="11"/>
      <c r="J2672" s="87">
        <v>0.05</v>
      </c>
      <c r="K2672" s="88">
        <f t="shared" si="249"/>
        <v>9.5000000000000001E-2</v>
      </c>
      <c r="L2672" s="238">
        <v>829939</v>
      </c>
      <c r="M2672" s="238">
        <v>692818.65</v>
      </c>
      <c r="N2672" s="89">
        <v>7.0000000000000007E-2</v>
      </c>
      <c r="O2672" s="239">
        <f t="shared" si="251"/>
        <v>888034.7300000001</v>
      </c>
      <c r="P2672" s="238">
        <f t="shared" si="252"/>
        <v>468505.22680123296</v>
      </c>
      <c r="Q2672" s="238">
        <f t="shared" si="253"/>
        <v>419529.50319876714</v>
      </c>
      <c r="R2672" s="89">
        <v>0.05</v>
      </c>
      <c r="S2672" s="238">
        <f t="shared" si="250"/>
        <v>398553.02803882875</v>
      </c>
    </row>
    <row r="2673" spans="2:19" ht="15" customHeight="1" x14ac:dyDescent="0.25">
      <c r="B2673" s="11">
        <v>2669</v>
      </c>
      <c r="C2673" s="161" t="s">
        <v>1019</v>
      </c>
      <c r="D2673" s="36"/>
      <c r="E2673" s="152">
        <v>42455</v>
      </c>
      <c r="F2673" s="58">
        <v>44482</v>
      </c>
      <c r="G2673" s="5">
        <f t="shared" si="248"/>
        <v>5.5534246575342463</v>
      </c>
      <c r="H2673" s="11">
        <v>10</v>
      </c>
      <c r="I2673" s="11"/>
      <c r="J2673" s="87">
        <v>0.05</v>
      </c>
      <c r="K2673" s="88">
        <f t="shared" si="249"/>
        <v>9.5000000000000001E-2</v>
      </c>
      <c r="L2673" s="238">
        <v>829939</v>
      </c>
      <c r="M2673" s="238">
        <v>692818.65</v>
      </c>
      <c r="N2673" s="89">
        <v>7.0000000000000007E-2</v>
      </c>
      <c r="O2673" s="239">
        <f t="shared" si="251"/>
        <v>888034.7300000001</v>
      </c>
      <c r="P2673" s="238">
        <f t="shared" si="252"/>
        <v>468505.22680123296</v>
      </c>
      <c r="Q2673" s="238">
        <f t="shared" si="253"/>
        <v>419529.50319876714</v>
      </c>
      <c r="R2673" s="89">
        <v>0.05</v>
      </c>
      <c r="S2673" s="238">
        <f t="shared" si="250"/>
        <v>398553.02803882875</v>
      </c>
    </row>
    <row r="2674" spans="2:19" ht="15" customHeight="1" x14ac:dyDescent="0.25">
      <c r="B2674" s="11">
        <v>2670</v>
      </c>
      <c r="C2674" s="161" t="s">
        <v>1019</v>
      </c>
      <c r="D2674" s="36"/>
      <c r="E2674" s="152">
        <v>42455</v>
      </c>
      <c r="F2674" s="58">
        <v>44482</v>
      </c>
      <c r="G2674" s="5">
        <f t="shared" si="248"/>
        <v>5.5534246575342463</v>
      </c>
      <c r="H2674" s="11">
        <v>10</v>
      </c>
      <c r="I2674" s="11"/>
      <c r="J2674" s="87">
        <v>0.05</v>
      </c>
      <c r="K2674" s="88">
        <f t="shared" si="249"/>
        <v>9.5000000000000001E-2</v>
      </c>
      <c r="L2674" s="238">
        <v>829939</v>
      </c>
      <c r="M2674" s="238">
        <v>692818.65</v>
      </c>
      <c r="N2674" s="89">
        <v>7.0000000000000007E-2</v>
      </c>
      <c r="O2674" s="239">
        <f t="shared" si="251"/>
        <v>888034.7300000001</v>
      </c>
      <c r="P2674" s="238">
        <f t="shared" si="252"/>
        <v>468505.22680123296</v>
      </c>
      <c r="Q2674" s="238">
        <f t="shared" si="253"/>
        <v>419529.50319876714</v>
      </c>
      <c r="R2674" s="89">
        <v>0.05</v>
      </c>
      <c r="S2674" s="238">
        <f t="shared" si="250"/>
        <v>398553.02803882875</v>
      </c>
    </row>
    <row r="2675" spans="2:19" ht="15" customHeight="1" x14ac:dyDescent="0.25">
      <c r="B2675" s="11">
        <v>2671</v>
      </c>
      <c r="C2675" s="161" t="s">
        <v>1019</v>
      </c>
      <c r="D2675" s="36"/>
      <c r="E2675" s="152">
        <v>42455</v>
      </c>
      <c r="F2675" s="58">
        <v>44482</v>
      </c>
      <c r="G2675" s="5">
        <f t="shared" si="248"/>
        <v>5.5534246575342463</v>
      </c>
      <c r="H2675" s="11">
        <v>10</v>
      </c>
      <c r="I2675" s="11"/>
      <c r="J2675" s="87">
        <v>0.05</v>
      </c>
      <c r="K2675" s="88">
        <f t="shared" si="249"/>
        <v>9.5000000000000001E-2</v>
      </c>
      <c r="L2675" s="238">
        <v>829939</v>
      </c>
      <c r="M2675" s="238">
        <v>692818.65</v>
      </c>
      <c r="N2675" s="89">
        <v>7.0000000000000007E-2</v>
      </c>
      <c r="O2675" s="239">
        <f t="shared" si="251"/>
        <v>888034.7300000001</v>
      </c>
      <c r="P2675" s="238">
        <f t="shared" si="252"/>
        <v>468505.22680123296</v>
      </c>
      <c r="Q2675" s="238">
        <f t="shared" si="253"/>
        <v>419529.50319876714</v>
      </c>
      <c r="R2675" s="89">
        <v>0.05</v>
      </c>
      <c r="S2675" s="238">
        <f t="shared" si="250"/>
        <v>398553.02803882875</v>
      </c>
    </row>
    <row r="2676" spans="2:19" ht="15" customHeight="1" x14ac:dyDescent="0.25">
      <c r="B2676" s="11">
        <v>2672</v>
      </c>
      <c r="C2676" s="161" t="s">
        <v>1019</v>
      </c>
      <c r="D2676" s="36"/>
      <c r="E2676" s="152">
        <v>42455</v>
      </c>
      <c r="F2676" s="58">
        <v>44482</v>
      </c>
      <c r="G2676" s="5">
        <f t="shared" si="248"/>
        <v>5.5534246575342463</v>
      </c>
      <c r="H2676" s="11">
        <v>10</v>
      </c>
      <c r="I2676" s="11"/>
      <c r="J2676" s="87">
        <v>0.05</v>
      </c>
      <c r="K2676" s="88">
        <f t="shared" si="249"/>
        <v>9.5000000000000001E-2</v>
      </c>
      <c r="L2676" s="238">
        <v>829939</v>
      </c>
      <c r="M2676" s="238">
        <v>692818.65</v>
      </c>
      <c r="N2676" s="89">
        <v>7.0000000000000007E-2</v>
      </c>
      <c r="O2676" s="239">
        <f t="shared" si="251"/>
        <v>888034.7300000001</v>
      </c>
      <c r="P2676" s="238">
        <f t="shared" si="252"/>
        <v>468505.22680123296</v>
      </c>
      <c r="Q2676" s="238">
        <f t="shared" si="253"/>
        <v>419529.50319876714</v>
      </c>
      <c r="R2676" s="89">
        <v>0.05</v>
      </c>
      <c r="S2676" s="238">
        <f t="shared" si="250"/>
        <v>398553.02803882875</v>
      </c>
    </row>
    <row r="2677" spans="2:19" ht="15" customHeight="1" x14ac:dyDescent="0.25">
      <c r="B2677" s="11">
        <v>2673</v>
      </c>
      <c r="C2677" s="161" t="s">
        <v>1019</v>
      </c>
      <c r="D2677" s="36"/>
      <c r="E2677" s="152">
        <v>42455</v>
      </c>
      <c r="F2677" s="58">
        <v>44482</v>
      </c>
      <c r="G2677" s="5">
        <f t="shared" si="248"/>
        <v>5.5534246575342463</v>
      </c>
      <c r="H2677" s="11">
        <v>10</v>
      </c>
      <c r="I2677" s="11"/>
      <c r="J2677" s="87">
        <v>0.05</v>
      </c>
      <c r="K2677" s="88">
        <f t="shared" si="249"/>
        <v>9.5000000000000001E-2</v>
      </c>
      <c r="L2677" s="238">
        <v>829939</v>
      </c>
      <c r="M2677" s="238">
        <v>692818.65</v>
      </c>
      <c r="N2677" s="89">
        <v>7.0000000000000007E-2</v>
      </c>
      <c r="O2677" s="239">
        <f t="shared" si="251"/>
        <v>888034.7300000001</v>
      </c>
      <c r="P2677" s="238">
        <f t="shared" si="252"/>
        <v>468505.22680123296</v>
      </c>
      <c r="Q2677" s="238">
        <f t="shared" si="253"/>
        <v>419529.50319876714</v>
      </c>
      <c r="R2677" s="89">
        <v>0.05</v>
      </c>
      <c r="S2677" s="238">
        <f t="shared" si="250"/>
        <v>398553.02803882875</v>
      </c>
    </row>
    <row r="2678" spans="2:19" ht="15" customHeight="1" x14ac:dyDescent="0.25">
      <c r="B2678" s="11">
        <v>2674</v>
      </c>
      <c r="C2678" s="161" t="s">
        <v>1019</v>
      </c>
      <c r="D2678" s="36"/>
      <c r="E2678" s="152">
        <v>42455</v>
      </c>
      <c r="F2678" s="58">
        <v>44482</v>
      </c>
      <c r="G2678" s="5">
        <f t="shared" si="248"/>
        <v>5.5534246575342463</v>
      </c>
      <c r="H2678" s="11">
        <v>10</v>
      </c>
      <c r="I2678" s="11"/>
      <c r="J2678" s="87">
        <v>0.05</v>
      </c>
      <c r="K2678" s="88">
        <f t="shared" si="249"/>
        <v>9.5000000000000001E-2</v>
      </c>
      <c r="L2678" s="238">
        <v>829941</v>
      </c>
      <c r="M2678" s="238">
        <v>692820.32</v>
      </c>
      <c r="N2678" s="89">
        <v>7.0000000000000007E-2</v>
      </c>
      <c r="O2678" s="239">
        <f t="shared" si="251"/>
        <v>888036.87</v>
      </c>
      <c r="P2678" s="238">
        <f t="shared" si="252"/>
        <v>468506.35581246571</v>
      </c>
      <c r="Q2678" s="238">
        <f t="shared" si="253"/>
        <v>419530.51418753428</v>
      </c>
      <c r="R2678" s="89">
        <v>0.05</v>
      </c>
      <c r="S2678" s="238">
        <f t="shared" si="250"/>
        <v>398553.98847815755</v>
      </c>
    </row>
    <row r="2679" spans="2:19" ht="15" customHeight="1" x14ac:dyDescent="0.25">
      <c r="B2679" s="11">
        <v>2675</v>
      </c>
      <c r="C2679" s="161" t="s">
        <v>1019</v>
      </c>
      <c r="D2679" s="36"/>
      <c r="E2679" s="152">
        <v>42455</v>
      </c>
      <c r="F2679" s="58">
        <v>44482</v>
      </c>
      <c r="G2679" s="5">
        <f t="shared" si="248"/>
        <v>5.5534246575342463</v>
      </c>
      <c r="H2679" s="11">
        <v>10</v>
      </c>
      <c r="I2679" s="11"/>
      <c r="J2679" s="87">
        <v>0.05</v>
      </c>
      <c r="K2679" s="88">
        <f t="shared" si="249"/>
        <v>9.5000000000000001E-2</v>
      </c>
      <c r="L2679" s="238">
        <v>829939</v>
      </c>
      <c r="M2679" s="238">
        <v>692818.65</v>
      </c>
      <c r="N2679" s="89">
        <v>7.0000000000000007E-2</v>
      </c>
      <c r="O2679" s="239">
        <f t="shared" si="251"/>
        <v>888034.7300000001</v>
      </c>
      <c r="P2679" s="238">
        <f t="shared" si="252"/>
        <v>468505.22680123296</v>
      </c>
      <c r="Q2679" s="238">
        <f t="shared" si="253"/>
        <v>419529.50319876714</v>
      </c>
      <c r="R2679" s="89">
        <v>0.05</v>
      </c>
      <c r="S2679" s="238">
        <f t="shared" si="250"/>
        <v>398553.02803882875</v>
      </c>
    </row>
    <row r="2680" spans="2:19" ht="15" customHeight="1" x14ac:dyDescent="0.25">
      <c r="B2680" s="11">
        <v>2676</v>
      </c>
      <c r="C2680" s="161" t="s">
        <v>1019</v>
      </c>
      <c r="D2680" s="36"/>
      <c r="E2680" s="152">
        <v>42455</v>
      </c>
      <c r="F2680" s="58">
        <v>44482</v>
      </c>
      <c r="G2680" s="5">
        <f t="shared" si="248"/>
        <v>5.5534246575342463</v>
      </c>
      <c r="H2680" s="11">
        <v>10</v>
      </c>
      <c r="I2680" s="11"/>
      <c r="J2680" s="87">
        <v>0.05</v>
      </c>
      <c r="K2680" s="88">
        <f t="shared" si="249"/>
        <v>9.5000000000000001E-2</v>
      </c>
      <c r="L2680" s="238">
        <v>829939</v>
      </c>
      <c r="M2680" s="238">
        <v>692818.65</v>
      </c>
      <c r="N2680" s="89">
        <v>7.0000000000000007E-2</v>
      </c>
      <c r="O2680" s="239">
        <f t="shared" si="251"/>
        <v>888034.7300000001</v>
      </c>
      <c r="P2680" s="238">
        <f t="shared" si="252"/>
        <v>468505.22680123296</v>
      </c>
      <c r="Q2680" s="238">
        <f t="shared" si="253"/>
        <v>419529.50319876714</v>
      </c>
      <c r="R2680" s="89">
        <v>0.05</v>
      </c>
      <c r="S2680" s="238">
        <f t="shared" si="250"/>
        <v>398553.02803882875</v>
      </c>
    </row>
    <row r="2681" spans="2:19" ht="15" customHeight="1" x14ac:dyDescent="0.25">
      <c r="B2681" s="11">
        <v>2677</v>
      </c>
      <c r="C2681" s="161" t="s">
        <v>1019</v>
      </c>
      <c r="D2681" s="36"/>
      <c r="E2681" s="152">
        <v>42455</v>
      </c>
      <c r="F2681" s="58">
        <v>44482</v>
      </c>
      <c r="G2681" s="5">
        <f t="shared" si="248"/>
        <v>5.5534246575342463</v>
      </c>
      <c r="H2681" s="11">
        <v>10</v>
      </c>
      <c r="I2681" s="11"/>
      <c r="J2681" s="87">
        <v>0.05</v>
      </c>
      <c r="K2681" s="88">
        <f t="shared" si="249"/>
        <v>9.5000000000000001E-2</v>
      </c>
      <c r="L2681" s="238">
        <v>829939</v>
      </c>
      <c r="M2681" s="238">
        <v>692818.65</v>
      </c>
      <c r="N2681" s="89">
        <v>7.0000000000000007E-2</v>
      </c>
      <c r="O2681" s="239">
        <f t="shared" si="251"/>
        <v>888034.7300000001</v>
      </c>
      <c r="P2681" s="238">
        <f t="shared" si="252"/>
        <v>468505.22680123296</v>
      </c>
      <c r="Q2681" s="238">
        <f t="shared" si="253"/>
        <v>419529.50319876714</v>
      </c>
      <c r="R2681" s="89">
        <v>0.05</v>
      </c>
      <c r="S2681" s="238">
        <f t="shared" si="250"/>
        <v>398553.02803882875</v>
      </c>
    </row>
    <row r="2682" spans="2:19" ht="15" customHeight="1" x14ac:dyDescent="0.25">
      <c r="B2682" s="11">
        <v>2678</v>
      </c>
      <c r="C2682" s="161" t="s">
        <v>1019</v>
      </c>
      <c r="D2682" s="36"/>
      <c r="E2682" s="152">
        <v>42455</v>
      </c>
      <c r="F2682" s="58">
        <v>44482</v>
      </c>
      <c r="G2682" s="5">
        <f t="shared" si="248"/>
        <v>5.5534246575342463</v>
      </c>
      <c r="H2682" s="11">
        <v>10</v>
      </c>
      <c r="I2682" s="11"/>
      <c r="J2682" s="87">
        <v>0.05</v>
      </c>
      <c r="K2682" s="88">
        <f t="shared" si="249"/>
        <v>9.5000000000000001E-2</v>
      </c>
      <c r="L2682" s="238">
        <v>829939</v>
      </c>
      <c r="M2682" s="238">
        <v>692818.65</v>
      </c>
      <c r="N2682" s="89">
        <v>7.0000000000000007E-2</v>
      </c>
      <c r="O2682" s="239">
        <f t="shared" si="251"/>
        <v>888034.7300000001</v>
      </c>
      <c r="P2682" s="238">
        <f t="shared" si="252"/>
        <v>468505.22680123296</v>
      </c>
      <c r="Q2682" s="238">
        <f t="shared" si="253"/>
        <v>419529.50319876714</v>
      </c>
      <c r="R2682" s="89">
        <v>0.05</v>
      </c>
      <c r="S2682" s="238">
        <f t="shared" si="250"/>
        <v>398553.02803882875</v>
      </c>
    </row>
    <row r="2683" spans="2:19" ht="15" customHeight="1" x14ac:dyDescent="0.25">
      <c r="B2683" s="11">
        <v>2679</v>
      </c>
      <c r="C2683" s="161" t="s">
        <v>1019</v>
      </c>
      <c r="D2683" s="36"/>
      <c r="E2683" s="152">
        <v>42455</v>
      </c>
      <c r="F2683" s="58">
        <v>44482</v>
      </c>
      <c r="G2683" s="5">
        <f t="shared" si="248"/>
        <v>5.5534246575342463</v>
      </c>
      <c r="H2683" s="11">
        <v>10</v>
      </c>
      <c r="I2683" s="11"/>
      <c r="J2683" s="87">
        <v>0.05</v>
      </c>
      <c r="K2683" s="88">
        <f t="shared" si="249"/>
        <v>9.5000000000000001E-2</v>
      </c>
      <c r="L2683" s="238">
        <v>829939</v>
      </c>
      <c r="M2683" s="238">
        <v>692818.65</v>
      </c>
      <c r="N2683" s="89">
        <v>7.0000000000000007E-2</v>
      </c>
      <c r="O2683" s="239">
        <f t="shared" si="251"/>
        <v>888034.7300000001</v>
      </c>
      <c r="P2683" s="238">
        <f t="shared" si="252"/>
        <v>468505.22680123296</v>
      </c>
      <c r="Q2683" s="238">
        <f t="shared" si="253"/>
        <v>419529.50319876714</v>
      </c>
      <c r="R2683" s="89">
        <v>0.05</v>
      </c>
      <c r="S2683" s="238">
        <f t="shared" si="250"/>
        <v>398553.02803882875</v>
      </c>
    </row>
    <row r="2684" spans="2:19" ht="15" customHeight="1" x14ac:dyDescent="0.25">
      <c r="B2684" s="11">
        <v>2680</v>
      </c>
      <c r="C2684" s="161" t="s">
        <v>1019</v>
      </c>
      <c r="D2684" s="36"/>
      <c r="E2684" s="152">
        <v>42455</v>
      </c>
      <c r="F2684" s="58">
        <v>44482</v>
      </c>
      <c r="G2684" s="5">
        <f t="shared" si="248"/>
        <v>5.5534246575342463</v>
      </c>
      <c r="H2684" s="11">
        <v>10</v>
      </c>
      <c r="I2684" s="11"/>
      <c r="J2684" s="87">
        <v>0.05</v>
      </c>
      <c r="K2684" s="88">
        <f t="shared" si="249"/>
        <v>9.5000000000000001E-2</v>
      </c>
      <c r="L2684" s="238">
        <v>829939</v>
      </c>
      <c r="M2684" s="238">
        <v>692818.65</v>
      </c>
      <c r="N2684" s="89">
        <v>7.0000000000000007E-2</v>
      </c>
      <c r="O2684" s="239">
        <f t="shared" si="251"/>
        <v>888034.7300000001</v>
      </c>
      <c r="P2684" s="238">
        <f t="shared" si="252"/>
        <v>468505.22680123296</v>
      </c>
      <c r="Q2684" s="238">
        <f t="shared" si="253"/>
        <v>419529.50319876714</v>
      </c>
      <c r="R2684" s="89">
        <v>0.05</v>
      </c>
      <c r="S2684" s="238">
        <f t="shared" si="250"/>
        <v>398553.02803882875</v>
      </c>
    </row>
    <row r="2685" spans="2:19" ht="15" customHeight="1" x14ac:dyDescent="0.25">
      <c r="B2685" s="11">
        <v>2681</v>
      </c>
      <c r="C2685" s="161" t="s">
        <v>1020</v>
      </c>
      <c r="D2685" s="36"/>
      <c r="E2685" s="152">
        <v>42455</v>
      </c>
      <c r="F2685" s="58">
        <v>44482</v>
      </c>
      <c r="G2685" s="5">
        <f t="shared" si="248"/>
        <v>5.5534246575342463</v>
      </c>
      <c r="H2685" s="11">
        <v>10</v>
      </c>
      <c r="I2685" s="11"/>
      <c r="J2685" s="87">
        <v>0.05</v>
      </c>
      <c r="K2685" s="88">
        <f t="shared" si="249"/>
        <v>9.5000000000000001E-2</v>
      </c>
      <c r="L2685" s="238">
        <v>258816</v>
      </c>
      <c r="M2685" s="238">
        <v>216055.1</v>
      </c>
      <c r="N2685" s="89">
        <v>7.0000000000000007E-2</v>
      </c>
      <c r="O2685" s="239">
        <f t="shared" si="251"/>
        <v>276933.12</v>
      </c>
      <c r="P2685" s="238">
        <f t="shared" si="252"/>
        <v>146103.0856241096</v>
      </c>
      <c r="Q2685" s="238">
        <f t="shared" si="253"/>
        <v>130830.03437589039</v>
      </c>
      <c r="R2685" s="89">
        <v>0.05</v>
      </c>
      <c r="S2685" s="238">
        <f t="shared" si="250"/>
        <v>124288.53265709587</v>
      </c>
    </row>
    <row r="2686" spans="2:19" ht="15" customHeight="1" x14ac:dyDescent="0.25">
      <c r="B2686" s="11">
        <v>2682</v>
      </c>
      <c r="C2686" s="161" t="s">
        <v>1020</v>
      </c>
      <c r="D2686" s="36"/>
      <c r="E2686" s="152">
        <v>42455</v>
      </c>
      <c r="F2686" s="58">
        <v>44482</v>
      </c>
      <c r="G2686" s="5">
        <f t="shared" si="248"/>
        <v>5.5534246575342463</v>
      </c>
      <c r="H2686" s="11">
        <v>10</v>
      </c>
      <c r="I2686" s="11"/>
      <c r="J2686" s="87">
        <v>0.05</v>
      </c>
      <c r="K2686" s="88">
        <f t="shared" si="249"/>
        <v>9.5000000000000001E-2</v>
      </c>
      <c r="L2686" s="238">
        <v>258816</v>
      </c>
      <c r="M2686" s="238">
        <v>216055.1</v>
      </c>
      <c r="N2686" s="89">
        <v>7.0000000000000007E-2</v>
      </c>
      <c r="O2686" s="239">
        <f t="shared" si="251"/>
        <v>276933.12</v>
      </c>
      <c r="P2686" s="238">
        <f t="shared" si="252"/>
        <v>146103.0856241096</v>
      </c>
      <c r="Q2686" s="238">
        <f t="shared" si="253"/>
        <v>130830.03437589039</v>
      </c>
      <c r="R2686" s="89">
        <v>0.05</v>
      </c>
      <c r="S2686" s="238">
        <f t="shared" si="250"/>
        <v>124288.53265709587</v>
      </c>
    </row>
    <row r="2687" spans="2:19" ht="15" customHeight="1" x14ac:dyDescent="0.25">
      <c r="B2687" s="11">
        <v>2683</v>
      </c>
      <c r="C2687" s="161" t="s">
        <v>1020</v>
      </c>
      <c r="D2687" s="36"/>
      <c r="E2687" s="152">
        <v>42455</v>
      </c>
      <c r="F2687" s="58">
        <v>44482</v>
      </c>
      <c r="G2687" s="5">
        <f t="shared" si="248"/>
        <v>5.5534246575342463</v>
      </c>
      <c r="H2687" s="11">
        <v>10</v>
      </c>
      <c r="I2687" s="11"/>
      <c r="J2687" s="87">
        <v>0.05</v>
      </c>
      <c r="K2687" s="88">
        <f t="shared" si="249"/>
        <v>9.5000000000000001E-2</v>
      </c>
      <c r="L2687" s="238">
        <v>258816</v>
      </c>
      <c r="M2687" s="238">
        <v>216055.1</v>
      </c>
      <c r="N2687" s="89">
        <v>7.0000000000000007E-2</v>
      </c>
      <c r="O2687" s="239">
        <f t="shared" si="251"/>
        <v>276933.12</v>
      </c>
      <c r="P2687" s="238">
        <f t="shared" si="252"/>
        <v>146103.0856241096</v>
      </c>
      <c r="Q2687" s="238">
        <f t="shared" si="253"/>
        <v>130830.03437589039</v>
      </c>
      <c r="R2687" s="89">
        <v>0.05</v>
      </c>
      <c r="S2687" s="238">
        <f t="shared" si="250"/>
        <v>124288.53265709587</v>
      </c>
    </row>
    <row r="2688" spans="2:19" ht="15" customHeight="1" x14ac:dyDescent="0.25">
      <c r="B2688" s="11">
        <v>2684</v>
      </c>
      <c r="C2688" s="161" t="s">
        <v>1020</v>
      </c>
      <c r="D2688" s="36"/>
      <c r="E2688" s="152">
        <v>42455</v>
      </c>
      <c r="F2688" s="58">
        <v>44482</v>
      </c>
      <c r="G2688" s="5">
        <f t="shared" si="248"/>
        <v>5.5534246575342463</v>
      </c>
      <c r="H2688" s="11">
        <v>10</v>
      </c>
      <c r="I2688" s="11"/>
      <c r="J2688" s="87">
        <v>0.05</v>
      </c>
      <c r="K2688" s="88">
        <f t="shared" si="249"/>
        <v>9.5000000000000001E-2</v>
      </c>
      <c r="L2688" s="238">
        <v>258816</v>
      </c>
      <c r="M2688" s="238">
        <v>216055.1</v>
      </c>
      <c r="N2688" s="89">
        <v>7.0000000000000007E-2</v>
      </c>
      <c r="O2688" s="239">
        <f t="shared" si="251"/>
        <v>276933.12</v>
      </c>
      <c r="P2688" s="238">
        <f t="shared" si="252"/>
        <v>146103.0856241096</v>
      </c>
      <c r="Q2688" s="238">
        <f t="shared" si="253"/>
        <v>130830.03437589039</v>
      </c>
      <c r="R2688" s="89">
        <v>0.05</v>
      </c>
      <c r="S2688" s="238">
        <f t="shared" si="250"/>
        <v>124288.53265709587</v>
      </c>
    </row>
    <row r="2689" spans="2:19" ht="15" customHeight="1" x14ac:dyDescent="0.25">
      <c r="B2689" s="11">
        <v>2685</v>
      </c>
      <c r="C2689" s="161" t="s">
        <v>1020</v>
      </c>
      <c r="D2689" s="36"/>
      <c r="E2689" s="152">
        <v>42455</v>
      </c>
      <c r="F2689" s="58">
        <v>44482</v>
      </c>
      <c r="G2689" s="5">
        <f t="shared" si="248"/>
        <v>5.5534246575342463</v>
      </c>
      <c r="H2689" s="11">
        <v>10</v>
      </c>
      <c r="I2689" s="11"/>
      <c r="J2689" s="87">
        <v>0.05</v>
      </c>
      <c r="K2689" s="88">
        <f t="shared" si="249"/>
        <v>9.5000000000000001E-2</v>
      </c>
      <c r="L2689" s="238">
        <v>258816</v>
      </c>
      <c r="M2689" s="238">
        <v>216055.1</v>
      </c>
      <c r="N2689" s="89">
        <v>7.0000000000000007E-2</v>
      </c>
      <c r="O2689" s="239">
        <f t="shared" si="251"/>
        <v>276933.12</v>
      </c>
      <c r="P2689" s="238">
        <f t="shared" si="252"/>
        <v>146103.0856241096</v>
      </c>
      <c r="Q2689" s="238">
        <f t="shared" si="253"/>
        <v>130830.03437589039</v>
      </c>
      <c r="R2689" s="89">
        <v>0.05</v>
      </c>
      <c r="S2689" s="238">
        <f t="shared" si="250"/>
        <v>124288.53265709587</v>
      </c>
    </row>
    <row r="2690" spans="2:19" ht="15" customHeight="1" x14ac:dyDescent="0.25">
      <c r="B2690" s="11">
        <v>2686</v>
      </c>
      <c r="C2690" s="161" t="s">
        <v>1020</v>
      </c>
      <c r="D2690" s="36"/>
      <c r="E2690" s="152">
        <v>42455</v>
      </c>
      <c r="F2690" s="58">
        <v>44482</v>
      </c>
      <c r="G2690" s="5">
        <f t="shared" si="248"/>
        <v>5.5534246575342463</v>
      </c>
      <c r="H2690" s="11">
        <v>10</v>
      </c>
      <c r="I2690" s="11"/>
      <c r="J2690" s="87">
        <v>0.05</v>
      </c>
      <c r="K2690" s="88">
        <f t="shared" si="249"/>
        <v>9.5000000000000001E-2</v>
      </c>
      <c r="L2690" s="238">
        <v>258816</v>
      </c>
      <c r="M2690" s="238">
        <v>216055.1</v>
      </c>
      <c r="N2690" s="89">
        <v>7.0000000000000007E-2</v>
      </c>
      <c r="O2690" s="239">
        <f t="shared" si="251"/>
        <v>276933.12</v>
      </c>
      <c r="P2690" s="238">
        <f t="shared" si="252"/>
        <v>146103.0856241096</v>
      </c>
      <c r="Q2690" s="238">
        <f t="shared" si="253"/>
        <v>130830.03437589039</v>
      </c>
      <c r="R2690" s="89">
        <v>0.05</v>
      </c>
      <c r="S2690" s="238">
        <f t="shared" si="250"/>
        <v>124288.53265709587</v>
      </c>
    </row>
    <row r="2691" spans="2:19" ht="15" customHeight="1" x14ac:dyDescent="0.25">
      <c r="B2691" s="11">
        <v>2687</v>
      </c>
      <c r="C2691" s="161" t="s">
        <v>1020</v>
      </c>
      <c r="D2691" s="36"/>
      <c r="E2691" s="152">
        <v>42455</v>
      </c>
      <c r="F2691" s="58">
        <v>44482</v>
      </c>
      <c r="G2691" s="5">
        <f t="shared" si="248"/>
        <v>5.5534246575342463</v>
      </c>
      <c r="H2691" s="11">
        <v>10</v>
      </c>
      <c r="I2691" s="11"/>
      <c r="J2691" s="87">
        <v>0.05</v>
      </c>
      <c r="K2691" s="88">
        <f t="shared" si="249"/>
        <v>9.5000000000000001E-2</v>
      </c>
      <c r="L2691" s="238">
        <v>258816</v>
      </c>
      <c r="M2691" s="238">
        <v>216055.1</v>
      </c>
      <c r="N2691" s="89">
        <v>7.0000000000000007E-2</v>
      </c>
      <c r="O2691" s="239">
        <f t="shared" si="251"/>
        <v>276933.12</v>
      </c>
      <c r="P2691" s="238">
        <f t="shared" si="252"/>
        <v>146103.0856241096</v>
      </c>
      <c r="Q2691" s="238">
        <f t="shared" si="253"/>
        <v>130830.03437589039</v>
      </c>
      <c r="R2691" s="89">
        <v>0.05</v>
      </c>
      <c r="S2691" s="238">
        <f t="shared" si="250"/>
        <v>124288.53265709587</v>
      </c>
    </row>
    <row r="2692" spans="2:19" ht="15" customHeight="1" x14ac:dyDescent="0.25">
      <c r="B2692" s="11">
        <v>2688</v>
      </c>
      <c r="C2692" s="161" t="s">
        <v>1020</v>
      </c>
      <c r="D2692" s="36"/>
      <c r="E2692" s="152">
        <v>42455</v>
      </c>
      <c r="F2692" s="58">
        <v>44482</v>
      </c>
      <c r="G2692" s="5">
        <f t="shared" si="248"/>
        <v>5.5534246575342463</v>
      </c>
      <c r="H2692" s="11">
        <v>10</v>
      </c>
      <c r="I2692" s="11"/>
      <c r="J2692" s="87">
        <v>0.05</v>
      </c>
      <c r="K2692" s="88">
        <f t="shared" si="249"/>
        <v>9.5000000000000001E-2</v>
      </c>
      <c r="L2692" s="238">
        <v>258816</v>
      </c>
      <c r="M2692" s="238">
        <v>216055.1</v>
      </c>
      <c r="N2692" s="89">
        <v>7.0000000000000007E-2</v>
      </c>
      <c r="O2692" s="239">
        <f t="shared" si="251"/>
        <v>276933.12</v>
      </c>
      <c r="P2692" s="238">
        <f t="shared" si="252"/>
        <v>146103.0856241096</v>
      </c>
      <c r="Q2692" s="238">
        <f t="shared" si="253"/>
        <v>130830.03437589039</v>
      </c>
      <c r="R2692" s="89">
        <v>0.05</v>
      </c>
      <c r="S2692" s="238">
        <f t="shared" si="250"/>
        <v>124288.53265709587</v>
      </c>
    </row>
    <row r="2693" spans="2:19" ht="15" customHeight="1" x14ac:dyDescent="0.25">
      <c r="B2693" s="11">
        <v>2689</v>
      </c>
      <c r="C2693" s="161" t="s">
        <v>1020</v>
      </c>
      <c r="D2693" s="36"/>
      <c r="E2693" s="152">
        <v>42455</v>
      </c>
      <c r="F2693" s="58">
        <v>44482</v>
      </c>
      <c r="G2693" s="5">
        <f t="shared" ref="G2693:G2756" si="254">(F2693-E2693)/(EDATE(F2693,12)-F2693)</f>
        <v>5.5534246575342463</v>
      </c>
      <c r="H2693" s="11">
        <v>10</v>
      </c>
      <c r="I2693" s="11"/>
      <c r="J2693" s="87">
        <v>0.05</v>
      </c>
      <c r="K2693" s="88">
        <f t="shared" ref="K2693:K2756" si="255">(1-J2693)/H2693</f>
        <v>9.5000000000000001E-2</v>
      </c>
      <c r="L2693" s="238">
        <v>258816</v>
      </c>
      <c r="M2693" s="238">
        <v>216055.1</v>
      </c>
      <c r="N2693" s="89">
        <v>7.0000000000000007E-2</v>
      </c>
      <c r="O2693" s="239">
        <f t="shared" si="251"/>
        <v>276933.12</v>
      </c>
      <c r="P2693" s="238">
        <f t="shared" si="252"/>
        <v>146103.0856241096</v>
      </c>
      <c r="Q2693" s="238">
        <f t="shared" si="253"/>
        <v>130830.03437589039</v>
      </c>
      <c r="R2693" s="89">
        <v>0.05</v>
      </c>
      <c r="S2693" s="238">
        <f t="shared" ref="S2693:S2756" si="256">IF(M2693&lt;=0,0,IF(Q2693&lt;=J2693*O2693,J2693*O2693,Q2693*(1-R2693)))</f>
        <v>124288.53265709587</v>
      </c>
    </row>
    <row r="2694" spans="2:19" ht="15" customHeight="1" x14ac:dyDescent="0.25">
      <c r="B2694" s="11">
        <v>2690</v>
      </c>
      <c r="C2694" s="161" t="s">
        <v>1020</v>
      </c>
      <c r="D2694" s="36"/>
      <c r="E2694" s="152">
        <v>42455</v>
      </c>
      <c r="F2694" s="58">
        <v>44482</v>
      </c>
      <c r="G2694" s="5">
        <f t="shared" si="254"/>
        <v>5.5534246575342463</v>
      </c>
      <c r="H2694" s="11">
        <v>10</v>
      </c>
      <c r="I2694" s="11"/>
      <c r="J2694" s="87">
        <v>0.05</v>
      </c>
      <c r="K2694" s="88">
        <f t="shared" si="255"/>
        <v>9.5000000000000001E-2</v>
      </c>
      <c r="L2694" s="238">
        <v>258816</v>
      </c>
      <c r="M2694" s="238">
        <v>216055.1</v>
      </c>
      <c r="N2694" s="89">
        <v>7.0000000000000007E-2</v>
      </c>
      <c r="O2694" s="239">
        <f t="shared" ref="O2694:O2757" si="257">L2694*(1+N2694)</f>
        <v>276933.12</v>
      </c>
      <c r="P2694" s="238">
        <f t="shared" ref="P2694:P2757" si="258">O2694*K2694*G2694</f>
        <v>146103.0856241096</v>
      </c>
      <c r="Q2694" s="238">
        <f t="shared" ref="Q2694:Q2757" si="259">MAX(O2694-P2694,0)</f>
        <v>130830.03437589039</v>
      </c>
      <c r="R2694" s="89">
        <v>0.05</v>
      </c>
      <c r="S2694" s="238">
        <f t="shared" si="256"/>
        <v>124288.53265709587</v>
      </c>
    </row>
    <row r="2695" spans="2:19" ht="15" customHeight="1" x14ac:dyDescent="0.25">
      <c r="B2695" s="11">
        <v>2691</v>
      </c>
      <c r="C2695" s="161" t="s">
        <v>1020</v>
      </c>
      <c r="D2695" s="36"/>
      <c r="E2695" s="152">
        <v>42455</v>
      </c>
      <c r="F2695" s="58">
        <v>44482</v>
      </c>
      <c r="G2695" s="5">
        <f t="shared" si="254"/>
        <v>5.5534246575342463</v>
      </c>
      <c r="H2695" s="11">
        <v>10</v>
      </c>
      <c r="I2695" s="11"/>
      <c r="J2695" s="87">
        <v>0.05</v>
      </c>
      <c r="K2695" s="88">
        <f t="shared" si="255"/>
        <v>9.5000000000000001E-2</v>
      </c>
      <c r="L2695" s="238">
        <v>258816</v>
      </c>
      <c r="M2695" s="238">
        <v>216055.1</v>
      </c>
      <c r="N2695" s="89">
        <v>7.0000000000000007E-2</v>
      </c>
      <c r="O2695" s="239">
        <f t="shared" si="257"/>
        <v>276933.12</v>
      </c>
      <c r="P2695" s="238">
        <f t="shared" si="258"/>
        <v>146103.0856241096</v>
      </c>
      <c r="Q2695" s="238">
        <f t="shared" si="259"/>
        <v>130830.03437589039</v>
      </c>
      <c r="R2695" s="89">
        <v>0.05</v>
      </c>
      <c r="S2695" s="238">
        <f t="shared" si="256"/>
        <v>124288.53265709587</v>
      </c>
    </row>
    <row r="2696" spans="2:19" ht="15" customHeight="1" x14ac:dyDescent="0.25">
      <c r="B2696" s="11">
        <v>2692</v>
      </c>
      <c r="C2696" s="161" t="s">
        <v>1020</v>
      </c>
      <c r="D2696" s="36"/>
      <c r="E2696" s="152">
        <v>42455</v>
      </c>
      <c r="F2696" s="58">
        <v>44482</v>
      </c>
      <c r="G2696" s="5">
        <f t="shared" si="254"/>
        <v>5.5534246575342463</v>
      </c>
      <c r="H2696" s="11">
        <v>10</v>
      </c>
      <c r="I2696" s="11"/>
      <c r="J2696" s="87">
        <v>0.05</v>
      </c>
      <c r="K2696" s="88">
        <f t="shared" si="255"/>
        <v>9.5000000000000001E-2</v>
      </c>
      <c r="L2696" s="238">
        <v>258816</v>
      </c>
      <c r="M2696" s="238">
        <v>216055.1</v>
      </c>
      <c r="N2696" s="89">
        <v>7.0000000000000007E-2</v>
      </c>
      <c r="O2696" s="239">
        <f t="shared" si="257"/>
        <v>276933.12</v>
      </c>
      <c r="P2696" s="238">
        <f t="shared" si="258"/>
        <v>146103.0856241096</v>
      </c>
      <c r="Q2696" s="238">
        <f t="shared" si="259"/>
        <v>130830.03437589039</v>
      </c>
      <c r="R2696" s="89">
        <v>0.05</v>
      </c>
      <c r="S2696" s="238">
        <f t="shared" si="256"/>
        <v>124288.53265709587</v>
      </c>
    </row>
    <row r="2697" spans="2:19" ht="15" customHeight="1" x14ac:dyDescent="0.25">
      <c r="B2697" s="11">
        <v>2693</v>
      </c>
      <c r="C2697" s="161" t="s">
        <v>1021</v>
      </c>
      <c r="D2697" s="36"/>
      <c r="E2697" s="152">
        <v>42455</v>
      </c>
      <c r="F2697" s="58">
        <v>44482</v>
      </c>
      <c r="G2697" s="5">
        <f t="shared" si="254"/>
        <v>5.5534246575342463</v>
      </c>
      <c r="H2697" s="11">
        <v>8</v>
      </c>
      <c r="I2697" s="11"/>
      <c r="J2697" s="87">
        <v>0.05</v>
      </c>
      <c r="K2697" s="88">
        <f t="shared" si="255"/>
        <v>0.11874999999999999</v>
      </c>
      <c r="L2697" s="238">
        <v>2191098</v>
      </c>
      <c r="M2697" s="238">
        <v>1829090.5</v>
      </c>
      <c r="N2697" s="89">
        <v>0.05</v>
      </c>
      <c r="O2697" s="239">
        <f t="shared" si="257"/>
        <v>2300652.9</v>
      </c>
      <c r="P2697" s="238">
        <f t="shared" si="258"/>
        <v>1517209.6770154107</v>
      </c>
      <c r="Q2697" s="238">
        <f t="shared" si="259"/>
        <v>783443.22298458917</v>
      </c>
      <c r="R2697" s="89">
        <v>0.05</v>
      </c>
      <c r="S2697" s="238">
        <f t="shared" si="256"/>
        <v>744271.06183535967</v>
      </c>
    </row>
    <row r="2698" spans="2:19" ht="15" customHeight="1" x14ac:dyDescent="0.25">
      <c r="B2698" s="11">
        <v>2694</v>
      </c>
      <c r="C2698" s="161" t="s">
        <v>1021</v>
      </c>
      <c r="D2698" s="36"/>
      <c r="E2698" s="152">
        <v>42455</v>
      </c>
      <c r="F2698" s="58">
        <v>44482</v>
      </c>
      <c r="G2698" s="5">
        <f t="shared" si="254"/>
        <v>5.5534246575342463</v>
      </c>
      <c r="H2698" s="11">
        <v>8</v>
      </c>
      <c r="I2698" s="11"/>
      <c r="J2698" s="87">
        <v>0.05</v>
      </c>
      <c r="K2698" s="88">
        <f t="shared" si="255"/>
        <v>0.11874999999999999</v>
      </c>
      <c r="L2698" s="238">
        <v>2191098</v>
      </c>
      <c r="M2698" s="238">
        <v>1829090.5</v>
      </c>
      <c r="N2698" s="89">
        <v>0.05</v>
      </c>
      <c r="O2698" s="239">
        <f t="shared" si="257"/>
        <v>2300652.9</v>
      </c>
      <c r="P2698" s="238">
        <f t="shared" si="258"/>
        <v>1517209.6770154107</v>
      </c>
      <c r="Q2698" s="238">
        <f t="shared" si="259"/>
        <v>783443.22298458917</v>
      </c>
      <c r="R2698" s="89">
        <v>0.05</v>
      </c>
      <c r="S2698" s="238">
        <f t="shared" si="256"/>
        <v>744271.06183535967</v>
      </c>
    </row>
    <row r="2699" spans="2:19" ht="15" customHeight="1" x14ac:dyDescent="0.25">
      <c r="B2699" s="11">
        <v>2695</v>
      </c>
      <c r="C2699" s="161" t="s">
        <v>1022</v>
      </c>
      <c r="D2699" s="36"/>
      <c r="E2699" s="152">
        <v>42455</v>
      </c>
      <c r="F2699" s="58">
        <v>44482</v>
      </c>
      <c r="G2699" s="5">
        <f t="shared" si="254"/>
        <v>5.5534246575342463</v>
      </c>
      <c r="H2699" s="11">
        <v>25</v>
      </c>
      <c r="I2699" s="11"/>
      <c r="J2699" s="87">
        <v>0.05</v>
      </c>
      <c r="K2699" s="88">
        <f t="shared" si="255"/>
        <v>3.7999999999999999E-2</v>
      </c>
      <c r="L2699" s="238">
        <v>44251571</v>
      </c>
      <c r="M2699" s="238">
        <v>36940441.869999997</v>
      </c>
      <c r="N2699" s="89">
        <v>0.05</v>
      </c>
      <c r="O2699" s="239">
        <f t="shared" si="257"/>
        <v>46464149.550000004</v>
      </c>
      <c r="P2699" s="238">
        <f t="shared" si="258"/>
        <v>9805335.8444884941</v>
      </c>
      <c r="Q2699" s="238">
        <f t="shared" si="259"/>
        <v>36658813.70551151</v>
      </c>
      <c r="R2699" s="89">
        <v>0.05</v>
      </c>
      <c r="S2699" s="238">
        <f t="shared" si="256"/>
        <v>34825873.020235933</v>
      </c>
    </row>
    <row r="2700" spans="2:19" ht="15" customHeight="1" x14ac:dyDescent="0.25">
      <c r="B2700" s="11">
        <v>2696</v>
      </c>
      <c r="C2700" s="161" t="s">
        <v>1023</v>
      </c>
      <c r="D2700" s="36"/>
      <c r="E2700" s="152">
        <v>42455</v>
      </c>
      <c r="F2700" s="58">
        <v>44482</v>
      </c>
      <c r="G2700" s="5">
        <f t="shared" si="254"/>
        <v>5.5534246575342463</v>
      </c>
      <c r="H2700" s="11">
        <v>25</v>
      </c>
      <c r="I2700" s="11"/>
      <c r="J2700" s="87">
        <v>0.05</v>
      </c>
      <c r="K2700" s="88">
        <f t="shared" si="255"/>
        <v>3.7999999999999999E-2</v>
      </c>
      <c r="L2700" s="238">
        <v>92751409</v>
      </c>
      <c r="M2700" s="238">
        <v>77427263.159999996</v>
      </c>
      <c r="N2700" s="89">
        <v>0.05</v>
      </c>
      <c r="O2700" s="239">
        <f t="shared" si="257"/>
        <v>97388979.450000003</v>
      </c>
      <c r="P2700" s="238">
        <f t="shared" si="258"/>
        <v>20552009.674289588</v>
      </c>
      <c r="Q2700" s="238">
        <f t="shared" si="259"/>
        <v>76836969.775710419</v>
      </c>
      <c r="R2700" s="89">
        <v>0.05</v>
      </c>
      <c r="S2700" s="238">
        <f t="shared" si="256"/>
        <v>72995121.286924899</v>
      </c>
    </row>
    <row r="2701" spans="2:19" ht="15" customHeight="1" x14ac:dyDescent="0.25">
      <c r="B2701" s="11">
        <v>2697</v>
      </c>
      <c r="C2701" s="161" t="s">
        <v>1025</v>
      </c>
      <c r="D2701" s="36"/>
      <c r="E2701" s="152">
        <v>42455</v>
      </c>
      <c r="F2701" s="58">
        <v>44482</v>
      </c>
      <c r="G2701" s="5">
        <f t="shared" si="254"/>
        <v>5.5534246575342463</v>
      </c>
      <c r="H2701" s="11">
        <v>15</v>
      </c>
      <c r="I2701" s="11"/>
      <c r="J2701" s="87">
        <v>0.05</v>
      </c>
      <c r="K2701" s="88">
        <f t="shared" si="255"/>
        <v>6.3333333333333325E-2</v>
      </c>
      <c r="L2701" s="238">
        <v>4854606</v>
      </c>
      <c r="M2701" s="238">
        <v>4052540.66</v>
      </c>
      <c r="N2701" s="89">
        <v>0.05</v>
      </c>
      <c r="O2701" s="239">
        <f t="shared" si="257"/>
        <v>5097336.3</v>
      </c>
      <c r="P2701" s="238">
        <f t="shared" si="258"/>
        <v>1792819.2960904106</v>
      </c>
      <c r="Q2701" s="238">
        <f t="shared" si="259"/>
        <v>3304517.0039095893</v>
      </c>
      <c r="R2701" s="89">
        <v>0.05</v>
      </c>
      <c r="S2701" s="238">
        <f t="shared" si="256"/>
        <v>3139291.1537141097</v>
      </c>
    </row>
    <row r="2702" spans="2:19" ht="15" customHeight="1" x14ac:dyDescent="0.25">
      <c r="B2702" s="11">
        <v>2698</v>
      </c>
      <c r="C2702" s="161" t="s">
        <v>1025</v>
      </c>
      <c r="D2702" s="36"/>
      <c r="E2702" s="152">
        <v>42455</v>
      </c>
      <c r="F2702" s="58">
        <v>44482</v>
      </c>
      <c r="G2702" s="5">
        <f t="shared" si="254"/>
        <v>5.5534246575342463</v>
      </c>
      <c r="H2702" s="11">
        <v>15</v>
      </c>
      <c r="I2702" s="11"/>
      <c r="J2702" s="87">
        <v>0.05</v>
      </c>
      <c r="K2702" s="88">
        <f t="shared" si="255"/>
        <v>6.3333333333333325E-2</v>
      </c>
      <c r="L2702" s="238">
        <v>4854606</v>
      </c>
      <c r="M2702" s="238">
        <v>4052540.66</v>
      </c>
      <c r="N2702" s="89">
        <v>0.05</v>
      </c>
      <c r="O2702" s="239">
        <f t="shared" si="257"/>
        <v>5097336.3</v>
      </c>
      <c r="P2702" s="238">
        <f t="shared" si="258"/>
        <v>1792819.2960904106</v>
      </c>
      <c r="Q2702" s="238">
        <f t="shared" si="259"/>
        <v>3304517.0039095893</v>
      </c>
      <c r="R2702" s="89">
        <v>0.05</v>
      </c>
      <c r="S2702" s="238">
        <f t="shared" si="256"/>
        <v>3139291.1537141097</v>
      </c>
    </row>
    <row r="2703" spans="2:19" ht="15" customHeight="1" x14ac:dyDescent="0.25">
      <c r="B2703" s="11">
        <v>2699</v>
      </c>
      <c r="C2703" s="161" t="s">
        <v>1026</v>
      </c>
      <c r="D2703" s="36"/>
      <c r="E2703" s="152">
        <v>42455</v>
      </c>
      <c r="F2703" s="58">
        <v>44482</v>
      </c>
      <c r="G2703" s="5">
        <f t="shared" si="254"/>
        <v>5.5534246575342463</v>
      </c>
      <c r="H2703" s="11">
        <v>25</v>
      </c>
      <c r="I2703" s="11"/>
      <c r="J2703" s="87">
        <v>0.05</v>
      </c>
      <c r="K2703" s="88">
        <f t="shared" si="255"/>
        <v>3.7999999999999999E-2</v>
      </c>
      <c r="L2703" s="238">
        <v>15340188</v>
      </c>
      <c r="M2703" s="238">
        <v>12805722.16</v>
      </c>
      <c r="N2703" s="89">
        <v>0.05</v>
      </c>
      <c r="O2703" s="239">
        <f t="shared" si="257"/>
        <v>16107197.4</v>
      </c>
      <c r="P2703" s="238">
        <f t="shared" si="258"/>
        <v>3399104.0737873972</v>
      </c>
      <c r="Q2703" s="238">
        <f t="shared" si="259"/>
        <v>12708093.326212604</v>
      </c>
      <c r="R2703" s="89">
        <v>0.05</v>
      </c>
      <c r="S2703" s="238">
        <f t="shared" si="256"/>
        <v>12072688.659901973</v>
      </c>
    </row>
    <row r="2704" spans="2:19" ht="15" customHeight="1" x14ac:dyDescent="0.25">
      <c r="B2704" s="11">
        <v>2700</v>
      </c>
      <c r="C2704" s="161" t="s">
        <v>1029</v>
      </c>
      <c r="D2704" s="36"/>
      <c r="E2704" s="152">
        <v>42455</v>
      </c>
      <c r="F2704" s="58">
        <v>44482</v>
      </c>
      <c r="G2704" s="5">
        <f t="shared" si="254"/>
        <v>5.5534246575342463</v>
      </c>
      <c r="H2704" s="11">
        <v>15</v>
      </c>
      <c r="I2704" s="11"/>
      <c r="J2704" s="87">
        <v>0.05</v>
      </c>
      <c r="K2704" s="88">
        <f t="shared" si="255"/>
        <v>6.3333333333333325E-2</v>
      </c>
      <c r="L2704" s="238">
        <v>6198840</v>
      </c>
      <c r="M2704" s="238">
        <v>5174683.83</v>
      </c>
      <c r="N2704" s="89">
        <v>0.05</v>
      </c>
      <c r="O2704" s="239">
        <f t="shared" si="257"/>
        <v>6508782</v>
      </c>
      <c r="P2704" s="238">
        <f t="shared" si="258"/>
        <v>2289248.5951232873</v>
      </c>
      <c r="Q2704" s="238">
        <f t="shared" si="259"/>
        <v>4219533.4048767127</v>
      </c>
      <c r="R2704" s="89">
        <v>0.05</v>
      </c>
      <c r="S2704" s="238">
        <f t="shared" si="256"/>
        <v>4008556.7346328767</v>
      </c>
    </row>
    <row r="2705" spans="2:19" ht="15" customHeight="1" x14ac:dyDescent="0.25">
      <c r="B2705" s="11">
        <v>2701</v>
      </c>
      <c r="C2705" s="161" t="s">
        <v>1029</v>
      </c>
      <c r="D2705" s="36"/>
      <c r="E2705" s="152">
        <v>42455</v>
      </c>
      <c r="F2705" s="58">
        <v>44482</v>
      </c>
      <c r="G2705" s="5">
        <f t="shared" si="254"/>
        <v>5.5534246575342463</v>
      </c>
      <c r="H2705" s="11">
        <v>15</v>
      </c>
      <c r="I2705" s="11"/>
      <c r="J2705" s="87">
        <v>0.05</v>
      </c>
      <c r="K2705" s="88">
        <f t="shared" si="255"/>
        <v>6.3333333333333325E-2</v>
      </c>
      <c r="L2705" s="238">
        <v>6198840</v>
      </c>
      <c r="M2705" s="238">
        <v>5174683.83</v>
      </c>
      <c r="N2705" s="89">
        <v>0.05</v>
      </c>
      <c r="O2705" s="239">
        <f t="shared" si="257"/>
        <v>6508782</v>
      </c>
      <c r="P2705" s="238">
        <f t="shared" si="258"/>
        <v>2289248.5951232873</v>
      </c>
      <c r="Q2705" s="238">
        <f t="shared" si="259"/>
        <v>4219533.4048767127</v>
      </c>
      <c r="R2705" s="89">
        <v>0.05</v>
      </c>
      <c r="S2705" s="238">
        <f t="shared" si="256"/>
        <v>4008556.7346328767</v>
      </c>
    </row>
    <row r="2706" spans="2:19" ht="15" customHeight="1" x14ac:dyDescent="0.25">
      <c r="B2706" s="11">
        <v>2702</v>
      </c>
      <c r="C2706" s="161" t="s">
        <v>1029</v>
      </c>
      <c r="D2706" s="36"/>
      <c r="E2706" s="152">
        <v>42455</v>
      </c>
      <c r="F2706" s="58">
        <v>44482</v>
      </c>
      <c r="G2706" s="5">
        <f t="shared" si="254"/>
        <v>5.5534246575342463</v>
      </c>
      <c r="H2706" s="11">
        <v>15</v>
      </c>
      <c r="I2706" s="11"/>
      <c r="J2706" s="87">
        <v>0.05</v>
      </c>
      <c r="K2706" s="88">
        <f t="shared" si="255"/>
        <v>6.3333333333333325E-2</v>
      </c>
      <c r="L2706" s="238">
        <v>6198840</v>
      </c>
      <c r="M2706" s="238">
        <v>5174683.83</v>
      </c>
      <c r="N2706" s="89">
        <v>0.05</v>
      </c>
      <c r="O2706" s="239">
        <f t="shared" si="257"/>
        <v>6508782</v>
      </c>
      <c r="P2706" s="238">
        <f t="shared" si="258"/>
        <v>2289248.5951232873</v>
      </c>
      <c r="Q2706" s="238">
        <f t="shared" si="259"/>
        <v>4219533.4048767127</v>
      </c>
      <c r="R2706" s="89">
        <v>0.05</v>
      </c>
      <c r="S2706" s="238">
        <f t="shared" si="256"/>
        <v>4008556.7346328767</v>
      </c>
    </row>
    <row r="2707" spans="2:19" ht="15" customHeight="1" x14ac:dyDescent="0.25">
      <c r="B2707" s="11">
        <v>2703</v>
      </c>
      <c r="C2707" s="161" t="s">
        <v>1029</v>
      </c>
      <c r="D2707" s="36"/>
      <c r="E2707" s="152">
        <v>42455</v>
      </c>
      <c r="F2707" s="58">
        <v>44482</v>
      </c>
      <c r="G2707" s="5">
        <f t="shared" si="254"/>
        <v>5.5534246575342463</v>
      </c>
      <c r="H2707" s="11">
        <v>15</v>
      </c>
      <c r="I2707" s="11"/>
      <c r="J2707" s="87">
        <v>0.05</v>
      </c>
      <c r="K2707" s="88">
        <f t="shared" si="255"/>
        <v>6.3333333333333325E-2</v>
      </c>
      <c r="L2707" s="238">
        <v>6198840</v>
      </c>
      <c r="M2707" s="238">
        <v>5174683.83</v>
      </c>
      <c r="N2707" s="89">
        <v>0.05</v>
      </c>
      <c r="O2707" s="239">
        <f t="shared" si="257"/>
        <v>6508782</v>
      </c>
      <c r="P2707" s="238">
        <f t="shared" si="258"/>
        <v>2289248.5951232873</v>
      </c>
      <c r="Q2707" s="238">
        <f t="shared" si="259"/>
        <v>4219533.4048767127</v>
      </c>
      <c r="R2707" s="89">
        <v>0.05</v>
      </c>
      <c r="S2707" s="238">
        <f t="shared" si="256"/>
        <v>4008556.7346328767</v>
      </c>
    </row>
    <row r="2708" spans="2:19" ht="15" customHeight="1" x14ac:dyDescent="0.25">
      <c r="B2708" s="11">
        <v>2704</v>
      </c>
      <c r="C2708" s="161" t="s">
        <v>1029</v>
      </c>
      <c r="D2708" s="36"/>
      <c r="E2708" s="152">
        <v>42455</v>
      </c>
      <c r="F2708" s="58">
        <v>44482</v>
      </c>
      <c r="G2708" s="5">
        <f t="shared" si="254"/>
        <v>5.5534246575342463</v>
      </c>
      <c r="H2708" s="11">
        <v>15</v>
      </c>
      <c r="I2708" s="11"/>
      <c r="J2708" s="87">
        <v>0.05</v>
      </c>
      <c r="K2708" s="88">
        <f t="shared" si="255"/>
        <v>6.3333333333333325E-2</v>
      </c>
      <c r="L2708" s="238">
        <v>6198840</v>
      </c>
      <c r="M2708" s="238">
        <v>5174683.83</v>
      </c>
      <c r="N2708" s="89">
        <v>0.05</v>
      </c>
      <c r="O2708" s="239">
        <f t="shared" si="257"/>
        <v>6508782</v>
      </c>
      <c r="P2708" s="238">
        <f t="shared" si="258"/>
        <v>2289248.5951232873</v>
      </c>
      <c r="Q2708" s="238">
        <f t="shared" si="259"/>
        <v>4219533.4048767127</v>
      </c>
      <c r="R2708" s="89">
        <v>0.05</v>
      </c>
      <c r="S2708" s="238">
        <f t="shared" si="256"/>
        <v>4008556.7346328767</v>
      </c>
    </row>
    <row r="2709" spans="2:19" ht="15" customHeight="1" x14ac:dyDescent="0.25">
      <c r="B2709" s="11">
        <v>2705</v>
      </c>
      <c r="C2709" s="161" t="s">
        <v>1029</v>
      </c>
      <c r="D2709" s="36"/>
      <c r="E2709" s="152">
        <v>42455</v>
      </c>
      <c r="F2709" s="58">
        <v>44482</v>
      </c>
      <c r="G2709" s="5">
        <f t="shared" si="254"/>
        <v>5.5534246575342463</v>
      </c>
      <c r="H2709" s="11">
        <v>15</v>
      </c>
      <c r="I2709" s="11"/>
      <c r="J2709" s="87">
        <v>0.05</v>
      </c>
      <c r="K2709" s="88">
        <f t="shared" si="255"/>
        <v>6.3333333333333325E-2</v>
      </c>
      <c r="L2709" s="238">
        <v>6198840</v>
      </c>
      <c r="M2709" s="238">
        <v>5174683.83</v>
      </c>
      <c r="N2709" s="89">
        <v>0.05</v>
      </c>
      <c r="O2709" s="239">
        <f t="shared" si="257"/>
        <v>6508782</v>
      </c>
      <c r="P2709" s="238">
        <f t="shared" si="258"/>
        <v>2289248.5951232873</v>
      </c>
      <c r="Q2709" s="238">
        <f t="shared" si="259"/>
        <v>4219533.4048767127</v>
      </c>
      <c r="R2709" s="89">
        <v>0.05</v>
      </c>
      <c r="S2709" s="238">
        <f t="shared" si="256"/>
        <v>4008556.7346328767</v>
      </c>
    </row>
    <row r="2710" spans="2:19" ht="15" customHeight="1" x14ac:dyDescent="0.25">
      <c r="B2710" s="11">
        <v>2706</v>
      </c>
      <c r="C2710" s="161" t="s">
        <v>1179</v>
      </c>
      <c r="D2710" s="36"/>
      <c r="E2710" s="152">
        <v>42455</v>
      </c>
      <c r="F2710" s="58">
        <v>44482</v>
      </c>
      <c r="G2710" s="5">
        <f t="shared" si="254"/>
        <v>5.5534246575342463</v>
      </c>
      <c r="H2710" s="11">
        <v>25</v>
      </c>
      <c r="I2710" s="11"/>
      <c r="J2710" s="87">
        <v>0.05</v>
      </c>
      <c r="K2710" s="88">
        <f t="shared" si="255"/>
        <v>3.7999999999999999E-2</v>
      </c>
      <c r="L2710" s="238">
        <v>13195684</v>
      </c>
      <c r="M2710" s="238">
        <v>11015527.51</v>
      </c>
      <c r="N2710" s="89">
        <v>0.05</v>
      </c>
      <c r="O2710" s="239">
        <f t="shared" si="257"/>
        <v>13855468.200000001</v>
      </c>
      <c r="P2710" s="238">
        <f t="shared" si="258"/>
        <v>2923921.3522553425</v>
      </c>
      <c r="Q2710" s="238">
        <f t="shared" si="259"/>
        <v>10931546.847744659</v>
      </c>
      <c r="R2710" s="89">
        <v>0.05</v>
      </c>
      <c r="S2710" s="238">
        <f t="shared" si="256"/>
        <v>10384969.505357426</v>
      </c>
    </row>
    <row r="2711" spans="2:19" ht="15" customHeight="1" x14ac:dyDescent="0.25">
      <c r="B2711" s="11">
        <v>2707</v>
      </c>
      <c r="C2711" s="161" t="s">
        <v>1180</v>
      </c>
      <c r="D2711" s="36"/>
      <c r="E2711" s="152">
        <v>42455</v>
      </c>
      <c r="F2711" s="58">
        <v>44482</v>
      </c>
      <c r="G2711" s="5">
        <f t="shared" si="254"/>
        <v>5.5534246575342463</v>
      </c>
      <c r="H2711" s="11">
        <v>40</v>
      </c>
      <c r="I2711" s="11"/>
      <c r="J2711" s="87">
        <v>0.05</v>
      </c>
      <c r="K2711" s="88">
        <f t="shared" si="255"/>
        <v>2.375E-2</v>
      </c>
      <c r="L2711" s="238">
        <v>13029062</v>
      </c>
      <c r="M2711" s="238">
        <v>10876434.380000001</v>
      </c>
      <c r="N2711" s="89">
        <v>0.05</v>
      </c>
      <c r="O2711" s="239">
        <f t="shared" si="257"/>
        <v>13680515.100000001</v>
      </c>
      <c r="P2711" s="238">
        <f t="shared" si="258"/>
        <v>1804375.6097476028</v>
      </c>
      <c r="Q2711" s="238">
        <f t="shared" si="259"/>
        <v>11876139.490252398</v>
      </c>
      <c r="R2711" s="89">
        <v>0.05</v>
      </c>
      <c r="S2711" s="238">
        <f t="shared" si="256"/>
        <v>11282332.515739778</v>
      </c>
    </row>
    <row r="2712" spans="2:19" ht="15" customHeight="1" x14ac:dyDescent="0.25">
      <c r="B2712" s="11">
        <v>2708</v>
      </c>
      <c r="C2712" s="161" t="s">
        <v>1181</v>
      </c>
      <c r="D2712" s="36"/>
      <c r="E2712" s="152">
        <v>42455</v>
      </c>
      <c r="F2712" s="58">
        <v>44482</v>
      </c>
      <c r="G2712" s="5">
        <f t="shared" si="254"/>
        <v>5.5534246575342463</v>
      </c>
      <c r="H2712" s="11">
        <v>40</v>
      </c>
      <c r="I2712" s="11"/>
      <c r="J2712" s="87">
        <v>0.05</v>
      </c>
      <c r="K2712" s="88">
        <f t="shared" si="255"/>
        <v>2.375E-2</v>
      </c>
      <c r="L2712" s="238">
        <v>13029062</v>
      </c>
      <c r="M2712" s="238">
        <v>10876434.380000001</v>
      </c>
      <c r="N2712" s="89">
        <v>0.05</v>
      </c>
      <c r="O2712" s="239">
        <f t="shared" si="257"/>
        <v>13680515.100000001</v>
      </c>
      <c r="P2712" s="238">
        <f t="shared" si="258"/>
        <v>1804375.6097476028</v>
      </c>
      <c r="Q2712" s="238">
        <f t="shared" si="259"/>
        <v>11876139.490252398</v>
      </c>
      <c r="R2712" s="89">
        <v>0.05</v>
      </c>
      <c r="S2712" s="238">
        <f t="shared" si="256"/>
        <v>11282332.515739778</v>
      </c>
    </row>
    <row r="2713" spans="2:19" ht="15" customHeight="1" x14ac:dyDescent="0.25">
      <c r="B2713" s="11">
        <v>2709</v>
      </c>
      <c r="C2713" s="161" t="s">
        <v>1036</v>
      </c>
      <c r="D2713" s="36"/>
      <c r="E2713" s="152">
        <v>42455</v>
      </c>
      <c r="F2713" s="58">
        <v>44482</v>
      </c>
      <c r="G2713" s="5">
        <f t="shared" si="254"/>
        <v>5.5534246575342463</v>
      </c>
      <c r="H2713" s="11">
        <v>15</v>
      </c>
      <c r="I2713" s="11"/>
      <c r="J2713" s="87">
        <v>0.05</v>
      </c>
      <c r="K2713" s="88">
        <f t="shared" si="255"/>
        <v>6.3333333333333325E-2</v>
      </c>
      <c r="L2713" s="238">
        <v>1681848</v>
      </c>
      <c r="M2713" s="238">
        <v>1403977.47</v>
      </c>
      <c r="N2713" s="89">
        <v>0.05</v>
      </c>
      <c r="O2713" s="239">
        <f t="shared" si="257"/>
        <v>1765940.4000000001</v>
      </c>
      <c r="P2713" s="238">
        <f t="shared" si="258"/>
        <v>621111.07420273963</v>
      </c>
      <c r="Q2713" s="238">
        <f t="shared" si="259"/>
        <v>1144829.3257972605</v>
      </c>
      <c r="R2713" s="89">
        <v>0.05</v>
      </c>
      <c r="S2713" s="238">
        <f t="shared" si="256"/>
        <v>1087587.8595073975</v>
      </c>
    </row>
    <row r="2714" spans="2:19" ht="15" customHeight="1" x14ac:dyDescent="0.25">
      <c r="B2714" s="11">
        <v>2710</v>
      </c>
      <c r="C2714" s="161" t="s">
        <v>1037</v>
      </c>
      <c r="D2714" s="36"/>
      <c r="E2714" s="152">
        <v>42455</v>
      </c>
      <c r="F2714" s="58">
        <v>44482</v>
      </c>
      <c r="G2714" s="5">
        <f t="shared" si="254"/>
        <v>5.5534246575342463</v>
      </c>
      <c r="H2714" s="11">
        <v>25</v>
      </c>
      <c r="I2714" s="11"/>
      <c r="J2714" s="87">
        <v>0.05</v>
      </c>
      <c r="K2714" s="88">
        <f t="shared" si="255"/>
        <v>3.7999999999999999E-2</v>
      </c>
      <c r="L2714" s="238">
        <v>17978105</v>
      </c>
      <c r="M2714" s="238">
        <v>15007809.380000001</v>
      </c>
      <c r="N2714" s="89">
        <v>0.05</v>
      </c>
      <c r="O2714" s="239">
        <f t="shared" si="257"/>
        <v>18877010.25</v>
      </c>
      <c r="P2714" s="238">
        <f t="shared" si="258"/>
        <v>3983618.0589493145</v>
      </c>
      <c r="Q2714" s="238">
        <f t="shared" si="259"/>
        <v>14893392.191050686</v>
      </c>
      <c r="R2714" s="89">
        <v>0.05</v>
      </c>
      <c r="S2714" s="238">
        <f t="shared" si="256"/>
        <v>14148722.581498152</v>
      </c>
    </row>
    <row r="2715" spans="2:19" ht="15" customHeight="1" x14ac:dyDescent="0.25">
      <c r="B2715" s="11">
        <v>2711</v>
      </c>
      <c r="C2715" s="161" t="s">
        <v>1038</v>
      </c>
      <c r="D2715" s="36"/>
      <c r="E2715" s="152">
        <v>42455</v>
      </c>
      <c r="F2715" s="58">
        <v>44482</v>
      </c>
      <c r="G2715" s="5">
        <f t="shared" si="254"/>
        <v>5.5534246575342463</v>
      </c>
      <c r="H2715" s="11">
        <v>15</v>
      </c>
      <c r="I2715" s="11"/>
      <c r="J2715" s="87">
        <v>0.05</v>
      </c>
      <c r="K2715" s="88">
        <f t="shared" si="255"/>
        <v>6.3333333333333325E-2</v>
      </c>
      <c r="L2715" s="238">
        <v>1128428</v>
      </c>
      <c r="M2715" s="238">
        <v>941992.08</v>
      </c>
      <c r="N2715" s="89">
        <v>7.0000000000000007E-2</v>
      </c>
      <c r="O2715" s="239">
        <f t="shared" si="257"/>
        <v>1207417.96</v>
      </c>
      <c r="P2715" s="238">
        <f t="shared" si="258"/>
        <v>424669.29583086749</v>
      </c>
      <c r="Q2715" s="238">
        <f t="shared" si="259"/>
        <v>782748.66416913248</v>
      </c>
      <c r="R2715" s="89">
        <v>0.05</v>
      </c>
      <c r="S2715" s="238">
        <f t="shared" si="256"/>
        <v>743611.23096067586</v>
      </c>
    </row>
    <row r="2716" spans="2:19" ht="15" customHeight="1" x14ac:dyDescent="0.25">
      <c r="B2716" s="11">
        <v>2712</v>
      </c>
      <c r="C2716" s="161" t="s">
        <v>1038</v>
      </c>
      <c r="D2716" s="36"/>
      <c r="E2716" s="152">
        <v>42455</v>
      </c>
      <c r="F2716" s="58">
        <v>44482</v>
      </c>
      <c r="G2716" s="5">
        <f t="shared" si="254"/>
        <v>5.5534246575342463</v>
      </c>
      <c r="H2716" s="11">
        <v>15</v>
      </c>
      <c r="I2716" s="11"/>
      <c r="J2716" s="87">
        <v>0.05</v>
      </c>
      <c r="K2716" s="88">
        <f t="shared" si="255"/>
        <v>6.3333333333333325E-2</v>
      </c>
      <c r="L2716" s="238">
        <v>1128428</v>
      </c>
      <c r="M2716" s="238">
        <v>941992.08</v>
      </c>
      <c r="N2716" s="89">
        <v>7.0000000000000007E-2</v>
      </c>
      <c r="O2716" s="239">
        <f t="shared" si="257"/>
        <v>1207417.96</v>
      </c>
      <c r="P2716" s="238">
        <f t="shared" si="258"/>
        <v>424669.29583086749</v>
      </c>
      <c r="Q2716" s="238">
        <f t="shared" si="259"/>
        <v>782748.66416913248</v>
      </c>
      <c r="R2716" s="89">
        <v>0.05</v>
      </c>
      <c r="S2716" s="238">
        <f t="shared" si="256"/>
        <v>743611.23096067586</v>
      </c>
    </row>
    <row r="2717" spans="2:19" ht="15" customHeight="1" x14ac:dyDescent="0.25">
      <c r="B2717" s="11">
        <v>2713</v>
      </c>
      <c r="C2717" s="161" t="s">
        <v>1039</v>
      </c>
      <c r="D2717" s="36"/>
      <c r="E2717" s="152">
        <v>42455</v>
      </c>
      <c r="F2717" s="58">
        <v>44482</v>
      </c>
      <c r="G2717" s="5">
        <f t="shared" si="254"/>
        <v>5.5534246575342463</v>
      </c>
      <c r="H2717" s="11">
        <v>15</v>
      </c>
      <c r="I2717" s="11"/>
      <c r="J2717" s="87">
        <v>0.05</v>
      </c>
      <c r="K2717" s="88">
        <f t="shared" si="255"/>
        <v>6.3333333333333325E-2</v>
      </c>
      <c r="L2717" s="238">
        <v>6398290</v>
      </c>
      <c r="M2717" s="238">
        <v>5341181.2</v>
      </c>
      <c r="N2717" s="89">
        <v>0.05</v>
      </c>
      <c r="O2717" s="239">
        <f t="shared" si="257"/>
        <v>6718204.5</v>
      </c>
      <c r="P2717" s="238">
        <f t="shared" si="258"/>
        <v>2362906.0265616435</v>
      </c>
      <c r="Q2717" s="238">
        <f t="shared" si="259"/>
        <v>4355298.4734383561</v>
      </c>
      <c r="R2717" s="89">
        <v>0.05</v>
      </c>
      <c r="S2717" s="238">
        <f t="shared" si="256"/>
        <v>4137533.5497664381</v>
      </c>
    </row>
    <row r="2718" spans="2:19" ht="15" customHeight="1" x14ac:dyDescent="0.25">
      <c r="B2718" s="11">
        <v>2714</v>
      </c>
      <c r="C2718" s="161" t="s">
        <v>1039</v>
      </c>
      <c r="D2718" s="36"/>
      <c r="E2718" s="152">
        <v>42455</v>
      </c>
      <c r="F2718" s="58">
        <v>44482</v>
      </c>
      <c r="G2718" s="5">
        <f t="shared" si="254"/>
        <v>5.5534246575342463</v>
      </c>
      <c r="H2718" s="11">
        <v>15</v>
      </c>
      <c r="I2718" s="11"/>
      <c r="J2718" s="87">
        <v>0.05</v>
      </c>
      <c r="K2718" s="88">
        <f t="shared" si="255"/>
        <v>6.3333333333333325E-2</v>
      </c>
      <c r="L2718" s="238">
        <v>6398290</v>
      </c>
      <c r="M2718" s="238">
        <v>5341181.2</v>
      </c>
      <c r="N2718" s="89">
        <v>0.05</v>
      </c>
      <c r="O2718" s="239">
        <f t="shared" si="257"/>
        <v>6718204.5</v>
      </c>
      <c r="P2718" s="238">
        <f t="shared" si="258"/>
        <v>2362906.0265616435</v>
      </c>
      <c r="Q2718" s="238">
        <f t="shared" si="259"/>
        <v>4355298.4734383561</v>
      </c>
      <c r="R2718" s="89">
        <v>0.05</v>
      </c>
      <c r="S2718" s="238">
        <f t="shared" si="256"/>
        <v>4137533.5497664381</v>
      </c>
    </row>
    <row r="2719" spans="2:19" ht="15" customHeight="1" x14ac:dyDescent="0.25">
      <c r="B2719" s="11">
        <v>2715</v>
      </c>
      <c r="C2719" s="161" t="s">
        <v>1039</v>
      </c>
      <c r="D2719" s="36"/>
      <c r="E2719" s="152">
        <v>42455</v>
      </c>
      <c r="F2719" s="58">
        <v>44482</v>
      </c>
      <c r="G2719" s="5">
        <f t="shared" si="254"/>
        <v>5.5534246575342463</v>
      </c>
      <c r="H2719" s="11">
        <v>15</v>
      </c>
      <c r="I2719" s="11"/>
      <c r="J2719" s="87">
        <v>0.05</v>
      </c>
      <c r="K2719" s="88">
        <f t="shared" si="255"/>
        <v>6.3333333333333325E-2</v>
      </c>
      <c r="L2719" s="238">
        <v>6398290</v>
      </c>
      <c r="M2719" s="238">
        <v>5341181.2</v>
      </c>
      <c r="N2719" s="89">
        <v>0.05</v>
      </c>
      <c r="O2719" s="239">
        <f t="shared" si="257"/>
        <v>6718204.5</v>
      </c>
      <c r="P2719" s="238">
        <f t="shared" si="258"/>
        <v>2362906.0265616435</v>
      </c>
      <c r="Q2719" s="238">
        <f t="shared" si="259"/>
        <v>4355298.4734383561</v>
      </c>
      <c r="R2719" s="89">
        <v>0.05</v>
      </c>
      <c r="S2719" s="238">
        <f t="shared" si="256"/>
        <v>4137533.5497664381</v>
      </c>
    </row>
    <row r="2720" spans="2:19" ht="15" customHeight="1" x14ac:dyDescent="0.25">
      <c r="B2720" s="11">
        <v>2716</v>
      </c>
      <c r="C2720" s="161" t="s">
        <v>1039</v>
      </c>
      <c r="D2720" s="36"/>
      <c r="E2720" s="152">
        <v>42455</v>
      </c>
      <c r="F2720" s="58">
        <v>44482</v>
      </c>
      <c r="G2720" s="5">
        <f t="shared" si="254"/>
        <v>5.5534246575342463</v>
      </c>
      <c r="H2720" s="11">
        <v>15</v>
      </c>
      <c r="I2720" s="11"/>
      <c r="J2720" s="87">
        <v>0.05</v>
      </c>
      <c r="K2720" s="88">
        <f t="shared" si="255"/>
        <v>6.3333333333333325E-2</v>
      </c>
      <c r="L2720" s="238">
        <v>6398290</v>
      </c>
      <c r="M2720" s="238">
        <v>5341181.2</v>
      </c>
      <c r="N2720" s="89">
        <v>0.05</v>
      </c>
      <c r="O2720" s="239">
        <f t="shared" si="257"/>
        <v>6718204.5</v>
      </c>
      <c r="P2720" s="238">
        <f t="shared" si="258"/>
        <v>2362906.0265616435</v>
      </c>
      <c r="Q2720" s="238">
        <f t="shared" si="259"/>
        <v>4355298.4734383561</v>
      </c>
      <c r="R2720" s="89">
        <v>0.05</v>
      </c>
      <c r="S2720" s="238">
        <f t="shared" si="256"/>
        <v>4137533.5497664381</v>
      </c>
    </row>
    <row r="2721" spans="2:19" ht="15" customHeight="1" x14ac:dyDescent="0.25">
      <c r="B2721" s="11">
        <v>2717</v>
      </c>
      <c r="C2721" s="161" t="s">
        <v>1039</v>
      </c>
      <c r="D2721" s="36"/>
      <c r="E2721" s="152">
        <v>42455</v>
      </c>
      <c r="F2721" s="58">
        <v>44482</v>
      </c>
      <c r="G2721" s="5">
        <f t="shared" si="254"/>
        <v>5.5534246575342463</v>
      </c>
      <c r="H2721" s="11">
        <v>15</v>
      </c>
      <c r="I2721" s="11"/>
      <c r="J2721" s="87">
        <v>0.05</v>
      </c>
      <c r="K2721" s="88">
        <f t="shared" si="255"/>
        <v>6.3333333333333325E-2</v>
      </c>
      <c r="L2721" s="238">
        <v>6398290</v>
      </c>
      <c r="M2721" s="238">
        <v>5341181.2</v>
      </c>
      <c r="N2721" s="89">
        <v>0.05</v>
      </c>
      <c r="O2721" s="239">
        <f t="shared" si="257"/>
        <v>6718204.5</v>
      </c>
      <c r="P2721" s="238">
        <f t="shared" si="258"/>
        <v>2362906.0265616435</v>
      </c>
      <c r="Q2721" s="238">
        <f t="shared" si="259"/>
        <v>4355298.4734383561</v>
      </c>
      <c r="R2721" s="89">
        <v>0.05</v>
      </c>
      <c r="S2721" s="238">
        <f t="shared" si="256"/>
        <v>4137533.5497664381</v>
      </c>
    </row>
    <row r="2722" spans="2:19" ht="15" customHeight="1" x14ac:dyDescent="0.25">
      <c r="B2722" s="11">
        <v>2718</v>
      </c>
      <c r="C2722" s="161" t="s">
        <v>1039</v>
      </c>
      <c r="D2722" s="36"/>
      <c r="E2722" s="152">
        <v>42455</v>
      </c>
      <c r="F2722" s="58">
        <v>44482</v>
      </c>
      <c r="G2722" s="5">
        <f t="shared" si="254"/>
        <v>5.5534246575342463</v>
      </c>
      <c r="H2722" s="11">
        <v>15</v>
      </c>
      <c r="I2722" s="11"/>
      <c r="J2722" s="87">
        <v>0.05</v>
      </c>
      <c r="K2722" s="88">
        <f t="shared" si="255"/>
        <v>6.3333333333333325E-2</v>
      </c>
      <c r="L2722" s="238">
        <v>6398290</v>
      </c>
      <c r="M2722" s="238">
        <v>5341181.2</v>
      </c>
      <c r="N2722" s="89">
        <v>0.05</v>
      </c>
      <c r="O2722" s="239">
        <f t="shared" si="257"/>
        <v>6718204.5</v>
      </c>
      <c r="P2722" s="238">
        <f t="shared" si="258"/>
        <v>2362906.0265616435</v>
      </c>
      <c r="Q2722" s="238">
        <f t="shared" si="259"/>
        <v>4355298.4734383561</v>
      </c>
      <c r="R2722" s="89">
        <v>0.05</v>
      </c>
      <c r="S2722" s="238">
        <f t="shared" si="256"/>
        <v>4137533.5497664381</v>
      </c>
    </row>
    <row r="2723" spans="2:19" ht="15" customHeight="1" x14ac:dyDescent="0.25">
      <c r="B2723" s="11">
        <v>2719</v>
      </c>
      <c r="C2723" s="161" t="s">
        <v>1039</v>
      </c>
      <c r="D2723" s="36"/>
      <c r="E2723" s="152">
        <v>42455</v>
      </c>
      <c r="F2723" s="58">
        <v>44482</v>
      </c>
      <c r="G2723" s="5">
        <f t="shared" si="254"/>
        <v>5.5534246575342463</v>
      </c>
      <c r="H2723" s="11">
        <v>15</v>
      </c>
      <c r="I2723" s="11"/>
      <c r="J2723" s="87">
        <v>0.05</v>
      </c>
      <c r="K2723" s="88">
        <f t="shared" si="255"/>
        <v>6.3333333333333325E-2</v>
      </c>
      <c r="L2723" s="238">
        <v>6398290</v>
      </c>
      <c r="M2723" s="238">
        <v>5341181.2</v>
      </c>
      <c r="N2723" s="89">
        <v>0.05</v>
      </c>
      <c r="O2723" s="239">
        <f t="shared" si="257"/>
        <v>6718204.5</v>
      </c>
      <c r="P2723" s="238">
        <f t="shared" si="258"/>
        <v>2362906.0265616435</v>
      </c>
      <c r="Q2723" s="238">
        <f t="shared" si="259"/>
        <v>4355298.4734383561</v>
      </c>
      <c r="R2723" s="89">
        <v>0.05</v>
      </c>
      <c r="S2723" s="238">
        <f t="shared" si="256"/>
        <v>4137533.5497664381</v>
      </c>
    </row>
    <row r="2724" spans="2:19" ht="15" customHeight="1" x14ac:dyDescent="0.25">
      <c r="B2724" s="11">
        <v>2720</v>
      </c>
      <c r="C2724" s="161" t="s">
        <v>1039</v>
      </c>
      <c r="D2724" s="36"/>
      <c r="E2724" s="152">
        <v>42455</v>
      </c>
      <c r="F2724" s="58">
        <v>44482</v>
      </c>
      <c r="G2724" s="5">
        <f t="shared" si="254"/>
        <v>5.5534246575342463</v>
      </c>
      <c r="H2724" s="11">
        <v>15</v>
      </c>
      <c r="I2724" s="11"/>
      <c r="J2724" s="87">
        <v>0.05</v>
      </c>
      <c r="K2724" s="88">
        <f t="shared" si="255"/>
        <v>6.3333333333333325E-2</v>
      </c>
      <c r="L2724" s="238">
        <v>6398290</v>
      </c>
      <c r="M2724" s="238">
        <v>5341181.2</v>
      </c>
      <c r="N2724" s="89">
        <v>0.05</v>
      </c>
      <c r="O2724" s="239">
        <f t="shared" si="257"/>
        <v>6718204.5</v>
      </c>
      <c r="P2724" s="238">
        <f t="shared" si="258"/>
        <v>2362906.0265616435</v>
      </c>
      <c r="Q2724" s="238">
        <f t="shared" si="259"/>
        <v>4355298.4734383561</v>
      </c>
      <c r="R2724" s="89">
        <v>0.05</v>
      </c>
      <c r="S2724" s="238">
        <f t="shared" si="256"/>
        <v>4137533.5497664381</v>
      </c>
    </row>
    <row r="2725" spans="2:19" ht="15" customHeight="1" x14ac:dyDescent="0.25">
      <c r="B2725" s="11">
        <v>2721</v>
      </c>
      <c r="C2725" s="161" t="s">
        <v>1039</v>
      </c>
      <c r="D2725" s="36"/>
      <c r="E2725" s="152">
        <v>42455</v>
      </c>
      <c r="F2725" s="58">
        <v>44482</v>
      </c>
      <c r="G2725" s="5">
        <f t="shared" si="254"/>
        <v>5.5534246575342463</v>
      </c>
      <c r="H2725" s="11">
        <v>15</v>
      </c>
      <c r="I2725" s="11"/>
      <c r="J2725" s="87">
        <v>0.05</v>
      </c>
      <c r="K2725" s="88">
        <f t="shared" si="255"/>
        <v>6.3333333333333325E-2</v>
      </c>
      <c r="L2725" s="238">
        <v>6398290</v>
      </c>
      <c r="M2725" s="238">
        <v>5341181.2</v>
      </c>
      <c r="N2725" s="89">
        <v>0.05</v>
      </c>
      <c r="O2725" s="239">
        <f t="shared" si="257"/>
        <v>6718204.5</v>
      </c>
      <c r="P2725" s="238">
        <f t="shared" si="258"/>
        <v>2362906.0265616435</v>
      </c>
      <c r="Q2725" s="238">
        <f t="shared" si="259"/>
        <v>4355298.4734383561</v>
      </c>
      <c r="R2725" s="89">
        <v>0.05</v>
      </c>
      <c r="S2725" s="238">
        <f t="shared" si="256"/>
        <v>4137533.5497664381</v>
      </c>
    </row>
    <row r="2726" spans="2:19" ht="15" customHeight="1" x14ac:dyDescent="0.25">
      <c r="B2726" s="11">
        <v>2722</v>
      </c>
      <c r="C2726" s="161" t="s">
        <v>1039</v>
      </c>
      <c r="D2726" s="36"/>
      <c r="E2726" s="152">
        <v>42455</v>
      </c>
      <c r="F2726" s="58">
        <v>44482</v>
      </c>
      <c r="G2726" s="5">
        <f t="shared" si="254"/>
        <v>5.5534246575342463</v>
      </c>
      <c r="H2726" s="11">
        <v>15</v>
      </c>
      <c r="I2726" s="11"/>
      <c r="J2726" s="87">
        <v>0.05</v>
      </c>
      <c r="K2726" s="88">
        <f t="shared" si="255"/>
        <v>6.3333333333333325E-2</v>
      </c>
      <c r="L2726" s="238">
        <v>6398290</v>
      </c>
      <c r="M2726" s="238">
        <v>5341181.2</v>
      </c>
      <c r="N2726" s="89">
        <v>0.05</v>
      </c>
      <c r="O2726" s="239">
        <f t="shared" si="257"/>
        <v>6718204.5</v>
      </c>
      <c r="P2726" s="238">
        <f t="shared" si="258"/>
        <v>2362906.0265616435</v>
      </c>
      <c r="Q2726" s="238">
        <f t="shared" si="259"/>
        <v>4355298.4734383561</v>
      </c>
      <c r="R2726" s="89">
        <v>0.05</v>
      </c>
      <c r="S2726" s="238">
        <f t="shared" si="256"/>
        <v>4137533.5497664381</v>
      </c>
    </row>
    <row r="2727" spans="2:19" ht="15" customHeight="1" x14ac:dyDescent="0.25">
      <c r="B2727" s="11">
        <v>2723</v>
      </c>
      <c r="C2727" s="161" t="s">
        <v>1039</v>
      </c>
      <c r="D2727" s="36"/>
      <c r="E2727" s="152">
        <v>42455</v>
      </c>
      <c r="F2727" s="58">
        <v>44482</v>
      </c>
      <c r="G2727" s="5">
        <f t="shared" si="254"/>
        <v>5.5534246575342463</v>
      </c>
      <c r="H2727" s="11">
        <v>15</v>
      </c>
      <c r="I2727" s="11"/>
      <c r="J2727" s="87">
        <v>0.05</v>
      </c>
      <c r="K2727" s="88">
        <f t="shared" si="255"/>
        <v>6.3333333333333325E-2</v>
      </c>
      <c r="L2727" s="238">
        <v>6398290</v>
      </c>
      <c r="M2727" s="238">
        <v>5341181.2</v>
      </c>
      <c r="N2727" s="89">
        <v>0.05</v>
      </c>
      <c r="O2727" s="239">
        <f t="shared" si="257"/>
        <v>6718204.5</v>
      </c>
      <c r="P2727" s="238">
        <f t="shared" si="258"/>
        <v>2362906.0265616435</v>
      </c>
      <c r="Q2727" s="238">
        <f t="shared" si="259"/>
        <v>4355298.4734383561</v>
      </c>
      <c r="R2727" s="89">
        <v>0.05</v>
      </c>
      <c r="S2727" s="238">
        <f t="shared" si="256"/>
        <v>4137533.5497664381</v>
      </c>
    </row>
    <row r="2728" spans="2:19" ht="15" customHeight="1" x14ac:dyDescent="0.25">
      <c r="B2728" s="11">
        <v>2724</v>
      </c>
      <c r="C2728" s="161" t="s">
        <v>1039</v>
      </c>
      <c r="D2728" s="36"/>
      <c r="E2728" s="152">
        <v>42455</v>
      </c>
      <c r="F2728" s="58">
        <v>44482</v>
      </c>
      <c r="G2728" s="5">
        <f t="shared" si="254"/>
        <v>5.5534246575342463</v>
      </c>
      <c r="H2728" s="11">
        <v>15</v>
      </c>
      <c r="I2728" s="11"/>
      <c r="J2728" s="87">
        <v>0.05</v>
      </c>
      <c r="K2728" s="88">
        <f t="shared" si="255"/>
        <v>6.3333333333333325E-2</v>
      </c>
      <c r="L2728" s="238">
        <v>6398290</v>
      </c>
      <c r="M2728" s="238">
        <v>5341181.2</v>
      </c>
      <c r="N2728" s="89">
        <v>0.05</v>
      </c>
      <c r="O2728" s="239">
        <f t="shared" si="257"/>
        <v>6718204.5</v>
      </c>
      <c r="P2728" s="238">
        <f t="shared" si="258"/>
        <v>2362906.0265616435</v>
      </c>
      <c r="Q2728" s="238">
        <f t="shared" si="259"/>
        <v>4355298.4734383561</v>
      </c>
      <c r="R2728" s="89">
        <v>0.05</v>
      </c>
      <c r="S2728" s="238">
        <f t="shared" si="256"/>
        <v>4137533.5497664381</v>
      </c>
    </row>
    <row r="2729" spans="2:19" ht="15" customHeight="1" x14ac:dyDescent="0.25">
      <c r="B2729" s="11">
        <v>2725</v>
      </c>
      <c r="C2729" s="161" t="s">
        <v>1039</v>
      </c>
      <c r="D2729" s="36"/>
      <c r="E2729" s="152">
        <v>42455</v>
      </c>
      <c r="F2729" s="58">
        <v>44482</v>
      </c>
      <c r="G2729" s="5">
        <f t="shared" si="254"/>
        <v>5.5534246575342463</v>
      </c>
      <c r="H2729" s="11">
        <v>15</v>
      </c>
      <c r="I2729" s="11"/>
      <c r="J2729" s="87">
        <v>0.05</v>
      </c>
      <c r="K2729" s="88">
        <f t="shared" si="255"/>
        <v>6.3333333333333325E-2</v>
      </c>
      <c r="L2729" s="238">
        <v>6398290</v>
      </c>
      <c r="M2729" s="238">
        <v>5341181.2</v>
      </c>
      <c r="N2729" s="89">
        <v>0.05</v>
      </c>
      <c r="O2729" s="239">
        <f t="shared" si="257"/>
        <v>6718204.5</v>
      </c>
      <c r="P2729" s="238">
        <f t="shared" si="258"/>
        <v>2362906.0265616435</v>
      </c>
      <c r="Q2729" s="238">
        <f t="shared" si="259"/>
        <v>4355298.4734383561</v>
      </c>
      <c r="R2729" s="89">
        <v>0.05</v>
      </c>
      <c r="S2729" s="238">
        <f t="shared" si="256"/>
        <v>4137533.5497664381</v>
      </c>
    </row>
    <row r="2730" spans="2:19" ht="15" customHeight="1" x14ac:dyDescent="0.25">
      <c r="B2730" s="11">
        <v>2726</v>
      </c>
      <c r="C2730" s="161" t="s">
        <v>1039</v>
      </c>
      <c r="D2730" s="36"/>
      <c r="E2730" s="152">
        <v>42455</v>
      </c>
      <c r="F2730" s="58">
        <v>44482</v>
      </c>
      <c r="G2730" s="5">
        <f t="shared" si="254"/>
        <v>5.5534246575342463</v>
      </c>
      <c r="H2730" s="11">
        <v>15</v>
      </c>
      <c r="I2730" s="11"/>
      <c r="J2730" s="87">
        <v>0.05</v>
      </c>
      <c r="K2730" s="88">
        <f t="shared" si="255"/>
        <v>6.3333333333333325E-2</v>
      </c>
      <c r="L2730" s="238">
        <v>6398290</v>
      </c>
      <c r="M2730" s="238">
        <v>5341181.2</v>
      </c>
      <c r="N2730" s="89">
        <v>0.05</v>
      </c>
      <c r="O2730" s="239">
        <f t="shared" si="257"/>
        <v>6718204.5</v>
      </c>
      <c r="P2730" s="238">
        <f t="shared" si="258"/>
        <v>2362906.0265616435</v>
      </c>
      <c r="Q2730" s="238">
        <f t="shared" si="259"/>
        <v>4355298.4734383561</v>
      </c>
      <c r="R2730" s="89">
        <v>0.05</v>
      </c>
      <c r="S2730" s="238">
        <f t="shared" si="256"/>
        <v>4137533.5497664381</v>
      </c>
    </row>
    <row r="2731" spans="2:19" ht="15" customHeight="1" x14ac:dyDescent="0.25">
      <c r="B2731" s="11">
        <v>2727</v>
      </c>
      <c r="C2731" s="161" t="s">
        <v>1039</v>
      </c>
      <c r="D2731" s="36"/>
      <c r="E2731" s="152">
        <v>42455</v>
      </c>
      <c r="F2731" s="58">
        <v>44482</v>
      </c>
      <c r="G2731" s="5">
        <f t="shared" si="254"/>
        <v>5.5534246575342463</v>
      </c>
      <c r="H2731" s="11">
        <v>15</v>
      </c>
      <c r="I2731" s="11"/>
      <c r="J2731" s="87">
        <v>0.05</v>
      </c>
      <c r="K2731" s="88">
        <f t="shared" si="255"/>
        <v>6.3333333333333325E-2</v>
      </c>
      <c r="L2731" s="238">
        <v>6398290</v>
      </c>
      <c r="M2731" s="238">
        <v>5341181.2</v>
      </c>
      <c r="N2731" s="89">
        <v>0.05</v>
      </c>
      <c r="O2731" s="239">
        <f t="shared" si="257"/>
        <v>6718204.5</v>
      </c>
      <c r="P2731" s="238">
        <f t="shared" si="258"/>
        <v>2362906.0265616435</v>
      </c>
      <c r="Q2731" s="238">
        <f t="shared" si="259"/>
        <v>4355298.4734383561</v>
      </c>
      <c r="R2731" s="89">
        <v>0.05</v>
      </c>
      <c r="S2731" s="238">
        <f t="shared" si="256"/>
        <v>4137533.5497664381</v>
      </c>
    </row>
    <row r="2732" spans="2:19" ht="15" customHeight="1" x14ac:dyDescent="0.25">
      <c r="B2732" s="11">
        <v>2728</v>
      </c>
      <c r="C2732" s="161" t="s">
        <v>1039</v>
      </c>
      <c r="D2732" s="36"/>
      <c r="E2732" s="152">
        <v>42455</v>
      </c>
      <c r="F2732" s="58">
        <v>44482</v>
      </c>
      <c r="G2732" s="5">
        <f t="shared" si="254"/>
        <v>5.5534246575342463</v>
      </c>
      <c r="H2732" s="11">
        <v>15</v>
      </c>
      <c r="I2732" s="11"/>
      <c r="J2732" s="87">
        <v>0.05</v>
      </c>
      <c r="K2732" s="88">
        <f t="shared" si="255"/>
        <v>6.3333333333333325E-2</v>
      </c>
      <c r="L2732" s="238">
        <v>6398290</v>
      </c>
      <c r="M2732" s="238">
        <v>5341181.2</v>
      </c>
      <c r="N2732" s="89">
        <v>0.05</v>
      </c>
      <c r="O2732" s="239">
        <f t="shared" si="257"/>
        <v>6718204.5</v>
      </c>
      <c r="P2732" s="238">
        <f t="shared" si="258"/>
        <v>2362906.0265616435</v>
      </c>
      <c r="Q2732" s="238">
        <f t="shared" si="259"/>
        <v>4355298.4734383561</v>
      </c>
      <c r="R2732" s="89">
        <v>0.05</v>
      </c>
      <c r="S2732" s="238">
        <f t="shared" si="256"/>
        <v>4137533.5497664381</v>
      </c>
    </row>
    <row r="2733" spans="2:19" ht="15" customHeight="1" x14ac:dyDescent="0.25">
      <c r="B2733" s="11">
        <v>2729</v>
      </c>
      <c r="C2733" s="161" t="s">
        <v>1039</v>
      </c>
      <c r="D2733" s="36"/>
      <c r="E2733" s="152">
        <v>42455</v>
      </c>
      <c r="F2733" s="58">
        <v>44482</v>
      </c>
      <c r="G2733" s="5">
        <f t="shared" si="254"/>
        <v>5.5534246575342463</v>
      </c>
      <c r="H2733" s="11">
        <v>15</v>
      </c>
      <c r="I2733" s="11"/>
      <c r="J2733" s="87">
        <v>0.05</v>
      </c>
      <c r="K2733" s="88">
        <f t="shared" si="255"/>
        <v>6.3333333333333325E-2</v>
      </c>
      <c r="L2733" s="238">
        <v>6398290</v>
      </c>
      <c r="M2733" s="238">
        <v>5341181.2</v>
      </c>
      <c r="N2733" s="89">
        <v>0.05</v>
      </c>
      <c r="O2733" s="239">
        <f t="shared" si="257"/>
        <v>6718204.5</v>
      </c>
      <c r="P2733" s="238">
        <f t="shared" si="258"/>
        <v>2362906.0265616435</v>
      </c>
      <c r="Q2733" s="238">
        <f t="shared" si="259"/>
        <v>4355298.4734383561</v>
      </c>
      <c r="R2733" s="89">
        <v>0.05</v>
      </c>
      <c r="S2733" s="238">
        <f t="shared" si="256"/>
        <v>4137533.5497664381</v>
      </c>
    </row>
    <row r="2734" spans="2:19" ht="15" customHeight="1" x14ac:dyDescent="0.25">
      <c r="B2734" s="11">
        <v>2730</v>
      </c>
      <c r="C2734" s="161" t="s">
        <v>1039</v>
      </c>
      <c r="D2734" s="36"/>
      <c r="E2734" s="152">
        <v>42455</v>
      </c>
      <c r="F2734" s="58">
        <v>44482</v>
      </c>
      <c r="G2734" s="5">
        <f t="shared" si="254"/>
        <v>5.5534246575342463</v>
      </c>
      <c r="H2734" s="11">
        <v>15</v>
      </c>
      <c r="I2734" s="11"/>
      <c r="J2734" s="87">
        <v>0.05</v>
      </c>
      <c r="K2734" s="88">
        <f t="shared" si="255"/>
        <v>6.3333333333333325E-2</v>
      </c>
      <c r="L2734" s="238">
        <v>6398290</v>
      </c>
      <c r="M2734" s="238">
        <v>5341181.2</v>
      </c>
      <c r="N2734" s="89">
        <v>0.05</v>
      </c>
      <c r="O2734" s="239">
        <f t="shared" si="257"/>
        <v>6718204.5</v>
      </c>
      <c r="P2734" s="238">
        <f t="shared" si="258"/>
        <v>2362906.0265616435</v>
      </c>
      <c r="Q2734" s="238">
        <f t="shared" si="259"/>
        <v>4355298.4734383561</v>
      </c>
      <c r="R2734" s="89">
        <v>0.05</v>
      </c>
      <c r="S2734" s="238">
        <f t="shared" si="256"/>
        <v>4137533.5497664381</v>
      </c>
    </row>
    <row r="2735" spans="2:19" ht="15" customHeight="1" x14ac:dyDescent="0.25">
      <c r="B2735" s="11">
        <v>2731</v>
      </c>
      <c r="C2735" s="161" t="s">
        <v>1039</v>
      </c>
      <c r="D2735" s="36"/>
      <c r="E2735" s="152">
        <v>42455</v>
      </c>
      <c r="F2735" s="58">
        <v>44482</v>
      </c>
      <c r="G2735" s="5">
        <f t="shared" si="254"/>
        <v>5.5534246575342463</v>
      </c>
      <c r="H2735" s="11">
        <v>15</v>
      </c>
      <c r="I2735" s="11"/>
      <c r="J2735" s="87">
        <v>0.05</v>
      </c>
      <c r="K2735" s="88">
        <f t="shared" si="255"/>
        <v>6.3333333333333325E-2</v>
      </c>
      <c r="L2735" s="238">
        <v>6398290</v>
      </c>
      <c r="M2735" s="238">
        <v>5341181.2</v>
      </c>
      <c r="N2735" s="89">
        <v>0.05</v>
      </c>
      <c r="O2735" s="239">
        <f t="shared" si="257"/>
        <v>6718204.5</v>
      </c>
      <c r="P2735" s="238">
        <f t="shared" si="258"/>
        <v>2362906.0265616435</v>
      </c>
      <c r="Q2735" s="238">
        <f t="shared" si="259"/>
        <v>4355298.4734383561</v>
      </c>
      <c r="R2735" s="89">
        <v>0.05</v>
      </c>
      <c r="S2735" s="238">
        <f t="shared" si="256"/>
        <v>4137533.5497664381</v>
      </c>
    </row>
    <row r="2736" spans="2:19" ht="15" customHeight="1" x14ac:dyDescent="0.25">
      <c r="B2736" s="11">
        <v>2732</v>
      </c>
      <c r="C2736" s="161" t="s">
        <v>1039</v>
      </c>
      <c r="D2736" s="36"/>
      <c r="E2736" s="152">
        <v>42455</v>
      </c>
      <c r="F2736" s="58">
        <v>44482</v>
      </c>
      <c r="G2736" s="5">
        <f t="shared" si="254"/>
        <v>5.5534246575342463</v>
      </c>
      <c r="H2736" s="11">
        <v>15</v>
      </c>
      <c r="I2736" s="11"/>
      <c r="J2736" s="87">
        <v>0.05</v>
      </c>
      <c r="K2736" s="88">
        <f t="shared" si="255"/>
        <v>6.3333333333333325E-2</v>
      </c>
      <c r="L2736" s="238">
        <v>6398290</v>
      </c>
      <c r="M2736" s="238">
        <v>5341181.2</v>
      </c>
      <c r="N2736" s="89">
        <v>0.05</v>
      </c>
      <c r="O2736" s="239">
        <f t="shared" si="257"/>
        <v>6718204.5</v>
      </c>
      <c r="P2736" s="238">
        <f t="shared" si="258"/>
        <v>2362906.0265616435</v>
      </c>
      <c r="Q2736" s="238">
        <f t="shared" si="259"/>
        <v>4355298.4734383561</v>
      </c>
      <c r="R2736" s="89">
        <v>0.05</v>
      </c>
      <c r="S2736" s="238">
        <f t="shared" si="256"/>
        <v>4137533.5497664381</v>
      </c>
    </row>
    <row r="2737" spans="2:19" ht="15" customHeight="1" x14ac:dyDescent="0.25">
      <c r="B2737" s="11">
        <v>2733</v>
      </c>
      <c r="C2737" s="161" t="s">
        <v>1182</v>
      </c>
      <c r="D2737" s="36"/>
      <c r="E2737" s="152">
        <v>42455</v>
      </c>
      <c r="F2737" s="58">
        <v>44482</v>
      </c>
      <c r="G2737" s="5">
        <f t="shared" si="254"/>
        <v>5.5534246575342463</v>
      </c>
      <c r="H2737" s="11">
        <v>15</v>
      </c>
      <c r="I2737" s="11"/>
      <c r="J2737" s="87">
        <v>0.05</v>
      </c>
      <c r="K2737" s="88">
        <f t="shared" si="255"/>
        <v>6.3333333333333325E-2</v>
      </c>
      <c r="L2737" s="238">
        <v>5199504</v>
      </c>
      <c r="M2737" s="238">
        <v>4340455.5</v>
      </c>
      <c r="N2737" s="89">
        <v>0.05</v>
      </c>
      <c r="O2737" s="239">
        <f t="shared" si="257"/>
        <v>5459479.2000000002</v>
      </c>
      <c r="P2737" s="238">
        <f t="shared" si="258"/>
        <v>1920191.072416438</v>
      </c>
      <c r="Q2737" s="238">
        <f t="shared" si="259"/>
        <v>3539288.1275835624</v>
      </c>
      <c r="R2737" s="89">
        <v>0.05</v>
      </c>
      <c r="S2737" s="238">
        <f t="shared" si="256"/>
        <v>3362323.7212043842</v>
      </c>
    </row>
    <row r="2738" spans="2:19" ht="15" customHeight="1" x14ac:dyDescent="0.25">
      <c r="B2738" s="11">
        <v>2734</v>
      </c>
      <c r="C2738" s="161" t="s">
        <v>1183</v>
      </c>
      <c r="D2738" s="36"/>
      <c r="E2738" s="152">
        <v>42455</v>
      </c>
      <c r="F2738" s="58">
        <v>44482</v>
      </c>
      <c r="G2738" s="5">
        <f t="shared" si="254"/>
        <v>5.5534246575342463</v>
      </c>
      <c r="H2738" s="11">
        <v>15</v>
      </c>
      <c r="I2738" s="11"/>
      <c r="J2738" s="87">
        <v>0.05</v>
      </c>
      <c r="K2738" s="88">
        <f t="shared" si="255"/>
        <v>6.3333333333333325E-2</v>
      </c>
      <c r="L2738" s="238">
        <v>14762424</v>
      </c>
      <c r="M2738" s="238">
        <v>12323414.82</v>
      </c>
      <c r="N2738" s="89">
        <v>0.05</v>
      </c>
      <c r="O2738" s="239">
        <f t="shared" si="257"/>
        <v>15500545.200000001</v>
      </c>
      <c r="P2738" s="238">
        <f t="shared" si="258"/>
        <v>5451803.6281972602</v>
      </c>
      <c r="Q2738" s="238">
        <f t="shared" si="259"/>
        <v>10048741.571802741</v>
      </c>
      <c r="R2738" s="89">
        <v>0.05</v>
      </c>
      <c r="S2738" s="238">
        <f t="shared" si="256"/>
        <v>9546304.493212603</v>
      </c>
    </row>
    <row r="2739" spans="2:19" ht="15" customHeight="1" x14ac:dyDescent="0.25">
      <c r="B2739" s="11">
        <v>2735</v>
      </c>
      <c r="C2739" s="161" t="s">
        <v>1184</v>
      </c>
      <c r="D2739" s="36"/>
      <c r="E2739" s="152">
        <v>42455</v>
      </c>
      <c r="F2739" s="58">
        <v>44482</v>
      </c>
      <c r="G2739" s="5">
        <f t="shared" si="254"/>
        <v>5.5534246575342463</v>
      </c>
      <c r="H2739" s="11">
        <v>15</v>
      </c>
      <c r="I2739" s="11"/>
      <c r="J2739" s="87">
        <v>0.05</v>
      </c>
      <c r="K2739" s="88">
        <f t="shared" si="255"/>
        <v>6.3333333333333325E-2</v>
      </c>
      <c r="L2739" s="238">
        <v>4002294</v>
      </c>
      <c r="M2739" s="238">
        <v>3341045.42</v>
      </c>
      <c r="N2739" s="89">
        <v>0.06</v>
      </c>
      <c r="O2739" s="239">
        <f t="shared" si="257"/>
        <v>4242431.6400000006</v>
      </c>
      <c r="P2739" s="238">
        <f t="shared" si="258"/>
        <v>1492134.8835736986</v>
      </c>
      <c r="Q2739" s="238">
        <f t="shared" si="259"/>
        <v>2750296.7564263018</v>
      </c>
      <c r="R2739" s="89">
        <v>0.05</v>
      </c>
      <c r="S2739" s="238">
        <f t="shared" si="256"/>
        <v>2612781.9186049867</v>
      </c>
    </row>
    <row r="2740" spans="2:19" ht="15" customHeight="1" x14ac:dyDescent="0.25">
      <c r="B2740" s="11">
        <v>2736</v>
      </c>
      <c r="C2740" s="161" t="s">
        <v>1185</v>
      </c>
      <c r="D2740" s="36"/>
      <c r="E2740" s="152">
        <v>42455</v>
      </c>
      <c r="F2740" s="58">
        <v>44482</v>
      </c>
      <c r="G2740" s="5">
        <f t="shared" si="254"/>
        <v>5.5534246575342463</v>
      </c>
      <c r="H2740" s="11">
        <v>25</v>
      </c>
      <c r="I2740" s="11"/>
      <c r="J2740" s="87">
        <v>0.05</v>
      </c>
      <c r="K2740" s="88">
        <f t="shared" si="255"/>
        <v>3.7999999999999999E-2</v>
      </c>
      <c r="L2740" s="238">
        <v>15973345</v>
      </c>
      <c r="M2740" s="238">
        <v>13334270.609999999</v>
      </c>
      <c r="N2740" s="89">
        <v>0.06</v>
      </c>
      <c r="O2740" s="239">
        <f t="shared" si="257"/>
        <v>16931745.699999999</v>
      </c>
      <c r="P2740" s="238">
        <f t="shared" si="258"/>
        <v>3573108.6144882184</v>
      </c>
      <c r="Q2740" s="238">
        <f t="shared" si="259"/>
        <v>13358637.085511781</v>
      </c>
      <c r="R2740" s="89">
        <v>0.05</v>
      </c>
      <c r="S2740" s="238">
        <f t="shared" si="256"/>
        <v>12690705.231236191</v>
      </c>
    </row>
    <row r="2741" spans="2:19" ht="15" customHeight="1" x14ac:dyDescent="0.25">
      <c r="B2741" s="11">
        <v>2737</v>
      </c>
      <c r="C2741" s="161" t="s">
        <v>1186</v>
      </c>
      <c r="D2741" s="36"/>
      <c r="E2741" s="152">
        <v>42455</v>
      </c>
      <c r="F2741" s="58">
        <v>44482</v>
      </c>
      <c r="G2741" s="5">
        <f t="shared" si="254"/>
        <v>5.5534246575342463</v>
      </c>
      <c r="H2741" s="11">
        <v>40</v>
      </c>
      <c r="I2741" s="11" t="s">
        <v>2585</v>
      </c>
      <c r="J2741" s="87">
        <v>0.05</v>
      </c>
      <c r="K2741" s="88">
        <f t="shared" si="255"/>
        <v>2.375E-2</v>
      </c>
      <c r="L2741" s="238">
        <v>18254888</v>
      </c>
      <c r="M2741" s="238">
        <v>15238863.029999999</v>
      </c>
      <c r="N2741" s="89">
        <v>0.05</v>
      </c>
      <c r="O2741" s="239">
        <f t="shared" si="257"/>
        <v>19167632.400000002</v>
      </c>
      <c r="P2741" s="238">
        <f t="shared" si="258"/>
        <v>2528092.5569219179</v>
      </c>
      <c r="Q2741" s="238">
        <f t="shared" si="259"/>
        <v>16639539.843078084</v>
      </c>
      <c r="R2741" s="89">
        <v>0.05</v>
      </c>
      <c r="S2741" s="238">
        <f t="shared" si="256"/>
        <v>15807562.850924179</v>
      </c>
    </row>
    <row r="2742" spans="2:19" ht="15" customHeight="1" x14ac:dyDescent="0.25">
      <c r="B2742" s="11">
        <v>2738</v>
      </c>
      <c r="C2742" s="161" t="s">
        <v>1187</v>
      </c>
      <c r="D2742" s="36"/>
      <c r="E2742" s="152">
        <v>42455</v>
      </c>
      <c r="F2742" s="58">
        <v>44482</v>
      </c>
      <c r="G2742" s="5">
        <f t="shared" si="254"/>
        <v>5.5534246575342463</v>
      </c>
      <c r="H2742" s="11">
        <v>40</v>
      </c>
      <c r="I2742" s="11" t="s">
        <v>2585</v>
      </c>
      <c r="J2742" s="87">
        <v>0.05</v>
      </c>
      <c r="K2742" s="88">
        <f t="shared" si="255"/>
        <v>2.375E-2</v>
      </c>
      <c r="L2742" s="238">
        <v>12287125</v>
      </c>
      <c r="M2742" s="238">
        <v>10257078.27</v>
      </c>
      <c r="N2742" s="89">
        <v>0.05</v>
      </c>
      <c r="O2742" s="239">
        <f t="shared" si="257"/>
        <v>12901481.25</v>
      </c>
      <c r="P2742" s="238">
        <f t="shared" si="258"/>
        <v>1701625.8471960616</v>
      </c>
      <c r="Q2742" s="238">
        <f t="shared" si="259"/>
        <v>11199855.402803939</v>
      </c>
      <c r="R2742" s="89">
        <v>0.05</v>
      </c>
      <c r="S2742" s="238">
        <f t="shared" si="256"/>
        <v>10639862.632663742</v>
      </c>
    </row>
    <row r="2743" spans="2:19" ht="15" customHeight="1" x14ac:dyDescent="0.25">
      <c r="B2743" s="11">
        <v>2739</v>
      </c>
      <c r="C2743" s="161" t="s">
        <v>1188</v>
      </c>
      <c r="D2743" s="36"/>
      <c r="E2743" s="152">
        <v>42455</v>
      </c>
      <c r="F2743" s="58">
        <v>44482</v>
      </c>
      <c r="G2743" s="5">
        <f t="shared" si="254"/>
        <v>5.5534246575342463</v>
      </c>
      <c r="H2743" s="11">
        <v>40</v>
      </c>
      <c r="I2743" s="11" t="s">
        <v>2585</v>
      </c>
      <c r="J2743" s="87">
        <v>0.05</v>
      </c>
      <c r="K2743" s="88">
        <f t="shared" si="255"/>
        <v>2.375E-2</v>
      </c>
      <c r="L2743" s="238">
        <v>13030537</v>
      </c>
      <c r="M2743" s="238">
        <v>10877665.67</v>
      </c>
      <c r="N2743" s="89">
        <v>0.05</v>
      </c>
      <c r="O2743" s="239">
        <f t="shared" si="257"/>
        <v>13682063.850000001</v>
      </c>
      <c r="P2743" s="238">
        <f t="shared" si="258"/>
        <v>1804579.8803255137</v>
      </c>
      <c r="Q2743" s="238">
        <f t="shared" si="259"/>
        <v>11877483.969674489</v>
      </c>
      <c r="R2743" s="89">
        <v>0.05</v>
      </c>
      <c r="S2743" s="238">
        <f t="shared" si="256"/>
        <v>11283609.771190764</v>
      </c>
    </row>
    <row r="2744" spans="2:19" ht="15" customHeight="1" x14ac:dyDescent="0.25">
      <c r="B2744" s="11">
        <v>2740</v>
      </c>
      <c r="C2744" s="161" t="s">
        <v>1047</v>
      </c>
      <c r="D2744" s="36"/>
      <c r="E2744" s="152">
        <v>42455</v>
      </c>
      <c r="F2744" s="58">
        <v>44482</v>
      </c>
      <c r="G2744" s="5">
        <f t="shared" si="254"/>
        <v>5.5534246575342463</v>
      </c>
      <c r="H2744" s="11">
        <v>15</v>
      </c>
      <c r="I2744" s="11"/>
      <c r="J2744" s="87">
        <v>0.05</v>
      </c>
      <c r="K2744" s="88">
        <f t="shared" si="255"/>
        <v>6.3333333333333325E-2</v>
      </c>
      <c r="L2744" s="238">
        <v>294495</v>
      </c>
      <c r="M2744" s="238">
        <v>245839.3</v>
      </c>
      <c r="N2744" s="89">
        <v>0.05</v>
      </c>
      <c r="O2744" s="239">
        <f t="shared" si="257"/>
        <v>309219.75</v>
      </c>
      <c r="P2744" s="238">
        <f t="shared" si="258"/>
        <v>108757.81033561641</v>
      </c>
      <c r="Q2744" s="238">
        <f t="shared" si="259"/>
        <v>200461.93966438359</v>
      </c>
      <c r="R2744" s="89">
        <v>0.05</v>
      </c>
      <c r="S2744" s="238">
        <f t="shared" si="256"/>
        <v>190438.84268116442</v>
      </c>
    </row>
    <row r="2745" spans="2:19" ht="15" customHeight="1" x14ac:dyDescent="0.25">
      <c r="B2745" s="11">
        <v>2741</v>
      </c>
      <c r="C2745" s="161" t="s">
        <v>1047</v>
      </c>
      <c r="D2745" s="36"/>
      <c r="E2745" s="152">
        <v>42455</v>
      </c>
      <c r="F2745" s="58">
        <v>44482</v>
      </c>
      <c r="G2745" s="5">
        <f t="shared" si="254"/>
        <v>5.5534246575342463</v>
      </c>
      <c r="H2745" s="11">
        <v>15</v>
      </c>
      <c r="I2745" s="11"/>
      <c r="J2745" s="87">
        <v>0.05</v>
      </c>
      <c r="K2745" s="88">
        <f t="shared" si="255"/>
        <v>6.3333333333333325E-2</v>
      </c>
      <c r="L2745" s="238">
        <v>294495</v>
      </c>
      <c r="M2745" s="238">
        <v>245839.3</v>
      </c>
      <c r="N2745" s="89">
        <v>0.05</v>
      </c>
      <c r="O2745" s="239">
        <f t="shared" si="257"/>
        <v>309219.75</v>
      </c>
      <c r="P2745" s="238">
        <f t="shared" si="258"/>
        <v>108757.81033561641</v>
      </c>
      <c r="Q2745" s="238">
        <f t="shared" si="259"/>
        <v>200461.93966438359</v>
      </c>
      <c r="R2745" s="89">
        <v>0.05</v>
      </c>
      <c r="S2745" s="238">
        <f t="shared" si="256"/>
        <v>190438.84268116442</v>
      </c>
    </row>
    <row r="2746" spans="2:19" ht="15" customHeight="1" x14ac:dyDescent="0.25">
      <c r="B2746" s="11">
        <v>2742</v>
      </c>
      <c r="C2746" s="161" t="s">
        <v>1047</v>
      </c>
      <c r="D2746" s="36"/>
      <c r="E2746" s="152">
        <v>42455</v>
      </c>
      <c r="F2746" s="58">
        <v>44482</v>
      </c>
      <c r="G2746" s="5">
        <f t="shared" si="254"/>
        <v>5.5534246575342463</v>
      </c>
      <c r="H2746" s="11">
        <v>15</v>
      </c>
      <c r="I2746" s="11"/>
      <c r="J2746" s="87">
        <v>0.05</v>
      </c>
      <c r="K2746" s="88">
        <f t="shared" si="255"/>
        <v>6.3333333333333325E-2</v>
      </c>
      <c r="L2746" s="238">
        <v>294495</v>
      </c>
      <c r="M2746" s="238">
        <v>245839.3</v>
      </c>
      <c r="N2746" s="89">
        <v>0.05</v>
      </c>
      <c r="O2746" s="239">
        <f t="shared" si="257"/>
        <v>309219.75</v>
      </c>
      <c r="P2746" s="238">
        <f t="shared" si="258"/>
        <v>108757.81033561641</v>
      </c>
      <c r="Q2746" s="238">
        <f t="shared" si="259"/>
        <v>200461.93966438359</v>
      </c>
      <c r="R2746" s="89">
        <v>0.05</v>
      </c>
      <c r="S2746" s="238">
        <f t="shared" si="256"/>
        <v>190438.84268116442</v>
      </c>
    </row>
    <row r="2747" spans="2:19" ht="15" customHeight="1" x14ac:dyDescent="0.25">
      <c r="B2747" s="11">
        <v>2743</v>
      </c>
      <c r="C2747" s="161" t="s">
        <v>1047</v>
      </c>
      <c r="D2747" s="36"/>
      <c r="E2747" s="152">
        <v>42455</v>
      </c>
      <c r="F2747" s="58">
        <v>44482</v>
      </c>
      <c r="G2747" s="5">
        <f t="shared" si="254"/>
        <v>5.5534246575342463</v>
      </c>
      <c r="H2747" s="11">
        <v>15</v>
      </c>
      <c r="I2747" s="11"/>
      <c r="J2747" s="87">
        <v>0.05</v>
      </c>
      <c r="K2747" s="88">
        <f t="shared" si="255"/>
        <v>6.3333333333333325E-2</v>
      </c>
      <c r="L2747" s="238">
        <v>294495</v>
      </c>
      <c r="M2747" s="238">
        <v>245839.3</v>
      </c>
      <c r="N2747" s="89">
        <v>0.05</v>
      </c>
      <c r="O2747" s="239">
        <f t="shared" si="257"/>
        <v>309219.75</v>
      </c>
      <c r="P2747" s="238">
        <f t="shared" si="258"/>
        <v>108757.81033561641</v>
      </c>
      <c r="Q2747" s="238">
        <f t="shared" si="259"/>
        <v>200461.93966438359</v>
      </c>
      <c r="R2747" s="89">
        <v>0.05</v>
      </c>
      <c r="S2747" s="238">
        <f t="shared" si="256"/>
        <v>190438.84268116442</v>
      </c>
    </row>
    <row r="2748" spans="2:19" ht="15" customHeight="1" x14ac:dyDescent="0.25">
      <c r="B2748" s="11">
        <v>2744</v>
      </c>
      <c r="C2748" s="161" t="s">
        <v>1047</v>
      </c>
      <c r="D2748" s="36"/>
      <c r="E2748" s="152">
        <v>42455</v>
      </c>
      <c r="F2748" s="58">
        <v>44482</v>
      </c>
      <c r="G2748" s="5">
        <f t="shared" si="254"/>
        <v>5.5534246575342463</v>
      </c>
      <c r="H2748" s="11">
        <v>15</v>
      </c>
      <c r="I2748" s="11"/>
      <c r="J2748" s="87">
        <v>0.05</v>
      </c>
      <c r="K2748" s="88">
        <f t="shared" si="255"/>
        <v>6.3333333333333325E-2</v>
      </c>
      <c r="L2748" s="238">
        <v>294495</v>
      </c>
      <c r="M2748" s="238">
        <v>245839.3</v>
      </c>
      <c r="N2748" s="89">
        <v>0.05</v>
      </c>
      <c r="O2748" s="239">
        <f t="shared" si="257"/>
        <v>309219.75</v>
      </c>
      <c r="P2748" s="238">
        <f t="shared" si="258"/>
        <v>108757.81033561641</v>
      </c>
      <c r="Q2748" s="238">
        <f t="shared" si="259"/>
        <v>200461.93966438359</v>
      </c>
      <c r="R2748" s="89">
        <v>0.05</v>
      </c>
      <c r="S2748" s="238">
        <f t="shared" si="256"/>
        <v>190438.84268116442</v>
      </c>
    </row>
    <row r="2749" spans="2:19" ht="15" customHeight="1" x14ac:dyDescent="0.25">
      <c r="B2749" s="11">
        <v>2745</v>
      </c>
      <c r="C2749" s="161" t="s">
        <v>1047</v>
      </c>
      <c r="D2749" s="36"/>
      <c r="E2749" s="152">
        <v>42455</v>
      </c>
      <c r="F2749" s="58">
        <v>44482</v>
      </c>
      <c r="G2749" s="5">
        <f t="shared" si="254"/>
        <v>5.5534246575342463</v>
      </c>
      <c r="H2749" s="11">
        <v>15</v>
      </c>
      <c r="I2749" s="11"/>
      <c r="J2749" s="87">
        <v>0.05</v>
      </c>
      <c r="K2749" s="88">
        <f t="shared" si="255"/>
        <v>6.3333333333333325E-2</v>
      </c>
      <c r="L2749" s="238">
        <v>294495</v>
      </c>
      <c r="M2749" s="238">
        <v>245839.3</v>
      </c>
      <c r="N2749" s="89">
        <v>0.05</v>
      </c>
      <c r="O2749" s="239">
        <f t="shared" si="257"/>
        <v>309219.75</v>
      </c>
      <c r="P2749" s="238">
        <f t="shared" si="258"/>
        <v>108757.81033561641</v>
      </c>
      <c r="Q2749" s="238">
        <f t="shared" si="259"/>
        <v>200461.93966438359</v>
      </c>
      <c r="R2749" s="89">
        <v>0.05</v>
      </c>
      <c r="S2749" s="238">
        <f t="shared" si="256"/>
        <v>190438.84268116442</v>
      </c>
    </row>
    <row r="2750" spans="2:19" ht="15" customHeight="1" x14ac:dyDescent="0.25">
      <c r="B2750" s="11">
        <v>2746</v>
      </c>
      <c r="C2750" s="161" t="s">
        <v>1047</v>
      </c>
      <c r="D2750" s="36"/>
      <c r="E2750" s="152">
        <v>42455</v>
      </c>
      <c r="F2750" s="58">
        <v>44482</v>
      </c>
      <c r="G2750" s="5">
        <f t="shared" si="254"/>
        <v>5.5534246575342463</v>
      </c>
      <c r="H2750" s="11">
        <v>15</v>
      </c>
      <c r="I2750" s="11"/>
      <c r="J2750" s="87">
        <v>0.05</v>
      </c>
      <c r="K2750" s="88">
        <f t="shared" si="255"/>
        <v>6.3333333333333325E-2</v>
      </c>
      <c r="L2750" s="238">
        <v>294495</v>
      </c>
      <c r="M2750" s="238">
        <v>245839.3</v>
      </c>
      <c r="N2750" s="89">
        <v>0.05</v>
      </c>
      <c r="O2750" s="239">
        <f t="shared" si="257"/>
        <v>309219.75</v>
      </c>
      <c r="P2750" s="238">
        <f t="shared" si="258"/>
        <v>108757.81033561641</v>
      </c>
      <c r="Q2750" s="238">
        <f t="shared" si="259"/>
        <v>200461.93966438359</v>
      </c>
      <c r="R2750" s="89">
        <v>0.05</v>
      </c>
      <c r="S2750" s="238">
        <f t="shared" si="256"/>
        <v>190438.84268116442</v>
      </c>
    </row>
    <row r="2751" spans="2:19" ht="15" customHeight="1" x14ac:dyDescent="0.25">
      <c r="B2751" s="11">
        <v>2747</v>
      </c>
      <c r="C2751" s="161" t="s">
        <v>1047</v>
      </c>
      <c r="D2751" s="36"/>
      <c r="E2751" s="152">
        <v>42455</v>
      </c>
      <c r="F2751" s="58">
        <v>44482</v>
      </c>
      <c r="G2751" s="5">
        <f t="shared" si="254"/>
        <v>5.5534246575342463</v>
      </c>
      <c r="H2751" s="11">
        <v>15</v>
      </c>
      <c r="I2751" s="11"/>
      <c r="J2751" s="87">
        <v>0.05</v>
      </c>
      <c r="K2751" s="88">
        <f t="shared" si="255"/>
        <v>6.3333333333333325E-2</v>
      </c>
      <c r="L2751" s="238">
        <v>294495</v>
      </c>
      <c r="M2751" s="238">
        <v>245839.3</v>
      </c>
      <c r="N2751" s="89">
        <v>0.05</v>
      </c>
      <c r="O2751" s="239">
        <f t="shared" si="257"/>
        <v>309219.75</v>
      </c>
      <c r="P2751" s="238">
        <f t="shared" si="258"/>
        <v>108757.81033561641</v>
      </c>
      <c r="Q2751" s="238">
        <f t="shared" si="259"/>
        <v>200461.93966438359</v>
      </c>
      <c r="R2751" s="89">
        <v>0.05</v>
      </c>
      <c r="S2751" s="238">
        <f t="shared" si="256"/>
        <v>190438.84268116442</v>
      </c>
    </row>
    <row r="2752" spans="2:19" ht="15" customHeight="1" x14ac:dyDescent="0.25">
      <c r="B2752" s="11">
        <v>2748</v>
      </c>
      <c r="C2752" s="161" t="s">
        <v>1049</v>
      </c>
      <c r="D2752" s="36"/>
      <c r="E2752" s="152">
        <v>42455</v>
      </c>
      <c r="F2752" s="58">
        <v>44482</v>
      </c>
      <c r="G2752" s="5">
        <f t="shared" si="254"/>
        <v>5.5534246575342463</v>
      </c>
      <c r="H2752" s="11">
        <v>25</v>
      </c>
      <c r="I2752" s="11"/>
      <c r="J2752" s="87">
        <v>0.05</v>
      </c>
      <c r="K2752" s="88">
        <f t="shared" si="255"/>
        <v>3.7999999999999999E-2</v>
      </c>
      <c r="L2752" s="238">
        <v>46000313</v>
      </c>
      <c r="M2752" s="238">
        <v>38400261.299999997</v>
      </c>
      <c r="N2752" s="89">
        <v>0.05</v>
      </c>
      <c r="O2752" s="239">
        <f t="shared" si="257"/>
        <v>48300328.649999999</v>
      </c>
      <c r="P2752" s="238">
        <f t="shared" si="258"/>
        <v>10192824.971492875</v>
      </c>
      <c r="Q2752" s="238">
        <f t="shared" si="259"/>
        <v>38107503.678507119</v>
      </c>
      <c r="R2752" s="89">
        <v>0.05</v>
      </c>
      <c r="S2752" s="238">
        <f t="shared" si="256"/>
        <v>36202128.494581759</v>
      </c>
    </row>
    <row r="2753" spans="2:19" ht="15" customHeight="1" x14ac:dyDescent="0.25">
      <c r="B2753" s="11">
        <v>2749</v>
      </c>
      <c r="C2753" s="161" t="s">
        <v>1189</v>
      </c>
      <c r="D2753" s="36"/>
      <c r="E2753" s="152">
        <v>42455</v>
      </c>
      <c r="F2753" s="58">
        <v>44482</v>
      </c>
      <c r="G2753" s="5">
        <f t="shared" si="254"/>
        <v>5.5534246575342463</v>
      </c>
      <c r="H2753" s="11">
        <v>25</v>
      </c>
      <c r="I2753" s="11"/>
      <c r="J2753" s="87">
        <v>0.05</v>
      </c>
      <c r="K2753" s="88">
        <f t="shared" si="255"/>
        <v>3.7999999999999999E-2</v>
      </c>
      <c r="L2753" s="238">
        <v>36400113</v>
      </c>
      <c r="M2753" s="238">
        <v>30386181.300000001</v>
      </c>
      <c r="N2753" s="89">
        <v>0.05</v>
      </c>
      <c r="O2753" s="239">
        <f t="shared" si="257"/>
        <v>38220118.649999999</v>
      </c>
      <c r="P2753" s="238">
        <f t="shared" si="258"/>
        <v>8065596.874342191</v>
      </c>
      <c r="Q2753" s="238">
        <f t="shared" si="259"/>
        <v>30154521.775657807</v>
      </c>
      <c r="R2753" s="89">
        <v>0.05</v>
      </c>
      <c r="S2753" s="238">
        <f t="shared" si="256"/>
        <v>28646795.686874915</v>
      </c>
    </row>
    <row r="2754" spans="2:19" ht="15" customHeight="1" x14ac:dyDescent="0.25">
      <c r="B2754" s="11">
        <v>2750</v>
      </c>
      <c r="C2754" s="161" t="s">
        <v>1190</v>
      </c>
      <c r="D2754" s="36"/>
      <c r="E2754" s="152">
        <v>42455</v>
      </c>
      <c r="F2754" s="58">
        <v>44482</v>
      </c>
      <c r="G2754" s="5">
        <f t="shared" si="254"/>
        <v>5.5534246575342463</v>
      </c>
      <c r="H2754" s="11">
        <v>40</v>
      </c>
      <c r="I2754" s="11"/>
      <c r="J2754" s="87">
        <v>0.05</v>
      </c>
      <c r="K2754" s="88">
        <f t="shared" si="255"/>
        <v>2.375E-2</v>
      </c>
      <c r="L2754" s="238">
        <v>97371823</v>
      </c>
      <c r="M2754" s="238">
        <v>81284304.420000002</v>
      </c>
      <c r="N2754" s="89">
        <v>0.05</v>
      </c>
      <c r="O2754" s="239">
        <f t="shared" si="257"/>
        <v>102240414.15000001</v>
      </c>
      <c r="P2754" s="238">
        <f t="shared" si="258"/>
        <v>13484880.377256678</v>
      </c>
      <c r="Q2754" s="238">
        <f t="shared" si="259"/>
        <v>88755533.772743329</v>
      </c>
      <c r="R2754" s="89">
        <v>0.05</v>
      </c>
      <c r="S2754" s="238">
        <f t="shared" si="256"/>
        <v>84317757.084106162</v>
      </c>
    </row>
    <row r="2755" spans="2:19" x14ac:dyDescent="0.25">
      <c r="B2755" s="11">
        <v>2751</v>
      </c>
      <c r="C2755" s="161" t="s">
        <v>1191</v>
      </c>
      <c r="D2755" s="36"/>
      <c r="E2755" s="152">
        <v>42455</v>
      </c>
      <c r="F2755" s="58">
        <v>44482</v>
      </c>
      <c r="G2755" s="5">
        <f t="shared" si="254"/>
        <v>5.5534246575342463</v>
      </c>
      <c r="H2755" s="11">
        <v>40</v>
      </c>
      <c r="I2755" s="11"/>
      <c r="J2755" s="87">
        <v>0.05</v>
      </c>
      <c r="K2755" s="88">
        <f t="shared" si="255"/>
        <v>2.375E-2</v>
      </c>
      <c r="L2755" s="238">
        <v>91619360</v>
      </c>
      <c r="M2755" s="238">
        <v>76482248.340000004</v>
      </c>
      <c r="N2755" s="89">
        <v>0.05</v>
      </c>
      <c r="O2755" s="239">
        <f t="shared" si="257"/>
        <v>96200328</v>
      </c>
      <c r="P2755" s="238">
        <f t="shared" si="258"/>
        <v>12688230.247479452</v>
      </c>
      <c r="Q2755" s="238">
        <f t="shared" si="259"/>
        <v>83512097.752520546</v>
      </c>
      <c r="R2755" s="89">
        <v>0.05</v>
      </c>
      <c r="S2755" s="238">
        <f t="shared" si="256"/>
        <v>79336492.864894509</v>
      </c>
    </row>
    <row r="2756" spans="2:19" ht="15" customHeight="1" x14ac:dyDescent="0.25">
      <c r="B2756" s="11">
        <v>2752</v>
      </c>
      <c r="C2756" s="161" t="s">
        <v>1192</v>
      </c>
      <c r="D2756" s="36"/>
      <c r="E2756" s="152">
        <v>42455</v>
      </c>
      <c r="F2756" s="58">
        <v>44482</v>
      </c>
      <c r="G2756" s="5">
        <f t="shared" si="254"/>
        <v>5.5534246575342463</v>
      </c>
      <c r="H2756" s="11">
        <v>40</v>
      </c>
      <c r="I2756" s="11"/>
      <c r="J2756" s="87">
        <v>0.05</v>
      </c>
      <c r="K2756" s="88">
        <f t="shared" si="255"/>
        <v>2.375E-2</v>
      </c>
      <c r="L2756" s="238">
        <v>342064916</v>
      </c>
      <c r="M2756" s="238">
        <v>285549842.92000002</v>
      </c>
      <c r="N2756" s="89">
        <v>0.05</v>
      </c>
      <c r="O2756" s="239">
        <f t="shared" si="257"/>
        <v>359168161.80000001</v>
      </c>
      <c r="P2756" s="238">
        <f t="shared" si="258"/>
        <v>47372066.491107531</v>
      </c>
      <c r="Q2756" s="238">
        <f t="shared" si="259"/>
        <v>311796095.30889249</v>
      </c>
      <c r="R2756" s="89">
        <v>0.05</v>
      </c>
      <c r="S2756" s="238">
        <f t="shared" si="256"/>
        <v>296206290.54344785</v>
      </c>
    </row>
    <row r="2757" spans="2:19" ht="15" customHeight="1" x14ac:dyDescent="0.25">
      <c r="B2757" s="11">
        <v>2753</v>
      </c>
      <c r="C2757" s="161" t="s">
        <v>1193</v>
      </c>
      <c r="D2757" s="36"/>
      <c r="E2757" s="152">
        <v>42455</v>
      </c>
      <c r="F2757" s="58">
        <v>44482</v>
      </c>
      <c r="G2757" s="5">
        <f t="shared" ref="G2757:G2820" si="260">(F2757-E2757)/(EDATE(F2757,12)-F2757)</f>
        <v>5.5534246575342463</v>
      </c>
      <c r="H2757" s="11">
        <v>40</v>
      </c>
      <c r="I2757" s="11"/>
      <c r="J2757" s="87">
        <v>0.05</v>
      </c>
      <c r="K2757" s="88">
        <f t="shared" ref="K2757:K2820" si="261">(1-J2757)/H2757</f>
        <v>2.375E-2</v>
      </c>
      <c r="L2757" s="238">
        <v>57784910</v>
      </c>
      <c r="M2757" s="238">
        <v>48237837.909999996</v>
      </c>
      <c r="N2757" s="89">
        <v>0.06</v>
      </c>
      <c r="O2757" s="239">
        <f t="shared" si="257"/>
        <v>61252004.600000001</v>
      </c>
      <c r="P2757" s="238">
        <f t="shared" si="258"/>
        <v>8078761.8258897252</v>
      </c>
      <c r="Q2757" s="238">
        <f t="shared" si="259"/>
        <v>53173242.774110273</v>
      </c>
      <c r="R2757" s="89">
        <v>0.05</v>
      </c>
      <c r="S2757" s="238">
        <f t="shared" ref="S2757:S2820" si="262">IF(M2757&lt;=0,0,IF(Q2757&lt;=J2757*O2757,J2757*O2757,Q2757*(1-R2757)))</f>
        <v>50514580.635404758</v>
      </c>
    </row>
    <row r="2758" spans="2:19" ht="15" customHeight="1" x14ac:dyDescent="0.25">
      <c r="B2758" s="11">
        <v>2754</v>
      </c>
      <c r="C2758" s="161" t="s">
        <v>1194</v>
      </c>
      <c r="D2758" s="36"/>
      <c r="E2758" s="152">
        <v>42455</v>
      </c>
      <c r="F2758" s="58">
        <v>44482</v>
      </c>
      <c r="G2758" s="5">
        <f t="shared" si="260"/>
        <v>5.5534246575342463</v>
      </c>
      <c r="H2758" s="11">
        <v>40</v>
      </c>
      <c r="I2758" s="11"/>
      <c r="J2758" s="87">
        <v>0.05</v>
      </c>
      <c r="K2758" s="88">
        <f t="shared" si="261"/>
        <v>2.375E-2</v>
      </c>
      <c r="L2758" s="238">
        <v>5318353</v>
      </c>
      <c r="M2758" s="238">
        <v>4439668.58</v>
      </c>
      <c r="N2758" s="89">
        <v>0.05</v>
      </c>
      <c r="O2758" s="239">
        <f t="shared" ref="O2758:O2821" si="263">L2758*(1+N2758)</f>
        <v>5584270.6500000004</v>
      </c>
      <c r="P2758" s="238">
        <f t="shared" ref="P2758:P2821" si="264">O2758*K2758*G2758</f>
        <v>736530.87514880137</v>
      </c>
      <c r="Q2758" s="238">
        <f t="shared" ref="Q2758:Q2821" si="265">MAX(O2758-P2758,0)</f>
        <v>4847739.7748511992</v>
      </c>
      <c r="R2758" s="89">
        <v>0.05</v>
      </c>
      <c r="S2758" s="238">
        <f t="shared" si="262"/>
        <v>4605352.7861086391</v>
      </c>
    </row>
    <row r="2759" spans="2:19" ht="15" customHeight="1" x14ac:dyDescent="0.25">
      <c r="B2759" s="11">
        <v>2755</v>
      </c>
      <c r="C2759" s="161" t="s">
        <v>1195</v>
      </c>
      <c r="D2759" s="36"/>
      <c r="E2759" s="152">
        <v>42455</v>
      </c>
      <c r="F2759" s="58">
        <v>44482</v>
      </c>
      <c r="G2759" s="5">
        <f t="shared" si="260"/>
        <v>5.5534246575342463</v>
      </c>
      <c r="H2759" s="11">
        <v>40</v>
      </c>
      <c r="I2759" s="11"/>
      <c r="J2759" s="87">
        <v>0.05</v>
      </c>
      <c r="K2759" s="88">
        <f t="shared" si="261"/>
        <v>2.375E-2</v>
      </c>
      <c r="L2759" s="238">
        <v>15358495</v>
      </c>
      <c r="M2759" s="238">
        <v>12821004.52</v>
      </c>
      <c r="N2759" s="89">
        <v>0.06</v>
      </c>
      <c r="O2759" s="239">
        <f t="shared" si="263"/>
        <v>16280004.700000001</v>
      </c>
      <c r="P2759" s="238">
        <f t="shared" si="264"/>
        <v>2147232.2637366438</v>
      </c>
      <c r="Q2759" s="238">
        <f t="shared" si="265"/>
        <v>14132772.436263356</v>
      </c>
      <c r="R2759" s="89">
        <v>0.05</v>
      </c>
      <c r="S2759" s="238">
        <f t="shared" si="262"/>
        <v>13426133.814450188</v>
      </c>
    </row>
    <row r="2760" spans="2:19" ht="15" customHeight="1" x14ac:dyDescent="0.25">
      <c r="B2760" s="11">
        <v>2756</v>
      </c>
      <c r="C2760" s="161" t="s">
        <v>1196</v>
      </c>
      <c r="D2760" s="36"/>
      <c r="E2760" s="152">
        <v>43158</v>
      </c>
      <c r="F2760" s="58">
        <v>44482</v>
      </c>
      <c r="G2760" s="5">
        <f t="shared" si="260"/>
        <v>3.6273972602739728</v>
      </c>
      <c r="H2760" s="11">
        <v>8</v>
      </c>
      <c r="I2760" s="11"/>
      <c r="J2760" s="87">
        <v>0.05</v>
      </c>
      <c r="K2760" s="88">
        <f t="shared" si="261"/>
        <v>0.11874999999999999</v>
      </c>
      <c r="L2760" s="238">
        <v>940600</v>
      </c>
      <c r="M2760" s="238">
        <v>831205.94</v>
      </c>
      <c r="N2760" s="89">
        <v>0.05</v>
      </c>
      <c r="O2760" s="239">
        <f t="shared" si="263"/>
        <v>987630</v>
      </c>
      <c r="P2760" s="238">
        <f t="shared" si="264"/>
        <v>425425.00479452056</v>
      </c>
      <c r="Q2760" s="238">
        <f t="shared" si="265"/>
        <v>562204.99520547944</v>
      </c>
      <c r="R2760" s="89">
        <v>0.05</v>
      </c>
      <c r="S2760" s="238">
        <f t="shared" si="262"/>
        <v>534094.74544520548</v>
      </c>
    </row>
    <row r="2761" spans="2:19" ht="15" customHeight="1" x14ac:dyDescent="0.25">
      <c r="B2761" s="11">
        <v>2757</v>
      </c>
      <c r="C2761" s="161" t="s">
        <v>1197</v>
      </c>
      <c r="D2761" s="36"/>
      <c r="E2761" s="152">
        <v>42648</v>
      </c>
      <c r="F2761" s="58">
        <v>44482</v>
      </c>
      <c r="G2761" s="5">
        <f t="shared" si="260"/>
        <v>5.0246575342465754</v>
      </c>
      <c r="H2761" s="11">
        <v>8</v>
      </c>
      <c r="I2761" s="11"/>
      <c r="J2761" s="87">
        <v>0.05</v>
      </c>
      <c r="K2761" s="88">
        <f t="shared" si="261"/>
        <v>0.11874999999999999</v>
      </c>
      <c r="L2761" s="238">
        <v>3311875</v>
      </c>
      <c r="M2761" s="238">
        <v>2808640.24</v>
      </c>
      <c r="N2761" s="89">
        <v>0.06</v>
      </c>
      <c r="O2761" s="239">
        <f t="shared" si="263"/>
        <v>3510587.5</v>
      </c>
      <c r="P2761" s="238">
        <f t="shared" si="264"/>
        <v>2094690.6168664384</v>
      </c>
      <c r="Q2761" s="238">
        <f t="shared" si="265"/>
        <v>1415896.8831335616</v>
      </c>
      <c r="R2761" s="89">
        <v>0.05</v>
      </c>
      <c r="S2761" s="238">
        <f t="shared" si="262"/>
        <v>1345102.0389768835</v>
      </c>
    </row>
    <row r="2762" spans="2:19" ht="15" customHeight="1" x14ac:dyDescent="0.25">
      <c r="B2762" s="11">
        <v>2758</v>
      </c>
      <c r="C2762" s="161" t="s">
        <v>1198</v>
      </c>
      <c r="D2762" s="36"/>
      <c r="E2762" s="152">
        <v>42916</v>
      </c>
      <c r="F2762" s="58">
        <v>44482</v>
      </c>
      <c r="G2762" s="5">
        <f t="shared" si="260"/>
        <v>4.2904109589041095</v>
      </c>
      <c r="H2762" s="11">
        <v>3</v>
      </c>
      <c r="I2762" s="11"/>
      <c r="J2762" s="87">
        <v>0.05</v>
      </c>
      <c r="K2762" s="88">
        <f t="shared" si="261"/>
        <v>0.31666666666666665</v>
      </c>
      <c r="L2762" s="238">
        <v>125587.5</v>
      </c>
      <c r="M2762" s="238">
        <v>108856.46</v>
      </c>
      <c r="N2762" s="89">
        <v>0.05</v>
      </c>
      <c r="O2762" s="239">
        <f t="shared" si="263"/>
        <v>131866.875</v>
      </c>
      <c r="P2762" s="238">
        <f t="shared" si="264"/>
        <v>179158.31044520548</v>
      </c>
      <c r="Q2762" s="238">
        <f t="shared" si="265"/>
        <v>0</v>
      </c>
      <c r="R2762" s="89">
        <v>0.05</v>
      </c>
      <c r="S2762" s="238">
        <f t="shared" si="262"/>
        <v>6593.34375</v>
      </c>
    </row>
    <row r="2763" spans="2:19" ht="15" customHeight="1" x14ac:dyDescent="0.25">
      <c r="B2763" s="11">
        <v>2759</v>
      </c>
      <c r="C2763" s="161" t="s">
        <v>1199</v>
      </c>
      <c r="D2763" s="36"/>
      <c r="E2763" s="152">
        <v>42741</v>
      </c>
      <c r="F2763" s="58">
        <v>44482</v>
      </c>
      <c r="G2763" s="5">
        <f t="shared" si="260"/>
        <v>4.7698630136986298</v>
      </c>
      <c r="H2763" s="11">
        <v>10</v>
      </c>
      <c r="I2763" s="11"/>
      <c r="J2763" s="87">
        <v>0.05</v>
      </c>
      <c r="K2763" s="88">
        <f t="shared" si="261"/>
        <v>9.5000000000000001E-2</v>
      </c>
      <c r="L2763" s="238">
        <v>64260</v>
      </c>
      <c r="M2763" s="238">
        <v>54910.27</v>
      </c>
      <c r="N2763" s="89">
        <v>0.05</v>
      </c>
      <c r="O2763" s="239">
        <f t="shared" si="263"/>
        <v>67473</v>
      </c>
      <c r="P2763" s="238">
        <f t="shared" si="264"/>
        <v>30574.511876712328</v>
      </c>
      <c r="Q2763" s="238">
        <f t="shared" si="265"/>
        <v>36898.488123287672</v>
      </c>
      <c r="R2763" s="89">
        <v>0.05</v>
      </c>
      <c r="S2763" s="238">
        <f t="shared" si="262"/>
        <v>35053.563717123288</v>
      </c>
    </row>
    <row r="2764" spans="2:19" ht="15" customHeight="1" x14ac:dyDescent="0.25">
      <c r="B2764" s="11">
        <v>2760</v>
      </c>
      <c r="C2764" s="161" t="s">
        <v>1200</v>
      </c>
      <c r="D2764" s="36"/>
      <c r="E2764" s="152">
        <v>42795</v>
      </c>
      <c r="F2764" s="58">
        <v>44482</v>
      </c>
      <c r="G2764" s="5">
        <f t="shared" si="260"/>
        <v>4.6219178082191785</v>
      </c>
      <c r="H2764" s="11">
        <v>10</v>
      </c>
      <c r="I2764" s="11"/>
      <c r="J2764" s="87">
        <v>0.05</v>
      </c>
      <c r="K2764" s="88">
        <f t="shared" si="261"/>
        <v>9.5000000000000001E-2</v>
      </c>
      <c r="L2764" s="238">
        <v>295786.09999999998</v>
      </c>
      <c r="M2764" s="238">
        <v>254065.52</v>
      </c>
      <c r="N2764" s="89">
        <v>0.05</v>
      </c>
      <c r="O2764" s="239">
        <f t="shared" si="263"/>
        <v>310575.40499999997</v>
      </c>
      <c r="P2764" s="238">
        <f t="shared" si="264"/>
        <v>136368.12954061644</v>
      </c>
      <c r="Q2764" s="238">
        <f t="shared" si="265"/>
        <v>174207.27545938353</v>
      </c>
      <c r="R2764" s="89">
        <v>0.05</v>
      </c>
      <c r="S2764" s="238">
        <f t="shared" si="262"/>
        <v>165496.91168641433</v>
      </c>
    </row>
    <row r="2765" spans="2:19" ht="15" customHeight="1" x14ac:dyDescent="0.25">
      <c r="B2765" s="11">
        <v>2761</v>
      </c>
      <c r="C2765" s="161" t="s">
        <v>1201</v>
      </c>
      <c r="D2765" s="36"/>
      <c r="E2765" s="152">
        <v>42795</v>
      </c>
      <c r="F2765" s="58">
        <v>44482</v>
      </c>
      <c r="G2765" s="5">
        <f t="shared" si="260"/>
        <v>4.6219178082191785</v>
      </c>
      <c r="H2765" s="11">
        <v>10</v>
      </c>
      <c r="I2765" s="11"/>
      <c r="J2765" s="87">
        <v>0.05</v>
      </c>
      <c r="K2765" s="88">
        <f t="shared" si="261"/>
        <v>9.5000000000000001E-2</v>
      </c>
      <c r="L2765" s="238">
        <v>1045285.08</v>
      </c>
      <c r="M2765" s="238">
        <v>896514.48</v>
      </c>
      <c r="N2765" s="89">
        <v>0.05</v>
      </c>
      <c r="O2765" s="239">
        <f t="shared" si="263"/>
        <v>1097549.334</v>
      </c>
      <c r="P2765" s="238">
        <f t="shared" si="264"/>
        <v>481914.36716030142</v>
      </c>
      <c r="Q2765" s="238">
        <f t="shared" si="265"/>
        <v>615634.96683969861</v>
      </c>
      <c r="R2765" s="89">
        <v>0.05</v>
      </c>
      <c r="S2765" s="238">
        <f t="shared" si="262"/>
        <v>584853.21849771368</v>
      </c>
    </row>
    <row r="2766" spans="2:19" ht="15" customHeight="1" x14ac:dyDescent="0.25">
      <c r="B2766" s="11">
        <v>2762</v>
      </c>
      <c r="C2766" s="161" t="s">
        <v>1202</v>
      </c>
      <c r="D2766" s="36"/>
      <c r="E2766" s="152">
        <v>42795</v>
      </c>
      <c r="F2766" s="58">
        <v>44482</v>
      </c>
      <c r="G2766" s="5">
        <f t="shared" si="260"/>
        <v>4.6219178082191785</v>
      </c>
      <c r="H2766" s="11">
        <v>10</v>
      </c>
      <c r="I2766" s="11"/>
      <c r="J2766" s="87">
        <v>0.05</v>
      </c>
      <c r="K2766" s="88">
        <f t="shared" si="261"/>
        <v>9.5000000000000001E-2</v>
      </c>
      <c r="L2766" s="238">
        <v>11712882.699999999</v>
      </c>
      <c r="M2766" s="238">
        <v>10045842.16</v>
      </c>
      <c r="N2766" s="89">
        <v>0.05</v>
      </c>
      <c r="O2766" s="239">
        <f t="shared" si="263"/>
        <v>12298526.834999999</v>
      </c>
      <c r="P2766" s="238">
        <f t="shared" si="264"/>
        <v>5400064.1183870556</v>
      </c>
      <c r="Q2766" s="238">
        <f t="shared" si="265"/>
        <v>6898462.7166129434</v>
      </c>
      <c r="R2766" s="89">
        <v>0.05</v>
      </c>
      <c r="S2766" s="238">
        <f t="shared" si="262"/>
        <v>6553539.5807822961</v>
      </c>
    </row>
    <row r="2767" spans="2:19" ht="15" customHeight="1" x14ac:dyDescent="0.25">
      <c r="B2767" s="11">
        <v>2763</v>
      </c>
      <c r="C2767" s="161" t="s">
        <v>1203</v>
      </c>
      <c r="D2767" s="36"/>
      <c r="E2767" s="152">
        <v>42795</v>
      </c>
      <c r="F2767" s="58">
        <v>44482</v>
      </c>
      <c r="G2767" s="5">
        <f t="shared" si="260"/>
        <v>4.6219178082191785</v>
      </c>
      <c r="H2767" s="11">
        <v>10</v>
      </c>
      <c r="I2767" s="11"/>
      <c r="J2767" s="87">
        <v>0.05</v>
      </c>
      <c r="K2767" s="88">
        <f t="shared" si="261"/>
        <v>9.5000000000000001E-2</v>
      </c>
      <c r="L2767" s="238">
        <v>828477.79</v>
      </c>
      <c r="M2767" s="238">
        <v>710564.38</v>
      </c>
      <c r="N2767" s="89">
        <v>0.05</v>
      </c>
      <c r="O2767" s="239">
        <f t="shared" si="263"/>
        <v>869901.67950000009</v>
      </c>
      <c r="P2767" s="238">
        <f t="shared" si="264"/>
        <v>381958.33606867818</v>
      </c>
      <c r="Q2767" s="238">
        <f t="shared" si="265"/>
        <v>487943.3434313219</v>
      </c>
      <c r="R2767" s="89">
        <v>0.05</v>
      </c>
      <c r="S2767" s="238">
        <f t="shared" si="262"/>
        <v>463546.1762597558</v>
      </c>
    </row>
    <row r="2768" spans="2:19" ht="15" customHeight="1" x14ac:dyDescent="0.25">
      <c r="B2768" s="11">
        <v>2764</v>
      </c>
      <c r="C2768" s="161" t="s">
        <v>1204</v>
      </c>
      <c r="D2768" s="36"/>
      <c r="E2768" s="152">
        <v>42795</v>
      </c>
      <c r="F2768" s="58">
        <v>44482</v>
      </c>
      <c r="G2768" s="5">
        <f t="shared" si="260"/>
        <v>4.6219178082191785</v>
      </c>
      <c r="H2768" s="11">
        <v>10</v>
      </c>
      <c r="I2768" s="11"/>
      <c r="J2768" s="87">
        <v>0.05</v>
      </c>
      <c r="K2768" s="88">
        <f t="shared" si="261"/>
        <v>9.5000000000000001E-2</v>
      </c>
      <c r="L2768" s="238">
        <v>1697579</v>
      </c>
      <c r="M2768" s="238">
        <v>1455970.41</v>
      </c>
      <c r="N2768" s="89">
        <v>0.05</v>
      </c>
      <c r="O2768" s="239">
        <f t="shared" si="263"/>
        <v>1782457.9500000002</v>
      </c>
      <c r="P2768" s="238">
        <f t="shared" si="264"/>
        <v>782645.54344315082</v>
      </c>
      <c r="Q2768" s="238">
        <f t="shared" si="265"/>
        <v>999812.40655684937</v>
      </c>
      <c r="R2768" s="89">
        <v>0.05</v>
      </c>
      <c r="S2768" s="238">
        <f t="shared" si="262"/>
        <v>949821.78622900683</v>
      </c>
    </row>
    <row r="2769" spans="2:19" ht="15" customHeight="1" x14ac:dyDescent="0.25">
      <c r="B2769" s="11">
        <v>2765</v>
      </c>
      <c r="C2769" s="161" t="s">
        <v>1205</v>
      </c>
      <c r="D2769" s="36"/>
      <c r="E2769" s="152">
        <v>42825</v>
      </c>
      <c r="F2769" s="58">
        <v>44482</v>
      </c>
      <c r="G2769" s="5">
        <f t="shared" si="260"/>
        <v>4.5397260273972604</v>
      </c>
      <c r="H2769" s="11">
        <v>3</v>
      </c>
      <c r="I2769" s="11"/>
      <c r="J2769" s="87">
        <v>0.05</v>
      </c>
      <c r="K2769" s="88">
        <f t="shared" si="261"/>
        <v>0.31666666666666665</v>
      </c>
      <c r="L2769" s="238">
        <v>761315798.04999995</v>
      </c>
      <c r="M2769" s="238">
        <v>671957880.76999998</v>
      </c>
      <c r="N2769" s="89">
        <v>0.08</v>
      </c>
      <c r="O2769" s="239">
        <f t="shared" si="263"/>
        <v>822221061.89400005</v>
      </c>
      <c r="P2769" s="238">
        <f t="shared" si="264"/>
        <v>1182008479.0688951</v>
      </c>
      <c r="Q2769" s="238">
        <f t="shared" si="265"/>
        <v>0</v>
      </c>
      <c r="R2769" s="89">
        <v>0.05</v>
      </c>
      <c r="S2769" s="238">
        <f t="shared" si="262"/>
        <v>41111053.094700009</v>
      </c>
    </row>
    <row r="2770" spans="2:19" ht="15" customHeight="1" x14ac:dyDescent="0.25">
      <c r="B2770" s="11">
        <v>2766</v>
      </c>
      <c r="C2770" s="161" t="s">
        <v>1206</v>
      </c>
      <c r="D2770" s="36"/>
      <c r="E2770" s="152">
        <v>42825</v>
      </c>
      <c r="F2770" s="58">
        <v>44482</v>
      </c>
      <c r="G2770" s="5">
        <f t="shared" si="260"/>
        <v>4.5397260273972604</v>
      </c>
      <c r="H2770" s="11">
        <v>10</v>
      </c>
      <c r="I2770" s="11"/>
      <c r="J2770" s="87">
        <v>0.05</v>
      </c>
      <c r="K2770" s="88">
        <f t="shared" si="261"/>
        <v>9.5000000000000001E-2</v>
      </c>
      <c r="L2770" s="238">
        <v>12493611.800000001</v>
      </c>
      <c r="M2770" s="238">
        <v>10764202.869999999</v>
      </c>
      <c r="N2770" s="89">
        <v>0.05</v>
      </c>
      <c r="O2770" s="239">
        <f t="shared" si="263"/>
        <v>13118292.390000001</v>
      </c>
      <c r="P2770" s="238">
        <f t="shared" si="264"/>
        <v>5657578.0727995895</v>
      </c>
      <c r="Q2770" s="238">
        <f t="shared" si="265"/>
        <v>7460714.3172004111</v>
      </c>
      <c r="R2770" s="89">
        <v>0.05</v>
      </c>
      <c r="S2770" s="238">
        <f t="shared" si="262"/>
        <v>7087678.6013403898</v>
      </c>
    </row>
    <row r="2771" spans="2:19" ht="15" customHeight="1" x14ac:dyDescent="0.25">
      <c r="B2771" s="11">
        <v>2767</v>
      </c>
      <c r="C2771" s="161" t="s">
        <v>1207</v>
      </c>
      <c r="D2771" s="36"/>
      <c r="E2771" s="152">
        <v>42825</v>
      </c>
      <c r="F2771" s="58">
        <v>44482</v>
      </c>
      <c r="G2771" s="5">
        <f t="shared" si="260"/>
        <v>4.5397260273972604</v>
      </c>
      <c r="H2771" s="11">
        <v>10</v>
      </c>
      <c r="I2771" s="11"/>
      <c r="J2771" s="87">
        <v>0.05</v>
      </c>
      <c r="K2771" s="88">
        <f t="shared" si="261"/>
        <v>9.5000000000000001E-2</v>
      </c>
      <c r="L2771" s="238">
        <v>12396583.4</v>
      </c>
      <c r="M2771" s="238">
        <v>10717900.380000001</v>
      </c>
      <c r="N2771" s="89">
        <v>0.05</v>
      </c>
      <c r="O2771" s="239">
        <f t="shared" si="263"/>
        <v>13016412.57</v>
      </c>
      <c r="P2771" s="238">
        <f t="shared" si="264"/>
        <v>5613639.9581001373</v>
      </c>
      <c r="Q2771" s="238">
        <f t="shared" si="265"/>
        <v>7402772.611899863</v>
      </c>
      <c r="R2771" s="89">
        <v>0.05</v>
      </c>
      <c r="S2771" s="238">
        <f t="shared" si="262"/>
        <v>7032633.9813048691</v>
      </c>
    </row>
    <row r="2772" spans="2:19" ht="15" customHeight="1" x14ac:dyDescent="0.25">
      <c r="B2772" s="11">
        <v>2768</v>
      </c>
      <c r="C2772" s="161" t="s">
        <v>1208</v>
      </c>
      <c r="D2772" s="36"/>
      <c r="E2772" s="152">
        <v>43041</v>
      </c>
      <c r="F2772" s="58">
        <v>44482</v>
      </c>
      <c r="G2772" s="5">
        <f t="shared" si="260"/>
        <v>3.9479452054794519</v>
      </c>
      <c r="H2772" s="11">
        <v>15</v>
      </c>
      <c r="I2772" s="11"/>
      <c r="J2772" s="87">
        <v>0.05</v>
      </c>
      <c r="K2772" s="88">
        <f t="shared" si="261"/>
        <v>6.3333333333333325E-2</v>
      </c>
      <c r="L2772" s="238">
        <v>995802</v>
      </c>
      <c r="M2772" s="238">
        <v>871849.78</v>
      </c>
      <c r="N2772" s="89">
        <v>0.05</v>
      </c>
      <c r="O2772" s="239">
        <f t="shared" si="263"/>
        <v>1045592.1000000001</v>
      </c>
      <c r="P2772" s="238">
        <f t="shared" si="264"/>
        <v>261436.22014520547</v>
      </c>
      <c r="Q2772" s="238">
        <f t="shared" si="265"/>
        <v>784155.87985479459</v>
      </c>
      <c r="R2772" s="89">
        <v>0.05</v>
      </c>
      <c r="S2772" s="238">
        <f t="shared" si="262"/>
        <v>744948.08586205484</v>
      </c>
    </row>
    <row r="2773" spans="2:19" ht="15" customHeight="1" x14ac:dyDescent="0.25">
      <c r="B2773" s="11">
        <v>2769</v>
      </c>
      <c r="C2773" s="161" t="s">
        <v>1209</v>
      </c>
      <c r="D2773" s="36"/>
      <c r="E2773" s="152">
        <v>43041</v>
      </c>
      <c r="F2773" s="58">
        <v>44482</v>
      </c>
      <c r="G2773" s="5">
        <f t="shared" si="260"/>
        <v>3.9479452054794519</v>
      </c>
      <c r="H2773" s="11">
        <v>15</v>
      </c>
      <c r="I2773" s="11"/>
      <c r="J2773" s="87">
        <v>0.05</v>
      </c>
      <c r="K2773" s="88">
        <f t="shared" si="261"/>
        <v>6.3333333333333325E-2</v>
      </c>
      <c r="L2773" s="238">
        <v>995802</v>
      </c>
      <c r="M2773" s="238">
        <v>871849.78</v>
      </c>
      <c r="N2773" s="89">
        <v>0.05</v>
      </c>
      <c r="O2773" s="239">
        <f t="shared" si="263"/>
        <v>1045592.1000000001</v>
      </c>
      <c r="P2773" s="238">
        <f t="shared" si="264"/>
        <v>261436.22014520547</v>
      </c>
      <c r="Q2773" s="238">
        <f t="shared" si="265"/>
        <v>784155.87985479459</v>
      </c>
      <c r="R2773" s="89">
        <v>0.05</v>
      </c>
      <c r="S2773" s="238">
        <f t="shared" si="262"/>
        <v>744948.08586205484</v>
      </c>
    </row>
    <row r="2774" spans="2:19" ht="15" customHeight="1" x14ac:dyDescent="0.25">
      <c r="B2774" s="11">
        <v>2770</v>
      </c>
      <c r="C2774" s="161" t="s">
        <v>1210</v>
      </c>
      <c r="D2774" s="36"/>
      <c r="E2774" s="152">
        <v>43041</v>
      </c>
      <c r="F2774" s="58">
        <v>44482</v>
      </c>
      <c r="G2774" s="5">
        <f t="shared" si="260"/>
        <v>3.9479452054794519</v>
      </c>
      <c r="H2774" s="11">
        <v>15</v>
      </c>
      <c r="I2774" s="11"/>
      <c r="J2774" s="87">
        <v>0.05</v>
      </c>
      <c r="K2774" s="88">
        <f t="shared" si="261"/>
        <v>6.3333333333333325E-2</v>
      </c>
      <c r="L2774" s="238">
        <v>995802</v>
      </c>
      <c r="M2774" s="238">
        <v>871849.78</v>
      </c>
      <c r="N2774" s="89">
        <v>0.05</v>
      </c>
      <c r="O2774" s="239">
        <f t="shared" si="263"/>
        <v>1045592.1000000001</v>
      </c>
      <c r="P2774" s="238">
        <f t="shared" si="264"/>
        <v>261436.22014520547</v>
      </c>
      <c r="Q2774" s="238">
        <f t="shared" si="265"/>
        <v>784155.87985479459</v>
      </c>
      <c r="R2774" s="89">
        <v>0.05</v>
      </c>
      <c r="S2774" s="238">
        <f t="shared" si="262"/>
        <v>744948.08586205484</v>
      </c>
    </row>
    <row r="2775" spans="2:19" ht="15" customHeight="1" x14ac:dyDescent="0.25">
      <c r="B2775" s="11">
        <v>2771</v>
      </c>
      <c r="C2775" s="161" t="s">
        <v>1210</v>
      </c>
      <c r="D2775" s="36"/>
      <c r="E2775" s="152">
        <v>43041</v>
      </c>
      <c r="F2775" s="58">
        <v>44482</v>
      </c>
      <c r="G2775" s="5">
        <f t="shared" si="260"/>
        <v>3.9479452054794519</v>
      </c>
      <c r="H2775" s="11">
        <v>15</v>
      </c>
      <c r="I2775" s="11"/>
      <c r="J2775" s="87">
        <v>0.05</v>
      </c>
      <c r="K2775" s="88">
        <f t="shared" si="261"/>
        <v>6.3333333333333325E-2</v>
      </c>
      <c r="L2775" s="238">
        <v>995802</v>
      </c>
      <c r="M2775" s="238">
        <v>871849.78</v>
      </c>
      <c r="N2775" s="89">
        <v>0.05</v>
      </c>
      <c r="O2775" s="239">
        <f t="shared" si="263"/>
        <v>1045592.1000000001</v>
      </c>
      <c r="P2775" s="238">
        <f t="shared" si="264"/>
        <v>261436.22014520547</v>
      </c>
      <c r="Q2775" s="238">
        <f t="shared" si="265"/>
        <v>784155.87985479459</v>
      </c>
      <c r="R2775" s="89">
        <v>0.05</v>
      </c>
      <c r="S2775" s="238">
        <f t="shared" si="262"/>
        <v>744948.08586205484</v>
      </c>
    </row>
    <row r="2776" spans="2:19" ht="15" customHeight="1" x14ac:dyDescent="0.25">
      <c r="B2776" s="11">
        <v>2772</v>
      </c>
      <c r="C2776" s="161" t="s">
        <v>1211</v>
      </c>
      <c r="D2776" s="36"/>
      <c r="E2776" s="152">
        <v>43041</v>
      </c>
      <c r="F2776" s="58">
        <v>44482</v>
      </c>
      <c r="G2776" s="5">
        <f t="shared" si="260"/>
        <v>3.9479452054794519</v>
      </c>
      <c r="H2776" s="11">
        <v>15</v>
      </c>
      <c r="I2776" s="11"/>
      <c r="J2776" s="87">
        <v>0.05</v>
      </c>
      <c r="K2776" s="88">
        <f t="shared" si="261"/>
        <v>6.3333333333333325E-2</v>
      </c>
      <c r="L2776" s="238">
        <v>995802</v>
      </c>
      <c r="M2776" s="238">
        <v>871849.78</v>
      </c>
      <c r="N2776" s="89">
        <v>0.05</v>
      </c>
      <c r="O2776" s="239">
        <f t="shared" si="263"/>
        <v>1045592.1000000001</v>
      </c>
      <c r="P2776" s="238">
        <f t="shared" si="264"/>
        <v>261436.22014520547</v>
      </c>
      <c r="Q2776" s="238">
        <f t="shared" si="265"/>
        <v>784155.87985479459</v>
      </c>
      <c r="R2776" s="89">
        <v>0.05</v>
      </c>
      <c r="S2776" s="238">
        <f t="shared" si="262"/>
        <v>744948.08586205484</v>
      </c>
    </row>
    <row r="2777" spans="2:19" ht="15" customHeight="1" x14ac:dyDescent="0.25">
      <c r="B2777" s="11">
        <v>2773</v>
      </c>
      <c r="C2777" s="161" t="s">
        <v>1212</v>
      </c>
      <c r="D2777" s="36"/>
      <c r="E2777" s="152">
        <v>43041</v>
      </c>
      <c r="F2777" s="58">
        <v>44482</v>
      </c>
      <c r="G2777" s="5">
        <f t="shared" si="260"/>
        <v>3.9479452054794519</v>
      </c>
      <c r="H2777" s="11">
        <v>15</v>
      </c>
      <c r="I2777" s="11"/>
      <c r="J2777" s="87">
        <v>0.05</v>
      </c>
      <c r="K2777" s="88">
        <f t="shared" si="261"/>
        <v>6.3333333333333325E-2</v>
      </c>
      <c r="L2777" s="238">
        <v>995802</v>
      </c>
      <c r="M2777" s="238">
        <v>871849.78</v>
      </c>
      <c r="N2777" s="89">
        <v>0.05</v>
      </c>
      <c r="O2777" s="239">
        <f t="shared" si="263"/>
        <v>1045592.1000000001</v>
      </c>
      <c r="P2777" s="238">
        <f t="shared" si="264"/>
        <v>261436.22014520547</v>
      </c>
      <c r="Q2777" s="238">
        <f t="shared" si="265"/>
        <v>784155.87985479459</v>
      </c>
      <c r="R2777" s="89">
        <v>0.05</v>
      </c>
      <c r="S2777" s="238">
        <f t="shared" si="262"/>
        <v>744948.08586205484</v>
      </c>
    </row>
    <row r="2778" spans="2:19" ht="15" customHeight="1" x14ac:dyDescent="0.25">
      <c r="B2778" s="11">
        <v>2774</v>
      </c>
      <c r="C2778" s="161" t="s">
        <v>1213</v>
      </c>
      <c r="D2778" s="36"/>
      <c r="E2778" s="152">
        <v>41919</v>
      </c>
      <c r="F2778" s="58">
        <v>44482</v>
      </c>
      <c r="G2778" s="5">
        <f t="shared" si="260"/>
        <v>7.021917808219178</v>
      </c>
      <c r="H2778" s="11">
        <v>10</v>
      </c>
      <c r="I2778" s="11"/>
      <c r="J2778" s="87">
        <v>0.05</v>
      </c>
      <c r="K2778" s="88">
        <f t="shared" si="261"/>
        <v>9.5000000000000001E-2</v>
      </c>
      <c r="L2778" s="238">
        <v>8505</v>
      </c>
      <c r="M2778" s="238">
        <v>6769.27</v>
      </c>
      <c r="N2778" s="89">
        <v>0.05</v>
      </c>
      <c r="O2778" s="239">
        <f t="shared" si="263"/>
        <v>8930.25</v>
      </c>
      <c r="P2778" s="238">
        <f t="shared" si="264"/>
        <v>5957.2107431506847</v>
      </c>
      <c r="Q2778" s="238">
        <f t="shared" si="265"/>
        <v>2973.0392568493153</v>
      </c>
      <c r="R2778" s="89">
        <v>0.05</v>
      </c>
      <c r="S2778" s="238">
        <f t="shared" si="262"/>
        <v>2824.3872940068495</v>
      </c>
    </row>
    <row r="2779" spans="2:19" ht="15" customHeight="1" x14ac:dyDescent="0.25">
      <c r="B2779" s="11">
        <v>2775</v>
      </c>
      <c r="C2779" s="161" t="s">
        <v>1214</v>
      </c>
      <c r="D2779" s="36"/>
      <c r="E2779" s="152">
        <v>41858</v>
      </c>
      <c r="F2779" s="58">
        <v>44482</v>
      </c>
      <c r="G2779" s="5">
        <f t="shared" si="260"/>
        <v>7.1890410958904107</v>
      </c>
      <c r="H2779" s="11">
        <v>3</v>
      </c>
      <c r="I2779" s="11"/>
      <c r="J2779" s="87">
        <v>0.05</v>
      </c>
      <c r="K2779" s="88">
        <f t="shared" si="261"/>
        <v>0.31666666666666665</v>
      </c>
      <c r="L2779" s="238">
        <v>14670</v>
      </c>
      <c r="M2779" s="238">
        <v>11612.32</v>
      </c>
      <c r="N2779" s="89">
        <v>0.05</v>
      </c>
      <c r="O2779" s="239">
        <f t="shared" si="263"/>
        <v>15403.5</v>
      </c>
      <c r="P2779" s="238">
        <f t="shared" si="264"/>
        <v>35066.524931506843</v>
      </c>
      <c r="Q2779" s="238">
        <f t="shared" si="265"/>
        <v>0</v>
      </c>
      <c r="R2779" s="89">
        <v>0.05</v>
      </c>
      <c r="S2779" s="238">
        <f t="shared" si="262"/>
        <v>770.17500000000007</v>
      </c>
    </row>
    <row r="2780" spans="2:19" ht="15" customHeight="1" x14ac:dyDescent="0.25">
      <c r="B2780" s="11">
        <v>2776</v>
      </c>
      <c r="C2780" s="161" t="s">
        <v>1215</v>
      </c>
      <c r="D2780" s="36"/>
      <c r="E2780" s="152">
        <v>41846</v>
      </c>
      <c r="F2780" s="58">
        <v>44482</v>
      </c>
      <c r="G2780" s="5">
        <f t="shared" si="260"/>
        <v>7.2219178082191782</v>
      </c>
      <c r="H2780" s="11">
        <v>8</v>
      </c>
      <c r="I2780" s="11"/>
      <c r="J2780" s="87">
        <v>0.05</v>
      </c>
      <c r="K2780" s="88">
        <f t="shared" si="261"/>
        <v>0.11874999999999999</v>
      </c>
      <c r="L2780" s="238">
        <v>47250</v>
      </c>
      <c r="M2780" s="238">
        <v>37402.410000000003</v>
      </c>
      <c r="N2780" s="89">
        <v>0.09</v>
      </c>
      <c r="O2780" s="239">
        <f t="shared" si="263"/>
        <v>51502.500000000007</v>
      </c>
      <c r="P2780" s="238">
        <f t="shared" si="264"/>
        <v>44168.685102739735</v>
      </c>
      <c r="Q2780" s="238">
        <f t="shared" si="265"/>
        <v>7333.8148972602721</v>
      </c>
      <c r="R2780" s="89">
        <v>0.05</v>
      </c>
      <c r="S2780" s="238">
        <f t="shared" si="262"/>
        <v>6967.1241523972585</v>
      </c>
    </row>
    <row r="2781" spans="2:19" ht="15" customHeight="1" x14ac:dyDescent="0.25">
      <c r="B2781" s="11">
        <v>2777</v>
      </c>
      <c r="C2781" s="161" t="s">
        <v>1216</v>
      </c>
      <c r="D2781" s="36"/>
      <c r="E2781" s="152">
        <v>42033</v>
      </c>
      <c r="F2781" s="58">
        <v>44482</v>
      </c>
      <c r="G2781" s="5">
        <f t="shared" si="260"/>
        <v>6.7095890410958905</v>
      </c>
      <c r="H2781" s="11">
        <v>3</v>
      </c>
      <c r="I2781" s="11"/>
      <c r="J2781" s="87">
        <v>0.05</v>
      </c>
      <c r="K2781" s="88">
        <f t="shared" si="261"/>
        <v>0.31666666666666665</v>
      </c>
      <c r="L2781" s="238">
        <v>25577</v>
      </c>
      <c r="M2781" s="238">
        <v>17983.810000000001</v>
      </c>
      <c r="N2781" s="89">
        <v>0.05</v>
      </c>
      <c r="O2781" s="239">
        <f t="shared" si="263"/>
        <v>26855.850000000002</v>
      </c>
      <c r="P2781" s="238">
        <f t="shared" si="264"/>
        <v>57060.710335616444</v>
      </c>
      <c r="Q2781" s="238">
        <f t="shared" si="265"/>
        <v>0</v>
      </c>
      <c r="R2781" s="89">
        <v>0.05</v>
      </c>
      <c r="S2781" s="238">
        <f t="shared" si="262"/>
        <v>1342.7925000000002</v>
      </c>
    </row>
    <row r="2782" spans="2:19" ht="15" customHeight="1" x14ac:dyDescent="0.25">
      <c r="B2782" s="11">
        <v>2778</v>
      </c>
      <c r="C2782" s="161" t="s">
        <v>1217</v>
      </c>
      <c r="D2782" s="36"/>
      <c r="E2782" s="152">
        <v>41859</v>
      </c>
      <c r="F2782" s="58">
        <v>44482</v>
      </c>
      <c r="G2782" s="5">
        <f t="shared" si="260"/>
        <v>7.1863013698630134</v>
      </c>
      <c r="H2782" s="11">
        <v>8</v>
      </c>
      <c r="I2782" s="11"/>
      <c r="J2782" s="87">
        <v>0.05</v>
      </c>
      <c r="K2782" s="88">
        <f t="shared" si="261"/>
        <v>0.11874999999999999</v>
      </c>
      <c r="L2782" s="238">
        <v>57750</v>
      </c>
      <c r="M2782" s="238">
        <v>45713.11</v>
      </c>
      <c r="N2782" s="89">
        <v>0.06</v>
      </c>
      <c r="O2782" s="239">
        <f t="shared" si="263"/>
        <v>61215</v>
      </c>
      <c r="P2782" s="238">
        <f t="shared" si="264"/>
        <v>52239.245804794518</v>
      </c>
      <c r="Q2782" s="238">
        <f t="shared" si="265"/>
        <v>8975.7541952054817</v>
      </c>
      <c r="R2782" s="89">
        <v>0.05</v>
      </c>
      <c r="S2782" s="238">
        <f t="shared" si="262"/>
        <v>8526.9664854452076</v>
      </c>
    </row>
    <row r="2783" spans="2:19" ht="15" customHeight="1" x14ac:dyDescent="0.25">
      <c r="B2783" s="11">
        <v>2779</v>
      </c>
      <c r="C2783" s="161" t="s">
        <v>1218</v>
      </c>
      <c r="D2783" s="36"/>
      <c r="E2783" s="152">
        <v>41880</v>
      </c>
      <c r="F2783" s="58">
        <v>44482</v>
      </c>
      <c r="G2783" s="5">
        <f t="shared" si="260"/>
        <v>7.1287671232876715</v>
      </c>
      <c r="H2783" s="11">
        <v>8</v>
      </c>
      <c r="I2783" s="11"/>
      <c r="J2783" s="87">
        <v>0.05</v>
      </c>
      <c r="K2783" s="88">
        <f t="shared" si="261"/>
        <v>0.11874999999999999</v>
      </c>
      <c r="L2783" s="238">
        <v>-16814.34</v>
      </c>
      <c r="M2783" s="238">
        <v>-16814.34</v>
      </c>
      <c r="N2783" s="89">
        <v>0.05</v>
      </c>
      <c r="O2783" s="239">
        <f t="shared" si="263"/>
        <v>-17655.057000000001</v>
      </c>
      <c r="P2783" s="238">
        <f t="shared" si="264"/>
        <v>-14945.731300787671</v>
      </c>
      <c r="Q2783" s="238">
        <f>MIN(O2783-P2783,0)</f>
        <v>-2709.3256992123297</v>
      </c>
      <c r="R2783" s="89">
        <v>0.05</v>
      </c>
      <c r="S2783" s="238">
        <f>IF(M2783&gt;=0,0,IF(Q2783&gt;=J2783*O2783,J2783*O2783,Q2783*(1-R2783)))</f>
        <v>-2573.8594142517131</v>
      </c>
    </row>
    <row r="2784" spans="2:19" ht="15" customHeight="1" x14ac:dyDescent="0.25">
      <c r="B2784" s="11">
        <v>2780</v>
      </c>
      <c r="C2784" s="161" t="s">
        <v>1219</v>
      </c>
      <c r="D2784" s="36"/>
      <c r="E2784" s="152">
        <v>41880</v>
      </c>
      <c r="F2784" s="58">
        <v>44482</v>
      </c>
      <c r="G2784" s="5">
        <f t="shared" si="260"/>
        <v>7.1287671232876715</v>
      </c>
      <c r="H2784" s="11">
        <v>8</v>
      </c>
      <c r="I2784" s="11"/>
      <c r="J2784" s="87">
        <v>0.05</v>
      </c>
      <c r="K2784" s="88">
        <f t="shared" si="261"/>
        <v>0.11874999999999999</v>
      </c>
      <c r="L2784" s="238">
        <v>92072.56</v>
      </c>
      <c r="M2784" s="238">
        <v>72881.789999999994</v>
      </c>
      <c r="N2784" s="89">
        <v>0.05</v>
      </c>
      <c r="O2784" s="239">
        <f t="shared" si="263"/>
        <v>96676.187999999995</v>
      </c>
      <c r="P2784" s="238">
        <f t="shared" si="264"/>
        <v>81840.366136027398</v>
      </c>
      <c r="Q2784" s="238">
        <f t="shared" si="265"/>
        <v>14835.821863972596</v>
      </c>
      <c r="R2784" s="89">
        <v>0.05</v>
      </c>
      <c r="S2784" s="238">
        <f t="shared" si="262"/>
        <v>14094.030770773967</v>
      </c>
    </row>
    <row r="2785" spans="2:19" ht="15" customHeight="1" x14ac:dyDescent="0.25">
      <c r="B2785" s="11">
        <v>2781</v>
      </c>
      <c r="C2785" s="161" t="s">
        <v>1220</v>
      </c>
      <c r="D2785" s="36"/>
      <c r="E2785" s="152">
        <v>41908</v>
      </c>
      <c r="F2785" s="58">
        <v>44482</v>
      </c>
      <c r="G2785" s="5">
        <f t="shared" si="260"/>
        <v>7.0520547945205481</v>
      </c>
      <c r="H2785" s="11">
        <v>3</v>
      </c>
      <c r="I2785" s="11"/>
      <c r="J2785" s="87">
        <v>0.05</v>
      </c>
      <c r="K2785" s="88">
        <f t="shared" si="261"/>
        <v>0.31666666666666665</v>
      </c>
      <c r="L2785" s="238">
        <v>9450</v>
      </c>
      <c r="M2785" s="238">
        <v>7500.88</v>
      </c>
      <c r="N2785" s="89">
        <v>0.09</v>
      </c>
      <c r="O2785" s="239">
        <f t="shared" si="263"/>
        <v>10300.5</v>
      </c>
      <c r="P2785" s="238">
        <f t="shared" si="264"/>
        <v>23002.568630136986</v>
      </c>
      <c r="Q2785" s="238">
        <f t="shared" si="265"/>
        <v>0</v>
      </c>
      <c r="R2785" s="89">
        <v>0.05</v>
      </c>
      <c r="S2785" s="238">
        <f t="shared" si="262"/>
        <v>515.02499999999998</v>
      </c>
    </row>
    <row r="2786" spans="2:19" ht="15" customHeight="1" x14ac:dyDescent="0.25">
      <c r="B2786" s="11">
        <v>2782</v>
      </c>
      <c r="C2786" s="161" t="s">
        <v>1221</v>
      </c>
      <c r="D2786" s="36"/>
      <c r="E2786" s="152">
        <v>42129</v>
      </c>
      <c r="F2786" s="58">
        <v>44482</v>
      </c>
      <c r="G2786" s="5">
        <f t="shared" si="260"/>
        <v>6.4465753424657537</v>
      </c>
      <c r="H2786" s="11">
        <v>10</v>
      </c>
      <c r="I2786" s="11"/>
      <c r="J2786" s="87">
        <v>0.05</v>
      </c>
      <c r="K2786" s="88">
        <f t="shared" si="261"/>
        <v>9.5000000000000001E-2</v>
      </c>
      <c r="L2786" s="238">
        <v>1262250</v>
      </c>
      <c r="M2786" s="238">
        <v>907505.13</v>
      </c>
      <c r="N2786" s="89">
        <v>7.0000000000000007E-2</v>
      </c>
      <c r="O2786" s="239">
        <f t="shared" si="263"/>
        <v>1350607.5</v>
      </c>
      <c r="P2786" s="238">
        <f t="shared" si="264"/>
        <v>827145.33565068501</v>
      </c>
      <c r="Q2786" s="238">
        <f t="shared" si="265"/>
        <v>523462.16434931499</v>
      </c>
      <c r="R2786" s="89">
        <v>0.05</v>
      </c>
      <c r="S2786" s="238">
        <f t="shared" si="262"/>
        <v>497289.05613184924</v>
      </c>
    </row>
    <row r="2787" spans="2:19" ht="15" customHeight="1" x14ac:dyDescent="0.25">
      <c r="B2787" s="11">
        <v>2783</v>
      </c>
      <c r="C2787" s="161" t="s">
        <v>1222</v>
      </c>
      <c r="D2787" s="36"/>
      <c r="E2787" s="152">
        <v>42949</v>
      </c>
      <c r="F2787" s="58">
        <v>44482</v>
      </c>
      <c r="G2787" s="5">
        <f t="shared" si="260"/>
        <v>4.2</v>
      </c>
      <c r="H2787" s="11">
        <v>6</v>
      </c>
      <c r="I2787" s="11"/>
      <c r="J2787" s="87">
        <v>0.05</v>
      </c>
      <c r="K2787" s="88">
        <f t="shared" si="261"/>
        <v>0.15833333333333333</v>
      </c>
      <c r="L2787" s="238">
        <v>2419</v>
      </c>
      <c r="M2787" s="238">
        <v>0</v>
      </c>
      <c r="N2787" s="89">
        <v>0.05</v>
      </c>
      <c r="O2787" s="239">
        <f t="shared" si="263"/>
        <v>2539.9500000000003</v>
      </c>
      <c r="P2787" s="238">
        <f t="shared" si="264"/>
        <v>1689.06675</v>
      </c>
      <c r="Q2787" s="238">
        <f t="shared" si="265"/>
        <v>850.88325000000032</v>
      </c>
      <c r="R2787" s="89">
        <v>0.05</v>
      </c>
      <c r="S2787" s="238">
        <f t="shared" si="262"/>
        <v>0</v>
      </c>
    </row>
    <row r="2788" spans="2:19" ht="15" customHeight="1" x14ac:dyDescent="0.25">
      <c r="B2788" s="11">
        <v>2784</v>
      </c>
      <c r="C2788" s="161" t="s">
        <v>1223</v>
      </c>
      <c r="D2788" s="36"/>
      <c r="E2788" s="152">
        <v>42949</v>
      </c>
      <c r="F2788" s="58">
        <v>44482</v>
      </c>
      <c r="G2788" s="5">
        <f t="shared" si="260"/>
        <v>4.2</v>
      </c>
      <c r="H2788" s="11">
        <v>3</v>
      </c>
      <c r="I2788" s="11"/>
      <c r="J2788" s="87">
        <v>0.05</v>
      </c>
      <c r="K2788" s="88">
        <f t="shared" si="261"/>
        <v>0.31666666666666665</v>
      </c>
      <c r="L2788" s="238">
        <v>2183</v>
      </c>
      <c r="M2788" s="238">
        <v>0</v>
      </c>
      <c r="N2788" s="89">
        <v>0.05</v>
      </c>
      <c r="O2788" s="239">
        <f t="shared" si="263"/>
        <v>2292.15</v>
      </c>
      <c r="P2788" s="238">
        <f t="shared" si="264"/>
        <v>3048.5594999999998</v>
      </c>
      <c r="Q2788" s="238">
        <f t="shared" si="265"/>
        <v>0</v>
      </c>
      <c r="R2788" s="89">
        <v>0.05</v>
      </c>
      <c r="S2788" s="238">
        <f t="shared" si="262"/>
        <v>0</v>
      </c>
    </row>
    <row r="2789" spans="2:19" x14ac:dyDescent="0.25">
      <c r="B2789" s="11">
        <v>2785</v>
      </c>
      <c r="C2789" s="161" t="s">
        <v>1224</v>
      </c>
      <c r="D2789" s="36"/>
      <c r="E2789" s="152">
        <v>42217</v>
      </c>
      <c r="F2789" s="58">
        <v>44482</v>
      </c>
      <c r="G2789" s="5">
        <f t="shared" si="260"/>
        <v>6.2054794520547949</v>
      </c>
      <c r="H2789" s="11">
        <v>15</v>
      </c>
      <c r="I2789" s="11"/>
      <c r="J2789" s="87">
        <v>0.05</v>
      </c>
      <c r="K2789" s="88">
        <f t="shared" si="261"/>
        <v>6.3333333333333325E-2</v>
      </c>
      <c r="L2789" s="238">
        <v>68510096</v>
      </c>
      <c r="M2789" s="238">
        <v>3425504.8</v>
      </c>
      <c r="N2789" s="89">
        <v>0.05</v>
      </c>
      <c r="O2789" s="239">
        <f t="shared" si="263"/>
        <v>71935600.799999997</v>
      </c>
      <c r="P2789" s="238">
        <f t="shared" si="264"/>
        <v>28271676.533589039</v>
      </c>
      <c r="Q2789" s="238">
        <f t="shared" si="265"/>
        <v>43663924.266410962</v>
      </c>
      <c r="R2789" s="89">
        <v>0.05</v>
      </c>
      <c r="S2789" s="238">
        <f t="shared" si="262"/>
        <v>41480728.053090408</v>
      </c>
    </row>
    <row r="2790" spans="2:19" x14ac:dyDescent="0.25">
      <c r="B2790" s="11">
        <v>2786</v>
      </c>
      <c r="C2790" s="161" t="s">
        <v>1225</v>
      </c>
      <c r="D2790" s="36"/>
      <c r="E2790" s="152">
        <v>42217</v>
      </c>
      <c r="F2790" s="58">
        <v>44482</v>
      </c>
      <c r="G2790" s="5">
        <f t="shared" si="260"/>
        <v>6.2054794520547949</v>
      </c>
      <c r="H2790" s="11">
        <v>25</v>
      </c>
      <c r="I2790" s="11"/>
      <c r="J2790" s="87">
        <v>0.05</v>
      </c>
      <c r="K2790" s="88">
        <f t="shared" si="261"/>
        <v>3.7999999999999999E-2</v>
      </c>
      <c r="L2790" s="238">
        <v>28613053</v>
      </c>
      <c r="M2790" s="238">
        <v>1430652.65</v>
      </c>
      <c r="N2790" s="89">
        <v>0.05</v>
      </c>
      <c r="O2790" s="239">
        <f t="shared" si="263"/>
        <v>30043705.650000002</v>
      </c>
      <c r="P2790" s="238">
        <f t="shared" si="264"/>
        <v>7084552.7268369868</v>
      </c>
      <c r="Q2790" s="238">
        <f t="shared" si="265"/>
        <v>22959152.923163015</v>
      </c>
      <c r="R2790" s="89">
        <v>0.05</v>
      </c>
      <c r="S2790" s="238">
        <f t="shared" si="262"/>
        <v>21811195.277004864</v>
      </c>
    </row>
    <row r="2791" spans="2:19" x14ac:dyDescent="0.25">
      <c r="B2791" s="11">
        <v>2787</v>
      </c>
      <c r="C2791" s="161" t="s">
        <v>1225</v>
      </c>
      <c r="D2791" s="36"/>
      <c r="E2791" s="152">
        <v>42217</v>
      </c>
      <c r="F2791" s="58">
        <v>44482</v>
      </c>
      <c r="G2791" s="5">
        <f t="shared" si="260"/>
        <v>6.2054794520547949</v>
      </c>
      <c r="H2791" s="11">
        <v>25</v>
      </c>
      <c r="I2791" s="11"/>
      <c r="J2791" s="87">
        <v>0.05</v>
      </c>
      <c r="K2791" s="88">
        <f t="shared" si="261"/>
        <v>3.7999999999999999E-2</v>
      </c>
      <c r="L2791" s="238">
        <v>14821369</v>
      </c>
      <c r="M2791" s="238">
        <v>741068.45</v>
      </c>
      <c r="N2791" s="89">
        <v>0.05</v>
      </c>
      <c r="O2791" s="239">
        <f t="shared" si="263"/>
        <v>15562437.450000001</v>
      </c>
      <c r="P2791" s="238">
        <f t="shared" si="264"/>
        <v>3669750.6611547954</v>
      </c>
      <c r="Q2791" s="238">
        <f t="shared" si="265"/>
        <v>11892686.788845206</v>
      </c>
      <c r="R2791" s="89">
        <v>0.05</v>
      </c>
      <c r="S2791" s="238">
        <f t="shared" si="262"/>
        <v>11298052.449402945</v>
      </c>
    </row>
    <row r="2792" spans="2:19" x14ac:dyDescent="0.25">
      <c r="B2792" s="11">
        <v>2788</v>
      </c>
      <c r="C2792" s="161" t="s">
        <v>1225</v>
      </c>
      <c r="D2792" s="36"/>
      <c r="E2792" s="152">
        <v>42217</v>
      </c>
      <c r="F2792" s="58">
        <v>44482</v>
      </c>
      <c r="G2792" s="5">
        <f t="shared" si="260"/>
        <v>6.2054794520547949</v>
      </c>
      <c r="H2792" s="11">
        <v>25</v>
      </c>
      <c r="I2792" s="11"/>
      <c r="J2792" s="87">
        <v>0.05</v>
      </c>
      <c r="K2792" s="88">
        <f t="shared" si="261"/>
        <v>3.7999999999999999E-2</v>
      </c>
      <c r="L2792" s="238">
        <v>15132127</v>
      </c>
      <c r="M2792" s="238">
        <v>756606.35</v>
      </c>
      <c r="N2792" s="89">
        <v>0.05</v>
      </c>
      <c r="O2792" s="239">
        <f t="shared" si="263"/>
        <v>15888733.350000001</v>
      </c>
      <c r="P2792" s="238">
        <f t="shared" si="264"/>
        <v>3746693.9162589046</v>
      </c>
      <c r="Q2792" s="238">
        <f t="shared" si="265"/>
        <v>12142039.433741096</v>
      </c>
      <c r="R2792" s="89">
        <v>0.05</v>
      </c>
      <c r="S2792" s="238">
        <f t="shared" si="262"/>
        <v>11534937.46205404</v>
      </c>
    </row>
    <row r="2793" spans="2:19" x14ac:dyDescent="0.25">
      <c r="B2793" s="11">
        <v>2789</v>
      </c>
      <c r="C2793" s="161" t="s">
        <v>1225</v>
      </c>
      <c r="D2793" s="36"/>
      <c r="E2793" s="152">
        <v>42217</v>
      </c>
      <c r="F2793" s="58">
        <v>44482</v>
      </c>
      <c r="G2793" s="5">
        <f t="shared" si="260"/>
        <v>6.2054794520547949</v>
      </c>
      <c r="H2793" s="11">
        <v>25</v>
      </c>
      <c r="I2793" s="11"/>
      <c r="J2793" s="87">
        <v>0.05</v>
      </c>
      <c r="K2793" s="88">
        <f t="shared" si="261"/>
        <v>3.7999999999999999E-2</v>
      </c>
      <c r="L2793" s="238">
        <v>6889017</v>
      </c>
      <c r="M2793" s="238">
        <v>344450.85</v>
      </c>
      <c r="N2793" s="89">
        <v>0.05</v>
      </c>
      <c r="O2793" s="239">
        <f t="shared" si="263"/>
        <v>7233467.8500000006</v>
      </c>
      <c r="P2793" s="238">
        <f t="shared" si="264"/>
        <v>1705711.172190411</v>
      </c>
      <c r="Q2793" s="238">
        <f t="shared" si="265"/>
        <v>5527756.6778095895</v>
      </c>
      <c r="R2793" s="89">
        <v>0.05</v>
      </c>
      <c r="S2793" s="238">
        <f t="shared" si="262"/>
        <v>5251368.8439191096</v>
      </c>
    </row>
    <row r="2794" spans="2:19" x14ac:dyDescent="0.25">
      <c r="B2794" s="11">
        <v>2790</v>
      </c>
      <c r="C2794" s="161" t="s">
        <v>1225</v>
      </c>
      <c r="D2794" s="36"/>
      <c r="E2794" s="152">
        <v>42217</v>
      </c>
      <c r="F2794" s="58">
        <v>44482</v>
      </c>
      <c r="G2794" s="5">
        <f t="shared" si="260"/>
        <v>6.2054794520547949</v>
      </c>
      <c r="H2794" s="11">
        <v>25</v>
      </c>
      <c r="I2794" s="11"/>
      <c r="J2794" s="87">
        <v>0.05</v>
      </c>
      <c r="K2794" s="88">
        <f t="shared" si="261"/>
        <v>3.7999999999999999E-2</v>
      </c>
      <c r="L2794" s="238">
        <v>27754016</v>
      </c>
      <c r="M2794" s="238">
        <v>1387700.8</v>
      </c>
      <c r="N2794" s="89">
        <v>0.05</v>
      </c>
      <c r="O2794" s="239">
        <f t="shared" si="263"/>
        <v>29141716.800000001</v>
      </c>
      <c r="P2794" s="238">
        <f t="shared" si="264"/>
        <v>6871856.3423999995</v>
      </c>
      <c r="Q2794" s="238">
        <f t="shared" si="265"/>
        <v>22269860.457600001</v>
      </c>
      <c r="R2794" s="89">
        <v>0.05</v>
      </c>
      <c r="S2794" s="238">
        <f t="shared" si="262"/>
        <v>21156367.434719998</v>
      </c>
    </row>
    <row r="2795" spans="2:19" x14ac:dyDescent="0.25">
      <c r="B2795" s="11">
        <v>2791</v>
      </c>
      <c r="C2795" s="161" t="s">
        <v>1225</v>
      </c>
      <c r="D2795" s="36"/>
      <c r="E2795" s="152">
        <v>42217</v>
      </c>
      <c r="F2795" s="58">
        <v>44482</v>
      </c>
      <c r="G2795" s="5">
        <f t="shared" si="260"/>
        <v>6.2054794520547949</v>
      </c>
      <c r="H2795" s="11">
        <v>25</v>
      </c>
      <c r="I2795" s="11"/>
      <c r="J2795" s="87">
        <v>0.05</v>
      </c>
      <c r="K2795" s="88">
        <f t="shared" si="261"/>
        <v>3.7999999999999999E-2</v>
      </c>
      <c r="L2795" s="238">
        <v>14261288</v>
      </c>
      <c r="M2795" s="238">
        <v>713064.4</v>
      </c>
      <c r="N2795" s="89">
        <v>0.05</v>
      </c>
      <c r="O2795" s="239">
        <f t="shared" si="263"/>
        <v>14974352.4</v>
      </c>
      <c r="P2795" s="238">
        <f t="shared" si="264"/>
        <v>3531075.3727890411</v>
      </c>
      <c r="Q2795" s="238">
        <f t="shared" si="265"/>
        <v>11443277.027210958</v>
      </c>
      <c r="R2795" s="89">
        <v>0.05</v>
      </c>
      <c r="S2795" s="238">
        <f t="shared" si="262"/>
        <v>10871113.17585041</v>
      </c>
    </row>
    <row r="2796" spans="2:19" x14ac:dyDescent="0.25">
      <c r="B2796" s="11">
        <v>2792</v>
      </c>
      <c r="C2796" s="161" t="s">
        <v>1225</v>
      </c>
      <c r="D2796" s="36"/>
      <c r="E2796" s="152">
        <v>42217</v>
      </c>
      <c r="F2796" s="58">
        <v>44482</v>
      </c>
      <c r="G2796" s="5">
        <f t="shared" si="260"/>
        <v>6.2054794520547949</v>
      </c>
      <c r="H2796" s="11">
        <v>25</v>
      </c>
      <c r="I2796" s="11"/>
      <c r="J2796" s="87">
        <v>0.05</v>
      </c>
      <c r="K2796" s="88">
        <f t="shared" si="261"/>
        <v>3.7999999999999999E-2</v>
      </c>
      <c r="L2796" s="238">
        <v>7337273</v>
      </c>
      <c r="M2796" s="238">
        <v>366863.65</v>
      </c>
      <c r="N2796" s="89">
        <v>0.05</v>
      </c>
      <c r="O2796" s="239">
        <f t="shared" si="263"/>
        <v>7704136.6500000004</v>
      </c>
      <c r="P2796" s="238">
        <f t="shared" si="264"/>
        <v>1816698.743741096</v>
      </c>
      <c r="Q2796" s="238">
        <f t="shared" si="265"/>
        <v>5887437.9062589044</v>
      </c>
      <c r="R2796" s="89">
        <v>0.05</v>
      </c>
      <c r="S2796" s="238">
        <f t="shared" si="262"/>
        <v>5593066.010945959</v>
      </c>
    </row>
    <row r="2797" spans="2:19" x14ac:dyDescent="0.25">
      <c r="B2797" s="11">
        <v>2793</v>
      </c>
      <c r="C2797" s="161" t="s">
        <v>1225</v>
      </c>
      <c r="D2797" s="36"/>
      <c r="E2797" s="152">
        <v>42217</v>
      </c>
      <c r="F2797" s="58">
        <v>44482</v>
      </c>
      <c r="G2797" s="5">
        <f t="shared" si="260"/>
        <v>6.2054794520547949</v>
      </c>
      <c r="H2797" s="11">
        <v>25</v>
      </c>
      <c r="I2797" s="11"/>
      <c r="J2797" s="87">
        <v>0.05</v>
      </c>
      <c r="K2797" s="88">
        <f t="shared" si="261"/>
        <v>3.7999999999999999E-2</v>
      </c>
      <c r="L2797" s="238">
        <v>7337273</v>
      </c>
      <c r="M2797" s="238">
        <v>366863.65</v>
      </c>
      <c r="N2797" s="89">
        <v>0.05</v>
      </c>
      <c r="O2797" s="239">
        <f t="shared" si="263"/>
        <v>7704136.6500000004</v>
      </c>
      <c r="P2797" s="238">
        <f t="shared" si="264"/>
        <v>1816698.743741096</v>
      </c>
      <c r="Q2797" s="238">
        <f t="shared" si="265"/>
        <v>5887437.9062589044</v>
      </c>
      <c r="R2797" s="89">
        <v>0.05</v>
      </c>
      <c r="S2797" s="238">
        <f t="shared" si="262"/>
        <v>5593066.010945959</v>
      </c>
    </row>
    <row r="2798" spans="2:19" x14ac:dyDescent="0.25">
      <c r="B2798" s="11">
        <v>2794</v>
      </c>
      <c r="C2798" s="161" t="s">
        <v>1225</v>
      </c>
      <c r="D2798" s="36"/>
      <c r="E2798" s="152">
        <v>42217</v>
      </c>
      <c r="F2798" s="58">
        <v>44482</v>
      </c>
      <c r="G2798" s="5">
        <f t="shared" si="260"/>
        <v>6.2054794520547949</v>
      </c>
      <c r="H2798" s="11">
        <v>25</v>
      </c>
      <c r="I2798" s="11"/>
      <c r="J2798" s="87">
        <v>0.05</v>
      </c>
      <c r="K2798" s="88">
        <f t="shared" si="261"/>
        <v>3.7999999999999999E-2</v>
      </c>
      <c r="L2798" s="238">
        <v>8731391</v>
      </c>
      <c r="M2798" s="238">
        <v>436569.55</v>
      </c>
      <c r="N2798" s="89">
        <v>0.05</v>
      </c>
      <c r="O2798" s="239">
        <f t="shared" si="263"/>
        <v>9167960.5500000007</v>
      </c>
      <c r="P2798" s="238">
        <f t="shared" si="264"/>
        <v>2161880.4507904113</v>
      </c>
      <c r="Q2798" s="238">
        <f t="shared" si="265"/>
        <v>7006080.0992095899</v>
      </c>
      <c r="R2798" s="89">
        <v>0.05</v>
      </c>
      <c r="S2798" s="238">
        <f t="shared" si="262"/>
        <v>6655776.0942491097</v>
      </c>
    </row>
    <row r="2799" spans="2:19" x14ac:dyDescent="0.25">
      <c r="B2799" s="11">
        <v>2795</v>
      </c>
      <c r="C2799" s="161" t="s">
        <v>1225</v>
      </c>
      <c r="D2799" s="36"/>
      <c r="E2799" s="152">
        <v>42217</v>
      </c>
      <c r="F2799" s="58">
        <v>44482</v>
      </c>
      <c r="G2799" s="5">
        <f t="shared" si="260"/>
        <v>6.2054794520547949</v>
      </c>
      <c r="H2799" s="11">
        <v>25</v>
      </c>
      <c r="I2799" s="11"/>
      <c r="J2799" s="87">
        <v>0.05</v>
      </c>
      <c r="K2799" s="88">
        <f t="shared" si="261"/>
        <v>3.7999999999999999E-2</v>
      </c>
      <c r="L2799" s="238">
        <v>8731391</v>
      </c>
      <c r="M2799" s="238">
        <v>436569.55</v>
      </c>
      <c r="N2799" s="89">
        <v>0.05</v>
      </c>
      <c r="O2799" s="239">
        <f t="shared" si="263"/>
        <v>9167960.5500000007</v>
      </c>
      <c r="P2799" s="238">
        <f t="shared" si="264"/>
        <v>2161880.4507904113</v>
      </c>
      <c r="Q2799" s="238">
        <f t="shared" si="265"/>
        <v>7006080.0992095899</v>
      </c>
      <c r="R2799" s="89">
        <v>0.05</v>
      </c>
      <c r="S2799" s="238">
        <f t="shared" si="262"/>
        <v>6655776.0942491097</v>
      </c>
    </row>
    <row r="2800" spans="2:19" x14ac:dyDescent="0.25">
      <c r="B2800" s="11">
        <v>2796</v>
      </c>
      <c r="C2800" s="161" t="s">
        <v>1225</v>
      </c>
      <c r="D2800" s="36"/>
      <c r="E2800" s="152">
        <v>42217</v>
      </c>
      <c r="F2800" s="58">
        <v>44482</v>
      </c>
      <c r="G2800" s="5">
        <f t="shared" si="260"/>
        <v>6.2054794520547949</v>
      </c>
      <c r="H2800" s="11">
        <v>25</v>
      </c>
      <c r="I2800" s="11"/>
      <c r="J2800" s="87">
        <v>0.05</v>
      </c>
      <c r="K2800" s="88">
        <f t="shared" si="261"/>
        <v>3.7999999999999999E-2</v>
      </c>
      <c r="L2800" s="238">
        <v>8731391</v>
      </c>
      <c r="M2800" s="238">
        <v>436569.55</v>
      </c>
      <c r="N2800" s="89">
        <v>0.05</v>
      </c>
      <c r="O2800" s="239">
        <f t="shared" si="263"/>
        <v>9167960.5500000007</v>
      </c>
      <c r="P2800" s="238">
        <f t="shared" si="264"/>
        <v>2161880.4507904113</v>
      </c>
      <c r="Q2800" s="238">
        <f t="shared" si="265"/>
        <v>7006080.0992095899</v>
      </c>
      <c r="R2800" s="89">
        <v>0.05</v>
      </c>
      <c r="S2800" s="238">
        <f t="shared" si="262"/>
        <v>6655776.0942491097</v>
      </c>
    </row>
    <row r="2801" spans="2:19" ht="15" customHeight="1" x14ac:dyDescent="0.25">
      <c r="B2801" s="11">
        <v>2797</v>
      </c>
      <c r="C2801" s="161" t="s">
        <v>1226</v>
      </c>
      <c r="D2801" s="36"/>
      <c r="E2801" s="152">
        <v>42217</v>
      </c>
      <c r="F2801" s="58">
        <v>44482</v>
      </c>
      <c r="G2801" s="5">
        <f t="shared" si="260"/>
        <v>6.2054794520547949</v>
      </c>
      <c r="H2801" s="11">
        <v>15</v>
      </c>
      <c r="I2801" s="11"/>
      <c r="J2801" s="87">
        <v>0.05</v>
      </c>
      <c r="K2801" s="88">
        <f t="shared" si="261"/>
        <v>6.3333333333333325E-2</v>
      </c>
      <c r="L2801" s="238">
        <v>3260038</v>
      </c>
      <c r="M2801" s="238">
        <v>163001.9</v>
      </c>
      <c r="N2801" s="89">
        <v>7.0000000000000007E-2</v>
      </c>
      <c r="O2801" s="239">
        <f t="shared" si="263"/>
        <v>3488240.66</v>
      </c>
      <c r="P2801" s="238">
        <f t="shared" si="264"/>
        <v>1370926.36349863</v>
      </c>
      <c r="Q2801" s="238">
        <f t="shared" si="265"/>
        <v>2117314.2965013701</v>
      </c>
      <c r="R2801" s="89">
        <v>0.05</v>
      </c>
      <c r="S2801" s="238">
        <f t="shared" si="262"/>
        <v>2011448.5816763015</v>
      </c>
    </row>
    <row r="2802" spans="2:19" ht="15" customHeight="1" x14ac:dyDescent="0.25">
      <c r="B2802" s="11">
        <v>2798</v>
      </c>
      <c r="C2802" s="161" t="s">
        <v>1227</v>
      </c>
      <c r="D2802" s="36"/>
      <c r="E2802" s="152">
        <v>42217</v>
      </c>
      <c r="F2802" s="58">
        <v>44482</v>
      </c>
      <c r="G2802" s="5">
        <f t="shared" si="260"/>
        <v>6.2054794520547949</v>
      </c>
      <c r="H2802" s="11">
        <v>15</v>
      </c>
      <c r="I2802" s="11"/>
      <c r="J2802" s="87">
        <v>0.05</v>
      </c>
      <c r="K2802" s="88">
        <f t="shared" si="261"/>
        <v>6.3333333333333325E-2</v>
      </c>
      <c r="L2802" s="238">
        <v>2239199</v>
      </c>
      <c r="M2802" s="238">
        <v>111959.95</v>
      </c>
      <c r="N2802" s="89">
        <v>7.0000000000000007E-2</v>
      </c>
      <c r="O2802" s="239">
        <f t="shared" si="263"/>
        <v>2395942.9300000002</v>
      </c>
      <c r="P2802" s="238">
        <f t="shared" si="264"/>
        <v>941638.39262602734</v>
      </c>
      <c r="Q2802" s="238">
        <f t="shared" si="265"/>
        <v>1454304.5373739728</v>
      </c>
      <c r="R2802" s="89">
        <v>0.05</v>
      </c>
      <c r="S2802" s="238">
        <f t="shared" si="262"/>
        <v>1381589.3105052742</v>
      </c>
    </row>
    <row r="2803" spans="2:19" ht="15" customHeight="1" x14ac:dyDescent="0.25">
      <c r="B2803" s="11">
        <v>2799</v>
      </c>
      <c r="C2803" s="161" t="s">
        <v>1228</v>
      </c>
      <c r="D2803" s="237"/>
      <c r="E2803" s="152">
        <v>42217</v>
      </c>
      <c r="F2803" s="58">
        <v>44482</v>
      </c>
      <c r="G2803" s="5">
        <f t="shared" si="260"/>
        <v>6.2054794520547949</v>
      </c>
      <c r="H2803" s="11">
        <v>25</v>
      </c>
      <c r="I2803" s="11"/>
      <c r="J2803" s="87">
        <v>0.05</v>
      </c>
      <c r="K2803" s="88">
        <f t="shared" si="261"/>
        <v>3.7999999999999999E-2</v>
      </c>
      <c r="L2803" s="238">
        <v>6600226</v>
      </c>
      <c r="M2803" s="238">
        <v>330011.3</v>
      </c>
      <c r="N2803" s="89">
        <v>0.05</v>
      </c>
      <c r="O2803" s="239">
        <f t="shared" si="263"/>
        <v>6930237.3000000007</v>
      </c>
      <c r="P2803" s="238">
        <f t="shared" si="264"/>
        <v>1634206.9161945207</v>
      </c>
      <c r="Q2803" s="238">
        <f t="shared" si="265"/>
        <v>5296030.3838054799</v>
      </c>
      <c r="R2803" s="89">
        <v>0.05</v>
      </c>
      <c r="S2803" s="238">
        <f t="shared" si="262"/>
        <v>5031228.8646152057</v>
      </c>
    </row>
    <row r="2804" spans="2:19" ht="15" customHeight="1" x14ac:dyDescent="0.25">
      <c r="B2804" s="11">
        <v>2800</v>
      </c>
      <c r="C2804" s="161" t="s">
        <v>1229</v>
      </c>
      <c r="D2804" s="36"/>
      <c r="E2804" s="152">
        <v>42217</v>
      </c>
      <c r="F2804" s="58">
        <v>44482</v>
      </c>
      <c r="G2804" s="5">
        <f t="shared" si="260"/>
        <v>6.2054794520547949</v>
      </c>
      <c r="H2804" s="11">
        <v>10</v>
      </c>
      <c r="I2804" s="11"/>
      <c r="J2804" s="87">
        <v>0.05</v>
      </c>
      <c r="K2804" s="88">
        <f t="shared" si="261"/>
        <v>9.5000000000000001E-2</v>
      </c>
      <c r="L2804" s="238">
        <v>2539940</v>
      </c>
      <c r="M2804" s="238">
        <v>126997</v>
      </c>
      <c r="N2804" s="89">
        <v>0.05</v>
      </c>
      <c r="O2804" s="239">
        <f t="shared" si="263"/>
        <v>2666937</v>
      </c>
      <c r="P2804" s="238">
        <f t="shared" si="264"/>
        <v>1572214.1615753428</v>
      </c>
      <c r="Q2804" s="238">
        <f t="shared" si="265"/>
        <v>1094722.8384246572</v>
      </c>
      <c r="R2804" s="89">
        <v>0.05</v>
      </c>
      <c r="S2804" s="238">
        <f t="shared" si="262"/>
        <v>1039986.6965034243</v>
      </c>
    </row>
    <row r="2805" spans="2:19" ht="15" customHeight="1" x14ac:dyDescent="0.25">
      <c r="B2805" s="11">
        <v>2801</v>
      </c>
      <c r="C2805" s="161" t="s">
        <v>1230</v>
      </c>
      <c r="D2805" s="36"/>
      <c r="E2805" s="152">
        <v>42217</v>
      </c>
      <c r="F2805" s="58">
        <v>44482</v>
      </c>
      <c r="G2805" s="5">
        <f t="shared" si="260"/>
        <v>6.2054794520547949</v>
      </c>
      <c r="H2805" s="11">
        <v>10</v>
      </c>
      <c r="I2805" s="11"/>
      <c r="J2805" s="87">
        <v>0.05</v>
      </c>
      <c r="K2805" s="88">
        <f t="shared" si="261"/>
        <v>9.5000000000000001E-2</v>
      </c>
      <c r="L2805" s="238">
        <v>438137</v>
      </c>
      <c r="M2805" s="238">
        <v>21906.85</v>
      </c>
      <c r="N2805" s="89">
        <v>0.05</v>
      </c>
      <c r="O2805" s="239">
        <f t="shared" si="263"/>
        <v>460043.85000000003</v>
      </c>
      <c r="P2805" s="238">
        <f t="shared" si="264"/>
        <v>271205.30253082199</v>
      </c>
      <c r="Q2805" s="238">
        <f t="shared" si="265"/>
        <v>188838.54746917804</v>
      </c>
      <c r="R2805" s="89">
        <v>0.05</v>
      </c>
      <c r="S2805" s="238">
        <f t="shared" si="262"/>
        <v>179396.62009571912</v>
      </c>
    </row>
    <row r="2806" spans="2:19" ht="15" customHeight="1" x14ac:dyDescent="0.25">
      <c r="B2806" s="11">
        <v>2802</v>
      </c>
      <c r="C2806" s="161" t="s">
        <v>1231</v>
      </c>
      <c r="D2806" s="36"/>
      <c r="E2806" s="152">
        <v>42217</v>
      </c>
      <c r="F2806" s="58">
        <v>44482</v>
      </c>
      <c r="G2806" s="5">
        <f t="shared" si="260"/>
        <v>6.2054794520547949</v>
      </c>
      <c r="H2806" s="11">
        <v>10</v>
      </c>
      <c r="I2806" s="11"/>
      <c r="J2806" s="87">
        <v>0.05</v>
      </c>
      <c r="K2806" s="88">
        <f t="shared" si="261"/>
        <v>9.5000000000000001E-2</v>
      </c>
      <c r="L2806" s="238">
        <v>386145</v>
      </c>
      <c r="M2806" s="238">
        <v>19307.25</v>
      </c>
      <c r="N2806" s="89">
        <v>0.05</v>
      </c>
      <c r="O2806" s="239">
        <f t="shared" si="263"/>
        <v>405452.25</v>
      </c>
      <c r="P2806" s="238">
        <f t="shared" si="264"/>
        <v>239022.43258561648</v>
      </c>
      <c r="Q2806" s="238">
        <f t="shared" si="265"/>
        <v>166429.81741438352</v>
      </c>
      <c r="R2806" s="89">
        <v>0.05</v>
      </c>
      <c r="S2806" s="238">
        <f t="shared" si="262"/>
        <v>158108.32654366433</v>
      </c>
    </row>
    <row r="2807" spans="2:19" x14ac:dyDescent="0.25">
      <c r="B2807" s="11">
        <v>2803</v>
      </c>
      <c r="C2807" s="161" t="s">
        <v>1225</v>
      </c>
      <c r="D2807" s="36"/>
      <c r="E2807" s="152">
        <v>42455</v>
      </c>
      <c r="F2807" s="58">
        <v>44482</v>
      </c>
      <c r="G2807" s="5">
        <f t="shared" si="260"/>
        <v>5.5534246575342463</v>
      </c>
      <c r="H2807" s="11">
        <v>25</v>
      </c>
      <c r="I2807" s="11"/>
      <c r="J2807" s="87">
        <v>0.05</v>
      </c>
      <c r="K2807" s="88">
        <f t="shared" si="261"/>
        <v>3.7999999999999999E-2</v>
      </c>
      <c r="L2807" s="238">
        <v>28319789</v>
      </c>
      <c r="M2807" s="238">
        <v>1415989.45</v>
      </c>
      <c r="N2807" s="89">
        <v>0.05</v>
      </c>
      <c r="O2807" s="239">
        <f t="shared" si="263"/>
        <v>29735778.450000003</v>
      </c>
      <c r="P2807" s="238">
        <f t="shared" si="264"/>
        <v>6275145.3996978085</v>
      </c>
      <c r="Q2807" s="238">
        <f t="shared" si="265"/>
        <v>23460633.050302193</v>
      </c>
      <c r="R2807" s="89">
        <v>0.05</v>
      </c>
      <c r="S2807" s="238">
        <f t="shared" si="262"/>
        <v>22287601.397787083</v>
      </c>
    </row>
    <row r="2808" spans="2:19" x14ac:dyDescent="0.25">
      <c r="B2808" s="11">
        <v>2804</v>
      </c>
      <c r="C2808" s="161" t="s">
        <v>1225</v>
      </c>
      <c r="D2808" s="36"/>
      <c r="E2808" s="152">
        <v>42455</v>
      </c>
      <c r="F2808" s="58">
        <v>44482</v>
      </c>
      <c r="G2808" s="5">
        <f t="shared" si="260"/>
        <v>5.5534246575342463</v>
      </c>
      <c r="H2808" s="11">
        <v>25</v>
      </c>
      <c r="I2808" s="11"/>
      <c r="J2808" s="87">
        <v>0.05</v>
      </c>
      <c r="K2808" s="88">
        <f t="shared" si="261"/>
        <v>3.7999999999999999E-2</v>
      </c>
      <c r="L2808" s="238">
        <v>15171750</v>
      </c>
      <c r="M2808" s="238">
        <v>758587.5</v>
      </c>
      <c r="N2808" s="89">
        <v>0.05</v>
      </c>
      <c r="O2808" s="239">
        <f t="shared" si="263"/>
        <v>15930337.5</v>
      </c>
      <c r="P2808" s="238">
        <f t="shared" si="264"/>
        <v>3361781.3048630133</v>
      </c>
      <c r="Q2808" s="238">
        <f t="shared" si="265"/>
        <v>12568556.195136987</v>
      </c>
      <c r="R2808" s="89">
        <v>0.05</v>
      </c>
      <c r="S2808" s="238">
        <f t="shared" si="262"/>
        <v>11940128.385380138</v>
      </c>
    </row>
    <row r="2809" spans="2:19" x14ac:dyDescent="0.25">
      <c r="B2809" s="11">
        <v>2805</v>
      </c>
      <c r="C2809" s="161" t="s">
        <v>1225</v>
      </c>
      <c r="D2809" s="36"/>
      <c r="E2809" s="152">
        <v>42455</v>
      </c>
      <c r="F2809" s="58">
        <v>44482</v>
      </c>
      <c r="G2809" s="5">
        <f t="shared" si="260"/>
        <v>5.5534246575342463</v>
      </c>
      <c r="H2809" s="11">
        <v>25</v>
      </c>
      <c r="I2809" s="11"/>
      <c r="J2809" s="87">
        <v>0.05</v>
      </c>
      <c r="K2809" s="88">
        <f t="shared" si="261"/>
        <v>3.7999999999999999E-2</v>
      </c>
      <c r="L2809" s="238">
        <v>7299309</v>
      </c>
      <c r="M2809" s="238">
        <v>364965.45</v>
      </c>
      <c r="N2809" s="89">
        <v>0.05</v>
      </c>
      <c r="O2809" s="239">
        <f t="shared" si="263"/>
        <v>7664274.4500000002</v>
      </c>
      <c r="P2809" s="238">
        <f t="shared" si="264"/>
        <v>1617392.8870841095</v>
      </c>
      <c r="Q2809" s="238">
        <f t="shared" si="265"/>
        <v>6046881.5629158905</v>
      </c>
      <c r="R2809" s="89">
        <v>0.05</v>
      </c>
      <c r="S2809" s="238">
        <f t="shared" si="262"/>
        <v>5744537.4847700959</v>
      </c>
    </row>
    <row r="2810" spans="2:19" x14ac:dyDescent="0.25">
      <c r="B2810" s="11">
        <v>2806</v>
      </c>
      <c r="C2810" s="161" t="s">
        <v>1225</v>
      </c>
      <c r="D2810" s="36"/>
      <c r="E2810" s="152">
        <v>42455</v>
      </c>
      <c r="F2810" s="58">
        <v>44482</v>
      </c>
      <c r="G2810" s="5">
        <f t="shared" si="260"/>
        <v>5.5534246575342463</v>
      </c>
      <c r="H2810" s="11">
        <v>25</v>
      </c>
      <c r="I2810" s="11"/>
      <c r="J2810" s="87">
        <v>0.05</v>
      </c>
      <c r="K2810" s="88">
        <f t="shared" si="261"/>
        <v>3.7999999999999999E-2</v>
      </c>
      <c r="L2810" s="238">
        <v>29406973</v>
      </c>
      <c r="M2810" s="238">
        <v>1470348.65</v>
      </c>
      <c r="N2810" s="89">
        <v>0.05</v>
      </c>
      <c r="O2810" s="239">
        <f t="shared" si="263"/>
        <v>30877321.650000002</v>
      </c>
      <c r="P2810" s="238">
        <f t="shared" si="264"/>
        <v>6516045.4175695889</v>
      </c>
      <c r="Q2810" s="238">
        <f t="shared" si="265"/>
        <v>24361276.232430413</v>
      </c>
      <c r="R2810" s="89">
        <v>0.05</v>
      </c>
      <c r="S2810" s="238">
        <f t="shared" si="262"/>
        <v>23143212.420808893</v>
      </c>
    </row>
    <row r="2811" spans="2:19" x14ac:dyDescent="0.25">
      <c r="B2811" s="11">
        <v>2807</v>
      </c>
      <c r="C2811" s="161" t="s">
        <v>1225</v>
      </c>
      <c r="D2811" s="36"/>
      <c r="E2811" s="152">
        <v>42455</v>
      </c>
      <c r="F2811" s="58">
        <v>44482</v>
      </c>
      <c r="G2811" s="5">
        <f t="shared" si="260"/>
        <v>5.5534246575342463</v>
      </c>
      <c r="H2811" s="11">
        <v>25</v>
      </c>
      <c r="I2811" s="11"/>
      <c r="J2811" s="87">
        <v>0.05</v>
      </c>
      <c r="K2811" s="88">
        <f t="shared" si="261"/>
        <v>3.7999999999999999E-2</v>
      </c>
      <c r="L2811" s="238">
        <v>15110653</v>
      </c>
      <c r="M2811" s="238">
        <v>755532.65</v>
      </c>
      <c r="N2811" s="89">
        <v>0.05</v>
      </c>
      <c r="O2811" s="239">
        <f t="shared" si="263"/>
        <v>15866185.65</v>
      </c>
      <c r="P2811" s="238">
        <f t="shared" si="264"/>
        <v>3348243.331169589</v>
      </c>
      <c r="Q2811" s="238">
        <f t="shared" si="265"/>
        <v>12517942.318830412</v>
      </c>
      <c r="R2811" s="89">
        <v>0.05</v>
      </c>
      <c r="S2811" s="238">
        <f t="shared" si="262"/>
        <v>11892045.202888891</v>
      </c>
    </row>
    <row r="2812" spans="2:19" x14ac:dyDescent="0.25">
      <c r="B2812" s="11">
        <v>2808</v>
      </c>
      <c r="C2812" s="161" t="s">
        <v>1225</v>
      </c>
      <c r="D2812" s="36"/>
      <c r="E2812" s="152">
        <v>42455</v>
      </c>
      <c r="F2812" s="58">
        <v>44482</v>
      </c>
      <c r="G2812" s="5">
        <f t="shared" si="260"/>
        <v>5.5534246575342463</v>
      </c>
      <c r="H2812" s="11">
        <v>25</v>
      </c>
      <c r="I2812" s="11"/>
      <c r="J2812" s="87">
        <v>0.05</v>
      </c>
      <c r="K2812" s="88">
        <f t="shared" si="261"/>
        <v>3.7999999999999999E-2</v>
      </c>
      <c r="L2812" s="238">
        <v>7774261</v>
      </c>
      <c r="M2812" s="238">
        <v>388713.05</v>
      </c>
      <c r="N2812" s="89">
        <v>0.05</v>
      </c>
      <c r="O2812" s="239">
        <f t="shared" si="263"/>
        <v>8162974.0500000007</v>
      </c>
      <c r="P2812" s="238">
        <f t="shared" si="264"/>
        <v>1722633.5319871234</v>
      </c>
      <c r="Q2812" s="238">
        <f t="shared" si="265"/>
        <v>6440340.5180128776</v>
      </c>
      <c r="R2812" s="89">
        <v>0.05</v>
      </c>
      <c r="S2812" s="238">
        <f t="shared" si="262"/>
        <v>6118323.4921122333</v>
      </c>
    </row>
    <row r="2813" spans="2:19" x14ac:dyDescent="0.25">
      <c r="B2813" s="11">
        <v>2809</v>
      </c>
      <c r="C2813" s="161" t="s">
        <v>1225</v>
      </c>
      <c r="D2813" s="36"/>
      <c r="E2813" s="152">
        <v>42455</v>
      </c>
      <c r="F2813" s="58">
        <v>44482</v>
      </c>
      <c r="G2813" s="5">
        <f t="shared" si="260"/>
        <v>5.5534246575342463</v>
      </c>
      <c r="H2813" s="11">
        <v>25</v>
      </c>
      <c r="I2813" s="11"/>
      <c r="J2813" s="87">
        <v>0.05</v>
      </c>
      <c r="K2813" s="88">
        <f t="shared" si="261"/>
        <v>3.7999999999999999E-2</v>
      </c>
      <c r="L2813" s="238">
        <v>7774261</v>
      </c>
      <c r="M2813" s="238">
        <v>388713.05</v>
      </c>
      <c r="N2813" s="89">
        <v>0.05</v>
      </c>
      <c r="O2813" s="239">
        <f t="shared" si="263"/>
        <v>8162974.0500000007</v>
      </c>
      <c r="P2813" s="238">
        <f t="shared" si="264"/>
        <v>1722633.5319871234</v>
      </c>
      <c r="Q2813" s="238">
        <f t="shared" si="265"/>
        <v>6440340.5180128776</v>
      </c>
      <c r="R2813" s="89">
        <v>0.05</v>
      </c>
      <c r="S2813" s="238">
        <f t="shared" si="262"/>
        <v>6118323.4921122333</v>
      </c>
    </row>
    <row r="2814" spans="2:19" x14ac:dyDescent="0.25">
      <c r="B2814" s="11">
        <v>2810</v>
      </c>
      <c r="C2814" s="161" t="s">
        <v>1225</v>
      </c>
      <c r="D2814" s="36"/>
      <c r="E2814" s="152">
        <v>42455</v>
      </c>
      <c r="F2814" s="58">
        <v>44482</v>
      </c>
      <c r="G2814" s="5">
        <f t="shared" si="260"/>
        <v>5.5534246575342463</v>
      </c>
      <c r="H2814" s="11">
        <v>25</v>
      </c>
      <c r="I2814" s="11"/>
      <c r="J2814" s="87">
        <v>0.05</v>
      </c>
      <c r="K2814" s="88">
        <f t="shared" si="261"/>
        <v>3.7999999999999999E-2</v>
      </c>
      <c r="L2814" s="238">
        <v>9251410</v>
      </c>
      <c r="M2814" s="238">
        <v>462570.5</v>
      </c>
      <c r="N2814" s="89">
        <v>0.05</v>
      </c>
      <c r="O2814" s="239">
        <f t="shared" si="263"/>
        <v>9713980.5</v>
      </c>
      <c r="P2814" s="238">
        <f t="shared" si="264"/>
        <v>2049942.63559726</v>
      </c>
      <c r="Q2814" s="238">
        <f t="shared" si="265"/>
        <v>7664037.8644027403</v>
      </c>
      <c r="R2814" s="89">
        <v>0.05</v>
      </c>
      <c r="S2814" s="238">
        <f t="shared" si="262"/>
        <v>7280835.9711826025</v>
      </c>
    </row>
    <row r="2815" spans="2:19" ht="15" customHeight="1" x14ac:dyDescent="0.25">
      <c r="B2815" s="11">
        <v>2811</v>
      </c>
      <c r="C2815" s="161" t="s">
        <v>1232</v>
      </c>
      <c r="D2815" s="36"/>
      <c r="E2815" s="152">
        <v>42455</v>
      </c>
      <c r="F2815" s="58">
        <v>44482</v>
      </c>
      <c r="G2815" s="5">
        <f t="shared" si="260"/>
        <v>5.5534246575342463</v>
      </c>
      <c r="H2815" s="11">
        <v>15</v>
      </c>
      <c r="I2815" s="11"/>
      <c r="J2815" s="87">
        <v>0.05</v>
      </c>
      <c r="K2815" s="88">
        <f t="shared" si="261"/>
        <v>6.3333333333333325E-2</v>
      </c>
      <c r="L2815" s="238">
        <v>2372559</v>
      </c>
      <c r="M2815" s="238">
        <v>118627.95</v>
      </c>
      <c r="N2815" s="89">
        <v>7.0000000000000007E-2</v>
      </c>
      <c r="O2815" s="239">
        <f t="shared" si="263"/>
        <v>2538638.1300000004</v>
      </c>
      <c r="P2815" s="238">
        <f t="shared" si="264"/>
        <v>892881.92055424652</v>
      </c>
      <c r="Q2815" s="238">
        <f t="shared" si="265"/>
        <v>1645756.2094457538</v>
      </c>
      <c r="R2815" s="89">
        <v>0.05</v>
      </c>
      <c r="S2815" s="238">
        <f t="shared" si="262"/>
        <v>1563468.3989734661</v>
      </c>
    </row>
    <row r="2816" spans="2:19" ht="15" customHeight="1" x14ac:dyDescent="0.25">
      <c r="B2816" s="11">
        <v>2812</v>
      </c>
      <c r="C2816" s="161" t="s">
        <v>1233</v>
      </c>
      <c r="D2816" s="237"/>
      <c r="E2816" s="152">
        <v>42455</v>
      </c>
      <c r="F2816" s="58">
        <v>44482</v>
      </c>
      <c r="G2816" s="5">
        <f t="shared" si="260"/>
        <v>5.5534246575342463</v>
      </c>
      <c r="H2816" s="11">
        <v>25</v>
      </c>
      <c r="I2816" s="11"/>
      <c r="J2816" s="87">
        <v>0.05</v>
      </c>
      <c r="K2816" s="88">
        <f t="shared" si="261"/>
        <v>3.7999999999999999E-2</v>
      </c>
      <c r="L2816" s="238">
        <v>6993073</v>
      </c>
      <c r="M2816" s="238">
        <v>349653.65</v>
      </c>
      <c r="N2816" s="89">
        <v>0.05</v>
      </c>
      <c r="O2816" s="239">
        <f t="shared" si="263"/>
        <v>7342726.6500000004</v>
      </c>
      <c r="P2816" s="238">
        <f t="shared" si="264"/>
        <v>1549536.6108024656</v>
      </c>
      <c r="Q2816" s="238">
        <f t="shared" si="265"/>
        <v>5793190.0391975343</v>
      </c>
      <c r="R2816" s="89">
        <v>0.05</v>
      </c>
      <c r="S2816" s="238">
        <f t="shared" si="262"/>
        <v>5503530.5372376572</v>
      </c>
    </row>
    <row r="2817" spans="2:19" ht="15" customHeight="1" x14ac:dyDescent="0.25">
      <c r="B2817" s="11">
        <v>2813</v>
      </c>
      <c r="C2817" s="161" t="s">
        <v>1229</v>
      </c>
      <c r="D2817" s="36"/>
      <c r="E2817" s="152">
        <v>42455</v>
      </c>
      <c r="F2817" s="58">
        <v>44482</v>
      </c>
      <c r="G2817" s="5">
        <f t="shared" si="260"/>
        <v>5.5534246575342463</v>
      </c>
      <c r="H2817" s="11">
        <v>15</v>
      </c>
      <c r="I2817" s="11"/>
      <c r="J2817" s="87">
        <v>0.05</v>
      </c>
      <c r="K2817" s="88">
        <f t="shared" si="261"/>
        <v>6.3333333333333325E-2</v>
      </c>
      <c r="L2817" s="238">
        <v>2691212</v>
      </c>
      <c r="M2817" s="238">
        <v>134560.6</v>
      </c>
      <c r="N2817" s="89">
        <v>0.05</v>
      </c>
      <c r="O2817" s="239">
        <f t="shared" si="263"/>
        <v>2825772.6</v>
      </c>
      <c r="P2817" s="238">
        <f t="shared" si="264"/>
        <v>993871.96478356142</v>
      </c>
      <c r="Q2817" s="238">
        <f t="shared" si="265"/>
        <v>1831900.6352164387</v>
      </c>
      <c r="R2817" s="89">
        <v>0.05</v>
      </c>
      <c r="S2817" s="238">
        <f t="shared" si="262"/>
        <v>1740305.6034556166</v>
      </c>
    </row>
    <row r="2818" spans="2:19" ht="15" customHeight="1" x14ac:dyDescent="0.25">
      <c r="B2818" s="11">
        <v>2814</v>
      </c>
      <c r="C2818" s="161" t="s">
        <v>1230</v>
      </c>
      <c r="D2818" s="36"/>
      <c r="E2818" s="152">
        <v>42455</v>
      </c>
      <c r="F2818" s="58">
        <v>44482</v>
      </c>
      <c r="G2818" s="5">
        <f t="shared" si="260"/>
        <v>5.5534246575342463</v>
      </c>
      <c r="H2818" s="11">
        <v>15</v>
      </c>
      <c r="I2818" s="11"/>
      <c r="J2818" s="87">
        <v>0.05</v>
      </c>
      <c r="K2818" s="88">
        <f t="shared" si="261"/>
        <v>6.3333333333333325E-2</v>
      </c>
      <c r="L2818" s="238">
        <v>464233</v>
      </c>
      <c r="M2818" s="238">
        <v>23211.65</v>
      </c>
      <c r="N2818" s="89">
        <v>0.05</v>
      </c>
      <c r="O2818" s="239">
        <f t="shared" si="263"/>
        <v>487444.65</v>
      </c>
      <c r="P2818" s="238">
        <f t="shared" si="264"/>
        <v>171442.51877123286</v>
      </c>
      <c r="Q2818" s="238">
        <f t="shared" si="265"/>
        <v>316002.13122876716</v>
      </c>
      <c r="R2818" s="89">
        <v>0.05</v>
      </c>
      <c r="S2818" s="238">
        <f t="shared" si="262"/>
        <v>300202.02466732881</v>
      </c>
    </row>
    <row r="2819" spans="2:19" ht="15" customHeight="1" x14ac:dyDescent="0.25">
      <c r="B2819" s="11">
        <v>2815</v>
      </c>
      <c r="C2819" s="161" t="s">
        <v>1234</v>
      </c>
      <c r="D2819" s="36"/>
      <c r="E2819" s="152">
        <v>42795</v>
      </c>
      <c r="F2819" s="58">
        <v>44482</v>
      </c>
      <c r="G2819" s="5">
        <f t="shared" si="260"/>
        <v>4.6219178082191785</v>
      </c>
      <c r="H2819" s="11">
        <v>5</v>
      </c>
      <c r="I2819" s="11"/>
      <c r="J2819" s="87">
        <v>0.05</v>
      </c>
      <c r="K2819" s="88">
        <f t="shared" si="261"/>
        <v>0.19</v>
      </c>
      <c r="L2819" s="238">
        <v>237132.79999999999</v>
      </c>
      <c r="M2819" s="238">
        <v>53085.27</v>
      </c>
      <c r="N2819" s="89">
        <v>7.0000000000000007E-2</v>
      </c>
      <c r="O2819" s="239">
        <f t="shared" si="263"/>
        <v>253732.09599999999</v>
      </c>
      <c r="P2819" s="238">
        <f t="shared" si="264"/>
        <v>222818.48967364387</v>
      </c>
      <c r="Q2819" s="238">
        <f t="shared" si="265"/>
        <v>30913.606326356123</v>
      </c>
      <c r="R2819" s="89">
        <v>0.05</v>
      </c>
      <c r="S2819" s="238">
        <f t="shared" si="262"/>
        <v>29367.926010038314</v>
      </c>
    </row>
    <row r="2820" spans="2:19" ht="15" customHeight="1" x14ac:dyDescent="0.25">
      <c r="B2820" s="11">
        <v>2816</v>
      </c>
      <c r="C2820" s="161" t="s">
        <v>1235</v>
      </c>
      <c r="D2820" s="36"/>
      <c r="E2820" s="152">
        <v>43054</v>
      </c>
      <c r="F2820" s="58">
        <v>44482</v>
      </c>
      <c r="G2820" s="5">
        <f t="shared" si="260"/>
        <v>3.9123287671232876</v>
      </c>
      <c r="H2820" s="11">
        <v>3</v>
      </c>
      <c r="I2820" s="11"/>
      <c r="J2820" s="87">
        <v>0.05</v>
      </c>
      <c r="K2820" s="88">
        <f t="shared" si="261"/>
        <v>0.31666666666666665</v>
      </c>
      <c r="L2820" s="238">
        <v>68350.929999999993</v>
      </c>
      <c r="M2820" s="238">
        <v>24516.45</v>
      </c>
      <c r="N2820" s="89">
        <v>0.05</v>
      </c>
      <c r="O2820" s="239">
        <f t="shared" si="263"/>
        <v>71768.47649999999</v>
      </c>
      <c r="P2820" s="238">
        <f t="shared" si="264"/>
        <v>88914.260474794501</v>
      </c>
      <c r="Q2820" s="238">
        <f t="shared" si="265"/>
        <v>0</v>
      </c>
      <c r="R2820" s="89">
        <v>0.05</v>
      </c>
      <c r="S2820" s="238">
        <f t="shared" si="262"/>
        <v>3588.4238249999999</v>
      </c>
    </row>
    <row r="2821" spans="2:19" ht="15" customHeight="1" x14ac:dyDescent="0.25">
      <c r="B2821" s="11">
        <v>2817</v>
      </c>
      <c r="C2821" s="161" t="s">
        <v>1236</v>
      </c>
      <c r="D2821" s="36"/>
      <c r="E2821" s="152">
        <v>43340</v>
      </c>
      <c r="F2821" s="58">
        <v>44482</v>
      </c>
      <c r="G2821" s="5">
        <f t="shared" ref="G2821:G2884" si="266">(F2821-E2821)/(EDATE(F2821,12)-F2821)</f>
        <v>3.128767123287671</v>
      </c>
      <c r="H2821" s="11">
        <v>8</v>
      </c>
      <c r="I2821" s="11"/>
      <c r="J2821" s="87">
        <v>0.05</v>
      </c>
      <c r="K2821" s="88">
        <f t="shared" ref="K2821:K2884" si="267">(1-J2821)/H2821</f>
        <v>0.11874999999999999</v>
      </c>
      <c r="L2821" s="238">
        <v>649000</v>
      </c>
      <c r="M2821" s="238">
        <v>329407.51</v>
      </c>
      <c r="N2821" s="89">
        <v>0.05</v>
      </c>
      <c r="O2821" s="239">
        <f t="shared" si="263"/>
        <v>681450</v>
      </c>
      <c r="P2821" s="238">
        <f t="shared" si="264"/>
        <v>253186.67979452052</v>
      </c>
      <c r="Q2821" s="238">
        <f t="shared" si="265"/>
        <v>428263.32020547951</v>
      </c>
      <c r="R2821" s="89">
        <v>0.05</v>
      </c>
      <c r="S2821" s="238">
        <f t="shared" ref="S2821:S2884" si="268">IF(M2821&lt;=0,0,IF(Q2821&lt;=J2821*O2821,J2821*O2821,Q2821*(1-R2821)))</f>
        <v>406850.15419520554</v>
      </c>
    </row>
    <row r="2822" spans="2:19" ht="15" customHeight="1" x14ac:dyDescent="0.25">
      <c r="B2822" s="11">
        <v>2818</v>
      </c>
      <c r="C2822" s="161" t="s">
        <v>1237</v>
      </c>
      <c r="D2822" s="36"/>
      <c r="E2822" s="152">
        <v>43008</v>
      </c>
      <c r="F2822" s="58">
        <v>44482</v>
      </c>
      <c r="G2822" s="5">
        <f t="shared" si="266"/>
        <v>4.0383561643835613</v>
      </c>
      <c r="H2822" s="11">
        <v>1</v>
      </c>
      <c r="I2822" s="11"/>
      <c r="J2822" s="87">
        <v>0.05</v>
      </c>
      <c r="K2822" s="88">
        <f t="shared" si="267"/>
        <v>0.95</v>
      </c>
      <c r="L2822" s="238">
        <v>66582857.229999997</v>
      </c>
      <c r="M2822" s="238">
        <v>3329142.86</v>
      </c>
      <c r="N2822" s="89">
        <v>0.05</v>
      </c>
      <c r="O2822" s="239">
        <f t="shared" ref="O2822:O2885" si="269">L2822*(1+N2822)</f>
        <v>69912000.091499999</v>
      </c>
      <c r="P2822" s="238">
        <f t="shared" ref="P2822:P2885" si="270">O2822*K2822*G2822</f>
        <v>268213078.70719844</v>
      </c>
      <c r="Q2822" s="238">
        <f t="shared" ref="Q2822:Q2885" si="271">MAX(O2822-P2822,0)</f>
        <v>0</v>
      </c>
      <c r="R2822" s="89">
        <v>0.05</v>
      </c>
      <c r="S2822" s="238">
        <f t="shared" si="268"/>
        <v>3495600.0045750001</v>
      </c>
    </row>
    <row r="2823" spans="2:19" ht="15" customHeight="1" x14ac:dyDescent="0.25">
      <c r="B2823" s="11">
        <v>2819</v>
      </c>
      <c r="C2823" s="161" t="s">
        <v>1238</v>
      </c>
      <c r="D2823" s="36"/>
      <c r="E2823" s="152">
        <v>43039</v>
      </c>
      <c r="F2823" s="58">
        <v>44482</v>
      </c>
      <c r="G2823" s="5">
        <f t="shared" si="266"/>
        <v>3.9534246575342467</v>
      </c>
      <c r="H2823" s="11">
        <v>1</v>
      </c>
      <c r="I2823" s="11"/>
      <c r="J2823" s="87">
        <v>0.05</v>
      </c>
      <c r="K2823" s="88">
        <f t="shared" si="267"/>
        <v>0.95</v>
      </c>
      <c r="L2823" s="238">
        <v>53430631.439999998</v>
      </c>
      <c r="M2823" s="238">
        <v>2671531.5699999998</v>
      </c>
      <c r="N2823" s="89">
        <v>0.05</v>
      </c>
      <c r="O2823" s="239">
        <f t="shared" si="269"/>
        <v>56102163.012000002</v>
      </c>
      <c r="P2823" s="238">
        <f t="shared" si="270"/>
        <v>210705890.86301425</v>
      </c>
      <c r="Q2823" s="238">
        <f t="shared" si="271"/>
        <v>0</v>
      </c>
      <c r="R2823" s="89">
        <v>0.05</v>
      </c>
      <c r="S2823" s="238">
        <f t="shared" si="268"/>
        <v>2805108.1506000003</v>
      </c>
    </row>
    <row r="2824" spans="2:19" ht="15" customHeight="1" x14ac:dyDescent="0.25">
      <c r="B2824" s="11">
        <v>2820</v>
      </c>
      <c r="C2824" s="161" t="s">
        <v>1239</v>
      </c>
      <c r="D2824" s="36"/>
      <c r="E2824" s="152">
        <v>43365</v>
      </c>
      <c r="F2824" s="58">
        <v>44482</v>
      </c>
      <c r="G2824" s="5">
        <f t="shared" si="266"/>
        <v>3.0602739726027397</v>
      </c>
      <c r="H2824" s="11">
        <v>8</v>
      </c>
      <c r="I2824" s="11"/>
      <c r="J2824" s="87">
        <v>0.05</v>
      </c>
      <c r="K2824" s="88">
        <f t="shared" si="267"/>
        <v>0.11874999999999999</v>
      </c>
      <c r="L2824" s="238">
        <v>344564.73</v>
      </c>
      <c r="M2824" s="238">
        <v>179371.9</v>
      </c>
      <c r="N2824" s="89">
        <v>0.05</v>
      </c>
      <c r="O2824" s="239">
        <f t="shared" si="269"/>
        <v>361792.96649999998</v>
      </c>
      <c r="P2824" s="238">
        <f t="shared" si="270"/>
        <v>131478.28986351882</v>
      </c>
      <c r="Q2824" s="238">
        <f t="shared" si="271"/>
        <v>230314.67663648116</v>
      </c>
      <c r="R2824" s="89">
        <v>0.05</v>
      </c>
      <c r="S2824" s="238">
        <f t="shared" si="268"/>
        <v>218798.9428046571</v>
      </c>
    </row>
    <row r="2825" spans="2:19" ht="15" customHeight="1" x14ac:dyDescent="0.25">
      <c r="B2825" s="11">
        <v>2821</v>
      </c>
      <c r="C2825" s="161" t="s">
        <v>1240</v>
      </c>
      <c r="D2825" s="36"/>
      <c r="E2825" s="152">
        <v>43447</v>
      </c>
      <c r="F2825" s="58">
        <v>44482</v>
      </c>
      <c r="G2825" s="5">
        <f t="shared" si="266"/>
        <v>2.8356164383561642</v>
      </c>
      <c r="H2825" s="11">
        <v>8</v>
      </c>
      <c r="I2825" s="11"/>
      <c r="J2825" s="87">
        <v>0.05</v>
      </c>
      <c r="K2825" s="88">
        <f t="shared" si="267"/>
        <v>0.11874999999999999</v>
      </c>
      <c r="L2825" s="238">
        <v>21691.360000000001</v>
      </c>
      <c r="M2825" s="238">
        <v>12217.88</v>
      </c>
      <c r="N2825" s="89">
        <v>0.05</v>
      </c>
      <c r="O2825" s="239">
        <f t="shared" si="269"/>
        <v>22775.928</v>
      </c>
      <c r="P2825" s="238">
        <f t="shared" si="270"/>
        <v>7669.3257554794518</v>
      </c>
      <c r="Q2825" s="238">
        <f t="shared" si="271"/>
        <v>15106.602244520549</v>
      </c>
      <c r="R2825" s="89">
        <v>0.05</v>
      </c>
      <c r="S2825" s="238">
        <f t="shared" si="268"/>
        <v>14351.272132294522</v>
      </c>
    </row>
    <row r="2826" spans="2:19" ht="15" customHeight="1" x14ac:dyDescent="0.25">
      <c r="B2826" s="11">
        <v>2822</v>
      </c>
      <c r="C2826" s="161" t="s">
        <v>1241</v>
      </c>
      <c r="D2826" s="36"/>
      <c r="E2826" s="152">
        <v>43364</v>
      </c>
      <c r="F2826" s="58">
        <v>44482</v>
      </c>
      <c r="G2826" s="5">
        <f t="shared" si="266"/>
        <v>3.0630136986301371</v>
      </c>
      <c r="H2826" s="11">
        <v>10</v>
      </c>
      <c r="I2826" s="11"/>
      <c r="J2826" s="87">
        <v>0.05</v>
      </c>
      <c r="K2826" s="88">
        <f t="shared" si="267"/>
        <v>9.5000000000000001E-2</v>
      </c>
      <c r="L2826" s="238">
        <v>9605.2000000000007</v>
      </c>
      <c r="M2826" s="238">
        <v>4995.2299999999996</v>
      </c>
      <c r="N2826" s="89">
        <v>0.05</v>
      </c>
      <c r="O2826" s="239">
        <f t="shared" si="269"/>
        <v>10085.460000000001</v>
      </c>
      <c r="P2826" s="238">
        <f t="shared" si="270"/>
        <v>2934.730703013699</v>
      </c>
      <c r="Q2826" s="238">
        <f t="shared" si="271"/>
        <v>7150.729296986302</v>
      </c>
      <c r="R2826" s="89">
        <v>0.05</v>
      </c>
      <c r="S2826" s="238">
        <f t="shared" si="268"/>
        <v>6793.1928321369869</v>
      </c>
    </row>
    <row r="2827" spans="2:19" ht="15" customHeight="1" x14ac:dyDescent="0.25">
      <c r="B2827" s="11">
        <v>2823</v>
      </c>
      <c r="C2827" s="161" t="s">
        <v>1242</v>
      </c>
      <c r="D2827" s="36"/>
      <c r="E2827" s="152">
        <v>43405</v>
      </c>
      <c r="F2827" s="58">
        <v>44482</v>
      </c>
      <c r="G2827" s="5">
        <f t="shared" si="266"/>
        <v>2.9506849315068493</v>
      </c>
      <c r="H2827" s="11">
        <v>3</v>
      </c>
      <c r="I2827" s="11"/>
      <c r="J2827" s="87">
        <v>0.05</v>
      </c>
      <c r="K2827" s="88">
        <f t="shared" si="267"/>
        <v>0.31666666666666665</v>
      </c>
      <c r="L2827" s="238">
        <v>3870.4</v>
      </c>
      <c r="M2827" s="238">
        <v>2095.42</v>
      </c>
      <c r="N2827" s="89">
        <v>0.05</v>
      </c>
      <c r="O2827" s="239">
        <f t="shared" si="269"/>
        <v>4063.92</v>
      </c>
      <c r="P2827" s="238">
        <f t="shared" si="270"/>
        <v>3797.2600438356162</v>
      </c>
      <c r="Q2827" s="238">
        <f t="shared" si="271"/>
        <v>266.65995616438386</v>
      </c>
      <c r="R2827" s="89">
        <v>0.05</v>
      </c>
      <c r="S2827" s="238">
        <f t="shared" si="268"/>
        <v>253.32695835616465</v>
      </c>
    </row>
    <row r="2828" spans="2:19" ht="15" customHeight="1" x14ac:dyDescent="0.25">
      <c r="B2828" s="11">
        <v>2824</v>
      </c>
      <c r="C2828" s="161" t="s">
        <v>1243</v>
      </c>
      <c r="D2828" s="36"/>
      <c r="E2828" s="152">
        <v>43505</v>
      </c>
      <c r="F2828" s="58">
        <v>44482</v>
      </c>
      <c r="G2828" s="5">
        <f t="shared" si="266"/>
        <v>2.6767123287671235</v>
      </c>
      <c r="H2828" s="11">
        <v>8</v>
      </c>
      <c r="I2828" s="11"/>
      <c r="J2828" s="87">
        <v>0.05</v>
      </c>
      <c r="K2828" s="88">
        <f t="shared" si="267"/>
        <v>0.11874999999999999</v>
      </c>
      <c r="L2828" s="238">
        <v>627790.68000000005</v>
      </c>
      <c r="M2828" s="238">
        <v>372563.67</v>
      </c>
      <c r="N2828" s="89">
        <v>0.05</v>
      </c>
      <c r="O2828" s="239">
        <f t="shared" si="269"/>
        <v>659180.21400000004</v>
      </c>
      <c r="P2828" s="238">
        <f t="shared" si="270"/>
        <v>209526.75192606167</v>
      </c>
      <c r="Q2828" s="238">
        <f t="shared" si="271"/>
        <v>449653.46207393834</v>
      </c>
      <c r="R2828" s="89">
        <v>0.05</v>
      </c>
      <c r="S2828" s="238">
        <f t="shared" si="268"/>
        <v>427170.78897024138</v>
      </c>
    </row>
    <row r="2829" spans="2:19" ht="15" customHeight="1" x14ac:dyDescent="0.25">
      <c r="B2829" s="11">
        <v>2825</v>
      </c>
      <c r="C2829" s="161" t="s">
        <v>1244</v>
      </c>
      <c r="D2829" s="36"/>
      <c r="E2829" s="152">
        <v>43707</v>
      </c>
      <c r="F2829" s="58">
        <v>44482</v>
      </c>
      <c r="G2829" s="5">
        <f t="shared" si="266"/>
        <v>2.1232876712328768</v>
      </c>
      <c r="H2829" s="11">
        <v>3</v>
      </c>
      <c r="I2829" s="11"/>
      <c r="J2829" s="87">
        <v>0.05</v>
      </c>
      <c r="K2829" s="88">
        <f t="shared" si="267"/>
        <v>0.31666666666666665</v>
      </c>
      <c r="L2829" s="238">
        <v>7670</v>
      </c>
      <c r="M2829" s="238">
        <v>5356.11</v>
      </c>
      <c r="N2829" s="89">
        <v>0.05</v>
      </c>
      <c r="O2829" s="239">
        <f t="shared" si="269"/>
        <v>8053.5</v>
      </c>
      <c r="P2829" s="238">
        <f t="shared" si="270"/>
        <v>5414.9674657534251</v>
      </c>
      <c r="Q2829" s="238">
        <f t="shared" si="271"/>
        <v>2638.5325342465749</v>
      </c>
      <c r="R2829" s="89">
        <v>0.05</v>
      </c>
      <c r="S2829" s="238">
        <f t="shared" si="268"/>
        <v>2506.6059075342459</v>
      </c>
    </row>
    <row r="2830" spans="2:19" ht="15" customHeight="1" x14ac:dyDescent="0.25">
      <c r="B2830" s="11">
        <v>2826</v>
      </c>
      <c r="C2830" s="161" t="s">
        <v>1245</v>
      </c>
      <c r="D2830" s="36"/>
      <c r="E2830" s="152">
        <v>43483</v>
      </c>
      <c r="F2830" s="58">
        <v>44482</v>
      </c>
      <c r="G2830" s="5">
        <f t="shared" si="266"/>
        <v>2.7369863013698632</v>
      </c>
      <c r="H2830" s="11">
        <v>5</v>
      </c>
      <c r="I2830" s="11"/>
      <c r="J2830" s="87">
        <v>0.05</v>
      </c>
      <c r="K2830" s="88">
        <f t="shared" si="267"/>
        <v>0.19</v>
      </c>
      <c r="L2830" s="238">
        <v>120748.22</v>
      </c>
      <c r="M2830" s="238">
        <v>70275.47</v>
      </c>
      <c r="N2830" s="89">
        <v>0.05</v>
      </c>
      <c r="O2830" s="239">
        <f t="shared" si="269"/>
        <v>126785.63100000001</v>
      </c>
      <c r="P2830" s="238">
        <f t="shared" si="270"/>
        <v>65932.001698931519</v>
      </c>
      <c r="Q2830" s="238">
        <f t="shared" si="271"/>
        <v>60853.629301068489</v>
      </c>
      <c r="R2830" s="89">
        <v>0.05</v>
      </c>
      <c r="S2830" s="238">
        <f t="shared" si="268"/>
        <v>57810.947836015061</v>
      </c>
    </row>
    <row r="2831" spans="2:19" ht="15" customHeight="1" x14ac:dyDescent="0.25">
      <c r="B2831" s="11">
        <v>2827</v>
      </c>
      <c r="C2831" s="161" t="s">
        <v>1246</v>
      </c>
      <c r="D2831" s="36"/>
      <c r="E2831" s="152">
        <v>43882</v>
      </c>
      <c r="F2831" s="58">
        <v>44482</v>
      </c>
      <c r="G2831" s="5">
        <f t="shared" si="266"/>
        <v>1.6438356164383561</v>
      </c>
      <c r="H2831" s="11">
        <v>8</v>
      </c>
      <c r="I2831" s="11"/>
      <c r="J2831" s="87">
        <v>0.05</v>
      </c>
      <c r="K2831" s="88">
        <f t="shared" si="267"/>
        <v>0.11874999999999999</v>
      </c>
      <c r="L2831" s="238">
        <v>246620</v>
      </c>
      <c r="M2831" s="238">
        <v>194638.26</v>
      </c>
      <c r="N2831" s="89">
        <v>0.05</v>
      </c>
      <c r="O2831" s="239">
        <f t="shared" si="269"/>
        <v>258951</v>
      </c>
      <c r="P2831" s="238">
        <f t="shared" si="270"/>
        <v>50548.654109589035</v>
      </c>
      <c r="Q2831" s="238">
        <f t="shared" si="271"/>
        <v>208402.34589041097</v>
      </c>
      <c r="R2831" s="89">
        <v>0.05</v>
      </c>
      <c r="S2831" s="238">
        <f t="shared" si="268"/>
        <v>197982.22859589042</v>
      </c>
    </row>
    <row r="2832" spans="2:19" ht="15" customHeight="1" x14ac:dyDescent="0.25">
      <c r="B2832" s="11">
        <v>2828</v>
      </c>
      <c r="C2832" s="161" t="s">
        <v>1247</v>
      </c>
      <c r="D2832" s="36"/>
      <c r="E2832" s="152">
        <v>43666</v>
      </c>
      <c r="F2832" s="58">
        <v>44482</v>
      </c>
      <c r="G2832" s="5">
        <f t="shared" si="266"/>
        <v>2.2356164383561645</v>
      </c>
      <c r="H2832" s="11">
        <v>3</v>
      </c>
      <c r="I2832" s="11"/>
      <c r="J2832" s="87">
        <v>0.05</v>
      </c>
      <c r="K2832" s="88">
        <f t="shared" si="267"/>
        <v>0.31666666666666665</v>
      </c>
      <c r="L2832" s="238">
        <v>71744</v>
      </c>
      <c r="M2832" s="238">
        <v>48572.06</v>
      </c>
      <c r="N2832" s="89">
        <v>0.05</v>
      </c>
      <c r="O2832" s="239">
        <f t="shared" si="269"/>
        <v>75331.199999999997</v>
      </c>
      <c r="P2832" s="238">
        <f t="shared" si="270"/>
        <v>53330.361863013699</v>
      </c>
      <c r="Q2832" s="238">
        <f t="shared" si="271"/>
        <v>22000.838136986298</v>
      </c>
      <c r="R2832" s="89">
        <v>0.05</v>
      </c>
      <c r="S2832" s="238">
        <f t="shared" si="268"/>
        <v>20900.796230136981</v>
      </c>
    </row>
    <row r="2833" spans="2:19" ht="15" customHeight="1" x14ac:dyDescent="0.25">
      <c r="B2833" s="11">
        <v>2829</v>
      </c>
      <c r="C2833" s="161" t="s">
        <v>1248</v>
      </c>
      <c r="D2833" s="36"/>
      <c r="E2833" s="152">
        <v>43741</v>
      </c>
      <c r="F2833" s="58">
        <v>44482</v>
      </c>
      <c r="G2833" s="5">
        <f t="shared" si="266"/>
        <v>2.0301369863013701</v>
      </c>
      <c r="H2833" s="11">
        <v>3</v>
      </c>
      <c r="I2833" s="11"/>
      <c r="J2833" s="87">
        <v>0.05</v>
      </c>
      <c r="K2833" s="88">
        <f t="shared" si="267"/>
        <v>0.31666666666666665</v>
      </c>
      <c r="L2833" s="238">
        <v>71423.039999999994</v>
      </c>
      <c r="M2833" s="238">
        <v>51137.55</v>
      </c>
      <c r="N2833" s="89">
        <v>0.05</v>
      </c>
      <c r="O2833" s="239">
        <f t="shared" si="269"/>
        <v>74994.191999999995</v>
      </c>
      <c r="P2833" s="238">
        <f t="shared" si="270"/>
        <v>48212.019596712329</v>
      </c>
      <c r="Q2833" s="238">
        <f t="shared" si="271"/>
        <v>26782.172403287666</v>
      </c>
      <c r="R2833" s="89">
        <v>0.05</v>
      </c>
      <c r="S2833" s="238">
        <f t="shared" si="268"/>
        <v>25443.063783123282</v>
      </c>
    </row>
    <row r="2834" spans="2:19" ht="15" customHeight="1" x14ac:dyDescent="0.25">
      <c r="B2834" s="11">
        <v>2830</v>
      </c>
      <c r="C2834" s="161" t="s">
        <v>1249</v>
      </c>
      <c r="D2834" s="36"/>
      <c r="E2834" s="152">
        <v>43993</v>
      </c>
      <c r="F2834" s="58">
        <v>44482</v>
      </c>
      <c r="G2834" s="5">
        <f t="shared" si="266"/>
        <v>1.3397260273972602</v>
      </c>
      <c r="H2834" s="11">
        <v>3</v>
      </c>
      <c r="I2834" s="11"/>
      <c r="J2834" s="87">
        <v>0.05</v>
      </c>
      <c r="K2834" s="88">
        <f t="shared" si="267"/>
        <v>0.31666666666666665</v>
      </c>
      <c r="L2834" s="238">
        <v>135700</v>
      </c>
      <c r="M2834" s="238">
        <v>114932.32</v>
      </c>
      <c r="N2834" s="89">
        <v>0.05</v>
      </c>
      <c r="O2834" s="239">
        <f t="shared" si="269"/>
        <v>142485</v>
      </c>
      <c r="P2834" s="238">
        <f t="shared" si="270"/>
        <v>60448.773287671233</v>
      </c>
      <c r="Q2834" s="238">
        <f t="shared" si="271"/>
        <v>82036.22671232876</v>
      </c>
      <c r="R2834" s="89">
        <v>0.05</v>
      </c>
      <c r="S2834" s="238">
        <f t="shared" si="268"/>
        <v>77934.415376712321</v>
      </c>
    </row>
    <row r="2835" spans="2:19" ht="15" customHeight="1" x14ac:dyDescent="0.25">
      <c r="B2835" s="11">
        <v>2831</v>
      </c>
      <c r="C2835" s="161" t="s">
        <v>1250</v>
      </c>
      <c r="D2835" s="36"/>
      <c r="E2835" s="152">
        <v>43998</v>
      </c>
      <c r="F2835" s="58">
        <v>44482</v>
      </c>
      <c r="G2835" s="5">
        <f t="shared" si="266"/>
        <v>1.3260273972602741</v>
      </c>
      <c r="H2835" s="11">
        <v>3</v>
      </c>
      <c r="I2835" s="11"/>
      <c r="J2835" s="87">
        <v>0.05</v>
      </c>
      <c r="K2835" s="88">
        <f t="shared" si="267"/>
        <v>0.31666666666666665</v>
      </c>
      <c r="L2835" s="238">
        <v>82600</v>
      </c>
      <c r="M2835" s="238">
        <v>70173.789999999994</v>
      </c>
      <c r="N2835" s="89">
        <v>0.05</v>
      </c>
      <c r="O2835" s="239">
        <f t="shared" si="269"/>
        <v>86730</v>
      </c>
      <c r="P2835" s="238">
        <f t="shared" si="270"/>
        <v>36418.679452054799</v>
      </c>
      <c r="Q2835" s="238">
        <f t="shared" si="271"/>
        <v>50311.320547945201</v>
      </c>
      <c r="R2835" s="89">
        <v>0.05</v>
      </c>
      <c r="S2835" s="238">
        <f t="shared" si="268"/>
        <v>47795.75452054794</v>
      </c>
    </row>
    <row r="2836" spans="2:19" ht="15" customHeight="1" x14ac:dyDescent="0.25">
      <c r="B2836" s="11">
        <v>2832</v>
      </c>
      <c r="C2836" s="161" t="s">
        <v>1251</v>
      </c>
      <c r="D2836" s="36"/>
      <c r="E2836" s="152">
        <v>44081</v>
      </c>
      <c r="F2836" s="58">
        <v>44482</v>
      </c>
      <c r="G2836" s="5">
        <f t="shared" si="266"/>
        <v>1.0986301369863014</v>
      </c>
      <c r="H2836" s="11">
        <v>3</v>
      </c>
      <c r="I2836" s="11"/>
      <c r="J2836" s="87">
        <v>0.05</v>
      </c>
      <c r="K2836" s="88">
        <f t="shared" si="267"/>
        <v>0.31666666666666665</v>
      </c>
      <c r="L2836" s="238">
        <v>26904</v>
      </c>
      <c r="M2836" s="238">
        <v>24019.01</v>
      </c>
      <c r="N2836" s="89">
        <v>0.05</v>
      </c>
      <c r="O2836" s="239">
        <f t="shared" si="269"/>
        <v>28249.200000000001</v>
      </c>
      <c r="P2836" s="238">
        <f t="shared" si="270"/>
        <v>9827.8837808219178</v>
      </c>
      <c r="Q2836" s="238">
        <f t="shared" si="271"/>
        <v>18421.316219178083</v>
      </c>
      <c r="R2836" s="89">
        <v>0.05</v>
      </c>
      <c r="S2836" s="238">
        <f t="shared" si="268"/>
        <v>17500.250408219177</v>
      </c>
    </row>
    <row r="2837" spans="2:19" ht="15" customHeight="1" x14ac:dyDescent="0.25">
      <c r="B2837" s="11">
        <v>2833</v>
      </c>
      <c r="C2837" s="161" t="s">
        <v>1252</v>
      </c>
      <c r="D2837" s="36"/>
      <c r="E2837" s="152">
        <v>44159</v>
      </c>
      <c r="F2837" s="58">
        <v>44482</v>
      </c>
      <c r="G2837" s="5">
        <f t="shared" si="266"/>
        <v>0.8849315068493151</v>
      </c>
      <c r="H2837" s="11">
        <v>3</v>
      </c>
      <c r="I2837" s="11"/>
      <c r="J2837" s="87">
        <v>0.05</v>
      </c>
      <c r="K2837" s="88">
        <f t="shared" si="267"/>
        <v>0.31666666666666665</v>
      </c>
      <c r="L2837" s="238">
        <v>5310</v>
      </c>
      <c r="M2837" s="238">
        <v>4956.1899999999996</v>
      </c>
      <c r="N2837" s="89">
        <v>0.05</v>
      </c>
      <c r="O2837" s="239">
        <f t="shared" si="269"/>
        <v>5575.5</v>
      </c>
      <c r="P2837" s="238">
        <f t="shared" si="270"/>
        <v>1562.4129452054794</v>
      </c>
      <c r="Q2837" s="238">
        <f t="shared" si="271"/>
        <v>4013.0870547945206</v>
      </c>
      <c r="R2837" s="89">
        <v>0.05</v>
      </c>
      <c r="S2837" s="238">
        <f t="shared" si="268"/>
        <v>3812.4327020547944</v>
      </c>
    </row>
    <row r="2838" spans="2:19" ht="15" customHeight="1" x14ac:dyDescent="0.25">
      <c r="B2838" s="11">
        <v>2834</v>
      </c>
      <c r="C2838" s="161" t="s">
        <v>1253</v>
      </c>
      <c r="D2838" s="36"/>
      <c r="E2838" s="152">
        <v>43879</v>
      </c>
      <c r="F2838" s="58">
        <v>44482</v>
      </c>
      <c r="G2838" s="5">
        <f t="shared" si="266"/>
        <v>1.6520547945205479</v>
      </c>
      <c r="H2838" s="11">
        <v>3</v>
      </c>
      <c r="I2838" s="11"/>
      <c r="J2838" s="87">
        <v>0.05</v>
      </c>
      <c r="K2838" s="88">
        <f t="shared" si="267"/>
        <v>0.31666666666666665</v>
      </c>
      <c r="L2838" s="238">
        <v>71423.039999999994</v>
      </c>
      <c r="M2838" s="238">
        <v>56257.440000000002</v>
      </c>
      <c r="N2838" s="89">
        <v>0.05</v>
      </c>
      <c r="O2838" s="239">
        <f t="shared" si="269"/>
        <v>74994.191999999995</v>
      </c>
      <c r="P2838" s="238">
        <f t="shared" si="270"/>
        <v>39233.262910684927</v>
      </c>
      <c r="Q2838" s="238">
        <f t="shared" si="271"/>
        <v>35760.929089315068</v>
      </c>
      <c r="R2838" s="89">
        <v>0.05</v>
      </c>
      <c r="S2838" s="238">
        <f t="shared" si="268"/>
        <v>33972.882634849317</v>
      </c>
    </row>
    <row r="2839" spans="2:19" ht="15" customHeight="1" x14ac:dyDescent="0.25">
      <c r="B2839" s="11">
        <v>2835</v>
      </c>
      <c r="C2839" s="161" t="s">
        <v>1254</v>
      </c>
      <c r="D2839" s="36"/>
      <c r="E2839" s="152">
        <v>44069</v>
      </c>
      <c r="F2839" s="58">
        <v>44482</v>
      </c>
      <c r="G2839" s="5">
        <f t="shared" si="266"/>
        <v>1.1315068493150684</v>
      </c>
      <c r="H2839" s="11">
        <v>15</v>
      </c>
      <c r="I2839" s="11"/>
      <c r="J2839" s="87">
        <v>0.05</v>
      </c>
      <c r="K2839" s="88">
        <f t="shared" si="267"/>
        <v>6.3333333333333325E-2</v>
      </c>
      <c r="L2839" s="238">
        <v>1298000</v>
      </c>
      <c r="M2839" s="238">
        <v>1150703.67</v>
      </c>
      <c r="N2839" s="89">
        <v>0.05</v>
      </c>
      <c r="O2839" s="239">
        <f t="shared" si="269"/>
        <v>1362900</v>
      </c>
      <c r="P2839" s="238">
        <f t="shared" si="270"/>
        <v>97668.276712328749</v>
      </c>
      <c r="Q2839" s="238">
        <f t="shared" si="271"/>
        <v>1265231.7232876713</v>
      </c>
      <c r="R2839" s="89">
        <v>0.05</v>
      </c>
      <c r="S2839" s="238">
        <f t="shared" si="268"/>
        <v>1201970.1371232877</v>
      </c>
    </row>
    <row r="2840" spans="2:19" ht="15" customHeight="1" x14ac:dyDescent="0.25">
      <c r="B2840" s="11">
        <v>2836</v>
      </c>
      <c r="C2840" s="161" t="s">
        <v>1255</v>
      </c>
      <c r="D2840" s="36"/>
      <c r="E2840" s="152">
        <v>44130</v>
      </c>
      <c r="F2840" s="58">
        <v>44482</v>
      </c>
      <c r="G2840" s="5">
        <f t="shared" si="266"/>
        <v>0.96438356164383565</v>
      </c>
      <c r="H2840" s="11">
        <v>8</v>
      </c>
      <c r="I2840" s="11"/>
      <c r="J2840" s="87">
        <v>0.05</v>
      </c>
      <c r="K2840" s="88">
        <f t="shared" si="267"/>
        <v>0.11874999999999999</v>
      </c>
      <c r="L2840" s="238">
        <v>682040</v>
      </c>
      <c r="M2840" s="238">
        <v>626299.57999999996</v>
      </c>
      <c r="N2840" s="89">
        <v>0.05</v>
      </c>
      <c r="O2840" s="239">
        <f t="shared" si="269"/>
        <v>716142</v>
      </c>
      <c r="P2840" s="238">
        <f t="shared" si="270"/>
        <v>82012.974246575352</v>
      </c>
      <c r="Q2840" s="238">
        <f t="shared" si="271"/>
        <v>634129.02575342462</v>
      </c>
      <c r="R2840" s="89">
        <v>0.05</v>
      </c>
      <c r="S2840" s="238">
        <f t="shared" si="268"/>
        <v>602422.57446575339</v>
      </c>
    </row>
    <row r="2841" spans="2:19" ht="15" customHeight="1" x14ac:dyDescent="0.25">
      <c r="B2841" s="11">
        <v>2837</v>
      </c>
      <c r="C2841" s="161" t="s">
        <v>1256</v>
      </c>
      <c r="D2841" s="36"/>
      <c r="E2841" s="152">
        <v>44139</v>
      </c>
      <c r="F2841" s="58">
        <v>44482</v>
      </c>
      <c r="G2841" s="5">
        <f t="shared" si="266"/>
        <v>0.9397260273972603</v>
      </c>
      <c r="H2841" s="11">
        <v>8</v>
      </c>
      <c r="I2841" s="11"/>
      <c r="J2841" s="87">
        <v>0.05</v>
      </c>
      <c r="K2841" s="88">
        <f t="shared" si="267"/>
        <v>0.11874999999999999</v>
      </c>
      <c r="L2841" s="238">
        <v>67260</v>
      </c>
      <c r="M2841" s="238">
        <v>62078.22</v>
      </c>
      <c r="N2841" s="89">
        <v>0.05</v>
      </c>
      <c r="O2841" s="239">
        <f t="shared" si="269"/>
        <v>70623</v>
      </c>
      <c r="P2841" s="238">
        <f t="shared" si="270"/>
        <v>7880.9947089041088</v>
      </c>
      <c r="Q2841" s="238">
        <f t="shared" si="271"/>
        <v>62742.005291095891</v>
      </c>
      <c r="R2841" s="89">
        <v>0.05</v>
      </c>
      <c r="S2841" s="238">
        <f t="shared" si="268"/>
        <v>59604.905026541092</v>
      </c>
    </row>
    <row r="2842" spans="2:19" ht="15" customHeight="1" x14ac:dyDescent="0.25">
      <c r="B2842" s="11">
        <v>2838</v>
      </c>
      <c r="C2842" s="161" t="s">
        <v>1256</v>
      </c>
      <c r="D2842" s="36"/>
      <c r="E2842" s="152">
        <v>44139</v>
      </c>
      <c r="F2842" s="58">
        <v>44482</v>
      </c>
      <c r="G2842" s="5">
        <f t="shared" si="266"/>
        <v>0.9397260273972603</v>
      </c>
      <c r="H2842" s="11">
        <v>8</v>
      </c>
      <c r="I2842" s="11"/>
      <c r="J2842" s="87">
        <v>0.05</v>
      </c>
      <c r="K2842" s="88">
        <f t="shared" si="267"/>
        <v>0.11874999999999999</v>
      </c>
      <c r="L2842" s="238">
        <v>67260</v>
      </c>
      <c r="M2842" s="238">
        <v>62078.22</v>
      </c>
      <c r="N2842" s="89">
        <v>0.05</v>
      </c>
      <c r="O2842" s="239">
        <f t="shared" si="269"/>
        <v>70623</v>
      </c>
      <c r="P2842" s="238">
        <f t="shared" si="270"/>
        <v>7880.9947089041088</v>
      </c>
      <c r="Q2842" s="238">
        <f t="shared" si="271"/>
        <v>62742.005291095891</v>
      </c>
      <c r="R2842" s="89">
        <v>0.05</v>
      </c>
      <c r="S2842" s="238">
        <f t="shared" si="268"/>
        <v>59604.905026541092</v>
      </c>
    </row>
    <row r="2843" spans="2:19" ht="15" customHeight="1" x14ac:dyDescent="0.25">
      <c r="B2843" s="11">
        <v>2839</v>
      </c>
      <c r="C2843" s="161" t="s">
        <v>1256</v>
      </c>
      <c r="D2843" s="36"/>
      <c r="E2843" s="152">
        <v>44139</v>
      </c>
      <c r="F2843" s="58">
        <v>44482</v>
      </c>
      <c r="G2843" s="5">
        <f t="shared" si="266"/>
        <v>0.9397260273972603</v>
      </c>
      <c r="H2843" s="11">
        <v>8</v>
      </c>
      <c r="I2843" s="11"/>
      <c r="J2843" s="87">
        <v>0.05</v>
      </c>
      <c r="K2843" s="88">
        <f t="shared" si="267"/>
        <v>0.11874999999999999</v>
      </c>
      <c r="L2843" s="238">
        <v>67260</v>
      </c>
      <c r="M2843" s="238">
        <v>62078.22</v>
      </c>
      <c r="N2843" s="89">
        <v>0.05</v>
      </c>
      <c r="O2843" s="239">
        <f t="shared" si="269"/>
        <v>70623</v>
      </c>
      <c r="P2843" s="238">
        <f t="shared" si="270"/>
        <v>7880.9947089041088</v>
      </c>
      <c r="Q2843" s="238">
        <f t="shared" si="271"/>
        <v>62742.005291095891</v>
      </c>
      <c r="R2843" s="89">
        <v>0.05</v>
      </c>
      <c r="S2843" s="238">
        <f t="shared" si="268"/>
        <v>59604.905026541092</v>
      </c>
    </row>
    <row r="2844" spans="2:19" ht="15" customHeight="1" x14ac:dyDescent="0.25">
      <c r="B2844" s="11">
        <v>2840</v>
      </c>
      <c r="C2844" s="161" t="s">
        <v>1257</v>
      </c>
      <c r="D2844" s="36"/>
      <c r="E2844" s="152">
        <v>44159</v>
      </c>
      <c r="F2844" s="58">
        <v>44482</v>
      </c>
      <c r="G2844" s="5">
        <f t="shared" si="266"/>
        <v>0.8849315068493151</v>
      </c>
      <c r="H2844" s="11">
        <v>5</v>
      </c>
      <c r="I2844" s="11"/>
      <c r="J2844" s="87">
        <v>0.05</v>
      </c>
      <c r="K2844" s="88">
        <f t="shared" si="267"/>
        <v>0.19</v>
      </c>
      <c r="L2844" s="238">
        <v>24780</v>
      </c>
      <c r="M2844" s="238">
        <v>23128.91</v>
      </c>
      <c r="N2844" s="89">
        <v>0.05</v>
      </c>
      <c r="O2844" s="239">
        <f t="shared" si="269"/>
        <v>26019</v>
      </c>
      <c r="P2844" s="238">
        <f t="shared" si="270"/>
        <v>4374.7562465753426</v>
      </c>
      <c r="Q2844" s="238">
        <f t="shared" si="271"/>
        <v>21644.243753424656</v>
      </c>
      <c r="R2844" s="89">
        <v>0.05</v>
      </c>
      <c r="S2844" s="238">
        <f t="shared" si="268"/>
        <v>20562.031565753423</v>
      </c>
    </row>
    <row r="2845" spans="2:19" ht="15" customHeight="1" x14ac:dyDescent="0.25">
      <c r="B2845" s="11">
        <v>2841</v>
      </c>
      <c r="C2845" s="161" t="s">
        <v>1258</v>
      </c>
      <c r="D2845" s="36"/>
      <c r="E2845" s="152">
        <v>44162</v>
      </c>
      <c r="F2845" s="58">
        <v>44482</v>
      </c>
      <c r="G2845" s="5">
        <f t="shared" si="266"/>
        <v>0.87671232876712324</v>
      </c>
      <c r="H2845" s="11">
        <v>8</v>
      </c>
      <c r="I2845" s="11"/>
      <c r="J2845" s="87">
        <v>0.05</v>
      </c>
      <c r="K2845" s="88">
        <f t="shared" si="267"/>
        <v>0.11874999999999999</v>
      </c>
      <c r="L2845" s="238">
        <v>13806</v>
      </c>
      <c r="M2845" s="238">
        <v>12907.66</v>
      </c>
      <c r="N2845" s="89">
        <v>0.05</v>
      </c>
      <c r="O2845" s="239">
        <f t="shared" si="269"/>
        <v>14496.300000000001</v>
      </c>
      <c r="P2845" s="238">
        <f t="shared" si="270"/>
        <v>1509.2038356164383</v>
      </c>
      <c r="Q2845" s="238">
        <f t="shared" si="271"/>
        <v>12987.096164383564</v>
      </c>
      <c r="R2845" s="89">
        <v>0.05</v>
      </c>
      <c r="S2845" s="238">
        <f t="shared" si="268"/>
        <v>12337.741356164384</v>
      </c>
    </row>
    <row r="2846" spans="2:19" ht="15" customHeight="1" x14ac:dyDescent="0.25">
      <c r="B2846" s="11">
        <v>2842</v>
      </c>
      <c r="C2846" s="161" t="s">
        <v>1259</v>
      </c>
      <c r="D2846" s="36"/>
      <c r="E2846" s="152">
        <v>44247</v>
      </c>
      <c r="F2846" s="58">
        <v>44482</v>
      </c>
      <c r="G2846" s="5">
        <f t="shared" si="266"/>
        <v>0.64383561643835618</v>
      </c>
      <c r="H2846" s="11">
        <v>8</v>
      </c>
      <c r="I2846" s="11"/>
      <c r="J2846" s="87">
        <v>0.05</v>
      </c>
      <c r="K2846" s="88">
        <f t="shared" si="267"/>
        <v>0.11874999999999999</v>
      </c>
      <c r="L2846" s="238">
        <v>218300</v>
      </c>
      <c r="M2846" s="238">
        <v>213754.58</v>
      </c>
      <c r="N2846" s="89">
        <v>0.05</v>
      </c>
      <c r="O2846" s="239">
        <f t="shared" si="269"/>
        <v>229215</v>
      </c>
      <c r="P2846" s="238">
        <f t="shared" si="270"/>
        <v>17524.742722602739</v>
      </c>
      <c r="Q2846" s="238">
        <f t="shared" si="271"/>
        <v>211690.25727739726</v>
      </c>
      <c r="R2846" s="89">
        <v>0.05</v>
      </c>
      <c r="S2846" s="238">
        <f t="shared" si="268"/>
        <v>201105.7444135274</v>
      </c>
    </row>
    <row r="2847" spans="2:19" ht="15" customHeight="1" x14ac:dyDescent="0.25">
      <c r="B2847" s="11">
        <v>2843</v>
      </c>
      <c r="C2847" s="161" t="s">
        <v>1260</v>
      </c>
      <c r="D2847" s="36"/>
      <c r="E2847" s="152">
        <v>42217</v>
      </c>
      <c r="F2847" s="58">
        <v>44482</v>
      </c>
      <c r="G2847" s="5">
        <f t="shared" si="266"/>
        <v>6.2054794520547949</v>
      </c>
      <c r="H2847" s="11">
        <v>15</v>
      </c>
      <c r="I2847" s="11"/>
      <c r="J2847" s="87">
        <v>0.05</v>
      </c>
      <c r="K2847" s="88">
        <f t="shared" si="267"/>
        <v>6.3333333333333325E-2</v>
      </c>
      <c r="L2847" s="238">
        <v>136601</v>
      </c>
      <c r="M2847" s="238">
        <v>63051.43</v>
      </c>
      <c r="N2847" s="89">
        <v>0.05</v>
      </c>
      <c r="O2847" s="239">
        <f t="shared" si="269"/>
        <v>143431.05000000002</v>
      </c>
      <c r="P2847" s="238">
        <f t="shared" si="270"/>
        <v>56370.367458904118</v>
      </c>
      <c r="Q2847" s="238">
        <f t="shared" si="271"/>
        <v>87060.682541095899</v>
      </c>
      <c r="R2847" s="89">
        <v>0.05</v>
      </c>
      <c r="S2847" s="238">
        <f t="shared" si="268"/>
        <v>82707.648414041105</v>
      </c>
    </row>
    <row r="2848" spans="2:19" s="90" customFormat="1" ht="15" customHeight="1" x14ac:dyDescent="0.25">
      <c r="B2848" s="11">
        <v>2844</v>
      </c>
      <c r="C2848" s="161" t="s">
        <v>1261</v>
      </c>
      <c r="D2848" s="36"/>
      <c r="E2848" s="152">
        <v>42455</v>
      </c>
      <c r="F2848" s="58">
        <v>44482</v>
      </c>
      <c r="G2848" s="5">
        <f t="shared" si="266"/>
        <v>5.5534246575342463</v>
      </c>
      <c r="H2848" s="11">
        <v>8</v>
      </c>
      <c r="I2848" s="11"/>
      <c r="J2848" s="87">
        <v>0.05</v>
      </c>
      <c r="K2848" s="88">
        <f t="shared" si="267"/>
        <v>0.11874999999999999</v>
      </c>
      <c r="L2848" s="238">
        <v>21774124</v>
      </c>
      <c r="M2848" s="238">
        <v>11431415.1</v>
      </c>
      <c r="N2848" s="89">
        <v>0.05</v>
      </c>
      <c r="O2848" s="239">
        <f t="shared" si="269"/>
        <v>22862830.199999999</v>
      </c>
      <c r="P2848" s="238">
        <f t="shared" si="270"/>
        <v>15077331.840626709</v>
      </c>
      <c r="Q2848" s="238">
        <f t="shared" si="271"/>
        <v>7785498.3593732901</v>
      </c>
      <c r="R2848" s="89">
        <v>0.05</v>
      </c>
      <c r="S2848" s="238">
        <f t="shared" si="268"/>
        <v>7396223.4414046248</v>
      </c>
    </row>
    <row r="2849" spans="2:19" ht="15" customHeight="1" x14ac:dyDescent="0.25">
      <c r="B2849" s="11">
        <v>2845</v>
      </c>
      <c r="C2849" s="161" t="s">
        <v>1262</v>
      </c>
      <c r="D2849" s="36"/>
      <c r="E2849" s="152">
        <v>43390</v>
      </c>
      <c r="F2849" s="58">
        <v>44482</v>
      </c>
      <c r="G2849" s="5">
        <f t="shared" si="266"/>
        <v>2.9917808219178084</v>
      </c>
      <c r="H2849" s="11">
        <v>3</v>
      </c>
      <c r="I2849" s="11"/>
      <c r="J2849" s="87">
        <v>0.05</v>
      </c>
      <c r="K2849" s="88">
        <f t="shared" si="267"/>
        <v>0.31666666666666665</v>
      </c>
      <c r="L2849" s="238">
        <v>11210</v>
      </c>
      <c r="M2849" s="238">
        <v>8595.77</v>
      </c>
      <c r="N2849" s="89">
        <v>0.05</v>
      </c>
      <c r="O2849" s="239">
        <f t="shared" si="269"/>
        <v>11770.5</v>
      </c>
      <c r="P2849" s="238">
        <f t="shared" si="270"/>
        <v>11151.339452054795</v>
      </c>
      <c r="Q2849" s="238">
        <f t="shared" si="271"/>
        <v>619.1605479452046</v>
      </c>
      <c r="R2849" s="89">
        <v>0.05</v>
      </c>
      <c r="S2849" s="238">
        <f t="shared" si="268"/>
        <v>588.20252054794435</v>
      </c>
    </row>
    <row r="2850" spans="2:19" ht="15" customHeight="1" x14ac:dyDescent="0.25">
      <c r="B2850" s="11">
        <v>2846</v>
      </c>
      <c r="C2850" s="161" t="s">
        <v>1263</v>
      </c>
      <c r="D2850" s="36"/>
      <c r="E2850" s="152">
        <v>43390</v>
      </c>
      <c r="F2850" s="58">
        <v>44482</v>
      </c>
      <c r="G2850" s="5">
        <f t="shared" si="266"/>
        <v>2.9917808219178084</v>
      </c>
      <c r="H2850" s="11">
        <v>3</v>
      </c>
      <c r="I2850" s="11"/>
      <c r="J2850" s="87">
        <v>0.05</v>
      </c>
      <c r="K2850" s="88">
        <f t="shared" si="267"/>
        <v>0.31666666666666665</v>
      </c>
      <c r="L2850" s="238">
        <v>4720</v>
      </c>
      <c r="M2850" s="238">
        <v>3619.27</v>
      </c>
      <c r="N2850" s="89">
        <v>0.05</v>
      </c>
      <c r="O2850" s="239">
        <f t="shared" si="269"/>
        <v>4956</v>
      </c>
      <c r="P2850" s="238">
        <f t="shared" si="270"/>
        <v>4695.3008219178082</v>
      </c>
      <c r="Q2850" s="238">
        <f t="shared" si="271"/>
        <v>260.69917808219179</v>
      </c>
      <c r="R2850" s="89">
        <v>0.05</v>
      </c>
      <c r="S2850" s="238">
        <f t="shared" si="268"/>
        <v>247.66421917808219</v>
      </c>
    </row>
    <row r="2851" spans="2:19" s="90" customFormat="1" ht="15" customHeight="1" x14ac:dyDescent="0.25">
      <c r="B2851" s="11">
        <v>2847</v>
      </c>
      <c r="C2851" s="161" t="s">
        <v>1264</v>
      </c>
      <c r="D2851" s="36"/>
      <c r="E2851" s="152">
        <v>42795</v>
      </c>
      <c r="F2851" s="58">
        <v>44482</v>
      </c>
      <c r="G2851" s="5">
        <f t="shared" si="266"/>
        <v>4.6219178082191785</v>
      </c>
      <c r="H2851" s="11">
        <v>5</v>
      </c>
      <c r="I2851" s="11"/>
      <c r="J2851" s="87">
        <v>0.05</v>
      </c>
      <c r="K2851" s="88">
        <f t="shared" si="267"/>
        <v>0.19</v>
      </c>
      <c r="L2851" s="238">
        <v>178500</v>
      </c>
      <c r="M2851" s="238">
        <v>109229.77</v>
      </c>
      <c r="N2851" s="89">
        <v>0.05</v>
      </c>
      <c r="O2851" s="239">
        <f t="shared" si="269"/>
        <v>187425</v>
      </c>
      <c r="P2851" s="238">
        <f t="shared" si="270"/>
        <v>164589.9595890411</v>
      </c>
      <c r="Q2851" s="238">
        <f t="shared" si="271"/>
        <v>22835.0404109589</v>
      </c>
      <c r="R2851" s="89">
        <v>0.05</v>
      </c>
      <c r="S2851" s="238">
        <f t="shared" si="268"/>
        <v>21693.288390410955</v>
      </c>
    </row>
    <row r="2852" spans="2:19" ht="15" customHeight="1" x14ac:dyDescent="0.25">
      <c r="B2852" s="11">
        <v>2848</v>
      </c>
      <c r="C2852" s="161" t="s">
        <v>1265</v>
      </c>
      <c r="D2852" s="36"/>
      <c r="E2852" s="152">
        <v>42795</v>
      </c>
      <c r="F2852" s="58">
        <v>44482</v>
      </c>
      <c r="G2852" s="5">
        <f t="shared" si="266"/>
        <v>4.6219178082191785</v>
      </c>
      <c r="H2852" s="11">
        <v>5</v>
      </c>
      <c r="I2852" s="11"/>
      <c r="J2852" s="87">
        <v>0.05</v>
      </c>
      <c r="K2852" s="88">
        <f t="shared" si="267"/>
        <v>0.19</v>
      </c>
      <c r="L2852" s="238">
        <v>195075</v>
      </c>
      <c r="M2852" s="238">
        <v>119372.54</v>
      </c>
      <c r="N2852" s="89">
        <v>0.05</v>
      </c>
      <c r="O2852" s="239">
        <f t="shared" si="269"/>
        <v>204828.75</v>
      </c>
      <c r="P2852" s="238">
        <f t="shared" si="270"/>
        <v>179873.31297945208</v>
      </c>
      <c r="Q2852" s="238">
        <f t="shared" si="271"/>
        <v>24955.437020547921</v>
      </c>
      <c r="R2852" s="89">
        <v>0.05</v>
      </c>
      <c r="S2852" s="238">
        <f t="shared" si="268"/>
        <v>23707.665169520522</v>
      </c>
    </row>
    <row r="2853" spans="2:19" ht="15" customHeight="1" x14ac:dyDescent="0.25">
      <c r="B2853" s="11">
        <v>2849</v>
      </c>
      <c r="C2853" s="161" t="s">
        <v>1266</v>
      </c>
      <c r="D2853" s="36"/>
      <c r="E2853" s="152">
        <v>42949</v>
      </c>
      <c r="F2853" s="58">
        <v>44482</v>
      </c>
      <c r="G2853" s="5">
        <f t="shared" si="266"/>
        <v>4.2</v>
      </c>
      <c r="H2853" s="11">
        <v>3</v>
      </c>
      <c r="I2853" s="11"/>
      <c r="J2853" s="87">
        <v>0.05</v>
      </c>
      <c r="K2853" s="88">
        <f t="shared" si="267"/>
        <v>0.31666666666666665</v>
      </c>
      <c r="L2853" s="238">
        <v>41300</v>
      </c>
      <c r="M2853" s="238">
        <v>26928.17</v>
      </c>
      <c r="N2853" s="89">
        <v>0.05</v>
      </c>
      <c r="O2853" s="239">
        <f t="shared" si="269"/>
        <v>43365</v>
      </c>
      <c r="P2853" s="238">
        <f t="shared" si="270"/>
        <v>57675.450000000004</v>
      </c>
      <c r="Q2853" s="238">
        <f t="shared" si="271"/>
        <v>0</v>
      </c>
      <c r="R2853" s="89">
        <v>0.05</v>
      </c>
      <c r="S2853" s="238">
        <f t="shared" si="268"/>
        <v>2168.25</v>
      </c>
    </row>
    <row r="2854" spans="2:19" s="90" customFormat="1" ht="15" customHeight="1" x14ac:dyDescent="0.25">
      <c r="B2854" s="11">
        <v>2850</v>
      </c>
      <c r="C2854" s="161" t="s">
        <v>1267</v>
      </c>
      <c r="D2854" s="36"/>
      <c r="E2854" s="152">
        <v>43089</v>
      </c>
      <c r="F2854" s="58">
        <v>44482</v>
      </c>
      <c r="G2854" s="5">
        <f t="shared" si="266"/>
        <v>3.8164383561643835</v>
      </c>
      <c r="H2854" s="11">
        <v>5</v>
      </c>
      <c r="I2854" s="11"/>
      <c r="J2854" s="87">
        <v>0.05</v>
      </c>
      <c r="K2854" s="88">
        <f t="shared" si="267"/>
        <v>0.19</v>
      </c>
      <c r="L2854" s="238">
        <v>309160</v>
      </c>
      <c r="M2854" s="238">
        <v>212841.84</v>
      </c>
      <c r="N2854" s="89">
        <v>0.05</v>
      </c>
      <c r="O2854" s="239">
        <f t="shared" si="269"/>
        <v>324618</v>
      </c>
      <c r="P2854" s="238">
        <f t="shared" si="270"/>
        <v>235388.07139726027</v>
      </c>
      <c r="Q2854" s="238">
        <f t="shared" si="271"/>
        <v>89229.928602739732</v>
      </c>
      <c r="R2854" s="89">
        <v>0.05</v>
      </c>
      <c r="S2854" s="238">
        <f t="shared" si="268"/>
        <v>84768.432172602741</v>
      </c>
    </row>
    <row r="2855" spans="2:19" ht="15" customHeight="1" x14ac:dyDescent="0.25">
      <c r="B2855" s="11">
        <v>2851</v>
      </c>
      <c r="C2855" s="161" t="s">
        <v>1268</v>
      </c>
      <c r="D2855" s="36"/>
      <c r="E2855" s="152">
        <v>43626</v>
      </c>
      <c r="F2855" s="58">
        <v>44482</v>
      </c>
      <c r="G2855" s="5">
        <f t="shared" si="266"/>
        <v>2.3452054794520549</v>
      </c>
      <c r="H2855" s="11">
        <v>5</v>
      </c>
      <c r="I2855" s="11"/>
      <c r="J2855" s="87">
        <v>0.05</v>
      </c>
      <c r="K2855" s="88">
        <f t="shared" si="267"/>
        <v>0.19</v>
      </c>
      <c r="L2855" s="238">
        <v>112690</v>
      </c>
      <c r="M2855" s="238">
        <v>93323.83</v>
      </c>
      <c r="N2855" s="89">
        <v>0.05</v>
      </c>
      <c r="O2855" s="239">
        <f t="shared" si="269"/>
        <v>118324.5</v>
      </c>
      <c r="P2855" s="238">
        <f t="shared" si="270"/>
        <v>52724.100493150683</v>
      </c>
      <c r="Q2855" s="238">
        <f t="shared" si="271"/>
        <v>65600.399506849324</v>
      </c>
      <c r="R2855" s="89">
        <v>0.05</v>
      </c>
      <c r="S2855" s="238">
        <f t="shared" si="268"/>
        <v>62320.379531506856</v>
      </c>
    </row>
    <row r="2856" spans="2:19" ht="15" customHeight="1" x14ac:dyDescent="0.25">
      <c r="B2856" s="11">
        <v>2852</v>
      </c>
      <c r="C2856" s="161" t="s">
        <v>1269</v>
      </c>
      <c r="D2856" s="36"/>
      <c r="E2856" s="152">
        <v>43431</v>
      </c>
      <c r="F2856" s="58">
        <v>44482</v>
      </c>
      <c r="G2856" s="5">
        <f t="shared" si="266"/>
        <v>2.8794520547945206</v>
      </c>
      <c r="H2856" s="11">
        <v>5</v>
      </c>
      <c r="I2856" s="11"/>
      <c r="J2856" s="87">
        <v>0.05</v>
      </c>
      <c r="K2856" s="88">
        <f t="shared" si="267"/>
        <v>0.19</v>
      </c>
      <c r="L2856" s="238">
        <v>75992</v>
      </c>
      <c r="M2856" s="238">
        <v>59081.18</v>
      </c>
      <c r="N2856" s="89">
        <v>0.05</v>
      </c>
      <c r="O2856" s="239">
        <f t="shared" si="269"/>
        <v>79791.600000000006</v>
      </c>
      <c r="P2856" s="238">
        <f t="shared" si="270"/>
        <v>43653.656449315073</v>
      </c>
      <c r="Q2856" s="238">
        <f t="shared" si="271"/>
        <v>36137.943550684933</v>
      </c>
      <c r="R2856" s="89">
        <v>0.05</v>
      </c>
      <c r="S2856" s="238">
        <f t="shared" si="268"/>
        <v>34331.046373150682</v>
      </c>
    </row>
    <row r="2857" spans="2:19" ht="15" customHeight="1" x14ac:dyDescent="0.25">
      <c r="B2857" s="11">
        <v>2853</v>
      </c>
      <c r="C2857" s="161" t="s">
        <v>1270</v>
      </c>
      <c r="D2857" s="36"/>
      <c r="E2857" s="152">
        <v>44173</v>
      </c>
      <c r="F2857" s="58">
        <v>44482</v>
      </c>
      <c r="G2857" s="5">
        <f t="shared" si="266"/>
        <v>0.84657534246575339</v>
      </c>
      <c r="H2857" s="11">
        <v>5</v>
      </c>
      <c r="I2857" s="11"/>
      <c r="J2857" s="87">
        <v>0.05</v>
      </c>
      <c r="K2857" s="88">
        <f t="shared" si="267"/>
        <v>0.19</v>
      </c>
      <c r="L2857" s="238">
        <v>818625</v>
      </c>
      <c r="M2857" s="238">
        <v>794335.39</v>
      </c>
      <c r="N2857" s="89">
        <v>0.05</v>
      </c>
      <c r="O2857" s="239">
        <f t="shared" si="269"/>
        <v>859556.25</v>
      </c>
      <c r="P2857" s="238">
        <f t="shared" si="270"/>
        <v>138259.03407534247</v>
      </c>
      <c r="Q2857" s="238">
        <f t="shared" si="271"/>
        <v>721297.21592465753</v>
      </c>
      <c r="R2857" s="89">
        <v>0.05</v>
      </c>
      <c r="S2857" s="238">
        <f t="shared" si="268"/>
        <v>685232.35512842459</v>
      </c>
    </row>
    <row r="2858" spans="2:19" s="90" customFormat="1" ht="15" customHeight="1" x14ac:dyDescent="0.25">
      <c r="B2858" s="11">
        <v>2854</v>
      </c>
      <c r="C2858" s="161" t="s">
        <v>1271</v>
      </c>
      <c r="D2858" s="36"/>
      <c r="E2858" s="152">
        <v>43502</v>
      </c>
      <c r="F2858" s="58">
        <v>44482</v>
      </c>
      <c r="G2858" s="5">
        <f t="shared" si="266"/>
        <v>2.6849315068493151</v>
      </c>
      <c r="H2858" s="11">
        <v>5</v>
      </c>
      <c r="I2858" s="11"/>
      <c r="J2858" s="87">
        <v>0.05</v>
      </c>
      <c r="K2858" s="88">
        <f t="shared" si="267"/>
        <v>0.19</v>
      </c>
      <c r="L2858" s="238">
        <v>513300</v>
      </c>
      <c r="M2858" s="238">
        <v>408558.67</v>
      </c>
      <c r="N2858" s="89">
        <v>0.05</v>
      </c>
      <c r="O2858" s="239">
        <f t="shared" si="269"/>
        <v>538965</v>
      </c>
      <c r="P2858" s="238">
        <f t="shared" si="270"/>
        <v>274945.98082191782</v>
      </c>
      <c r="Q2858" s="238">
        <f t="shared" si="271"/>
        <v>264019.01917808218</v>
      </c>
      <c r="R2858" s="89">
        <v>0.05</v>
      </c>
      <c r="S2858" s="238">
        <f t="shared" si="268"/>
        <v>250818.06821917807</v>
      </c>
    </row>
    <row r="2859" spans="2:19" ht="15" customHeight="1" x14ac:dyDescent="0.25">
      <c r="B2859" s="11">
        <v>2855</v>
      </c>
      <c r="C2859" s="161" t="s">
        <v>1272</v>
      </c>
      <c r="D2859" s="36"/>
      <c r="E2859" s="152">
        <v>42949</v>
      </c>
      <c r="F2859" s="58">
        <v>44482</v>
      </c>
      <c r="G2859" s="5">
        <f t="shared" si="266"/>
        <v>4.2</v>
      </c>
      <c r="H2859" s="11">
        <v>3</v>
      </c>
      <c r="I2859" s="11"/>
      <c r="J2859" s="87">
        <v>0.05</v>
      </c>
      <c r="K2859" s="88">
        <f t="shared" si="267"/>
        <v>0.31666666666666665</v>
      </c>
      <c r="L2859" s="238">
        <v>6844</v>
      </c>
      <c r="M2859" s="238">
        <v>4462.38</v>
      </c>
      <c r="N2859" s="89">
        <v>0.05</v>
      </c>
      <c r="O2859" s="239">
        <f t="shared" si="269"/>
        <v>7186.2000000000007</v>
      </c>
      <c r="P2859" s="238">
        <f t="shared" si="270"/>
        <v>9557.6460000000006</v>
      </c>
      <c r="Q2859" s="238">
        <f t="shared" si="271"/>
        <v>0</v>
      </c>
      <c r="R2859" s="89">
        <v>0.05</v>
      </c>
      <c r="S2859" s="238">
        <f t="shared" si="268"/>
        <v>359.31000000000006</v>
      </c>
    </row>
    <row r="2860" spans="2:19" ht="15" customHeight="1" x14ac:dyDescent="0.25">
      <c r="B2860" s="11">
        <v>2856</v>
      </c>
      <c r="C2860" s="161" t="s">
        <v>1273</v>
      </c>
      <c r="D2860" s="36"/>
      <c r="E2860" s="152">
        <v>43068</v>
      </c>
      <c r="F2860" s="58">
        <v>44482</v>
      </c>
      <c r="G2860" s="5">
        <f t="shared" si="266"/>
        <v>3.8739726027397259</v>
      </c>
      <c r="H2860" s="11">
        <v>3</v>
      </c>
      <c r="I2860" s="11"/>
      <c r="J2860" s="87">
        <v>0.05</v>
      </c>
      <c r="K2860" s="88">
        <f t="shared" si="267"/>
        <v>0.31666666666666665</v>
      </c>
      <c r="L2860" s="238">
        <v>6088.8</v>
      </c>
      <c r="M2860" s="238">
        <v>4158.5600000000004</v>
      </c>
      <c r="N2860" s="89">
        <v>0.05</v>
      </c>
      <c r="O2860" s="239">
        <f t="shared" si="269"/>
        <v>6393.2400000000007</v>
      </c>
      <c r="P2860" s="238">
        <f t="shared" si="270"/>
        <v>7842.9582575342465</v>
      </c>
      <c r="Q2860" s="238">
        <f t="shared" si="271"/>
        <v>0</v>
      </c>
      <c r="R2860" s="89">
        <v>0.05</v>
      </c>
      <c r="S2860" s="238">
        <f t="shared" si="268"/>
        <v>319.66200000000003</v>
      </c>
    </row>
    <row r="2861" spans="2:19" ht="15" customHeight="1" x14ac:dyDescent="0.25">
      <c r="B2861" s="11">
        <v>2857</v>
      </c>
      <c r="C2861" s="161" t="s">
        <v>1274</v>
      </c>
      <c r="D2861" s="36"/>
      <c r="E2861" s="152">
        <v>43068</v>
      </c>
      <c r="F2861" s="58">
        <v>44482</v>
      </c>
      <c r="G2861" s="5">
        <f t="shared" si="266"/>
        <v>3.8739726027397259</v>
      </c>
      <c r="H2861" s="11">
        <v>3</v>
      </c>
      <c r="I2861" s="11"/>
      <c r="J2861" s="87">
        <v>0.05</v>
      </c>
      <c r="K2861" s="88">
        <f t="shared" si="267"/>
        <v>0.31666666666666665</v>
      </c>
      <c r="L2861" s="238">
        <v>14986</v>
      </c>
      <c r="M2861" s="238">
        <v>10235.23</v>
      </c>
      <c r="N2861" s="89">
        <v>0.05</v>
      </c>
      <c r="O2861" s="239">
        <f t="shared" si="269"/>
        <v>15735.300000000001</v>
      </c>
      <c r="P2861" s="238">
        <f t="shared" si="270"/>
        <v>19303.40501369863</v>
      </c>
      <c r="Q2861" s="238">
        <f t="shared" si="271"/>
        <v>0</v>
      </c>
      <c r="R2861" s="89">
        <v>0.05</v>
      </c>
      <c r="S2861" s="238">
        <f t="shared" si="268"/>
        <v>786.7650000000001</v>
      </c>
    </row>
    <row r="2862" spans="2:19" ht="15" customHeight="1" x14ac:dyDescent="0.25">
      <c r="B2862" s="11">
        <v>2858</v>
      </c>
      <c r="C2862" s="161" t="s">
        <v>1275</v>
      </c>
      <c r="D2862" s="36"/>
      <c r="E2862" s="152">
        <v>43034</v>
      </c>
      <c r="F2862" s="58">
        <v>44482</v>
      </c>
      <c r="G2862" s="5">
        <f t="shared" si="266"/>
        <v>3.967123287671233</v>
      </c>
      <c r="H2862" s="11">
        <v>3</v>
      </c>
      <c r="I2862" s="11"/>
      <c r="J2862" s="87">
        <v>0.05</v>
      </c>
      <c r="K2862" s="88">
        <f t="shared" si="267"/>
        <v>0.31666666666666665</v>
      </c>
      <c r="L2862" s="238">
        <v>52008.5</v>
      </c>
      <c r="M2862" s="238">
        <v>35060.85</v>
      </c>
      <c r="N2862" s="89">
        <v>0.05</v>
      </c>
      <c r="O2862" s="239">
        <f t="shared" si="269"/>
        <v>54608.925000000003</v>
      </c>
      <c r="P2862" s="238">
        <f t="shared" si="270"/>
        <v>68602.773726027401</v>
      </c>
      <c r="Q2862" s="238">
        <f t="shared" si="271"/>
        <v>0</v>
      </c>
      <c r="R2862" s="89">
        <v>0.05</v>
      </c>
      <c r="S2862" s="238">
        <f t="shared" si="268"/>
        <v>2730.4462500000004</v>
      </c>
    </row>
    <row r="2863" spans="2:19" ht="15" customHeight="1" x14ac:dyDescent="0.25">
      <c r="B2863" s="11">
        <v>2859</v>
      </c>
      <c r="C2863" s="161" t="s">
        <v>1276</v>
      </c>
      <c r="D2863" s="36"/>
      <c r="E2863" s="152">
        <v>42966</v>
      </c>
      <c r="F2863" s="58">
        <v>44482</v>
      </c>
      <c r="G2863" s="5">
        <f t="shared" si="266"/>
        <v>4.1534246575342468</v>
      </c>
      <c r="H2863" s="11">
        <v>3</v>
      </c>
      <c r="I2863" s="11"/>
      <c r="J2863" s="87">
        <v>0.05</v>
      </c>
      <c r="K2863" s="88">
        <f t="shared" si="267"/>
        <v>0.31666666666666665</v>
      </c>
      <c r="L2863" s="238">
        <v>85904</v>
      </c>
      <c r="M2863" s="238">
        <v>56390.68</v>
      </c>
      <c r="N2863" s="89">
        <v>0.05</v>
      </c>
      <c r="O2863" s="239">
        <f t="shared" si="269"/>
        <v>90199.2</v>
      </c>
      <c r="P2863" s="238">
        <f t="shared" si="270"/>
        <v>118634.60076712328</v>
      </c>
      <c r="Q2863" s="238">
        <f t="shared" si="271"/>
        <v>0</v>
      </c>
      <c r="R2863" s="89">
        <v>0.05</v>
      </c>
      <c r="S2863" s="238">
        <f t="shared" si="268"/>
        <v>4509.96</v>
      </c>
    </row>
    <row r="2864" spans="2:19" ht="15" customHeight="1" x14ac:dyDescent="0.25">
      <c r="B2864" s="11">
        <v>2860</v>
      </c>
      <c r="C2864" s="161" t="s">
        <v>1277</v>
      </c>
      <c r="D2864" s="36"/>
      <c r="E2864" s="152">
        <v>43091</v>
      </c>
      <c r="F2864" s="58">
        <v>44482</v>
      </c>
      <c r="G2864" s="5">
        <f t="shared" si="266"/>
        <v>3.8109589041095893</v>
      </c>
      <c r="H2864" s="11">
        <v>3</v>
      </c>
      <c r="I2864" s="11"/>
      <c r="J2864" s="87">
        <v>0.05</v>
      </c>
      <c r="K2864" s="88">
        <f t="shared" si="267"/>
        <v>0.31666666666666665</v>
      </c>
      <c r="L2864" s="238">
        <v>52008.5</v>
      </c>
      <c r="M2864" s="238">
        <v>35832.42</v>
      </c>
      <c r="N2864" s="89">
        <v>0.05</v>
      </c>
      <c r="O2864" s="239">
        <f t="shared" si="269"/>
        <v>54608.925000000003</v>
      </c>
      <c r="P2864" s="238">
        <f t="shared" si="270"/>
        <v>65902.250174657544</v>
      </c>
      <c r="Q2864" s="238">
        <f t="shared" si="271"/>
        <v>0</v>
      </c>
      <c r="R2864" s="89">
        <v>0.05</v>
      </c>
      <c r="S2864" s="238">
        <f t="shared" si="268"/>
        <v>2730.4462500000004</v>
      </c>
    </row>
    <row r="2865" spans="2:19" ht="15" customHeight="1" x14ac:dyDescent="0.25">
      <c r="B2865" s="11">
        <v>2861</v>
      </c>
      <c r="C2865" s="161" t="s">
        <v>1278</v>
      </c>
      <c r="D2865" s="36"/>
      <c r="E2865" s="152">
        <v>43038</v>
      </c>
      <c r="F2865" s="58">
        <v>44482</v>
      </c>
      <c r="G2865" s="5">
        <f t="shared" si="266"/>
        <v>3.956164383561644</v>
      </c>
      <c r="H2865" s="11">
        <v>8</v>
      </c>
      <c r="I2865" s="11"/>
      <c r="J2865" s="87">
        <v>0.05</v>
      </c>
      <c r="K2865" s="88">
        <f t="shared" si="267"/>
        <v>0.11874999999999999</v>
      </c>
      <c r="L2865" s="238">
        <v>43858.080000000002</v>
      </c>
      <c r="M2865" s="238">
        <v>29612.01</v>
      </c>
      <c r="N2865" s="89">
        <v>0.05</v>
      </c>
      <c r="O2865" s="239">
        <f t="shared" si="269"/>
        <v>46050.984000000004</v>
      </c>
      <c r="P2865" s="238">
        <f t="shared" si="270"/>
        <v>21634.499949041099</v>
      </c>
      <c r="Q2865" s="238">
        <f t="shared" si="271"/>
        <v>24416.484050958905</v>
      </c>
      <c r="R2865" s="89">
        <v>0.05</v>
      </c>
      <c r="S2865" s="238">
        <f t="shared" si="268"/>
        <v>23195.65984841096</v>
      </c>
    </row>
    <row r="2866" spans="2:19" ht="15" customHeight="1" x14ac:dyDescent="0.25">
      <c r="B2866" s="11">
        <v>2862</v>
      </c>
      <c r="C2866" s="161" t="s">
        <v>1279</v>
      </c>
      <c r="D2866" s="36"/>
      <c r="E2866" s="152">
        <v>43110</v>
      </c>
      <c r="F2866" s="58">
        <v>44482</v>
      </c>
      <c r="G2866" s="5">
        <f t="shared" si="266"/>
        <v>3.7589041095890412</v>
      </c>
      <c r="H2866" s="11">
        <v>3</v>
      </c>
      <c r="I2866" s="11"/>
      <c r="J2866" s="87">
        <v>0.05</v>
      </c>
      <c r="K2866" s="88">
        <f t="shared" si="267"/>
        <v>0.31666666666666665</v>
      </c>
      <c r="L2866" s="238">
        <v>53100</v>
      </c>
      <c r="M2866" s="238">
        <v>36847.040000000001</v>
      </c>
      <c r="N2866" s="89">
        <v>0.05</v>
      </c>
      <c r="O2866" s="239">
        <f t="shared" si="269"/>
        <v>55755</v>
      </c>
      <c r="P2866" s="238">
        <f t="shared" si="270"/>
        <v>66366.271232876708</v>
      </c>
      <c r="Q2866" s="238">
        <f t="shared" si="271"/>
        <v>0</v>
      </c>
      <c r="R2866" s="89">
        <v>0.05</v>
      </c>
      <c r="S2866" s="238">
        <f t="shared" si="268"/>
        <v>2787.75</v>
      </c>
    </row>
    <row r="2867" spans="2:19" ht="15" customHeight="1" x14ac:dyDescent="0.25">
      <c r="B2867" s="11">
        <v>2863</v>
      </c>
      <c r="C2867" s="161" t="s">
        <v>1280</v>
      </c>
      <c r="D2867" s="36"/>
      <c r="E2867" s="152">
        <v>43341</v>
      </c>
      <c r="F2867" s="58">
        <v>44482</v>
      </c>
      <c r="G2867" s="5">
        <f t="shared" si="266"/>
        <v>3.1260273972602741</v>
      </c>
      <c r="H2867" s="11">
        <v>8</v>
      </c>
      <c r="I2867" s="11"/>
      <c r="J2867" s="87">
        <v>0.05</v>
      </c>
      <c r="K2867" s="88">
        <f t="shared" si="267"/>
        <v>0.11874999999999999</v>
      </c>
      <c r="L2867" s="238">
        <v>43398.879999999997</v>
      </c>
      <c r="M2867" s="238">
        <v>32724.55</v>
      </c>
      <c r="N2867" s="89">
        <v>0.05</v>
      </c>
      <c r="O2867" s="239">
        <f t="shared" si="269"/>
        <v>45568.824000000001</v>
      </c>
      <c r="P2867" s="238">
        <f t="shared" si="270"/>
        <v>16915.865333835616</v>
      </c>
      <c r="Q2867" s="238">
        <f t="shared" si="271"/>
        <v>28652.958666164384</v>
      </c>
      <c r="R2867" s="89">
        <v>0.05</v>
      </c>
      <c r="S2867" s="238">
        <f t="shared" si="268"/>
        <v>27220.310732856164</v>
      </c>
    </row>
    <row r="2868" spans="2:19" ht="15" customHeight="1" x14ac:dyDescent="0.25">
      <c r="B2868" s="11">
        <v>2864</v>
      </c>
      <c r="C2868" s="161" t="s">
        <v>1281</v>
      </c>
      <c r="D2868" s="237"/>
      <c r="E2868" s="152">
        <v>43348</v>
      </c>
      <c r="F2868" s="58">
        <v>44482</v>
      </c>
      <c r="G2868" s="5">
        <f t="shared" si="266"/>
        <v>3.106849315068493</v>
      </c>
      <c r="H2868" s="11">
        <v>3</v>
      </c>
      <c r="I2868" s="11"/>
      <c r="J2868" s="87">
        <v>0.05</v>
      </c>
      <c r="K2868" s="88">
        <f t="shared" si="267"/>
        <v>0.31666666666666665</v>
      </c>
      <c r="L2868" s="238">
        <v>332435.5</v>
      </c>
      <c r="M2868" s="238">
        <v>251275.7</v>
      </c>
      <c r="N2868" s="89">
        <v>0.05</v>
      </c>
      <c r="O2868" s="239">
        <f t="shared" si="269"/>
        <v>349057.27500000002</v>
      </c>
      <c r="P2868" s="238">
        <f t="shared" si="270"/>
        <v>343414.97932191781</v>
      </c>
      <c r="Q2868" s="238">
        <f t="shared" si="271"/>
        <v>5642.2956780822133</v>
      </c>
      <c r="R2868" s="89">
        <v>0.05</v>
      </c>
      <c r="S2868" s="238">
        <f t="shared" si="268"/>
        <v>17452.86375</v>
      </c>
    </row>
    <row r="2869" spans="2:19" ht="15" customHeight="1" x14ac:dyDescent="0.25">
      <c r="B2869" s="11">
        <v>2865</v>
      </c>
      <c r="C2869" s="161" t="s">
        <v>1282</v>
      </c>
      <c r="D2869" s="36"/>
      <c r="E2869" s="152">
        <v>43479</v>
      </c>
      <c r="F2869" s="58">
        <v>44482</v>
      </c>
      <c r="G2869" s="5">
        <f t="shared" si="266"/>
        <v>2.7479452054794522</v>
      </c>
      <c r="H2869" s="11">
        <v>3</v>
      </c>
      <c r="I2869" s="11"/>
      <c r="J2869" s="87">
        <v>0.05</v>
      </c>
      <c r="K2869" s="88">
        <f t="shared" si="267"/>
        <v>0.31666666666666665</v>
      </c>
      <c r="L2869" s="238">
        <v>61983.040000000001</v>
      </c>
      <c r="M2869" s="238">
        <v>48964.05</v>
      </c>
      <c r="N2869" s="89">
        <v>0.05</v>
      </c>
      <c r="O2869" s="239">
        <f t="shared" si="269"/>
        <v>65082.192000000003</v>
      </c>
      <c r="P2869" s="238">
        <f t="shared" si="270"/>
        <v>56633.39419835616</v>
      </c>
      <c r="Q2869" s="238">
        <f t="shared" si="271"/>
        <v>8448.7978016438428</v>
      </c>
      <c r="R2869" s="89">
        <v>0.05</v>
      </c>
      <c r="S2869" s="238">
        <f t="shared" si="268"/>
        <v>8026.3579115616503</v>
      </c>
    </row>
    <row r="2870" spans="2:19" s="90" customFormat="1" ht="15" customHeight="1" x14ac:dyDescent="0.25">
      <c r="B2870" s="11">
        <v>2866</v>
      </c>
      <c r="C2870" s="161" t="s">
        <v>1283</v>
      </c>
      <c r="D2870" s="36"/>
      <c r="E2870" s="152">
        <v>43416</v>
      </c>
      <c r="F2870" s="58">
        <v>44482</v>
      </c>
      <c r="G2870" s="5">
        <f t="shared" si="266"/>
        <v>2.9205479452054797</v>
      </c>
      <c r="H2870" s="11">
        <v>5</v>
      </c>
      <c r="I2870" s="11"/>
      <c r="J2870" s="87">
        <v>0.05</v>
      </c>
      <c r="K2870" s="88">
        <f t="shared" si="267"/>
        <v>0.19</v>
      </c>
      <c r="L2870" s="238">
        <v>998870</v>
      </c>
      <c r="M2870" s="238">
        <v>789793.82</v>
      </c>
      <c r="N2870" s="89">
        <v>0.05</v>
      </c>
      <c r="O2870" s="239">
        <f t="shared" si="269"/>
        <v>1048813.5</v>
      </c>
      <c r="P2870" s="238">
        <f t="shared" si="270"/>
        <v>581990.92134246579</v>
      </c>
      <c r="Q2870" s="238">
        <f t="shared" si="271"/>
        <v>466822.57865753421</v>
      </c>
      <c r="R2870" s="89">
        <v>0.05</v>
      </c>
      <c r="S2870" s="238">
        <f t="shared" si="268"/>
        <v>443481.44972465746</v>
      </c>
    </row>
    <row r="2871" spans="2:19" ht="15" customHeight="1" x14ac:dyDescent="0.25">
      <c r="B2871" s="11">
        <v>2867</v>
      </c>
      <c r="C2871" s="161" t="s">
        <v>1284</v>
      </c>
      <c r="D2871" s="36"/>
      <c r="E2871" s="152">
        <v>44238</v>
      </c>
      <c r="F2871" s="58">
        <v>44482</v>
      </c>
      <c r="G2871" s="5">
        <f t="shared" si="266"/>
        <v>0.66849315068493154</v>
      </c>
      <c r="H2871" s="11">
        <v>5</v>
      </c>
      <c r="I2871" s="11"/>
      <c r="J2871" s="87">
        <v>0.05</v>
      </c>
      <c r="K2871" s="88">
        <f t="shared" si="267"/>
        <v>0.19</v>
      </c>
      <c r="L2871" s="238">
        <v>2035500</v>
      </c>
      <c r="M2871" s="238">
        <v>2009540.4</v>
      </c>
      <c r="N2871" s="89">
        <v>0.05</v>
      </c>
      <c r="O2871" s="239">
        <f t="shared" si="269"/>
        <v>2137275</v>
      </c>
      <c r="P2871" s="238">
        <f t="shared" si="270"/>
        <v>271463.20273972605</v>
      </c>
      <c r="Q2871" s="238">
        <f t="shared" si="271"/>
        <v>1865811.7972602739</v>
      </c>
      <c r="R2871" s="89">
        <v>0.05</v>
      </c>
      <c r="S2871" s="238">
        <f t="shared" si="268"/>
        <v>1772521.2073972602</v>
      </c>
    </row>
    <row r="2872" spans="2:19" ht="15" customHeight="1" x14ac:dyDescent="0.25">
      <c r="B2872" s="11">
        <v>2868</v>
      </c>
      <c r="C2872" s="161" t="s">
        <v>1285</v>
      </c>
      <c r="D2872" s="36"/>
      <c r="E2872" s="152">
        <v>44175</v>
      </c>
      <c r="F2872" s="58">
        <v>44482</v>
      </c>
      <c r="G2872" s="5">
        <f t="shared" si="266"/>
        <v>0.84109589041095889</v>
      </c>
      <c r="H2872" s="11">
        <v>15</v>
      </c>
      <c r="I2872" s="11"/>
      <c r="J2872" s="87">
        <v>0.05</v>
      </c>
      <c r="K2872" s="88">
        <f t="shared" si="267"/>
        <v>6.3333333333333325E-2</v>
      </c>
      <c r="L2872" s="238">
        <v>2367715.56</v>
      </c>
      <c r="M2872" s="238">
        <v>2298695.0299999998</v>
      </c>
      <c r="N2872" s="89">
        <v>0.05</v>
      </c>
      <c r="O2872" s="239">
        <f t="shared" si="269"/>
        <v>2486101.338</v>
      </c>
      <c r="P2872" s="238">
        <f t="shared" si="270"/>
        <v>132433.14250734245</v>
      </c>
      <c r="Q2872" s="238">
        <f t="shared" si="271"/>
        <v>2353668.1954926574</v>
      </c>
      <c r="R2872" s="89">
        <v>0.05</v>
      </c>
      <c r="S2872" s="238">
        <f t="shared" si="268"/>
        <v>2235984.7857180242</v>
      </c>
    </row>
    <row r="2873" spans="2:19" ht="15" customHeight="1" x14ac:dyDescent="0.25">
      <c r="B2873" s="11">
        <v>2869</v>
      </c>
      <c r="C2873" s="161" t="s">
        <v>1286</v>
      </c>
      <c r="D2873" s="36"/>
      <c r="E2873" s="152">
        <v>43629</v>
      </c>
      <c r="F2873" s="58">
        <v>44482</v>
      </c>
      <c r="G2873" s="5">
        <f t="shared" si="266"/>
        <v>2.3369863013698629</v>
      </c>
      <c r="H2873" s="11">
        <v>5</v>
      </c>
      <c r="I2873" s="11"/>
      <c r="J2873" s="87">
        <v>0.05</v>
      </c>
      <c r="K2873" s="88">
        <f t="shared" si="267"/>
        <v>0.19</v>
      </c>
      <c r="L2873" s="238">
        <v>11092</v>
      </c>
      <c r="M2873" s="238">
        <v>9194.44</v>
      </c>
      <c r="N2873" s="89">
        <v>0.05</v>
      </c>
      <c r="O2873" s="239">
        <f t="shared" si="269"/>
        <v>11646.6</v>
      </c>
      <c r="P2873" s="238">
        <f t="shared" si="270"/>
        <v>5171.409484931507</v>
      </c>
      <c r="Q2873" s="238">
        <f t="shared" si="271"/>
        <v>6475.1905150684934</v>
      </c>
      <c r="R2873" s="89">
        <v>0.05</v>
      </c>
      <c r="S2873" s="238">
        <f t="shared" si="268"/>
        <v>6151.4309893150685</v>
      </c>
    </row>
    <row r="2874" spans="2:19" ht="15" customHeight="1" x14ac:dyDescent="0.25">
      <c r="B2874" s="11">
        <v>2870</v>
      </c>
      <c r="C2874" s="161" t="s">
        <v>1287</v>
      </c>
      <c r="D2874" s="36"/>
      <c r="E2874" s="152">
        <v>43689</v>
      </c>
      <c r="F2874" s="58">
        <v>44482</v>
      </c>
      <c r="G2874" s="5">
        <f t="shared" si="266"/>
        <v>2.1726027397260275</v>
      </c>
      <c r="H2874" s="11">
        <v>5</v>
      </c>
      <c r="I2874" s="11"/>
      <c r="J2874" s="87">
        <v>0.05</v>
      </c>
      <c r="K2874" s="88">
        <f t="shared" si="267"/>
        <v>0.19</v>
      </c>
      <c r="L2874" s="238">
        <v>299720</v>
      </c>
      <c r="M2874" s="238">
        <v>253114.79</v>
      </c>
      <c r="N2874" s="89">
        <v>0.05</v>
      </c>
      <c r="O2874" s="239">
        <f t="shared" si="269"/>
        <v>314706</v>
      </c>
      <c r="P2874" s="238">
        <f t="shared" si="270"/>
        <v>129908.91238356165</v>
      </c>
      <c r="Q2874" s="238">
        <f t="shared" si="271"/>
        <v>184797.08761643834</v>
      </c>
      <c r="R2874" s="89">
        <v>0.05</v>
      </c>
      <c r="S2874" s="238">
        <f t="shared" si="268"/>
        <v>175557.23323561641</v>
      </c>
    </row>
    <row r="2875" spans="2:19" ht="15" customHeight="1" x14ac:dyDescent="0.25">
      <c r="B2875" s="11">
        <v>2871</v>
      </c>
      <c r="C2875" s="161" t="s">
        <v>1288</v>
      </c>
      <c r="D2875" s="36"/>
      <c r="E2875" s="152">
        <v>43642</v>
      </c>
      <c r="F2875" s="58">
        <v>44482</v>
      </c>
      <c r="G2875" s="5">
        <f t="shared" si="266"/>
        <v>2.3013698630136985</v>
      </c>
      <c r="H2875" s="11">
        <v>5</v>
      </c>
      <c r="I2875" s="11"/>
      <c r="J2875" s="87">
        <v>0.05</v>
      </c>
      <c r="K2875" s="88">
        <f t="shared" si="267"/>
        <v>0.19</v>
      </c>
      <c r="L2875" s="238">
        <v>359593.2</v>
      </c>
      <c r="M2875" s="238">
        <v>299289.71999999997</v>
      </c>
      <c r="N2875" s="89">
        <v>0.05</v>
      </c>
      <c r="O2875" s="239">
        <f t="shared" si="269"/>
        <v>377572.86000000004</v>
      </c>
      <c r="P2875" s="238">
        <f t="shared" si="270"/>
        <v>165097.61220821919</v>
      </c>
      <c r="Q2875" s="238">
        <f t="shared" si="271"/>
        <v>212475.24779178086</v>
      </c>
      <c r="R2875" s="89">
        <v>0.05</v>
      </c>
      <c r="S2875" s="238">
        <f t="shared" si="268"/>
        <v>201851.48540219181</v>
      </c>
    </row>
    <row r="2876" spans="2:19" s="90" customFormat="1" ht="15" customHeight="1" x14ac:dyDescent="0.25">
      <c r="B2876" s="11">
        <v>2872</v>
      </c>
      <c r="C2876" s="161" t="s">
        <v>1289</v>
      </c>
      <c r="D2876" s="36"/>
      <c r="E2876" s="152">
        <v>44184</v>
      </c>
      <c r="F2876" s="58">
        <v>44482</v>
      </c>
      <c r="G2876" s="5">
        <f t="shared" si="266"/>
        <v>0.81643835616438354</v>
      </c>
      <c r="H2876" s="11">
        <v>5</v>
      </c>
      <c r="I2876" s="11"/>
      <c r="J2876" s="87">
        <v>0.05</v>
      </c>
      <c r="K2876" s="88">
        <f t="shared" si="267"/>
        <v>0.19</v>
      </c>
      <c r="L2876" s="238">
        <v>663160</v>
      </c>
      <c r="M2876" s="238">
        <v>645381.86</v>
      </c>
      <c r="N2876" s="89">
        <v>0.05</v>
      </c>
      <c r="O2876" s="239">
        <f t="shared" si="269"/>
        <v>696318</v>
      </c>
      <c r="P2876" s="238">
        <f t="shared" si="270"/>
        <v>108015.13742465754</v>
      </c>
      <c r="Q2876" s="238">
        <f t="shared" si="271"/>
        <v>588302.86257534241</v>
      </c>
      <c r="R2876" s="89">
        <v>0.05</v>
      </c>
      <c r="S2876" s="238">
        <f t="shared" si="268"/>
        <v>558887.71944657527</v>
      </c>
    </row>
    <row r="2877" spans="2:19" ht="15" customHeight="1" x14ac:dyDescent="0.25">
      <c r="B2877" s="11">
        <v>2873</v>
      </c>
      <c r="C2877" s="161" t="s">
        <v>1290</v>
      </c>
      <c r="D2877" s="36"/>
      <c r="E2877" s="152">
        <v>43714</v>
      </c>
      <c r="F2877" s="58">
        <v>44482</v>
      </c>
      <c r="G2877" s="5">
        <f t="shared" si="266"/>
        <v>2.1041095890410957</v>
      </c>
      <c r="H2877" s="11">
        <v>5</v>
      </c>
      <c r="I2877" s="11"/>
      <c r="J2877" s="87">
        <v>0.05</v>
      </c>
      <c r="K2877" s="88">
        <f t="shared" si="267"/>
        <v>0.19</v>
      </c>
      <c r="L2877" s="238">
        <v>28910</v>
      </c>
      <c r="M2877" s="238">
        <v>24602.28</v>
      </c>
      <c r="N2877" s="89">
        <v>0.05</v>
      </c>
      <c r="O2877" s="239">
        <f t="shared" si="269"/>
        <v>30355.5</v>
      </c>
      <c r="P2877" s="238">
        <f t="shared" si="270"/>
        <v>12135.546739726027</v>
      </c>
      <c r="Q2877" s="238">
        <f t="shared" si="271"/>
        <v>18219.953260273971</v>
      </c>
      <c r="R2877" s="89">
        <v>0.05</v>
      </c>
      <c r="S2877" s="238">
        <f t="shared" si="268"/>
        <v>17308.955597260272</v>
      </c>
    </row>
    <row r="2878" spans="2:19" ht="15" customHeight="1" x14ac:dyDescent="0.25">
      <c r="B2878" s="11">
        <v>2874</v>
      </c>
      <c r="C2878" s="161" t="s">
        <v>1291</v>
      </c>
      <c r="D2878" s="36"/>
      <c r="E2878" s="152">
        <v>43714</v>
      </c>
      <c r="F2878" s="58">
        <v>44482</v>
      </c>
      <c r="G2878" s="5">
        <f t="shared" si="266"/>
        <v>2.1041095890410957</v>
      </c>
      <c r="H2878" s="11">
        <v>5</v>
      </c>
      <c r="I2878" s="11"/>
      <c r="J2878" s="87">
        <v>0.05</v>
      </c>
      <c r="K2878" s="88">
        <f t="shared" si="267"/>
        <v>0.19</v>
      </c>
      <c r="L2878" s="238">
        <v>11800</v>
      </c>
      <c r="M2878" s="238">
        <v>10041.74</v>
      </c>
      <c r="N2878" s="89">
        <v>0.05</v>
      </c>
      <c r="O2878" s="239">
        <f t="shared" si="269"/>
        <v>12390</v>
      </c>
      <c r="P2878" s="238">
        <f t="shared" si="270"/>
        <v>4953.2843835616432</v>
      </c>
      <c r="Q2878" s="238">
        <f t="shared" si="271"/>
        <v>7436.7156164383568</v>
      </c>
      <c r="R2878" s="89">
        <v>0.05</v>
      </c>
      <c r="S2878" s="238">
        <f t="shared" si="268"/>
        <v>7064.8798356164389</v>
      </c>
    </row>
    <row r="2879" spans="2:19" ht="15" customHeight="1" x14ac:dyDescent="0.25">
      <c r="B2879" s="11">
        <v>2875</v>
      </c>
      <c r="C2879" s="161" t="s">
        <v>1292</v>
      </c>
      <c r="D2879" s="36"/>
      <c r="E2879" s="152">
        <v>43777</v>
      </c>
      <c r="F2879" s="58">
        <v>44482</v>
      </c>
      <c r="G2879" s="5">
        <f t="shared" si="266"/>
        <v>1.9315068493150684</v>
      </c>
      <c r="H2879" s="11">
        <v>3</v>
      </c>
      <c r="I2879" s="11"/>
      <c r="J2879" s="87">
        <v>0.05</v>
      </c>
      <c r="K2879" s="88">
        <f t="shared" si="267"/>
        <v>0.31666666666666665</v>
      </c>
      <c r="L2879" s="238">
        <v>27286.7</v>
      </c>
      <c r="M2879" s="238">
        <v>23667.19</v>
      </c>
      <c r="N2879" s="89">
        <v>0.05</v>
      </c>
      <c r="O2879" s="239">
        <f t="shared" si="269"/>
        <v>28651.035000000003</v>
      </c>
      <c r="P2879" s="238">
        <f t="shared" si="270"/>
        <v>17524.228941780821</v>
      </c>
      <c r="Q2879" s="238">
        <f t="shared" si="271"/>
        <v>11126.806058219183</v>
      </c>
      <c r="R2879" s="89">
        <v>0.05</v>
      </c>
      <c r="S2879" s="238">
        <f t="shared" si="268"/>
        <v>10570.465755308223</v>
      </c>
    </row>
    <row r="2880" spans="2:19" ht="15" customHeight="1" x14ac:dyDescent="0.25">
      <c r="B2880" s="11">
        <v>2876</v>
      </c>
      <c r="C2880" s="161" t="s">
        <v>1293</v>
      </c>
      <c r="D2880" s="237"/>
      <c r="E2880" s="152">
        <v>43648</v>
      </c>
      <c r="F2880" s="58">
        <v>44482</v>
      </c>
      <c r="G2880" s="5">
        <f t="shared" si="266"/>
        <v>2.2849315068493152</v>
      </c>
      <c r="H2880" s="11">
        <v>3</v>
      </c>
      <c r="I2880" s="11"/>
      <c r="J2880" s="87">
        <v>0.05</v>
      </c>
      <c r="K2880" s="88">
        <f t="shared" si="267"/>
        <v>0.31666666666666665</v>
      </c>
      <c r="L2880" s="238">
        <v>246620</v>
      </c>
      <c r="M2880" s="238">
        <v>205646.23</v>
      </c>
      <c r="N2880" s="89">
        <v>0.05</v>
      </c>
      <c r="O2880" s="239">
        <f t="shared" si="269"/>
        <v>258951</v>
      </c>
      <c r="P2880" s="238">
        <f t="shared" si="270"/>
        <v>187367.01123287671</v>
      </c>
      <c r="Q2880" s="238">
        <f t="shared" si="271"/>
        <v>71583.988767123286</v>
      </c>
      <c r="R2880" s="89">
        <v>0.05</v>
      </c>
      <c r="S2880" s="238">
        <f t="shared" si="268"/>
        <v>68004.789328767118</v>
      </c>
    </row>
    <row r="2881" spans="2:19" ht="15" customHeight="1" x14ac:dyDescent="0.25">
      <c r="B2881" s="11">
        <v>2877</v>
      </c>
      <c r="C2881" s="161" t="s">
        <v>1294</v>
      </c>
      <c r="D2881" s="36"/>
      <c r="E2881" s="152">
        <v>43672</v>
      </c>
      <c r="F2881" s="58">
        <v>44482</v>
      </c>
      <c r="G2881" s="5">
        <f t="shared" si="266"/>
        <v>2.2191780821917808</v>
      </c>
      <c r="H2881" s="11">
        <v>5</v>
      </c>
      <c r="I2881" s="11"/>
      <c r="J2881" s="87">
        <v>0.05</v>
      </c>
      <c r="K2881" s="88">
        <f t="shared" si="267"/>
        <v>0.19</v>
      </c>
      <c r="L2881" s="238">
        <v>797090</v>
      </c>
      <c r="M2881" s="238">
        <v>669627.5</v>
      </c>
      <c r="N2881" s="89">
        <v>0.05</v>
      </c>
      <c r="O2881" s="239">
        <f t="shared" si="269"/>
        <v>836944.5</v>
      </c>
      <c r="P2881" s="238">
        <f t="shared" si="270"/>
        <v>352892.48917808221</v>
      </c>
      <c r="Q2881" s="238">
        <f t="shared" si="271"/>
        <v>484052.01082191779</v>
      </c>
      <c r="R2881" s="89">
        <v>0.05</v>
      </c>
      <c r="S2881" s="238">
        <f t="shared" si="268"/>
        <v>459849.4102808219</v>
      </c>
    </row>
    <row r="2882" spans="2:19" ht="15" customHeight="1" x14ac:dyDescent="0.25">
      <c r="B2882" s="11">
        <v>2878</v>
      </c>
      <c r="C2882" s="161" t="s">
        <v>1295</v>
      </c>
      <c r="D2882" s="36"/>
      <c r="E2882" s="152">
        <v>43663</v>
      </c>
      <c r="F2882" s="58">
        <v>44482</v>
      </c>
      <c r="G2882" s="5">
        <f t="shared" si="266"/>
        <v>2.2438356164383562</v>
      </c>
      <c r="H2882" s="11">
        <v>3</v>
      </c>
      <c r="I2882" s="11"/>
      <c r="J2882" s="87">
        <v>0.05</v>
      </c>
      <c r="K2882" s="88">
        <f t="shared" si="267"/>
        <v>0.31666666666666665</v>
      </c>
      <c r="L2882" s="238">
        <v>87862.8</v>
      </c>
      <c r="M2882" s="238">
        <v>73607.360000000001</v>
      </c>
      <c r="N2882" s="89">
        <v>0.05</v>
      </c>
      <c r="O2882" s="239">
        <f t="shared" si="269"/>
        <v>92255.94</v>
      </c>
      <c r="P2882" s="238">
        <f t="shared" si="270"/>
        <v>65552.268599999996</v>
      </c>
      <c r="Q2882" s="238">
        <f t="shared" si="271"/>
        <v>26703.671400000007</v>
      </c>
      <c r="R2882" s="89">
        <v>0.05</v>
      </c>
      <c r="S2882" s="238">
        <f t="shared" si="268"/>
        <v>25368.487830000005</v>
      </c>
    </row>
    <row r="2883" spans="2:19" ht="15" customHeight="1" x14ac:dyDescent="0.25">
      <c r="B2883" s="11">
        <v>2879</v>
      </c>
      <c r="C2883" s="161" t="s">
        <v>1296</v>
      </c>
      <c r="D2883" s="36"/>
      <c r="E2883" s="152">
        <v>43806</v>
      </c>
      <c r="F2883" s="58">
        <v>44482</v>
      </c>
      <c r="G2883" s="5">
        <f t="shared" si="266"/>
        <v>1.8520547945205479</v>
      </c>
      <c r="H2883" s="11">
        <v>3</v>
      </c>
      <c r="I2883" s="11"/>
      <c r="J2883" s="87">
        <v>0.05</v>
      </c>
      <c r="K2883" s="88">
        <f t="shared" si="267"/>
        <v>0.31666666666666665</v>
      </c>
      <c r="L2883" s="238">
        <v>93810</v>
      </c>
      <c r="M2883" s="238">
        <v>83918.34</v>
      </c>
      <c r="N2883" s="89">
        <v>0.05</v>
      </c>
      <c r="O2883" s="239">
        <f t="shared" si="269"/>
        <v>98500.5</v>
      </c>
      <c r="P2883" s="238">
        <f t="shared" si="270"/>
        <v>57768.969041095886</v>
      </c>
      <c r="Q2883" s="238">
        <f t="shared" si="271"/>
        <v>40731.530958904114</v>
      </c>
      <c r="R2883" s="89">
        <v>0.05</v>
      </c>
      <c r="S2883" s="238">
        <f t="shared" si="268"/>
        <v>38694.954410958904</v>
      </c>
    </row>
    <row r="2884" spans="2:19" s="90" customFormat="1" ht="15" customHeight="1" x14ac:dyDescent="0.25">
      <c r="B2884" s="11">
        <v>2880</v>
      </c>
      <c r="C2884" s="161" t="s">
        <v>1297</v>
      </c>
      <c r="D2884" s="36"/>
      <c r="E2884" s="152">
        <v>44107</v>
      </c>
      <c r="F2884" s="58">
        <v>44482</v>
      </c>
      <c r="G2884" s="5">
        <f t="shared" si="266"/>
        <v>1.0273972602739727</v>
      </c>
      <c r="H2884" s="11">
        <v>3</v>
      </c>
      <c r="I2884" s="11"/>
      <c r="J2884" s="87">
        <v>0.05</v>
      </c>
      <c r="K2884" s="88">
        <f t="shared" si="267"/>
        <v>0.31666666666666665</v>
      </c>
      <c r="L2884" s="238">
        <v>222843</v>
      </c>
      <c r="M2884" s="238">
        <v>212402.96</v>
      </c>
      <c r="N2884" s="89">
        <v>0.05</v>
      </c>
      <c r="O2884" s="239">
        <f t="shared" si="269"/>
        <v>233985.15000000002</v>
      </c>
      <c r="P2884" s="238">
        <f t="shared" si="270"/>
        <v>76125.305650684939</v>
      </c>
      <c r="Q2884" s="238">
        <f t="shared" si="271"/>
        <v>157859.8443493151</v>
      </c>
      <c r="R2884" s="89">
        <v>0.05</v>
      </c>
      <c r="S2884" s="238">
        <f t="shared" si="268"/>
        <v>149966.85213184933</v>
      </c>
    </row>
    <row r="2885" spans="2:19" ht="15" customHeight="1" x14ac:dyDescent="0.25">
      <c r="B2885" s="11">
        <v>2881</v>
      </c>
      <c r="C2885" s="161" t="s">
        <v>1296</v>
      </c>
      <c r="D2885" s="36"/>
      <c r="E2885" s="152">
        <v>43806</v>
      </c>
      <c r="F2885" s="58">
        <v>44482</v>
      </c>
      <c r="G2885" s="5">
        <f t="shared" ref="G2885:G2948" si="272">(F2885-E2885)/(EDATE(F2885,12)-F2885)</f>
        <v>1.8520547945205479</v>
      </c>
      <c r="H2885" s="11">
        <v>3</v>
      </c>
      <c r="I2885" s="11"/>
      <c r="J2885" s="87">
        <v>0.05</v>
      </c>
      <c r="K2885" s="88">
        <f t="shared" ref="K2885:K2948" si="273">(1-J2885)/H2885</f>
        <v>0.31666666666666665</v>
      </c>
      <c r="L2885" s="238">
        <v>33630</v>
      </c>
      <c r="M2885" s="238">
        <v>29422.28</v>
      </c>
      <c r="N2885" s="89">
        <v>0.05</v>
      </c>
      <c r="O2885" s="239">
        <f t="shared" si="269"/>
        <v>35311.5</v>
      </c>
      <c r="P2885" s="238">
        <f t="shared" si="270"/>
        <v>20709.630410958904</v>
      </c>
      <c r="Q2885" s="238">
        <f t="shared" si="271"/>
        <v>14601.869589041096</v>
      </c>
      <c r="R2885" s="89">
        <v>0.05</v>
      </c>
      <c r="S2885" s="238">
        <f t="shared" ref="S2885:S2948" si="274">IF(M2885&lt;=0,0,IF(Q2885&lt;=J2885*O2885,J2885*O2885,Q2885*(1-R2885)))</f>
        <v>13871.77610958904</v>
      </c>
    </row>
    <row r="2886" spans="2:19" ht="15" customHeight="1" x14ac:dyDescent="0.25">
      <c r="B2886" s="11">
        <v>2882</v>
      </c>
      <c r="C2886" s="161" t="s">
        <v>1298</v>
      </c>
      <c r="D2886" s="36"/>
      <c r="E2886" s="152">
        <v>44067</v>
      </c>
      <c r="F2886" s="58">
        <v>44482</v>
      </c>
      <c r="G2886" s="5">
        <f t="shared" si="272"/>
        <v>1.1369863013698631</v>
      </c>
      <c r="H2886" s="11">
        <v>3</v>
      </c>
      <c r="I2886" s="11"/>
      <c r="J2886" s="87">
        <v>0.05</v>
      </c>
      <c r="K2886" s="88">
        <f t="shared" si="273"/>
        <v>0.31666666666666665</v>
      </c>
      <c r="L2886" s="238">
        <v>0</v>
      </c>
      <c r="M2886" s="238">
        <v>0</v>
      </c>
      <c r="N2886" s="89">
        <v>0.05</v>
      </c>
      <c r="O2886" s="239">
        <f t="shared" ref="O2886:O2949" si="275">L2886*(1+N2886)</f>
        <v>0</v>
      </c>
      <c r="P2886" s="238">
        <f t="shared" ref="P2886:P2949" si="276">O2886*K2886*G2886</f>
        <v>0</v>
      </c>
      <c r="Q2886" s="238">
        <f t="shared" ref="Q2886:Q2949" si="277">MAX(O2886-P2886,0)</f>
        <v>0</v>
      </c>
      <c r="R2886" s="89">
        <v>0.05</v>
      </c>
      <c r="S2886" s="238">
        <f t="shared" si="274"/>
        <v>0</v>
      </c>
    </row>
    <row r="2887" spans="2:19" ht="15" customHeight="1" x14ac:dyDescent="0.25">
      <c r="B2887" s="11">
        <v>2883</v>
      </c>
      <c r="C2887" s="161" t="s">
        <v>1299</v>
      </c>
      <c r="D2887" s="36"/>
      <c r="E2887" s="152">
        <v>44130</v>
      </c>
      <c r="F2887" s="58">
        <v>44482</v>
      </c>
      <c r="G2887" s="5">
        <f t="shared" si="272"/>
        <v>0.96438356164383565</v>
      </c>
      <c r="H2887" s="11">
        <v>5</v>
      </c>
      <c r="I2887" s="11"/>
      <c r="J2887" s="87">
        <v>0.05</v>
      </c>
      <c r="K2887" s="88">
        <f t="shared" si="273"/>
        <v>0.19</v>
      </c>
      <c r="L2887" s="238">
        <v>235981.12</v>
      </c>
      <c r="M2887" s="238">
        <v>226338.22</v>
      </c>
      <c r="N2887" s="89">
        <v>0.05</v>
      </c>
      <c r="O2887" s="239">
        <f t="shared" si="275"/>
        <v>247780.17600000001</v>
      </c>
      <c r="P2887" s="238">
        <f t="shared" si="276"/>
        <v>45401.474440767131</v>
      </c>
      <c r="Q2887" s="238">
        <f t="shared" si="277"/>
        <v>202378.70155923287</v>
      </c>
      <c r="R2887" s="89">
        <v>0.05</v>
      </c>
      <c r="S2887" s="238">
        <f t="shared" si="274"/>
        <v>192259.76648127122</v>
      </c>
    </row>
    <row r="2888" spans="2:19" ht="15" customHeight="1" x14ac:dyDescent="0.25">
      <c r="B2888" s="11">
        <v>2884</v>
      </c>
      <c r="C2888" s="161" t="s">
        <v>1300</v>
      </c>
      <c r="D2888" s="36"/>
      <c r="E2888" s="152">
        <v>44135</v>
      </c>
      <c r="F2888" s="58">
        <v>44482</v>
      </c>
      <c r="G2888" s="5">
        <f t="shared" si="272"/>
        <v>0.9506849315068493</v>
      </c>
      <c r="H2888" s="11">
        <v>3</v>
      </c>
      <c r="I2888" s="11"/>
      <c r="J2888" s="87">
        <v>0.05</v>
      </c>
      <c r="K2888" s="88">
        <f t="shared" si="273"/>
        <v>0.31666666666666665</v>
      </c>
      <c r="L2888" s="238">
        <v>32494.84</v>
      </c>
      <c r="M2888" s="238">
        <v>31209.29</v>
      </c>
      <c r="N2888" s="89">
        <v>0.05</v>
      </c>
      <c r="O2888" s="239">
        <f t="shared" si="275"/>
        <v>34119.582000000002</v>
      </c>
      <c r="P2888" s="238">
        <f t="shared" si="276"/>
        <v>10271.707950958904</v>
      </c>
      <c r="Q2888" s="238">
        <f t="shared" si="277"/>
        <v>23847.8740490411</v>
      </c>
      <c r="R2888" s="89">
        <v>0.05</v>
      </c>
      <c r="S2888" s="238">
        <f t="shared" si="274"/>
        <v>22655.480346589044</v>
      </c>
    </row>
    <row r="2889" spans="2:19" ht="15" customHeight="1" x14ac:dyDescent="0.25">
      <c r="B2889" s="11">
        <v>2885</v>
      </c>
      <c r="C2889" s="161" t="s">
        <v>1301</v>
      </c>
      <c r="D2889" s="36"/>
      <c r="E2889" s="152">
        <v>43579</v>
      </c>
      <c r="F2889" s="58">
        <v>44482</v>
      </c>
      <c r="G2889" s="5">
        <f t="shared" si="272"/>
        <v>2.473972602739726</v>
      </c>
      <c r="H2889" s="11">
        <v>10</v>
      </c>
      <c r="I2889" s="11"/>
      <c r="J2889" s="87">
        <v>0.05</v>
      </c>
      <c r="K2889" s="88">
        <f t="shared" si="273"/>
        <v>9.5000000000000001E-2</v>
      </c>
      <c r="L2889" s="238">
        <v>9818846</v>
      </c>
      <c r="M2889" s="238">
        <v>8011618.8899999997</v>
      </c>
      <c r="N2889" s="89">
        <v>0.05</v>
      </c>
      <c r="O2889" s="239">
        <f t="shared" si="275"/>
        <v>10309788.300000001</v>
      </c>
      <c r="P2889" s="238">
        <f t="shared" si="276"/>
        <v>2423082.7104534251</v>
      </c>
      <c r="Q2889" s="238">
        <f t="shared" si="277"/>
        <v>7886705.5895465761</v>
      </c>
      <c r="R2889" s="89">
        <v>0.05</v>
      </c>
      <c r="S2889" s="238">
        <f t="shared" si="274"/>
        <v>7492370.3100692471</v>
      </c>
    </row>
    <row r="2890" spans="2:19" ht="15" customHeight="1" x14ac:dyDescent="0.25">
      <c r="B2890" s="11">
        <v>2886</v>
      </c>
      <c r="C2890" s="161" t="s">
        <v>1302</v>
      </c>
      <c r="D2890" s="36"/>
      <c r="E2890" s="152">
        <v>43579</v>
      </c>
      <c r="F2890" s="58">
        <v>44482</v>
      </c>
      <c r="G2890" s="5">
        <f t="shared" si="272"/>
        <v>2.473972602739726</v>
      </c>
      <c r="H2890" s="11">
        <v>5</v>
      </c>
      <c r="I2890" s="11"/>
      <c r="J2890" s="87">
        <v>0.05</v>
      </c>
      <c r="K2890" s="88">
        <f t="shared" si="273"/>
        <v>0.19</v>
      </c>
      <c r="L2890" s="238">
        <v>5049728</v>
      </c>
      <c r="M2890" s="238">
        <v>4120290.33</v>
      </c>
      <c r="N2890" s="89">
        <v>0.05</v>
      </c>
      <c r="O2890" s="239">
        <f t="shared" si="275"/>
        <v>5302214.4000000004</v>
      </c>
      <c r="P2890" s="238">
        <f t="shared" si="276"/>
        <v>2492331.3002958903</v>
      </c>
      <c r="Q2890" s="238">
        <f t="shared" si="277"/>
        <v>2809883.0997041101</v>
      </c>
      <c r="R2890" s="89">
        <v>0.05</v>
      </c>
      <c r="S2890" s="238">
        <f t="shared" si="274"/>
        <v>2669388.9447189043</v>
      </c>
    </row>
    <row r="2891" spans="2:19" ht="15" customHeight="1" x14ac:dyDescent="0.25">
      <c r="B2891" s="11">
        <v>2887</v>
      </c>
      <c r="C2891" s="161" t="s">
        <v>1303</v>
      </c>
      <c r="D2891" s="36"/>
      <c r="E2891" s="152">
        <v>43579</v>
      </c>
      <c r="F2891" s="58">
        <v>44482</v>
      </c>
      <c r="G2891" s="5">
        <f t="shared" si="272"/>
        <v>2.473972602739726</v>
      </c>
      <c r="H2891" s="11">
        <v>5</v>
      </c>
      <c r="I2891" s="11"/>
      <c r="J2891" s="87">
        <v>0.05</v>
      </c>
      <c r="K2891" s="88">
        <f t="shared" si="273"/>
        <v>0.19</v>
      </c>
      <c r="L2891" s="238">
        <v>5049728</v>
      </c>
      <c r="M2891" s="238">
        <v>4120290.33</v>
      </c>
      <c r="N2891" s="89">
        <v>0.05</v>
      </c>
      <c r="O2891" s="239">
        <f t="shared" si="275"/>
        <v>5302214.4000000004</v>
      </c>
      <c r="P2891" s="238">
        <f t="shared" si="276"/>
        <v>2492331.3002958903</v>
      </c>
      <c r="Q2891" s="238">
        <f t="shared" si="277"/>
        <v>2809883.0997041101</v>
      </c>
      <c r="R2891" s="89">
        <v>0.05</v>
      </c>
      <c r="S2891" s="238">
        <f t="shared" si="274"/>
        <v>2669388.9447189043</v>
      </c>
    </row>
    <row r="2892" spans="2:19" s="90" customFormat="1" ht="15" customHeight="1" x14ac:dyDescent="0.25">
      <c r="B2892" s="11">
        <v>2888</v>
      </c>
      <c r="C2892" s="161" t="s">
        <v>1304</v>
      </c>
      <c r="D2892" s="36"/>
      <c r="E2892" s="152">
        <v>44267</v>
      </c>
      <c r="F2892" s="58">
        <v>44482</v>
      </c>
      <c r="G2892" s="5">
        <f t="shared" si="272"/>
        <v>0.58904109589041098</v>
      </c>
      <c r="H2892" s="11">
        <v>8</v>
      </c>
      <c r="I2892" s="11"/>
      <c r="J2892" s="87">
        <v>0.05</v>
      </c>
      <c r="K2892" s="88">
        <f t="shared" si="273"/>
        <v>0.11874999999999999</v>
      </c>
      <c r="L2892" s="238">
        <v>1209500</v>
      </c>
      <c r="M2892" s="238">
        <v>1203203.97</v>
      </c>
      <c r="N2892" s="89">
        <v>0.05</v>
      </c>
      <c r="O2892" s="239">
        <f t="shared" si="275"/>
        <v>1269975</v>
      </c>
      <c r="P2892" s="238">
        <f t="shared" si="276"/>
        <v>88833.011558219179</v>
      </c>
      <c r="Q2892" s="238">
        <f t="shared" si="277"/>
        <v>1181141.9884417809</v>
      </c>
      <c r="R2892" s="89">
        <v>0.05</v>
      </c>
      <c r="S2892" s="238">
        <f t="shared" si="274"/>
        <v>1122084.8890196919</v>
      </c>
    </row>
    <row r="2893" spans="2:19" ht="15" customHeight="1" x14ac:dyDescent="0.25">
      <c r="B2893" s="11">
        <v>2889</v>
      </c>
      <c r="C2893" s="161" t="s">
        <v>1305</v>
      </c>
      <c r="D2893" s="36"/>
      <c r="E2893" s="152">
        <v>44268</v>
      </c>
      <c r="F2893" s="58">
        <v>44482</v>
      </c>
      <c r="G2893" s="5">
        <f t="shared" si="272"/>
        <v>0.58630136986301373</v>
      </c>
      <c r="H2893" s="11">
        <v>8</v>
      </c>
      <c r="I2893" s="11"/>
      <c r="J2893" s="87">
        <v>0.05</v>
      </c>
      <c r="K2893" s="88">
        <f t="shared" si="273"/>
        <v>0.11874999999999999</v>
      </c>
      <c r="L2893" s="238">
        <v>1386500</v>
      </c>
      <c r="M2893" s="238">
        <v>1379643.47</v>
      </c>
      <c r="N2893" s="89">
        <v>0.05</v>
      </c>
      <c r="O2893" s="239">
        <f t="shared" si="275"/>
        <v>1455825</v>
      </c>
      <c r="P2893" s="238">
        <f t="shared" si="276"/>
        <v>101359.32277397261</v>
      </c>
      <c r="Q2893" s="238">
        <f t="shared" si="277"/>
        <v>1354465.6772260275</v>
      </c>
      <c r="R2893" s="89">
        <v>0.05</v>
      </c>
      <c r="S2893" s="238">
        <f t="shared" si="274"/>
        <v>1286742.3933647261</v>
      </c>
    </row>
    <row r="2894" spans="2:19" ht="15" customHeight="1" x14ac:dyDescent="0.25">
      <c r="B2894" s="11">
        <v>2890</v>
      </c>
      <c r="C2894" s="161" t="s">
        <v>1306</v>
      </c>
      <c r="D2894" s="36"/>
      <c r="E2894" s="152">
        <v>44152</v>
      </c>
      <c r="F2894" s="58">
        <v>44482</v>
      </c>
      <c r="G2894" s="5">
        <f t="shared" si="272"/>
        <v>0.90410958904109584</v>
      </c>
      <c r="H2894" s="11">
        <v>3</v>
      </c>
      <c r="I2894" s="11"/>
      <c r="J2894" s="87">
        <v>0.05</v>
      </c>
      <c r="K2894" s="88">
        <f t="shared" si="273"/>
        <v>0.31666666666666665</v>
      </c>
      <c r="L2894" s="238">
        <v>8201</v>
      </c>
      <c r="M2894" s="238">
        <v>7912.84</v>
      </c>
      <c r="N2894" s="89">
        <v>0.05</v>
      </c>
      <c r="O2894" s="239">
        <f t="shared" si="275"/>
        <v>8611.0500000000011</v>
      </c>
      <c r="P2894" s="238">
        <f t="shared" si="276"/>
        <v>2465.3554109589045</v>
      </c>
      <c r="Q2894" s="238">
        <f t="shared" si="277"/>
        <v>6145.6945890410971</v>
      </c>
      <c r="R2894" s="89">
        <v>0.05</v>
      </c>
      <c r="S2894" s="238">
        <f t="shared" si="274"/>
        <v>5838.4098595890418</v>
      </c>
    </row>
    <row r="2895" spans="2:19" ht="15" customHeight="1" x14ac:dyDescent="0.25">
      <c r="B2895" s="11">
        <v>2891</v>
      </c>
      <c r="C2895" s="161" t="s">
        <v>1306</v>
      </c>
      <c r="D2895" s="36"/>
      <c r="E2895" s="152">
        <v>44152</v>
      </c>
      <c r="F2895" s="58">
        <v>44482</v>
      </c>
      <c r="G2895" s="5">
        <f t="shared" si="272"/>
        <v>0.90410958904109584</v>
      </c>
      <c r="H2895" s="11">
        <v>3</v>
      </c>
      <c r="I2895" s="11"/>
      <c r="J2895" s="87">
        <v>0.05</v>
      </c>
      <c r="K2895" s="88">
        <f t="shared" si="273"/>
        <v>0.31666666666666665</v>
      </c>
      <c r="L2895" s="238">
        <v>8201</v>
      </c>
      <c r="M2895" s="238">
        <v>7912.84</v>
      </c>
      <c r="N2895" s="89">
        <v>0.05</v>
      </c>
      <c r="O2895" s="239">
        <f t="shared" si="275"/>
        <v>8611.0500000000011</v>
      </c>
      <c r="P2895" s="238">
        <f t="shared" si="276"/>
        <v>2465.3554109589045</v>
      </c>
      <c r="Q2895" s="238">
        <f t="shared" si="277"/>
        <v>6145.6945890410971</v>
      </c>
      <c r="R2895" s="89">
        <v>0.05</v>
      </c>
      <c r="S2895" s="238">
        <f t="shared" si="274"/>
        <v>5838.4098595890418</v>
      </c>
    </row>
    <row r="2896" spans="2:19" ht="15" customHeight="1" x14ac:dyDescent="0.25">
      <c r="B2896" s="11">
        <v>2892</v>
      </c>
      <c r="C2896" s="161" t="s">
        <v>1307</v>
      </c>
      <c r="D2896" s="36"/>
      <c r="E2896" s="152">
        <v>42217</v>
      </c>
      <c r="F2896" s="58">
        <v>44482</v>
      </c>
      <c r="G2896" s="5">
        <f t="shared" si="272"/>
        <v>6.2054794520547949</v>
      </c>
      <c r="H2896" s="11">
        <v>3</v>
      </c>
      <c r="I2896" s="11"/>
      <c r="J2896" s="87">
        <v>0.05</v>
      </c>
      <c r="K2896" s="88">
        <f t="shared" si="273"/>
        <v>0.31666666666666665</v>
      </c>
      <c r="L2896" s="238">
        <v>675254</v>
      </c>
      <c r="M2896" s="238">
        <v>432885.58</v>
      </c>
      <c r="N2896" s="89">
        <v>7.0000000000000007E-2</v>
      </c>
      <c r="O2896" s="239">
        <f t="shared" si="275"/>
        <v>722521.78</v>
      </c>
      <c r="P2896" s="238">
        <f t="shared" si="276"/>
        <v>1419804.7854931506</v>
      </c>
      <c r="Q2896" s="238">
        <f t="shared" si="277"/>
        <v>0</v>
      </c>
      <c r="R2896" s="89">
        <v>0.05</v>
      </c>
      <c r="S2896" s="238">
        <f t="shared" si="274"/>
        <v>36126.089</v>
      </c>
    </row>
    <row r="2897" spans="2:19" ht="15" customHeight="1" x14ac:dyDescent="0.25">
      <c r="B2897" s="11">
        <v>2893</v>
      </c>
      <c r="C2897" s="161" t="s">
        <v>1308</v>
      </c>
      <c r="D2897" s="36"/>
      <c r="E2897" s="152">
        <v>42217</v>
      </c>
      <c r="F2897" s="58">
        <v>44482</v>
      </c>
      <c r="G2897" s="5">
        <f t="shared" si="272"/>
        <v>6.2054794520547949</v>
      </c>
      <c r="H2897" s="11">
        <v>5</v>
      </c>
      <c r="I2897" s="11"/>
      <c r="J2897" s="87">
        <v>0.05</v>
      </c>
      <c r="K2897" s="88">
        <f t="shared" si="273"/>
        <v>0.19</v>
      </c>
      <c r="L2897" s="238">
        <v>1126533</v>
      </c>
      <c r="M2897" s="238">
        <v>722187.37</v>
      </c>
      <c r="N2897" s="89">
        <v>7.0000000000000007E-2</v>
      </c>
      <c r="O2897" s="239">
        <f t="shared" si="275"/>
        <v>1205390.31</v>
      </c>
      <c r="P2897" s="238">
        <f t="shared" si="276"/>
        <v>1421204.7120780824</v>
      </c>
      <c r="Q2897" s="238">
        <f t="shared" si="277"/>
        <v>0</v>
      </c>
      <c r="R2897" s="89">
        <v>0.05</v>
      </c>
      <c r="S2897" s="238">
        <f t="shared" si="274"/>
        <v>60269.515500000009</v>
      </c>
    </row>
    <row r="2898" spans="2:19" ht="15" customHeight="1" x14ac:dyDescent="0.25">
      <c r="B2898" s="11">
        <v>2894</v>
      </c>
      <c r="C2898" s="161" t="s">
        <v>1308</v>
      </c>
      <c r="D2898" s="36"/>
      <c r="E2898" s="152">
        <v>42217</v>
      </c>
      <c r="F2898" s="58">
        <v>44482</v>
      </c>
      <c r="G2898" s="5">
        <f t="shared" si="272"/>
        <v>6.2054794520547949</v>
      </c>
      <c r="H2898" s="11">
        <v>5</v>
      </c>
      <c r="I2898" s="11"/>
      <c r="J2898" s="87">
        <v>0.05</v>
      </c>
      <c r="K2898" s="88">
        <f t="shared" si="273"/>
        <v>0.19</v>
      </c>
      <c r="L2898" s="238">
        <v>1126533</v>
      </c>
      <c r="M2898" s="238">
        <v>722187.37</v>
      </c>
      <c r="N2898" s="89">
        <v>7.0000000000000007E-2</v>
      </c>
      <c r="O2898" s="239">
        <f t="shared" si="275"/>
        <v>1205390.31</v>
      </c>
      <c r="P2898" s="238">
        <f t="shared" si="276"/>
        <v>1421204.7120780824</v>
      </c>
      <c r="Q2898" s="238">
        <f t="shared" si="277"/>
        <v>0</v>
      </c>
      <c r="R2898" s="89">
        <v>0.05</v>
      </c>
      <c r="S2898" s="238">
        <f t="shared" si="274"/>
        <v>60269.515500000009</v>
      </c>
    </row>
    <row r="2899" spans="2:19" ht="15" customHeight="1" x14ac:dyDescent="0.25">
      <c r="B2899" s="11">
        <v>2895</v>
      </c>
      <c r="C2899" s="161" t="s">
        <v>1309</v>
      </c>
      <c r="D2899" s="36"/>
      <c r="E2899" s="152">
        <v>42217</v>
      </c>
      <c r="F2899" s="58">
        <v>44482</v>
      </c>
      <c r="G2899" s="5">
        <f t="shared" si="272"/>
        <v>6.2054794520547949</v>
      </c>
      <c r="H2899" s="11">
        <v>8</v>
      </c>
      <c r="I2899" s="11"/>
      <c r="J2899" s="87">
        <v>0.05</v>
      </c>
      <c r="K2899" s="88">
        <f t="shared" si="273"/>
        <v>0.11874999999999999</v>
      </c>
      <c r="L2899" s="238">
        <v>25888301</v>
      </c>
      <c r="M2899" s="238">
        <v>16596232.630000001</v>
      </c>
      <c r="N2899" s="89">
        <v>7.0000000000000007E-2</v>
      </c>
      <c r="O2899" s="239">
        <f t="shared" si="275"/>
        <v>27700482.07</v>
      </c>
      <c r="P2899" s="238">
        <f t="shared" si="276"/>
        <v>20412504.210315924</v>
      </c>
      <c r="Q2899" s="238">
        <f t="shared" si="277"/>
        <v>7287977.8596840762</v>
      </c>
      <c r="R2899" s="89">
        <v>0.05</v>
      </c>
      <c r="S2899" s="238">
        <f t="shared" si="274"/>
        <v>6923578.9666998722</v>
      </c>
    </row>
    <row r="2900" spans="2:19" ht="15" customHeight="1" x14ac:dyDescent="0.25">
      <c r="B2900" s="11">
        <v>2896</v>
      </c>
      <c r="C2900" s="161" t="s">
        <v>1310</v>
      </c>
      <c r="D2900" s="237"/>
      <c r="E2900" s="152">
        <v>42217</v>
      </c>
      <c r="F2900" s="58">
        <v>44482</v>
      </c>
      <c r="G2900" s="5">
        <f t="shared" si="272"/>
        <v>6.2054794520547949</v>
      </c>
      <c r="H2900" s="11">
        <v>5</v>
      </c>
      <c r="I2900" s="11"/>
      <c r="J2900" s="87">
        <v>0.05</v>
      </c>
      <c r="K2900" s="88">
        <f t="shared" si="273"/>
        <v>0.19</v>
      </c>
      <c r="L2900" s="238">
        <v>11475800</v>
      </c>
      <c r="M2900" s="238">
        <v>7356799.7599999998</v>
      </c>
      <c r="N2900" s="89">
        <v>0.05</v>
      </c>
      <c r="O2900" s="239">
        <f t="shared" si="275"/>
        <v>12049590</v>
      </c>
      <c r="P2900" s="238">
        <f t="shared" si="276"/>
        <v>14206961.798630139</v>
      </c>
      <c r="Q2900" s="238">
        <f t="shared" si="277"/>
        <v>0</v>
      </c>
      <c r="R2900" s="89">
        <v>0.05</v>
      </c>
      <c r="S2900" s="238">
        <f t="shared" si="274"/>
        <v>602479.5</v>
      </c>
    </row>
    <row r="2901" spans="2:19" ht="15" customHeight="1" x14ac:dyDescent="0.25">
      <c r="B2901" s="11">
        <v>2897</v>
      </c>
      <c r="C2901" s="161" t="s">
        <v>1311</v>
      </c>
      <c r="D2901" s="237"/>
      <c r="E2901" s="152">
        <v>42217</v>
      </c>
      <c r="F2901" s="58">
        <v>44482</v>
      </c>
      <c r="G2901" s="5">
        <f t="shared" si="272"/>
        <v>6.2054794520547949</v>
      </c>
      <c r="H2901" s="11">
        <v>5</v>
      </c>
      <c r="I2901" s="11"/>
      <c r="J2901" s="87">
        <v>0.05</v>
      </c>
      <c r="K2901" s="88">
        <f t="shared" si="273"/>
        <v>0.19</v>
      </c>
      <c r="L2901" s="238">
        <v>20568303</v>
      </c>
      <c r="M2901" s="238">
        <v>13185737.49</v>
      </c>
      <c r="N2901" s="89">
        <v>0.05</v>
      </c>
      <c r="O2901" s="239">
        <f t="shared" si="275"/>
        <v>21596718.150000002</v>
      </c>
      <c r="P2901" s="238">
        <f t="shared" si="276"/>
        <v>25463418.235212334</v>
      </c>
      <c r="Q2901" s="238">
        <f t="shared" si="277"/>
        <v>0</v>
      </c>
      <c r="R2901" s="89">
        <v>0.05</v>
      </c>
      <c r="S2901" s="238">
        <f t="shared" si="274"/>
        <v>1079835.9075000002</v>
      </c>
    </row>
    <row r="2902" spans="2:19" ht="15" customHeight="1" x14ac:dyDescent="0.25">
      <c r="B2902" s="11">
        <v>2898</v>
      </c>
      <c r="C2902" s="161" t="s">
        <v>1312</v>
      </c>
      <c r="D2902" s="237"/>
      <c r="E2902" s="152">
        <v>42217</v>
      </c>
      <c r="F2902" s="58">
        <v>44482</v>
      </c>
      <c r="G2902" s="5">
        <f t="shared" si="272"/>
        <v>6.2054794520547949</v>
      </c>
      <c r="H2902" s="11">
        <v>15</v>
      </c>
      <c r="I2902" s="11"/>
      <c r="J2902" s="87">
        <v>0.05</v>
      </c>
      <c r="K2902" s="88">
        <f t="shared" si="273"/>
        <v>6.3333333333333325E-2</v>
      </c>
      <c r="L2902" s="238">
        <v>293780088</v>
      </c>
      <c r="M2902" s="238">
        <v>188333822.34</v>
      </c>
      <c r="N2902" s="89">
        <v>0.05</v>
      </c>
      <c r="O2902" s="239">
        <f t="shared" si="275"/>
        <v>308469092.40000004</v>
      </c>
      <c r="P2902" s="238">
        <f t="shared" si="276"/>
        <v>121232578.91720547</v>
      </c>
      <c r="Q2902" s="238">
        <f t="shared" si="277"/>
        <v>187236513.48279458</v>
      </c>
      <c r="R2902" s="89">
        <v>0.05</v>
      </c>
      <c r="S2902" s="238">
        <f t="shared" si="274"/>
        <v>177874687.80865484</v>
      </c>
    </row>
    <row r="2903" spans="2:19" ht="15" customHeight="1" x14ac:dyDescent="0.25">
      <c r="B2903" s="11">
        <v>2899</v>
      </c>
      <c r="C2903" s="161" t="s">
        <v>1313</v>
      </c>
      <c r="D2903" s="237"/>
      <c r="E2903" s="152">
        <v>42217</v>
      </c>
      <c r="F2903" s="58">
        <v>44482</v>
      </c>
      <c r="G2903" s="5">
        <f t="shared" si="272"/>
        <v>6.2054794520547949</v>
      </c>
      <c r="H2903" s="11">
        <v>8</v>
      </c>
      <c r="I2903" s="11"/>
      <c r="J2903" s="87">
        <v>0.05</v>
      </c>
      <c r="K2903" s="88">
        <f t="shared" si="273"/>
        <v>0.11874999999999999</v>
      </c>
      <c r="L2903" s="238">
        <v>181015297</v>
      </c>
      <c r="M2903" s="238">
        <v>116043612.81999999</v>
      </c>
      <c r="N2903" s="89">
        <v>0.05</v>
      </c>
      <c r="O2903" s="239">
        <f t="shared" si="275"/>
        <v>190066061.84999999</v>
      </c>
      <c r="P2903" s="238">
        <f t="shared" si="276"/>
        <v>140059811.15949914</v>
      </c>
      <c r="Q2903" s="238">
        <f t="shared" si="277"/>
        <v>50006250.690500855</v>
      </c>
      <c r="R2903" s="89">
        <v>0.05</v>
      </c>
      <c r="S2903" s="238">
        <f t="shared" si="274"/>
        <v>47505938.155975811</v>
      </c>
    </row>
    <row r="2904" spans="2:19" ht="15" customHeight="1" x14ac:dyDescent="0.25">
      <c r="B2904" s="11">
        <v>2900</v>
      </c>
      <c r="C2904" s="161" t="s">
        <v>1314</v>
      </c>
      <c r="D2904" s="237"/>
      <c r="E2904" s="152">
        <v>42217</v>
      </c>
      <c r="F2904" s="58">
        <v>44482</v>
      </c>
      <c r="G2904" s="5">
        <f t="shared" si="272"/>
        <v>6.2054794520547949</v>
      </c>
      <c r="H2904" s="11">
        <v>25</v>
      </c>
      <c r="I2904" s="11"/>
      <c r="J2904" s="87">
        <v>0.05</v>
      </c>
      <c r="K2904" s="88">
        <f t="shared" si="273"/>
        <v>3.7999999999999999E-2</v>
      </c>
      <c r="L2904" s="238">
        <v>16296620</v>
      </c>
      <c r="M2904" s="238">
        <v>10447286.460000001</v>
      </c>
      <c r="N2904" s="89">
        <v>0.05</v>
      </c>
      <c r="O2904" s="239">
        <f t="shared" si="275"/>
        <v>17111451</v>
      </c>
      <c r="P2904" s="238">
        <f t="shared" si="276"/>
        <v>4035020.7878630143</v>
      </c>
      <c r="Q2904" s="238">
        <f t="shared" si="277"/>
        <v>13076430.212136986</v>
      </c>
      <c r="R2904" s="89">
        <v>0.05</v>
      </c>
      <c r="S2904" s="238">
        <f t="shared" si="274"/>
        <v>12422608.701530136</v>
      </c>
    </row>
    <row r="2905" spans="2:19" ht="15" customHeight="1" x14ac:dyDescent="0.25">
      <c r="B2905" s="11">
        <v>2901</v>
      </c>
      <c r="C2905" s="161" t="s">
        <v>1315</v>
      </c>
      <c r="D2905" s="36"/>
      <c r="E2905" s="152">
        <v>42217</v>
      </c>
      <c r="F2905" s="58">
        <v>44482</v>
      </c>
      <c r="G2905" s="5">
        <f t="shared" si="272"/>
        <v>6.2054794520547949</v>
      </c>
      <c r="H2905" s="11">
        <v>8</v>
      </c>
      <c r="I2905" s="11"/>
      <c r="J2905" s="87">
        <v>0.05</v>
      </c>
      <c r="K2905" s="88">
        <f t="shared" si="273"/>
        <v>0.11874999999999999</v>
      </c>
      <c r="L2905" s="238">
        <v>2833071</v>
      </c>
      <c r="M2905" s="238">
        <v>1816198.95</v>
      </c>
      <c r="N2905" s="89">
        <v>0.05</v>
      </c>
      <c r="O2905" s="239">
        <f t="shared" si="275"/>
        <v>2974724.5500000003</v>
      </c>
      <c r="P2905" s="238">
        <f t="shared" si="276"/>
        <v>2192076.5583775686</v>
      </c>
      <c r="Q2905" s="238">
        <f t="shared" si="277"/>
        <v>782647.99162243167</v>
      </c>
      <c r="R2905" s="89">
        <v>0.05</v>
      </c>
      <c r="S2905" s="238">
        <f t="shared" si="274"/>
        <v>743515.59204131004</v>
      </c>
    </row>
    <row r="2906" spans="2:19" ht="15" customHeight="1" x14ac:dyDescent="0.25">
      <c r="B2906" s="11">
        <v>2902</v>
      </c>
      <c r="C2906" s="161" t="s">
        <v>1316</v>
      </c>
      <c r="D2906" s="36"/>
      <c r="E2906" s="152">
        <v>42217</v>
      </c>
      <c r="F2906" s="58">
        <v>44482</v>
      </c>
      <c r="G2906" s="5">
        <f t="shared" si="272"/>
        <v>6.2054794520547949</v>
      </c>
      <c r="H2906" s="11">
        <v>8</v>
      </c>
      <c r="I2906" s="11"/>
      <c r="J2906" s="87">
        <v>0.05</v>
      </c>
      <c r="K2906" s="88">
        <f t="shared" si="273"/>
        <v>0.11874999999999999</v>
      </c>
      <c r="L2906" s="238">
        <v>92340004</v>
      </c>
      <c r="M2906" s="238">
        <v>59196475.93</v>
      </c>
      <c r="N2906" s="89">
        <v>0.05</v>
      </c>
      <c r="O2906" s="239">
        <f t="shared" si="275"/>
        <v>96957004.200000003</v>
      </c>
      <c r="P2906" s="238">
        <f t="shared" si="276"/>
        <v>71447682.80388698</v>
      </c>
      <c r="Q2906" s="238">
        <f t="shared" si="277"/>
        <v>25509321.396113023</v>
      </c>
      <c r="R2906" s="89">
        <v>0.05</v>
      </c>
      <c r="S2906" s="238">
        <f t="shared" si="274"/>
        <v>24233855.326307371</v>
      </c>
    </row>
    <row r="2907" spans="2:19" ht="15" customHeight="1" x14ac:dyDescent="0.25">
      <c r="B2907" s="11">
        <v>2903</v>
      </c>
      <c r="C2907" s="161" t="s">
        <v>1317</v>
      </c>
      <c r="D2907" s="36"/>
      <c r="E2907" s="152">
        <v>42217</v>
      </c>
      <c r="F2907" s="58">
        <v>44482</v>
      </c>
      <c r="G2907" s="5">
        <f t="shared" si="272"/>
        <v>6.2054794520547949</v>
      </c>
      <c r="H2907" s="11">
        <v>25</v>
      </c>
      <c r="I2907" s="11"/>
      <c r="J2907" s="87">
        <v>0.05</v>
      </c>
      <c r="K2907" s="88">
        <f t="shared" si="273"/>
        <v>3.7999999999999999E-2</v>
      </c>
      <c r="L2907" s="238">
        <v>12829524</v>
      </c>
      <c r="M2907" s="238">
        <v>8224632.6299999999</v>
      </c>
      <c r="N2907" s="89">
        <v>0.05</v>
      </c>
      <c r="O2907" s="239">
        <f t="shared" si="275"/>
        <v>13471000.200000001</v>
      </c>
      <c r="P2907" s="238">
        <f t="shared" si="276"/>
        <v>3176572.5677095894</v>
      </c>
      <c r="Q2907" s="238">
        <f t="shared" si="277"/>
        <v>10294427.632290412</v>
      </c>
      <c r="R2907" s="89">
        <v>0.05</v>
      </c>
      <c r="S2907" s="238">
        <f t="shared" si="274"/>
        <v>9779706.2506758906</v>
      </c>
    </row>
    <row r="2908" spans="2:19" ht="15" customHeight="1" x14ac:dyDescent="0.25">
      <c r="B2908" s="11">
        <v>2904</v>
      </c>
      <c r="C2908" s="161" t="s">
        <v>1318</v>
      </c>
      <c r="D2908" s="36"/>
      <c r="E2908" s="152">
        <v>42217</v>
      </c>
      <c r="F2908" s="58">
        <v>44482</v>
      </c>
      <c r="G2908" s="5">
        <f t="shared" si="272"/>
        <v>6.2054794520547949</v>
      </c>
      <c r="H2908" s="11">
        <v>8</v>
      </c>
      <c r="I2908" s="11"/>
      <c r="J2908" s="87">
        <v>0.05</v>
      </c>
      <c r="K2908" s="88">
        <f t="shared" si="273"/>
        <v>0.11874999999999999</v>
      </c>
      <c r="L2908" s="238">
        <v>3781144</v>
      </c>
      <c r="M2908" s="238">
        <v>2423980.85</v>
      </c>
      <c r="N2908" s="89">
        <v>7.0000000000000007E-2</v>
      </c>
      <c r="O2908" s="239">
        <f t="shared" si="275"/>
        <v>4045824.08</v>
      </c>
      <c r="P2908" s="238">
        <f t="shared" si="276"/>
        <v>2981370.5356643833</v>
      </c>
      <c r="Q2908" s="238">
        <f t="shared" si="277"/>
        <v>1064453.5443356168</v>
      </c>
      <c r="R2908" s="89">
        <v>0.05</v>
      </c>
      <c r="S2908" s="238">
        <f t="shared" si="274"/>
        <v>1011230.8671188359</v>
      </c>
    </row>
    <row r="2909" spans="2:19" ht="15" customHeight="1" x14ac:dyDescent="0.25">
      <c r="B2909" s="11">
        <v>2905</v>
      </c>
      <c r="C2909" s="161" t="s">
        <v>1319</v>
      </c>
      <c r="D2909" s="36"/>
      <c r="E2909" s="152">
        <v>42217</v>
      </c>
      <c r="F2909" s="58">
        <v>44482</v>
      </c>
      <c r="G2909" s="5">
        <f t="shared" si="272"/>
        <v>6.2054794520547949</v>
      </c>
      <c r="H2909" s="11">
        <v>10</v>
      </c>
      <c r="I2909" s="11"/>
      <c r="J2909" s="87">
        <v>0.05</v>
      </c>
      <c r="K2909" s="88">
        <f t="shared" si="273"/>
        <v>9.5000000000000001E-2</v>
      </c>
      <c r="L2909" s="238">
        <v>1714175</v>
      </c>
      <c r="M2909" s="238">
        <v>1098907.47</v>
      </c>
      <c r="N2909" s="89">
        <v>7.0000000000000007E-2</v>
      </c>
      <c r="O2909" s="239">
        <f t="shared" si="275"/>
        <v>1834167.25</v>
      </c>
      <c r="P2909" s="238">
        <f t="shared" si="276"/>
        <v>1081279.2822431508</v>
      </c>
      <c r="Q2909" s="238">
        <f t="shared" si="277"/>
        <v>752887.96775684925</v>
      </c>
      <c r="R2909" s="89">
        <v>0.05</v>
      </c>
      <c r="S2909" s="238">
        <f t="shared" si="274"/>
        <v>715243.56936900679</v>
      </c>
    </row>
    <row r="2910" spans="2:19" ht="15" customHeight="1" x14ac:dyDescent="0.25">
      <c r="B2910" s="11">
        <v>2906</v>
      </c>
      <c r="C2910" s="161" t="s">
        <v>1320</v>
      </c>
      <c r="D2910" s="36"/>
      <c r="E2910" s="152">
        <v>42217</v>
      </c>
      <c r="F2910" s="58">
        <v>44482</v>
      </c>
      <c r="G2910" s="5">
        <f t="shared" si="272"/>
        <v>6.2054794520547949</v>
      </c>
      <c r="H2910" s="11">
        <v>5</v>
      </c>
      <c r="I2910" s="11"/>
      <c r="J2910" s="87">
        <v>0.05</v>
      </c>
      <c r="K2910" s="88">
        <f t="shared" si="273"/>
        <v>0.19</v>
      </c>
      <c r="L2910" s="238">
        <v>5825661</v>
      </c>
      <c r="M2910" s="238">
        <v>3734660.9</v>
      </c>
      <c r="N2910" s="89">
        <v>7.0000000000000007E-2</v>
      </c>
      <c r="O2910" s="239">
        <f t="shared" si="275"/>
        <v>6233457.2700000005</v>
      </c>
      <c r="P2910" s="238">
        <f t="shared" si="276"/>
        <v>7349502.2908068495</v>
      </c>
      <c r="Q2910" s="238">
        <f t="shared" si="277"/>
        <v>0</v>
      </c>
      <c r="R2910" s="89">
        <v>0.05</v>
      </c>
      <c r="S2910" s="238">
        <f t="shared" si="274"/>
        <v>311672.86350000004</v>
      </c>
    </row>
    <row r="2911" spans="2:19" ht="15" customHeight="1" x14ac:dyDescent="0.25">
      <c r="B2911" s="11">
        <v>2907</v>
      </c>
      <c r="C2911" s="161" t="s">
        <v>1321</v>
      </c>
      <c r="D2911" s="36"/>
      <c r="E2911" s="152">
        <v>42217</v>
      </c>
      <c r="F2911" s="58">
        <v>44482</v>
      </c>
      <c r="G2911" s="5">
        <f t="shared" si="272"/>
        <v>6.2054794520547949</v>
      </c>
      <c r="H2911" s="11">
        <v>8</v>
      </c>
      <c r="I2911" s="11"/>
      <c r="J2911" s="87">
        <v>0.05</v>
      </c>
      <c r="K2911" s="88">
        <f t="shared" si="273"/>
        <v>0.11874999999999999</v>
      </c>
      <c r="L2911" s="238">
        <v>4195419</v>
      </c>
      <c r="M2911" s="238">
        <v>2689560.43</v>
      </c>
      <c r="N2911" s="89">
        <v>7.0000000000000007E-2</v>
      </c>
      <c r="O2911" s="239">
        <f t="shared" si="275"/>
        <v>4489098.33</v>
      </c>
      <c r="P2911" s="238">
        <f t="shared" si="276"/>
        <v>3308019.6341018835</v>
      </c>
      <c r="Q2911" s="238">
        <f t="shared" si="277"/>
        <v>1181078.6958981166</v>
      </c>
      <c r="R2911" s="89">
        <v>0.05</v>
      </c>
      <c r="S2911" s="238">
        <f t="shared" si="274"/>
        <v>1122024.7611032107</v>
      </c>
    </row>
    <row r="2912" spans="2:19" ht="15" customHeight="1" x14ac:dyDescent="0.25">
      <c r="B2912" s="11">
        <v>2908</v>
      </c>
      <c r="C2912" s="161" t="s">
        <v>1322</v>
      </c>
      <c r="D2912" s="36"/>
      <c r="E2912" s="152">
        <v>42217</v>
      </c>
      <c r="F2912" s="58">
        <v>44482</v>
      </c>
      <c r="G2912" s="5">
        <f t="shared" si="272"/>
        <v>6.2054794520547949</v>
      </c>
      <c r="H2912" s="11">
        <v>8</v>
      </c>
      <c r="I2912" s="11"/>
      <c r="J2912" s="87">
        <v>0.05</v>
      </c>
      <c r="K2912" s="88">
        <f t="shared" si="273"/>
        <v>0.11874999999999999</v>
      </c>
      <c r="L2912" s="238">
        <v>14896731</v>
      </c>
      <c r="M2912" s="238">
        <v>9549858.5600000005</v>
      </c>
      <c r="N2912" s="89">
        <v>0.05</v>
      </c>
      <c r="O2912" s="239">
        <f t="shared" si="275"/>
        <v>15641567.550000001</v>
      </c>
      <c r="P2912" s="238">
        <f t="shared" si="276"/>
        <v>11526281.840997431</v>
      </c>
      <c r="Q2912" s="238">
        <f t="shared" si="277"/>
        <v>4115285.7090025693</v>
      </c>
      <c r="R2912" s="89">
        <v>0.05</v>
      </c>
      <c r="S2912" s="238">
        <f t="shared" si="274"/>
        <v>3909521.4235524405</v>
      </c>
    </row>
    <row r="2913" spans="2:19" s="90" customFormat="1" ht="15" customHeight="1" x14ac:dyDescent="0.25">
      <c r="B2913" s="11">
        <v>2909</v>
      </c>
      <c r="C2913" s="161" t="s">
        <v>1323</v>
      </c>
      <c r="D2913" s="36"/>
      <c r="E2913" s="152">
        <v>42217</v>
      </c>
      <c r="F2913" s="58">
        <v>44482</v>
      </c>
      <c r="G2913" s="5">
        <f t="shared" si="272"/>
        <v>6.2054794520547949</v>
      </c>
      <c r="H2913" s="11">
        <v>8</v>
      </c>
      <c r="I2913" s="11"/>
      <c r="J2913" s="87">
        <v>0.05</v>
      </c>
      <c r="K2913" s="88">
        <f t="shared" si="273"/>
        <v>0.11874999999999999</v>
      </c>
      <c r="L2913" s="238">
        <v>5803156</v>
      </c>
      <c r="M2913" s="238">
        <v>3720233.6</v>
      </c>
      <c r="N2913" s="89">
        <v>7.0000000000000007E-2</v>
      </c>
      <c r="O2913" s="239">
        <f t="shared" si="275"/>
        <v>6209376.9199999999</v>
      </c>
      <c r="P2913" s="238">
        <f t="shared" si="276"/>
        <v>4575694.1053458909</v>
      </c>
      <c r="Q2913" s="238">
        <f t="shared" si="277"/>
        <v>1633682.8146541091</v>
      </c>
      <c r="R2913" s="89">
        <v>0.05</v>
      </c>
      <c r="S2913" s="238">
        <f t="shared" si="274"/>
        <v>1551998.6739214035</v>
      </c>
    </row>
    <row r="2914" spans="2:19" s="90" customFormat="1" ht="15" customHeight="1" x14ac:dyDescent="0.25">
      <c r="B2914" s="11">
        <v>2910</v>
      </c>
      <c r="C2914" s="161" t="s">
        <v>1324</v>
      </c>
      <c r="D2914" s="36"/>
      <c r="E2914" s="152">
        <v>42217</v>
      </c>
      <c r="F2914" s="58">
        <v>44482</v>
      </c>
      <c r="G2914" s="5">
        <f t="shared" si="272"/>
        <v>6.2054794520547949</v>
      </c>
      <c r="H2914" s="11">
        <v>8</v>
      </c>
      <c r="I2914" s="11"/>
      <c r="J2914" s="87">
        <v>0.05</v>
      </c>
      <c r="K2914" s="88">
        <f t="shared" si="273"/>
        <v>0.11874999999999999</v>
      </c>
      <c r="L2914" s="238">
        <v>4571884</v>
      </c>
      <c r="M2914" s="238">
        <v>2930901.12</v>
      </c>
      <c r="N2914" s="89">
        <v>7.0000000000000007E-2</v>
      </c>
      <c r="O2914" s="239">
        <f t="shared" si="275"/>
        <v>4891915.88</v>
      </c>
      <c r="P2914" s="238">
        <f t="shared" si="276"/>
        <v>3604856.1625993154</v>
      </c>
      <c r="Q2914" s="238">
        <f t="shared" si="277"/>
        <v>1287059.7174006845</v>
      </c>
      <c r="R2914" s="89">
        <v>0.05</v>
      </c>
      <c r="S2914" s="238">
        <f t="shared" si="274"/>
        <v>1222706.7315306503</v>
      </c>
    </row>
    <row r="2915" spans="2:19" s="90" customFormat="1" ht="15" customHeight="1" x14ac:dyDescent="0.25">
      <c r="B2915" s="11">
        <v>2911</v>
      </c>
      <c r="C2915" s="161" t="s">
        <v>1325</v>
      </c>
      <c r="D2915" s="36"/>
      <c r="E2915" s="152">
        <v>42217</v>
      </c>
      <c r="F2915" s="58">
        <v>44482</v>
      </c>
      <c r="G2915" s="5">
        <f t="shared" si="272"/>
        <v>6.2054794520547949</v>
      </c>
      <c r="H2915" s="11">
        <v>5</v>
      </c>
      <c r="I2915" s="11"/>
      <c r="J2915" s="87">
        <v>0.05</v>
      </c>
      <c r="K2915" s="88">
        <f t="shared" si="273"/>
        <v>0.19</v>
      </c>
      <c r="L2915" s="238">
        <v>206477</v>
      </c>
      <c r="M2915" s="238">
        <v>132366.38</v>
      </c>
      <c r="N2915" s="89">
        <v>7.0000000000000007E-2</v>
      </c>
      <c r="O2915" s="239">
        <f t="shared" si="275"/>
        <v>220930.39</v>
      </c>
      <c r="P2915" s="238">
        <f t="shared" si="276"/>
        <v>260486.00914109591</v>
      </c>
      <c r="Q2915" s="238">
        <f t="shared" si="277"/>
        <v>0</v>
      </c>
      <c r="R2915" s="89">
        <v>0.05</v>
      </c>
      <c r="S2915" s="238">
        <f t="shared" si="274"/>
        <v>11046.519500000002</v>
      </c>
    </row>
    <row r="2916" spans="2:19" ht="15" customHeight="1" x14ac:dyDescent="0.25">
      <c r="B2916" s="11">
        <v>2912</v>
      </c>
      <c r="C2916" s="161" t="s">
        <v>1326</v>
      </c>
      <c r="D2916" s="36"/>
      <c r="E2916" s="152">
        <v>42217</v>
      </c>
      <c r="F2916" s="58">
        <v>44482</v>
      </c>
      <c r="G2916" s="5">
        <f t="shared" si="272"/>
        <v>6.2054794520547949</v>
      </c>
      <c r="H2916" s="11">
        <v>5</v>
      </c>
      <c r="I2916" s="11"/>
      <c r="J2916" s="87">
        <v>0.05</v>
      </c>
      <c r="K2916" s="88">
        <f t="shared" si="273"/>
        <v>0.19</v>
      </c>
      <c r="L2916" s="238">
        <v>56460</v>
      </c>
      <c r="M2916" s="238">
        <v>36194.85</v>
      </c>
      <c r="N2916" s="89">
        <v>0.05</v>
      </c>
      <c r="O2916" s="239">
        <f t="shared" si="275"/>
        <v>59283</v>
      </c>
      <c r="P2916" s="238">
        <f t="shared" si="276"/>
        <v>69897.093287671247</v>
      </c>
      <c r="Q2916" s="238">
        <f t="shared" si="277"/>
        <v>0</v>
      </c>
      <c r="R2916" s="89">
        <v>0.05</v>
      </c>
      <c r="S2916" s="238">
        <f t="shared" si="274"/>
        <v>2964.15</v>
      </c>
    </row>
    <row r="2917" spans="2:19" ht="15" customHeight="1" x14ac:dyDescent="0.25">
      <c r="B2917" s="11">
        <v>2913</v>
      </c>
      <c r="C2917" s="161" t="s">
        <v>1327</v>
      </c>
      <c r="D2917" s="36"/>
      <c r="E2917" s="152">
        <v>42217</v>
      </c>
      <c r="F2917" s="58">
        <v>44482</v>
      </c>
      <c r="G2917" s="5">
        <f t="shared" si="272"/>
        <v>6.2054794520547949</v>
      </c>
      <c r="H2917" s="11">
        <v>8</v>
      </c>
      <c r="I2917" s="11"/>
      <c r="J2917" s="87">
        <v>0.05</v>
      </c>
      <c r="K2917" s="88">
        <f t="shared" si="273"/>
        <v>0.11874999999999999</v>
      </c>
      <c r="L2917" s="238">
        <v>716518</v>
      </c>
      <c r="M2917" s="238">
        <v>459338.72</v>
      </c>
      <c r="N2917" s="89">
        <v>7.0000000000000007E-2</v>
      </c>
      <c r="O2917" s="239">
        <f t="shared" si="275"/>
        <v>766674.26</v>
      </c>
      <c r="P2917" s="238">
        <f t="shared" si="276"/>
        <v>564962.78731335618</v>
      </c>
      <c r="Q2917" s="238">
        <f t="shared" si="277"/>
        <v>201711.47268664383</v>
      </c>
      <c r="R2917" s="89">
        <v>0.05</v>
      </c>
      <c r="S2917" s="238">
        <f t="shared" si="274"/>
        <v>191625.89905231164</v>
      </c>
    </row>
    <row r="2918" spans="2:19" ht="15" customHeight="1" x14ac:dyDescent="0.25">
      <c r="B2918" s="11">
        <v>2914</v>
      </c>
      <c r="C2918" s="161" t="s">
        <v>1328</v>
      </c>
      <c r="D2918" s="36"/>
      <c r="E2918" s="152">
        <v>42217</v>
      </c>
      <c r="F2918" s="58">
        <v>44482</v>
      </c>
      <c r="G2918" s="5">
        <f t="shared" si="272"/>
        <v>6.2054794520547949</v>
      </c>
      <c r="H2918" s="11">
        <v>5</v>
      </c>
      <c r="I2918" s="11"/>
      <c r="J2918" s="87">
        <v>0.05</v>
      </c>
      <c r="K2918" s="88">
        <f t="shared" si="273"/>
        <v>0.19</v>
      </c>
      <c r="L2918" s="238">
        <v>7886226</v>
      </c>
      <c r="M2918" s="238">
        <v>5055628.8499999996</v>
      </c>
      <c r="N2918" s="89">
        <v>0.05</v>
      </c>
      <c r="O2918" s="239">
        <f t="shared" si="275"/>
        <v>8280537.3000000007</v>
      </c>
      <c r="P2918" s="238">
        <f t="shared" si="276"/>
        <v>9763093.7727534249</v>
      </c>
      <c r="Q2918" s="238">
        <f t="shared" si="277"/>
        <v>0</v>
      </c>
      <c r="R2918" s="89">
        <v>0.05</v>
      </c>
      <c r="S2918" s="238">
        <f t="shared" si="274"/>
        <v>414026.86500000005</v>
      </c>
    </row>
    <row r="2919" spans="2:19" ht="15" customHeight="1" x14ac:dyDescent="0.25">
      <c r="B2919" s="11">
        <v>2915</v>
      </c>
      <c r="C2919" s="161" t="s">
        <v>1329</v>
      </c>
      <c r="D2919" s="36"/>
      <c r="E2919" s="152">
        <v>42217</v>
      </c>
      <c r="F2919" s="58">
        <v>44482</v>
      </c>
      <c r="G2919" s="5">
        <f t="shared" si="272"/>
        <v>6.2054794520547949</v>
      </c>
      <c r="H2919" s="11">
        <v>25</v>
      </c>
      <c r="I2919" s="11"/>
      <c r="J2919" s="87">
        <v>0.05</v>
      </c>
      <c r="K2919" s="88">
        <f t="shared" si="273"/>
        <v>3.7999999999999999E-2</v>
      </c>
      <c r="L2919" s="238">
        <v>259837</v>
      </c>
      <c r="M2919" s="238">
        <v>166573.9</v>
      </c>
      <c r="N2919" s="89">
        <v>0.05</v>
      </c>
      <c r="O2919" s="239">
        <f t="shared" si="275"/>
        <v>272828.85000000003</v>
      </c>
      <c r="P2919" s="238">
        <f t="shared" si="276"/>
        <v>64335.285258904121</v>
      </c>
      <c r="Q2919" s="238">
        <f t="shared" si="277"/>
        <v>208493.56474109591</v>
      </c>
      <c r="R2919" s="89">
        <v>0.05</v>
      </c>
      <c r="S2919" s="238">
        <f t="shared" si="274"/>
        <v>198068.88650404109</v>
      </c>
    </row>
    <row r="2920" spans="2:19" ht="15" customHeight="1" x14ac:dyDescent="0.25">
      <c r="B2920" s="11">
        <v>2916</v>
      </c>
      <c r="C2920" s="161" t="s">
        <v>1329</v>
      </c>
      <c r="D2920" s="36"/>
      <c r="E2920" s="152">
        <v>42217</v>
      </c>
      <c r="F2920" s="58">
        <v>44482</v>
      </c>
      <c r="G2920" s="5">
        <f t="shared" si="272"/>
        <v>6.2054794520547949</v>
      </c>
      <c r="H2920" s="11">
        <v>25</v>
      </c>
      <c r="I2920" s="11"/>
      <c r="J2920" s="87">
        <v>0.05</v>
      </c>
      <c r="K2920" s="88">
        <f t="shared" si="273"/>
        <v>3.7999999999999999E-2</v>
      </c>
      <c r="L2920" s="238">
        <v>259837</v>
      </c>
      <c r="M2920" s="238">
        <v>166573.9</v>
      </c>
      <c r="N2920" s="89">
        <v>0.05</v>
      </c>
      <c r="O2920" s="239">
        <f t="shared" si="275"/>
        <v>272828.85000000003</v>
      </c>
      <c r="P2920" s="238">
        <f t="shared" si="276"/>
        <v>64335.285258904121</v>
      </c>
      <c r="Q2920" s="238">
        <f t="shared" si="277"/>
        <v>208493.56474109591</v>
      </c>
      <c r="R2920" s="89">
        <v>0.05</v>
      </c>
      <c r="S2920" s="238">
        <f t="shared" si="274"/>
        <v>198068.88650404109</v>
      </c>
    </row>
    <row r="2921" spans="2:19" ht="15" customHeight="1" x14ac:dyDescent="0.25">
      <c r="B2921" s="11">
        <v>2917</v>
      </c>
      <c r="C2921" s="161" t="s">
        <v>1329</v>
      </c>
      <c r="D2921" s="36"/>
      <c r="E2921" s="152">
        <v>42217</v>
      </c>
      <c r="F2921" s="58">
        <v>44482</v>
      </c>
      <c r="G2921" s="5">
        <f t="shared" si="272"/>
        <v>6.2054794520547949</v>
      </c>
      <c r="H2921" s="11">
        <v>25</v>
      </c>
      <c r="I2921" s="11"/>
      <c r="J2921" s="87">
        <v>0.05</v>
      </c>
      <c r="K2921" s="88">
        <f t="shared" si="273"/>
        <v>3.7999999999999999E-2</v>
      </c>
      <c r="L2921" s="238">
        <v>259837</v>
      </c>
      <c r="M2921" s="238">
        <v>166573.9</v>
      </c>
      <c r="N2921" s="89">
        <v>0.05</v>
      </c>
      <c r="O2921" s="239">
        <f t="shared" si="275"/>
        <v>272828.85000000003</v>
      </c>
      <c r="P2921" s="238">
        <f t="shared" si="276"/>
        <v>64335.285258904121</v>
      </c>
      <c r="Q2921" s="238">
        <f t="shared" si="277"/>
        <v>208493.56474109591</v>
      </c>
      <c r="R2921" s="89">
        <v>0.05</v>
      </c>
      <c r="S2921" s="238">
        <f t="shared" si="274"/>
        <v>198068.88650404109</v>
      </c>
    </row>
    <row r="2922" spans="2:19" ht="15" customHeight="1" x14ac:dyDescent="0.25">
      <c r="B2922" s="11">
        <v>2918</v>
      </c>
      <c r="C2922" s="161" t="s">
        <v>1329</v>
      </c>
      <c r="D2922" s="36"/>
      <c r="E2922" s="152">
        <v>42217</v>
      </c>
      <c r="F2922" s="58">
        <v>44482</v>
      </c>
      <c r="G2922" s="5">
        <f t="shared" si="272"/>
        <v>6.2054794520547949</v>
      </c>
      <c r="H2922" s="11">
        <v>25</v>
      </c>
      <c r="I2922" s="11"/>
      <c r="J2922" s="87">
        <v>0.05</v>
      </c>
      <c r="K2922" s="88">
        <f t="shared" si="273"/>
        <v>3.7999999999999999E-2</v>
      </c>
      <c r="L2922" s="238">
        <v>259837</v>
      </c>
      <c r="M2922" s="238">
        <v>166573.9</v>
      </c>
      <c r="N2922" s="89">
        <v>0.05</v>
      </c>
      <c r="O2922" s="239">
        <f t="shared" si="275"/>
        <v>272828.85000000003</v>
      </c>
      <c r="P2922" s="238">
        <f t="shared" si="276"/>
        <v>64335.285258904121</v>
      </c>
      <c r="Q2922" s="238">
        <f t="shared" si="277"/>
        <v>208493.56474109591</v>
      </c>
      <c r="R2922" s="89">
        <v>0.05</v>
      </c>
      <c r="S2922" s="238">
        <f t="shared" si="274"/>
        <v>198068.88650404109</v>
      </c>
    </row>
    <row r="2923" spans="2:19" ht="15" customHeight="1" x14ac:dyDescent="0.25">
      <c r="B2923" s="11">
        <v>2919</v>
      </c>
      <c r="C2923" s="161" t="s">
        <v>1329</v>
      </c>
      <c r="D2923" s="36"/>
      <c r="E2923" s="152">
        <v>42217</v>
      </c>
      <c r="F2923" s="58">
        <v>44482</v>
      </c>
      <c r="G2923" s="5">
        <f t="shared" si="272"/>
        <v>6.2054794520547949</v>
      </c>
      <c r="H2923" s="11">
        <v>25</v>
      </c>
      <c r="I2923" s="11"/>
      <c r="J2923" s="87">
        <v>0.05</v>
      </c>
      <c r="K2923" s="88">
        <f t="shared" si="273"/>
        <v>3.7999999999999999E-2</v>
      </c>
      <c r="L2923" s="238">
        <v>259837</v>
      </c>
      <c r="M2923" s="238">
        <v>166573.9</v>
      </c>
      <c r="N2923" s="89">
        <v>0.05</v>
      </c>
      <c r="O2923" s="239">
        <f t="shared" si="275"/>
        <v>272828.85000000003</v>
      </c>
      <c r="P2923" s="238">
        <f t="shared" si="276"/>
        <v>64335.285258904121</v>
      </c>
      <c r="Q2923" s="238">
        <f t="shared" si="277"/>
        <v>208493.56474109591</v>
      </c>
      <c r="R2923" s="89">
        <v>0.05</v>
      </c>
      <c r="S2923" s="238">
        <f t="shared" si="274"/>
        <v>198068.88650404109</v>
      </c>
    </row>
    <row r="2924" spans="2:19" ht="15" customHeight="1" x14ac:dyDescent="0.25">
      <c r="B2924" s="11">
        <v>2920</v>
      </c>
      <c r="C2924" s="161" t="s">
        <v>1329</v>
      </c>
      <c r="D2924" s="36"/>
      <c r="E2924" s="152">
        <v>42217</v>
      </c>
      <c r="F2924" s="58">
        <v>44482</v>
      </c>
      <c r="G2924" s="5">
        <f t="shared" si="272"/>
        <v>6.2054794520547949</v>
      </c>
      <c r="H2924" s="11">
        <v>25</v>
      </c>
      <c r="I2924" s="11"/>
      <c r="J2924" s="87">
        <v>0.05</v>
      </c>
      <c r="K2924" s="88">
        <f t="shared" si="273"/>
        <v>3.7999999999999999E-2</v>
      </c>
      <c r="L2924" s="238">
        <v>259837</v>
      </c>
      <c r="M2924" s="238">
        <v>166573.9</v>
      </c>
      <c r="N2924" s="89">
        <v>0.05</v>
      </c>
      <c r="O2924" s="239">
        <f t="shared" si="275"/>
        <v>272828.85000000003</v>
      </c>
      <c r="P2924" s="238">
        <f t="shared" si="276"/>
        <v>64335.285258904121</v>
      </c>
      <c r="Q2924" s="238">
        <f t="shared" si="277"/>
        <v>208493.56474109591</v>
      </c>
      <c r="R2924" s="89">
        <v>0.05</v>
      </c>
      <c r="S2924" s="238">
        <f t="shared" si="274"/>
        <v>198068.88650404109</v>
      </c>
    </row>
    <row r="2925" spans="2:19" ht="15" customHeight="1" x14ac:dyDescent="0.25">
      <c r="B2925" s="11">
        <v>2921</v>
      </c>
      <c r="C2925" s="161" t="s">
        <v>1329</v>
      </c>
      <c r="D2925" s="36"/>
      <c r="E2925" s="152">
        <v>42217</v>
      </c>
      <c r="F2925" s="58">
        <v>44482</v>
      </c>
      <c r="G2925" s="5">
        <f t="shared" si="272"/>
        <v>6.2054794520547949</v>
      </c>
      <c r="H2925" s="11">
        <v>25</v>
      </c>
      <c r="I2925" s="11"/>
      <c r="J2925" s="87">
        <v>0.05</v>
      </c>
      <c r="K2925" s="88">
        <f t="shared" si="273"/>
        <v>3.7999999999999999E-2</v>
      </c>
      <c r="L2925" s="238">
        <v>259837</v>
      </c>
      <c r="M2925" s="238">
        <v>166573.9</v>
      </c>
      <c r="N2925" s="89">
        <v>0.05</v>
      </c>
      <c r="O2925" s="239">
        <f t="shared" si="275"/>
        <v>272828.85000000003</v>
      </c>
      <c r="P2925" s="238">
        <f t="shared" si="276"/>
        <v>64335.285258904121</v>
      </c>
      <c r="Q2925" s="238">
        <f t="shared" si="277"/>
        <v>208493.56474109591</v>
      </c>
      <c r="R2925" s="89">
        <v>0.05</v>
      </c>
      <c r="S2925" s="238">
        <f t="shared" si="274"/>
        <v>198068.88650404109</v>
      </c>
    </row>
    <row r="2926" spans="2:19" ht="15" customHeight="1" x14ac:dyDescent="0.25">
      <c r="B2926" s="11">
        <v>2922</v>
      </c>
      <c r="C2926" s="161" t="s">
        <v>1329</v>
      </c>
      <c r="D2926" s="36"/>
      <c r="E2926" s="152">
        <v>42217</v>
      </c>
      <c r="F2926" s="58">
        <v>44482</v>
      </c>
      <c r="G2926" s="5">
        <f t="shared" si="272"/>
        <v>6.2054794520547949</v>
      </c>
      <c r="H2926" s="11">
        <v>25</v>
      </c>
      <c r="I2926" s="11"/>
      <c r="J2926" s="87">
        <v>0.05</v>
      </c>
      <c r="K2926" s="88">
        <f t="shared" si="273"/>
        <v>3.7999999999999999E-2</v>
      </c>
      <c r="L2926" s="238">
        <v>259837</v>
      </c>
      <c r="M2926" s="238">
        <v>166573.9</v>
      </c>
      <c r="N2926" s="89">
        <v>0.05</v>
      </c>
      <c r="O2926" s="239">
        <f t="shared" si="275"/>
        <v>272828.85000000003</v>
      </c>
      <c r="P2926" s="238">
        <f t="shared" si="276"/>
        <v>64335.285258904121</v>
      </c>
      <c r="Q2926" s="238">
        <f t="shared" si="277"/>
        <v>208493.56474109591</v>
      </c>
      <c r="R2926" s="89">
        <v>0.05</v>
      </c>
      <c r="S2926" s="238">
        <f t="shared" si="274"/>
        <v>198068.88650404109</v>
      </c>
    </row>
    <row r="2927" spans="2:19" ht="15" customHeight="1" x14ac:dyDescent="0.25">
      <c r="B2927" s="11">
        <v>2923</v>
      </c>
      <c r="C2927" s="161" t="s">
        <v>1329</v>
      </c>
      <c r="D2927" s="36"/>
      <c r="E2927" s="152">
        <v>42217</v>
      </c>
      <c r="F2927" s="58">
        <v>44482</v>
      </c>
      <c r="G2927" s="5">
        <f t="shared" si="272"/>
        <v>6.2054794520547949</v>
      </c>
      <c r="H2927" s="11">
        <v>25</v>
      </c>
      <c r="I2927" s="11"/>
      <c r="J2927" s="87">
        <v>0.05</v>
      </c>
      <c r="K2927" s="88">
        <f t="shared" si="273"/>
        <v>3.7999999999999999E-2</v>
      </c>
      <c r="L2927" s="238">
        <v>259837</v>
      </c>
      <c r="M2927" s="238">
        <v>166573.9</v>
      </c>
      <c r="N2927" s="89">
        <v>0.05</v>
      </c>
      <c r="O2927" s="239">
        <f t="shared" si="275"/>
        <v>272828.85000000003</v>
      </c>
      <c r="P2927" s="238">
        <f t="shared" si="276"/>
        <v>64335.285258904121</v>
      </c>
      <c r="Q2927" s="238">
        <f t="shared" si="277"/>
        <v>208493.56474109591</v>
      </c>
      <c r="R2927" s="89">
        <v>0.05</v>
      </c>
      <c r="S2927" s="238">
        <f t="shared" si="274"/>
        <v>198068.88650404109</v>
      </c>
    </row>
    <row r="2928" spans="2:19" ht="15" customHeight="1" x14ac:dyDescent="0.25">
      <c r="B2928" s="11">
        <v>2924</v>
      </c>
      <c r="C2928" s="161" t="s">
        <v>1329</v>
      </c>
      <c r="D2928" s="36"/>
      <c r="E2928" s="152">
        <v>42217</v>
      </c>
      <c r="F2928" s="58">
        <v>44482</v>
      </c>
      <c r="G2928" s="5">
        <f t="shared" si="272"/>
        <v>6.2054794520547949</v>
      </c>
      <c r="H2928" s="11">
        <v>25</v>
      </c>
      <c r="I2928" s="11"/>
      <c r="J2928" s="87">
        <v>0.05</v>
      </c>
      <c r="K2928" s="88">
        <f t="shared" si="273"/>
        <v>3.7999999999999999E-2</v>
      </c>
      <c r="L2928" s="238">
        <v>259837</v>
      </c>
      <c r="M2928" s="238">
        <v>166573.9</v>
      </c>
      <c r="N2928" s="89">
        <v>0.05</v>
      </c>
      <c r="O2928" s="239">
        <f t="shared" si="275"/>
        <v>272828.85000000003</v>
      </c>
      <c r="P2928" s="238">
        <f t="shared" si="276"/>
        <v>64335.285258904121</v>
      </c>
      <c r="Q2928" s="238">
        <f t="shared" si="277"/>
        <v>208493.56474109591</v>
      </c>
      <c r="R2928" s="89">
        <v>0.05</v>
      </c>
      <c r="S2928" s="238">
        <f t="shared" si="274"/>
        <v>198068.88650404109</v>
      </c>
    </row>
    <row r="2929" spans="2:19" ht="15" customHeight="1" x14ac:dyDescent="0.25">
      <c r="B2929" s="11">
        <v>2925</v>
      </c>
      <c r="C2929" s="161" t="s">
        <v>1329</v>
      </c>
      <c r="D2929" s="36"/>
      <c r="E2929" s="152">
        <v>42217</v>
      </c>
      <c r="F2929" s="58">
        <v>44482</v>
      </c>
      <c r="G2929" s="5">
        <f t="shared" si="272"/>
        <v>6.2054794520547949</v>
      </c>
      <c r="H2929" s="11">
        <v>25</v>
      </c>
      <c r="I2929" s="11"/>
      <c r="J2929" s="87">
        <v>0.05</v>
      </c>
      <c r="K2929" s="88">
        <f t="shared" si="273"/>
        <v>3.7999999999999999E-2</v>
      </c>
      <c r="L2929" s="238">
        <v>259837</v>
      </c>
      <c r="M2929" s="238">
        <v>166573.9</v>
      </c>
      <c r="N2929" s="89">
        <v>0.05</v>
      </c>
      <c r="O2929" s="239">
        <f t="shared" si="275"/>
        <v>272828.85000000003</v>
      </c>
      <c r="P2929" s="238">
        <f t="shared" si="276"/>
        <v>64335.285258904121</v>
      </c>
      <c r="Q2929" s="238">
        <f t="shared" si="277"/>
        <v>208493.56474109591</v>
      </c>
      <c r="R2929" s="89">
        <v>0.05</v>
      </c>
      <c r="S2929" s="238">
        <f t="shared" si="274"/>
        <v>198068.88650404109</v>
      </c>
    </row>
    <row r="2930" spans="2:19" ht="15" customHeight="1" x14ac:dyDescent="0.25">
      <c r="B2930" s="11">
        <v>2926</v>
      </c>
      <c r="C2930" s="161" t="s">
        <v>1329</v>
      </c>
      <c r="D2930" s="36"/>
      <c r="E2930" s="152">
        <v>42217</v>
      </c>
      <c r="F2930" s="58">
        <v>44482</v>
      </c>
      <c r="G2930" s="5">
        <f t="shared" si="272"/>
        <v>6.2054794520547949</v>
      </c>
      <c r="H2930" s="11">
        <v>25</v>
      </c>
      <c r="I2930" s="11"/>
      <c r="J2930" s="87">
        <v>0.05</v>
      </c>
      <c r="K2930" s="88">
        <f t="shared" si="273"/>
        <v>3.7999999999999999E-2</v>
      </c>
      <c r="L2930" s="238">
        <v>259837</v>
      </c>
      <c r="M2930" s="238">
        <v>166573.9</v>
      </c>
      <c r="N2930" s="89">
        <v>0.05</v>
      </c>
      <c r="O2930" s="239">
        <f t="shared" si="275"/>
        <v>272828.85000000003</v>
      </c>
      <c r="P2930" s="238">
        <f t="shared" si="276"/>
        <v>64335.285258904121</v>
      </c>
      <c r="Q2930" s="238">
        <f t="shared" si="277"/>
        <v>208493.56474109591</v>
      </c>
      <c r="R2930" s="89">
        <v>0.05</v>
      </c>
      <c r="S2930" s="238">
        <f t="shared" si="274"/>
        <v>198068.88650404109</v>
      </c>
    </row>
    <row r="2931" spans="2:19" ht="15" customHeight="1" x14ac:dyDescent="0.25">
      <c r="B2931" s="11">
        <v>2927</v>
      </c>
      <c r="C2931" s="161" t="s">
        <v>1329</v>
      </c>
      <c r="D2931" s="36"/>
      <c r="E2931" s="152">
        <v>42217</v>
      </c>
      <c r="F2931" s="58">
        <v>44482</v>
      </c>
      <c r="G2931" s="5">
        <f t="shared" si="272"/>
        <v>6.2054794520547949</v>
      </c>
      <c r="H2931" s="11">
        <v>25</v>
      </c>
      <c r="I2931" s="11"/>
      <c r="J2931" s="87">
        <v>0.05</v>
      </c>
      <c r="K2931" s="88">
        <f t="shared" si="273"/>
        <v>3.7999999999999999E-2</v>
      </c>
      <c r="L2931" s="238">
        <v>259837</v>
      </c>
      <c r="M2931" s="238">
        <v>166573.9</v>
      </c>
      <c r="N2931" s="89">
        <v>0.05</v>
      </c>
      <c r="O2931" s="239">
        <f t="shared" si="275"/>
        <v>272828.85000000003</v>
      </c>
      <c r="P2931" s="238">
        <f t="shared" si="276"/>
        <v>64335.285258904121</v>
      </c>
      <c r="Q2931" s="238">
        <f t="shared" si="277"/>
        <v>208493.56474109591</v>
      </c>
      <c r="R2931" s="89">
        <v>0.05</v>
      </c>
      <c r="S2931" s="238">
        <f t="shared" si="274"/>
        <v>198068.88650404109</v>
      </c>
    </row>
    <row r="2932" spans="2:19" ht="15" customHeight="1" x14ac:dyDescent="0.25">
      <c r="B2932" s="11">
        <v>2928</v>
      </c>
      <c r="C2932" s="161" t="s">
        <v>1329</v>
      </c>
      <c r="D2932" s="36"/>
      <c r="E2932" s="152">
        <v>42217</v>
      </c>
      <c r="F2932" s="58">
        <v>44482</v>
      </c>
      <c r="G2932" s="5">
        <f t="shared" si="272"/>
        <v>6.2054794520547949</v>
      </c>
      <c r="H2932" s="11">
        <v>25</v>
      </c>
      <c r="I2932" s="11"/>
      <c r="J2932" s="87">
        <v>0.05</v>
      </c>
      <c r="K2932" s="88">
        <f t="shared" si="273"/>
        <v>3.7999999999999999E-2</v>
      </c>
      <c r="L2932" s="238">
        <v>259837</v>
      </c>
      <c r="M2932" s="238">
        <v>166573.9</v>
      </c>
      <c r="N2932" s="89">
        <v>0.05</v>
      </c>
      <c r="O2932" s="239">
        <f t="shared" si="275"/>
        <v>272828.85000000003</v>
      </c>
      <c r="P2932" s="238">
        <f t="shared" si="276"/>
        <v>64335.285258904121</v>
      </c>
      <c r="Q2932" s="238">
        <f t="shared" si="277"/>
        <v>208493.56474109591</v>
      </c>
      <c r="R2932" s="89">
        <v>0.05</v>
      </c>
      <c r="S2932" s="238">
        <f t="shared" si="274"/>
        <v>198068.88650404109</v>
      </c>
    </row>
    <row r="2933" spans="2:19" ht="15" customHeight="1" x14ac:dyDescent="0.25">
      <c r="B2933" s="11">
        <v>2929</v>
      </c>
      <c r="C2933" s="161" t="s">
        <v>1329</v>
      </c>
      <c r="D2933" s="36"/>
      <c r="E2933" s="152">
        <v>42217</v>
      </c>
      <c r="F2933" s="58">
        <v>44482</v>
      </c>
      <c r="G2933" s="5">
        <f t="shared" si="272"/>
        <v>6.2054794520547949</v>
      </c>
      <c r="H2933" s="11">
        <v>25</v>
      </c>
      <c r="I2933" s="11"/>
      <c r="J2933" s="87">
        <v>0.05</v>
      </c>
      <c r="K2933" s="88">
        <f t="shared" si="273"/>
        <v>3.7999999999999999E-2</v>
      </c>
      <c r="L2933" s="238">
        <v>259837</v>
      </c>
      <c r="M2933" s="238">
        <v>166573.9</v>
      </c>
      <c r="N2933" s="89">
        <v>0.05</v>
      </c>
      <c r="O2933" s="239">
        <f t="shared" si="275"/>
        <v>272828.85000000003</v>
      </c>
      <c r="P2933" s="238">
        <f t="shared" si="276"/>
        <v>64335.285258904121</v>
      </c>
      <c r="Q2933" s="238">
        <f t="shared" si="277"/>
        <v>208493.56474109591</v>
      </c>
      <c r="R2933" s="89">
        <v>0.05</v>
      </c>
      <c r="S2933" s="238">
        <f t="shared" si="274"/>
        <v>198068.88650404109</v>
      </c>
    </row>
    <row r="2934" spans="2:19" ht="15" customHeight="1" x14ac:dyDescent="0.25">
      <c r="B2934" s="11">
        <v>2930</v>
      </c>
      <c r="C2934" s="161" t="s">
        <v>1329</v>
      </c>
      <c r="D2934" s="36"/>
      <c r="E2934" s="152">
        <v>42217</v>
      </c>
      <c r="F2934" s="58">
        <v>44482</v>
      </c>
      <c r="G2934" s="5">
        <f t="shared" si="272"/>
        <v>6.2054794520547949</v>
      </c>
      <c r="H2934" s="11">
        <v>25</v>
      </c>
      <c r="I2934" s="11"/>
      <c r="J2934" s="87">
        <v>0.05</v>
      </c>
      <c r="K2934" s="88">
        <f t="shared" si="273"/>
        <v>3.7999999999999999E-2</v>
      </c>
      <c r="L2934" s="238">
        <v>259837</v>
      </c>
      <c r="M2934" s="238">
        <v>166573.9</v>
      </c>
      <c r="N2934" s="89">
        <v>0.05</v>
      </c>
      <c r="O2934" s="239">
        <f t="shared" si="275"/>
        <v>272828.85000000003</v>
      </c>
      <c r="P2934" s="238">
        <f t="shared" si="276"/>
        <v>64335.285258904121</v>
      </c>
      <c r="Q2934" s="238">
        <f t="shared" si="277"/>
        <v>208493.56474109591</v>
      </c>
      <c r="R2934" s="89">
        <v>0.05</v>
      </c>
      <c r="S2934" s="238">
        <f t="shared" si="274"/>
        <v>198068.88650404109</v>
      </c>
    </row>
    <row r="2935" spans="2:19" ht="15" customHeight="1" x14ac:dyDescent="0.25">
      <c r="B2935" s="11">
        <v>2931</v>
      </c>
      <c r="C2935" s="161" t="s">
        <v>1329</v>
      </c>
      <c r="D2935" s="36"/>
      <c r="E2935" s="152">
        <v>42217</v>
      </c>
      <c r="F2935" s="58">
        <v>44482</v>
      </c>
      <c r="G2935" s="5">
        <f t="shared" si="272"/>
        <v>6.2054794520547949</v>
      </c>
      <c r="H2935" s="11">
        <v>25</v>
      </c>
      <c r="I2935" s="11"/>
      <c r="J2935" s="87">
        <v>0.05</v>
      </c>
      <c r="K2935" s="88">
        <f t="shared" si="273"/>
        <v>3.7999999999999999E-2</v>
      </c>
      <c r="L2935" s="238">
        <v>259837</v>
      </c>
      <c r="M2935" s="238">
        <v>166573.9</v>
      </c>
      <c r="N2935" s="89">
        <v>0.05</v>
      </c>
      <c r="O2935" s="239">
        <f t="shared" si="275"/>
        <v>272828.85000000003</v>
      </c>
      <c r="P2935" s="238">
        <f t="shared" si="276"/>
        <v>64335.285258904121</v>
      </c>
      <c r="Q2935" s="238">
        <f t="shared" si="277"/>
        <v>208493.56474109591</v>
      </c>
      <c r="R2935" s="89">
        <v>0.05</v>
      </c>
      <c r="S2935" s="238">
        <f t="shared" si="274"/>
        <v>198068.88650404109</v>
      </c>
    </row>
    <row r="2936" spans="2:19" ht="15" customHeight="1" x14ac:dyDescent="0.25">
      <c r="B2936" s="11">
        <v>2932</v>
      </c>
      <c r="C2936" s="161" t="s">
        <v>1329</v>
      </c>
      <c r="D2936" s="36"/>
      <c r="E2936" s="152">
        <v>42217</v>
      </c>
      <c r="F2936" s="58">
        <v>44482</v>
      </c>
      <c r="G2936" s="5">
        <f t="shared" si="272"/>
        <v>6.2054794520547949</v>
      </c>
      <c r="H2936" s="11">
        <v>25</v>
      </c>
      <c r="I2936" s="11"/>
      <c r="J2936" s="87">
        <v>0.05</v>
      </c>
      <c r="K2936" s="88">
        <f t="shared" si="273"/>
        <v>3.7999999999999999E-2</v>
      </c>
      <c r="L2936" s="238">
        <v>259837</v>
      </c>
      <c r="M2936" s="238">
        <v>166573.9</v>
      </c>
      <c r="N2936" s="89">
        <v>0.05</v>
      </c>
      <c r="O2936" s="239">
        <f t="shared" si="275"/>
        <v>272828.85000000003</v>
      </c>
      <c r="P2936" s="238">
        <f t="shared" si="276"/>
        <v>64335.285258904121</v>
      </c>
      <c r="Q2936" s="238">
        <f t="shared" si="277"/>
        <v>208493.56474109591</v>
      </c>
      <c r="R2936" s="89">
        <v>0.05</v>
      </c>
      <c r="S2936" s="238">
        <f t="shared" si="274"/>
        <v>198068.88650404109</v>
      </c>
    </row>
    <row r="2937" spans="2:19" ht="15" customHeight="1" x14ac:dyDescent="0.25">
      <c r="B2937" s="11">
        <v>2933</v>
      </c>
      <c r="C2937" s="161" t="s">
        <v>1329</v>
      </c>
      <c r="D2937" s="36"/>
      <c r="E2937" s="152">
        <v>42217</v>
      </c>
      <c r="F2937" s="58">
        <v>44482</v>
      </c>
      <c r="G2937" s="5">
        <f t="shared" si="272"/>
        <v>6.2054794520547949</v>
      </c>
      <c r="H2937" s="11">
        <v>25</v>
      </c>
      <c r="I2937" s="11"/>
      <c r="J2937" s="87">
        <v>0.05</v>
      </c>
      <c r="K2937" s="88">
        <f t="shared" si="273"/>
        <v>3.7999999999999999E-2</v>
      </c>
      <c r="L2937" s="238">
        <v>259837</v>
      </c>
      <c r="M2937" s="238">
        <v>166573.9</v>
      </c>
      <c r="N2937" s="89">
        <v>0.05</v>
      </c>
      <c r="O2937" s="239">
        <f t="shared" si="275"/>
        <v>272828.85000000003</v>
      </c>
      <c r="P2937" s="238">
        <f t="shared" si="276"/>
        <v>64335.285258904121</v>
      </c>
      <c r="Q2937" s="238">
        <f t="shared" si="277"/>
        <v>208493.56474109591</v>
      </c>
      <c r="R2937" s="89">
        <v>0.05</v>
      </c>
      <c r="S2937" s="238">
        <f t="shared" si="274"/>
        <v>198068.88650404109</v>
      </c>
    </row>
    <row r="2938" spans="2:19" ht="15" customHeight="1" x14ac:dyDescent="0.25">
      <c r="B2938" s="11">
        <v>2934</v>
      </c>
      <c r="C2938" s="161" t="s">
        <v>1329</v>
      </c>
      <c r="D2938" s="36"/>
      <c r="E2938" s="152">
        <v>42217</v>
      </c>
      <c r="F2938" s="58">
        <v>44482</v>
      </c>
      <c r="G2938" s="5">
        <f t="shared" si="272"/>
        <v>6.2054794520547949</v>
      </c>
      <c r="H2938" s="11">
        <v>25</v>
      </c>
      <c r="I2938" s="11"/>
      <c r="J2938" s="87">
        <v>0.05</v>
      </c>
      <c r="K2938" s="88">
        <f t="shared" si="273"/>
        <v>3.7999999999999999E-2</v>
      </c>
      <c r="L2938" s="238">
        <v>259837</v>
      </c>
      <c r="M2938" s="238">
        <v>166573.9</v>
      </c>
      <c r="N2938" s="89">
        <v>0.05</v>
      </c>
      <c r="O2938" s="239">
        <f t="shared" si="275"/>
        <v>272828.85000000003</v>
      </c>
      <c r="P2938" s="238">
        <f t="shared" si="276"/>
        <v>64335.285258904121</v>
      </c>
      <c r="Q2938" s="238">
        <f t="shared" si="277"/>
        <v>208493.56474109591</v>
      </c>
      <c r="R2938" s="89">
        <v>0.05</v>
      </c>
      <c r="S2938" s="238">
        <f t="shared" si="274"/>
        <v>198068.88650404109</v>
      </c>
    </row>
    <row r="2939" spans="2:19" ht="15" customHeight="1" x14ac:dyDescent="0.25">
      <c r="B2939" s="11">
        <v>2935</v>
      </c>
      <c r="C2939" s="161" t="s">
        <v>1329</v>
      </c>
      <c r="D2939" s="36"/>
      <c r="E2939" s="152">
        <v>42217</v>
      </c>
      <c r="F2939" s="58">
        <v>44482</v>
      </c>
      <c r="G2939" s="5">
        <f t="shared" si="272"/>
        <v>6.2054794520547949</v>
      </c>
      <c r="H2939" s="11">
        <v>25</v>
      </c>
      <c r="I2939" s="11"/>
      <c r="J2939" s="87">
        <v>0.05</v>
      </c>
      <c r="K2939" s="88">
        <f t="shared" si="273"/>
        <v>3.7999999999999999E-2</v>
      </c>
      <c r="L2939" s="238">
        <v>259837</v>
      </c>
      <c r="M2939" s="238">
        <v>166573.9</v>
      </c>
      <c r="N2939" s="89">
        <v>0.05</v>
      </c>
      <c r="O2939" s="239">
        <f t="shared" si="275"/>
        <v>272828.85000000003</v>
      </c>
      <c r="P2939" s="238">
        <f t="shared" si="276"/>
        <v>64335.285258904121</v>
      </c>
      <c r="Q2939" s="238">
        <f t="shared" si="277"/>
        <v>208493.56474109591</v>
      </c>
      <c r="R2939" s="89">
        <v>0.05</v>
      </c>
      <c r="S2939" s="238">
        <f t="shared" si="274"/>
        <v>198068.88650404109</v>
      </c>
    </row>
    <row r="2940" spans="2:19" ht="15" customHeight="1" x14ac:dyDescent="0.25">
      <c r="B2940" s="11">
        <v>2936</v>
      </c>
      <c r="C2940" s="161" t="s">
        <v>1329</v>
      </c>
      <c r="D2940" s="36"/>
      <c r="E2940" s="152">
        <v>42217</v>
      </c>
      <c r="F2940" s="58">
        <v>44482</v>
      </c>
      <c r="G2940" s="5">
        <f t="shared" si="272"/>
        <v>6.2054794520547949</v>
      </c>
      <c r="H2940" s="11">
        <v>25</v>
      </c>
      <c r="I2940" s="11"/>
      <c r="J2940" s="87">
        <v>0.05</v>
      </c>
      <c r="K2940" s="88">
        <f t="shared" si="273"/>
        <v>3.7999999999999999E-2</v>
      </c>
      <c r="L2940" s="238">
        <v>259837</v>
      </c>
      <c r="M2940" s="238">
        <v>166573.9</v>
      </c>
      <c r="N2940" s="89">
        <v>0.05</v>
      </c>
      <c r="O2940" s="239">
        <f t="shared" si="275"/>
        <v>272828.85000000003</v>
      </c>
      <c r="P2940" s="238">
        <f t="shared" si="276"/>
        <v>64335.285258904121</v>
      </c>
      <c r="Q2940" s="238">
        <f t="shared" si="277"/>
        <v>208493.56474109591</v>
      </c>
      <c r="R2940" s="89">
        <v>0.05</v>
      </c>
      <c r="S2940" s="238">
        <f t="shared" si="274"/>
        <v>198068.88650404109</v>
      </c>
    </row>
    <row r="2941" spans="2:19" ht="15" customHeight="1" x14ac:dyDescent="0.25">
      <c r="B2941" s="11">
        <v>2937</v>
      </c>
      <c r="C2941" s="161" t="s">
        <v>1329</v>
      </c>
      <c r="D2941" s="36"/>
      <c r="E2941" s="152">
        <v>42217</v>
      </c>
      <c r="F2941" s="58">
        <v>44482</v>
      </c>
      <c r="G2941" s="5">
        <f t="shared" si="272"/>
        <v>6.2054794520547949</v>
      </c>
      <c r="H2941" s="11">
        <v>25</v>
      </c>
      <c r="I2941" s="11"/>
      <c r="J2941" s="87">
        <v>0.05</v>
      </c>
      <c r="K2941" s="88">
        <f t="shared" si="273"/>
        <v>3.7999999999999999E-2</v>
      </c>
      <c r="L2941" s="238">
        <v>259837</v>
      </c>
      <c r="M2941" s="238">
        <v>166573.9</v>
      </c>
      <c r="N2941" s="89">
        <v>0.05</v>
      </c>
      <c r="O2941" s="239">
        <f t="shared" si="275"/>
        <v>272828.85000000003</v>
      </c>
      <c r="P2941" s="238">
        <f t="shared" si="276"/>
        <v>64335.285258904121</v>
      </c>
      <c r="Q2941" s="238">
        <f t="shared" si="277"/>
        <v>208493.56474109591</v>
      </c>
      <c r="R2941" s="89">
        <v>0.05</v>
      </c>
      <c r="S2941" s="238">
        <f t="shared" si="274"/>
        <v>198068.88650404109</v>
      </c>
    </row>
    <row r="2942" spans="2:19" ht="15" customHeight="1" x14ac:dyDescent="0.25">
      <c r="B2942" s="11">
        <v>2938</v>
      </c>
      <c r="C2942" s="161" t="s">
        <v>1329</v>
      </c>
      <c r="D2942" s="36"/>
      <c r="E2942" s="152">
        <v>42217</v>
      </c>
      <c r="F2942" s="58">
        <v>44482</v>
      </c>
      <c r="G2942" s="5">
        <f t="shared" si="272"/>
        <v>6.2054794520547949</v>
      </c>
      <c r="H2942" s="11">
        <v>25</v>
      </c>
      <c r="I2942" s="11"/>
      <c r="J2942" s="87">
        <v>0.05</v>
      </c>
      <c r="K2942" s="88">
        <f t="shared" si="273"/>
        <v>3.7999999999999999E-2</v>
      </c>
      <c r="L2942" s="238">
        <v>259837</v>
      </c>
      <c r="M2942" s="238">
        <v>166573.9</v>
      </c>
      <c r="N2942" s="89">
        <v>0.05</v>
      </c>
      <c r="O2942" s="239">
        <f t="shared" si="275"/>
        <v>272828.85000000003</v>
      </c>
      <c r="P2942" s="238">
        <f t="shared" si="276"/>
        <v>64335.285258904121</v>
      </c>
      <c r="Q2942" s="238">
        <f t="shared" si="277"/>
        <v>208493.56474109591</v>
      </c>
      <c r="R2942" s="89">
        <v>0.05</v>
      </c>
      <c r="S2942" s="238">
        <f t="shared" si="274"/>
        <v>198068.88650404109</v>
      </c>
    </row>
    <row r="2943" spans="2:19" ht="15" customHeight="1" x14ac:dyDescent="0.25">
      <c r="B2943" s="11">
        <v>2939</v>
      </c>
      <c r="C2943" s="161" t="s">
        <v>1329</v>
      </c>
      <c r="D2943" s="36"/>
      <c r="E2943" s="152">
        <v>42217</v>
      </c>
      <c r="F2943" s="58">
        <v>44482</v>
      </c>
      <c r="G2943" s="5">
        <f t="shared" si="272"/>
        <v>6.2054794520547949</v>
      </c>
      <c r="H2943" s="11">
        <v>25</v>
      </c>
      <c r="I2943" s="11"/>
      <c r="J2943" s="87">
        <v>0.05</v>
      </c>
      <c r="K2943" s="88">
        <f t="shared" si="273"/>
        <v>3.7999999999999999E-2</v>
      </c>
      <c r="L2943" s="238">
        <v>259837</v>
      </c>
      <c r="M2943" s="238">
        <v>166573.9</v>
      </c>
      <c r="N2943" s="89">
        <v>0.05</v>
      </c>
      <c r="O2943" s="239">
        <f t="shared" si="275"/>
        <v>272828.85000000003</v>
      </c>
      <c r="P2943" s="238">
        <f t="shared" si="276"/>
        <v>64335.285258904121</v>
      </c>
      <c r="Q2943" s="238">
        <f t="shared" si="277"/>
        <v>208493.56474109591</v>
      </c>
      <c r="R2943" s="89">
        <v>0.05</v>
      </c>
      <c r="S2943" s="238">
        <f t="shared" si="274"/>
        <v>198068.88650404109</v>
      </c>
    </row>
    <row r="2944" spans="2:19" ht="15" customHeight="1" x14ac:dyDescent="0.25">
      <c r="B2944" s="11">
        <v>2940</v>
      </c>
      <c r="C2944" s="161" t="s">
        <v>1329</v>
      </c>
      <c r="D2944" s="36"/>
      <c r="E2944" s="152">
        <v>42217</v>
      </c>
      <c r="F2944" s="58">
        <v>44482</v>
      </c>
      <c r="G2944" s="5">
        <f t="shared" si="272"/>
        <v>6.2054794520547949</v>
      </c>
      <c r="H2944" s="11">
        <v>25</v>
      </c>
      <c r="I2944" s="11"/>
      <c r="J2944" s="87">
        <v>0.05</v>
      </c>
      <c r="K2944" s="88">
        <f t="shared" si="273"/>
        <v>3.7999999999999999E-2</v>
      </c>
      <c r="L2944" s="238">
        <v>259837</v>
      </c>
      <c r="M2944" s="238">
        <v>166573.9</v>
      </c>
      <c r="N2944" s="89">
        <v>0.05</v>
      </c>
      <c r="O2944" s="239">
        <f t="shared" si="275"/>
        <v>272828.85000000003</v>
      </c>
      <c r="P2944" s="238">
        <f t="shared" si="276"/>
        <v>64335.285258904121</v>
      </c>
      <c r="Q2944" s="238">
        <f t="shared" si="277"/>
        <v>208493.56474109591</v>
      </c>
      <c r="R2944" s="89">
        <v>0.05</v>
      </c>
      <c r="S2944" s="238">
        <f t="shared" si="274"/>
        <v>198068.88650404109</v>
      </c>
    </row>
    <row r="2945" spans="2:19" ht="15" customHeight="1" x14ac:dyDescent="0.25">
      <c r="B2945" s="11">
        <v>2941</v>
      </c>
      <c r="C2945" s="161" t="s">
        <v>1329</v>
      </c>
      <c r="D2945" s="36"/>
      <c r="E2945" s="152">
        <v>42217</v>
      </c>
      <c r="F2945" s="58">
        <v>44482</v>
      </c>
      <c r="G2945" s="5">
        <f t="shared" si="272"/>
        <v>6.2054794520547949</v>
      </c>
      <c r="H2945" s="11">
        <v>25</v>
      </c>
      <c r="I2945" s="11"/>
      <c r="J2945" s="87">
        <v>0.05</v>
      </c>
      <c r="K2945" s="88">
        <f t="shared" si="273"/>
        <v>3.7999999999999999E-2</v>
      </c>
      <c r="L2945" s="238">
        <v>259837</v>
      </c>
      <c r="M2945" s="238">
        <v>166573.9</v>
      </c>
      <c r="N2945" s="89">
        <v>0.05</v>
      </c>
      <c r="O2945" s="239">
        <f t="shared" si="275"/>
        <v>272828.85000000003</v>
      </c>
      <c r="P2945" s="238">
        <f t="shared" si="276"/>
        <v>64335.285258904121</v>
      </c>
      <c r="Q2945" s="238">
        <f t="shared" si="277"/>
        <v>208493.56474109591</v>
      </c>
      <c r="R2945" s="89">
        <v>0.05</v>
      </c>
      <c r="S2945" s="238">
        <f t="shared" si="274"/>
        <v>198068.88650404109</v>
      </c>
    </row>
    <row r="2946" spans="2:19" ht="15" customHeight="1" x14ac:dyDescent="0.25">
      <c r="B2946" s="11">
        <v>2942</v>
      </c>
      <c r="C2946" s="161" t="s">
        <v>1329</v>
      </c>
      <c r="D2946" s="36"/>
      <c r="E2946" s="152">
        <v>42217</v>
      </c>
      <c r="F2946" s="58">
        <v>44482</v>
      </c>
      <c r="G2946" s="5">
        <f t="shared" si="272"/>
        <v>6.2054794520547949</v>
      </c>
      <c r="H2946" s="11">
        <v>25</v>
      </c>
      <c r="I2946" s="11"/>
      <c r="J2946" s="87">
        <v>0.05</v>
      </c>
      <c r="K2946" s="88">
        <f t="shared" si="273"/>
        <v>3.7999999999999999E-2</v>
      </c>
      <c r="L2946" s="238">
        <v>259837</v>
      </c>
      <c r="M2946" s="238">
        <v>166573.9</v>
      </c>
      <c r="N2946" s="89">
        <v>0.05</v>
      </c>
      <c r="O2946" s="239">
        <f t="shared" si="275"/>
        <v>272828.85000000003</v>
      </c>
      <c r="P2946" s="238">
        <f t="shared" si="276"/>
        <v>64335.285258904121</v>
      </c>
      <c r="Q2946" s="238">
        <f t="shared" si="277"/>
        <v>208493.56474109591</v>
      </c>
      <c r="R2946" s="89">
        <v>0.05</v>
      </c>
      <c r="S2946" s="238">
        <f t="shared" si="274"/>
        <v>198068.88650404109</v>
      </c>
    </row>
    <row r="2947" spans="2:19" ht="15" customHeight="1" x14ac:dyDescent="0.25">
      <c r="B2947" s="11">
        <v>2943</v>
      </c>
      <c r="C2947" s="161" t="s">
        <v>1329</v>
      </c>
      <c r="D2947" s="36"/>
      <c r="E2947" s="152">
        <v>42217</v>
      </c>
      <c r="F2947" s="58">
        <v>44482</v>
      </c>
      <c r="G2947" s="5">
        <f t="shared" si="272"/>
        <v>6.2054794520547949</v>
      </c>
      <c r="H2947" s="11">
        <v>25</v>
      </c>
      <c r="I2947" s="11"/>
      <c r="J2947" s="87">
        <v>0.05</v>
      </c>
      <c r="K2947" s="88">
        <f t="shared" si="273"/>
        <v>3.7999999999999999E-2</v>
      </c>
      <c r="L2947" s="238">
        <v>259837</v>
      </c>
      <c r="M2947" s="238">
        <v>166573.9</v>
      </c>
      <c r="N2947" s="89">
        <v>0.05</v>
      </c>
      <c r="O2947" s="239">
        <f t="shared" si="275"/>
        <v>272828.85000000003</v>
      </c>
      <c r="P2947" s="238">
        <f t="shared" si="276"/>
        <v>64335.285258904121</v>
      </c>
      <c r="Q2947" s="238">
        <f t="shared" si="277"/>
        <v>208493.56474109591</v>
      </c>
      <c r="R2947" s="89">
        <v>0.05</v>
      </c>
      <c r="S2947" s="238">
        <f t="shared" si="274"/>
        <v>198068.88650404109</v>
      </c>
    </row>
    <row r="2948" spans="2:19" ht="15" customHeight="1" x14ac:dyDescent="0.25">
      <c r="B2948" s="11">
        <v>2944</v>
      </c>
      <c r="C2948" s="161" t="s">
        <v>1329</v>
      </c>
      <c r="D2948" s="36"/>
      <c r="E2948" s="152">
        <v>42217</v>
      </c>
      <c r="F2948" s="58">
        <v>44482</v>
      </c>
      <c r="G2948" s="5">
        <f t="shared" si="272"/>
        <v>6.2054794520547949</v>
      </c>
      <c r="H2948" s="11">
        <v>25</v>
      </c>
      <c r="I2948" s="11"/>
      <c r="J2948" s="87">
        <v>0.05</v>
      </c>
      <c r="K2948" s="88">
        <f t="shared" si="273"/>
        <v>3.7999999999999999E-2</v>
      </c>
      <c r="L2948" s="238">
        <v>259837</v>
      </c>
      <c r="M2948" s="238">
        <v>166573.9</v>
      </c>
      <c r="N2948" s="89">
        <v>0.05</v>
      </c>
      <c r="O2948" s="239">
        <f t="shared" si="275"/>
        <v>272828.85000000003</v>
      </c>
      <c r="P2948" s="238">
        <f t="shared" si="276"/>
        <v>64335.285258904121</v>
      </c>
      <c r="Q2948" s="238">
        <f t="shared" si="277"/>
        <v>208493.56474109591</v>
      </c>
      <c r="R2948" s="89">
        <v>0.05</v>
      </c>
      <c r="S2948" s="238">
        <f t="shared" si="274"/>
        <v>198068.88650404109</v>
      </c>
    </row>
    <row r="2949" spans="2:19" ht="15" customHeight="1" x14ac:dyDescent="0.25">
      <c r="B2949" s="11">
        <v>2945</v>
      </c>
      <c r="C2949" s="161" t="s">
        <v>1329</v>
      </c>
      <c r="D2949" s="36"/>
      <c r="E2949" s="152">
        <v>42217</v>
      </c>
      <c r="F2949" s="58">
        <v>44482</v>
      </c>
      <c r="G2949" s="5">
        <f t="shared" ref="G2949:G3012" si="278">(F2949-E2949)/(EDATE(F2949,12)-F2949)</f>
        <v>6.2054794520547949</v>
      </c>
      <c r="H2949" s="11">
        <v>25</v>
      </c>
      <c r="I2949" s="11"/>
      <c r="J2949" s="87">
        <v>0.05</v>
      </c>
      <c r="K2949" s="88">
        <f t="shared" ref="K2949:K3012" si="279">(1-J2949)/H2949</f>
        <v>3.7999999999999999E-2</v>
      </c>
      <c r="L2949" s="238">
        <v>259837</v>
      </c>
      <c r="M2949" s="238">
        <v>166573.9</v>
      </c>
      <c r="N2949" s="89">
        <v>0.05</v>
      </c>
      <c r="O2949" s="239">
        <f t="shared" si="275"/>
        <v>272828.85000000003</v>
      </c>
      <c r="P2949" s="238">
        <f t="shared" si="276"/>
        <v>64335.285258904121</v>
      </c>
      <c r="Q2949" s="238">
        <f t="shared" si="277"/>
        <v>208493.56474109591</v>
      </c>
      <c r="R2949" s="89">
        <v>0.05</v>
      </c>
      <c r="S2949" s="238">
        <f t="shared" ref="S2949:S3012" si="280">IF(M2949&lt;=0,0,IF(Q2949&lt;=J2949*O2949,J2949*O2949,Q2949*(1-R2949)))</f>
        <v>198068.88650404109</v>
      </c>
    </row>
    <row r="2950" spans="2:19" ht="15" customHeight="1" x14ac:dyDescent="0.25">
      <c r="B2950" s="11">
        <v>2946</v>
      </c>
      <c r="C2950" s="161" t="s">
        <v>1329</v>
      </c>
      <c r="D2950" s="36"/>
      <c r="E2950" s="152">
        <v>42217</v>
      </c>
      <c r="F2950" s="58">
        <v>44482</v>
      </c>
      <c r="G2950" s="5">
        <f t="shared" si="278"/>
        <v>6.2054794520547949</v>
      </c>
      <c r="H2950" s="11">
        <v>25</v>
      </c>
      <c r="I2950" s="11"/>
      <c r="J2950" s="87">
        <v>0.05</v>
      </c>
      <c r="K2950" s="88">
        <f t="shared" si="279"/>
        <v>3.7999999999999999E-2</v>
      </c>
      <c r="L2950" s="238">
        <v>259837</v>
      </c>
      <c r="M2950" s="238">
        <v>166573.9</v>
      </c>
      <c r="N2950" s="89">
        <v>0.05</v>
      </c>
      <c r="O2950" s="239">
        <f t="shared" ref="O2950:O3013" si="281">L2950*(1+N2950)</f>
        <v>272828.85000000003</v>
      </c>
      <c r="P2950" s="238">
        <f t="shared" ref="P2950:P3013" si="282">O2950*K2950*G2950</f>
        <v>64335.285258904121</v>
      </c>
      <c r="Q2950" s="238">
        <f t="shared" ref="Q2950:Q3013" si="283">MAX(O2950-P2950,0)</f>
        <v>208493.56474109591</v>
      </c>
      <c r="R2950" s="89">
        <v>0.05</v>
      </c>
      <c r="S2950" s="238">
        <f t="shared" si="280"/>
        <v>198068.88650404109</v>
      </c>
    </row>
    <row r="2951" spans="2:19" ht="15" customHeight="1" x14ac:dyDescent="0.25">
      <c r="B2951" s="11">
        <v>2947</v>
      </c>
      <c r="C2951" s="161" t="s">
        <v>1329</v>
      </c>
      <c r="D2951" s="36"/>
      <c r="E2951" s="152">
        <v>42217</v>
      </c>
      <c r="F2951" s="58">
        <v>44482</v>
      </c>
      <c r="G2951" s="5">
        <f t="shared" si="278"/>
        <v>6.2054794520547949</v>
      </c>
      <c r="H2951" s="11">
        <v>25</v>
      </c>
      <c r="I2951" s="11"/>
      <c r="J2951" s="87">
        <v>0.05</v>
      </c>
      <c r="K2951" s="88">
        <f t="shared" si="279"/>
        <v>3.7999999999999999E-2</v>
      </c>
      <c r="L2951" s="238">
        <v>259837</v>
      </c>
      <c r="M2951" s="238">
        <v>166573.9</v>
      </c>
      <c r="N2951" s="89">
        <v>0.05</v>
      </c>
      <c r="O2951" s="239">
        <f t="shared" si="281"/>
        <v>272828.85000000003</v>
      </c>
      <c r="P2951" s="238">
        <f t="shared" si="282"/>
        <v>64335.285258904121</v>
      </c>
      <c r="Q2951" s="238">
        <f t="shared" si="283"/>
        <v>208493.56474109591</v>
      </c>
      <c r="R2951" s="89">
        <v>0.05</v>
      </c>
      <c r="S2951" s="238">
        <f t="shared" si="280"/>
        <v>198068.88650404109</v>
      </c>
    </row>
    <row r="2952" spans="2:19" ht="15" customHeight="1" x14ac:dyDescent="0.25">
      <c r="B2952" s="11">
        <v>2948</v>
      </c>
      <c r="C2952" s="161" t="s">
        <v>1329</v>
      </c>
      <c r="D2952" s="36"/>
      <c r="E2952" s="152">
        <v>42217</v>
      </c>
      <c r="F2952" s="58">
        <v>44482</v>
      </c>
      <c r="G2952" s="5">
        <f t="shared" si="278"/>
        <v>6.2054794520547949</v>
      </c>
      <c r="H2952" s="11">
        <v>25</v>
      </c>
      <c r="I2952" s="11"/>
      <c r="J2952" s="87">
        <v>0.05</v>
      </c>
      <c r="K2952" s="88">
        <f t="shared" si="279"/>
        <v>3.7999999999999999E-2</v>
      </c>
      <c r="L2952" s="238">
        <v>259837</v>
      </c>
      <c r="M2952" s="238">
        <v>166573.9</v>
      </c>
      <c r="N2952" s="89">
        <v>0.05</v>
      </c>
      <c r="O2952" s="239">
        <f t="shared" si="281"/>
        <v>272828.85000000003</v>
      </c>
      <c r="P2952" s="238">
        <f t="shared" si="282"/>
        <v>64335.285258904121</v>
      </c>
      <c r="Q2952" s="238">
        <f t="shared" si="283"/>
        <v>208493.56474109591</v>
      </c>
      <c r="R2952" s="89">
        <v>0.05</v>
      </c>
      <c r="S2952" s="238">
        <f t="shared" si="280"/>
        <v>198068.88650404109</v>
      </c>
    </row>
    <row r="2953" spans="2:19" ht="15" customHeight="1" x14ac:dyDescent="0.25">
      <c r="B2953" s="11">
        <v>2949</v>
      </c>
      <c r="C2953" s="161" t="s">
        <v>1329</v>
      </c>
      <c r="D2953" s="36"/>
      <c r="E2953" s="152">
        <v>42217</v>
      </c>
      <c r="F2953" s="58">
        <v>44482</v>
      </c>
      <c r="G2953" s="5">
        <f t="shared" si="278"/>
        <v>6.2054794520547949</v>
      </c>
      <c r="H2953" s="11">
        <v>25</v>
      </c>
      <c r="I2953" s="11"/>
      <c r="J2953" s="87">
        <v>0.05</v>
      </c>
      <c r="K2953" s="88">
        <f t="shared" si="279"/>
        <v>3.7999999999999999E-2</v>
      </c>
      <c r="L2953" s="238">
        <v>259837</v>
      </c>
      <c r="M2953" s="238">
        <v>166573.9</v>
      </c>
      <c r="N2953" s="89">
        <v>0.05</v>
      </c>
      <c r="O2953" s="239">
        <f t="shared" si="281"/>
        <v>272828.85000000003</v>
      </c>
      <c r="P2953" s="238">
        <f t="shared" si="282"/>
        <v>64335.285258904121</v>
      </c>
      <c r="Q2953" s="238">
        <f t="shared" si="283"/>
        <v>208493.56474109591</v>
      </c>
      <c r="R2953" s="89">
        <v>0.05</v>
      </c>
      <c r="S2953" s="238">
        <f t="shared" si="280"/>
        <v>198068.88650404109</v>
      </c>
    </row>
    <row r="2954" spans="2:19" ht="15" customHeight="1" x14ac:dyDescent="0.25">
      <c r="B2954" s="11">
        <v>2950</v>
      </c>
      <c r="C2954" s="161" t="s">
        <v>1329</v>
      </c>
      <c r="D2954" s="36"/>
      <c r="E2954" s="152">
        <v>42217</v>
      </c>
      <c r="F2954" s="58">
        <v>44482</v>
      </c>
      <c r="G2954" s="5">
        <f t="shared" si="278"/>
        <v>6.2054794520547949</v>
      </c>
      <c r="H2954" s="11">
        <v>25</v>
      </c>
      <c r="I2954" s="11"/>
      <c r="J2954" s="87">
        <v>0.05</v>
      </c>
      <c r="K2954" s="88">
        <f t="shared" si="279"/>
        <v>3.7999999999999999E-2</v>
      </c>
      <c r="L2954" s="238">
        <v>259837</v>
      </c>
      <c r="M2954" s="238">
        <v>166573.9</v>
      </c>
      <c r="N2954" s="89">
        <v>0.05</v>
      </c>
      <c r="O2954" s="239">
        <f t="shared" si="281"/>
        <v>272828.85000000003</v>
      </c>
      <c r="P2954" s="238">
        <f t="shared" si="282"/>
        <v>64335.285258904121</v>
      </c>
      <c r="Q2954" s="238">
        <f t="shared" si="283"/>
        <v>208493.56474109591</v>
      </c>
      <c r="R2954" s="89">
        <v>0.05</v>
      </c>
      <c r="S2954" s="238">
        <f t="shared" si="280"/>
        <v>198068.88650404109</v>
      </c>
    </row>
    <row r="2955" spans="2:19" ht="15" customHeight="1" x14ac:dyDescent="0.25">
      <c r="B2955" s="11">
        <v>2951</v>
      </c>
      <c r="C2955" s="161" t="s">
        <v>1329</v>
      </c>
      <c r="D2955" s="36"/>
      <c r="E2955" s="152">
        <v>42217</v>
      </c>
      <c r="F2955" s="58">
        <v>44482</v>
      </c>
      <c r="G2955" s="5">
        <f t="shared" si="278"/>
        <v>6.2054794520547949</v>
      </c>
      <c r="H2955" s="11">
        <v>25</v>
      </c>
      <c r="I2955" s="11"/>
      <c r="J2955" s="87">
        <v>0.05</v>
      </c>
      <c r="K2955" s="88">
        <f t="shared" si="279"/>
        <v>3.7999999999999999E-2</v>
      </c>
      <c r="L2955" s="238">
        <v>259837</v>
      </c>
      <c r="M2955" s="238">
        <v>166573.9</v>
      </c>
      <c r="N2955" s="89">
        <v>0.05</v>
      </c>
      <c r="O2955" s="239">
        <f t="shared" si="281"/>
        <v>272828.85000000003</v>
      </c>
      <c r="P2955" s="238">
        <f t="shared" si="282"/>
        <v>64335.285258904121</v>
      </c>
      <c r="Q2955" s="238">
        <f t="shared" si="283"/>
        <v>208493.56474109591</v>
      </c>
      <c r="R2955" s="89">
        <v>0.05</v>
      </c>
      <c r="S2955" s="238">
        <f t="shared" si="280"/>
        <v>198068.88650404109</v>
      </c>
    </row>
    <row r="2956" spans="2:19" ht="15" customHeight="1" x14ac:dyDescent="0.25">
      <c r="B2956" s="11">
        <v>2952</v>
      </c>
      <c r="C2956" s="161" t="s">
        <v>1329</v>
      </c>
      <c r="D2956" s="36"/>
      <c r="E2956" s="152">
        <v>42217</v>
      </c>
      <c r="F2956" s="58">
        <v>44482</v>
      </c>
      <c r="G2956" s="5">
        <f t="shared" si="278"/>
        <v>6.2054794520547949</v>
      </c>
      <c r="H2956" s="11">
        <v>25</v>
      </c>
      <c r="I2956" s="11"/>
      <c r="J2956" s="87">
        <v>0.05</v>
      </c>
      <c r="K2956" s="88">
        <f t="shared" si="279"/>
        <v>3.7999999999999999E-2</v>
      </c>
      <c r="L2956" s="238">
        <v>259837</v>
      </c>
      <c r="M2956" s="238">
        <v>166573.9</v>
      </c>
      <c r="N2956" s="89">
        <v>0.05</v>
      </c>
      <c r="O2956" s="239">
        <f t="shared" si="281"/>
        <v>272828.85000000003</v>
      </c>
      <c r="P2956" s="238">
        <f t="shared" si="282"/>
        <v>64335.285258904121</v>
      </c>
      <c r="Q2956" s="238">
        <f t="shared" si="283"/>
        <v>208493.56474109591</v>
      </c>
      <c r="R2956" s="89">
        <v>0.05</v>
      </c>
      <c r="S2956" s="238">
        <f t="shared" si="280"/>
        <v>198068.88650404109</v>
      </c>
    </row>
    <row r="2957" spans="2:19" ht="15" customHeight="1" x14ac:dyDescent="0.25">
      <c r="B2957" s="11">
        <v>2953</v>
      </c>
      <c r="C2957" s="161" t="s">
        <v>1329</v>
      </c>
      <c r="D2957" s="36"/>
      <c r="E2957" s="152">
        <v>42217</v>
      </c>
      <c r="F2957" s="58">
        <v>44482</v>
      </c>
      <c r="G2957" s="5">
        <f t="shared" si="278"/>
        <v>6.2054794520547949</v>
      </c>
      <c r="H2957" s="11">
        <v>25</v>
      </c>
      <c r="I2957" s="11"/>
      <c r="J2957" s="87">
        <v>0.05</v>
      </c>
      <c r="K2957" s="88">
        <f t="shared" si="279"/>
        <v>3.7999999999999999E-2</v>
      </c>
      <c r="L2957" s="238">
        <v>259837</v>
      </c>
      <c r="M2957" s="238">
        <v>166573.9</v>
      </c>
      <c r="N2957" s="89">
        <v>0.05</v>
      </c>
      <c r="O2957" s="239">
        <f t="shared" si="281"/>
        <v>272828.85000000003</v>
      </c>
      <c r="P2957" s="238">
        <f t="shared" si="282"/>
        <v>64335.285258904121</v>
      </c>
      <c r="Q2957" s="238">
        <f t="shared" si="283"/>
        <v>208493.56474109591</v>
      </c>
      <c r="R2957" s="89">
        <v>0.05</v>
      </c>
      <c r="S2957" s="238">
        <f t="shared" si="280"/>
        <v>198068.88650404109</v>
      </c>
    </row>
    <row r="2958" spans="2:19" ht="15" customHeight="1" x14ac:dyDescent="0.25">
      <c r="B2958" s="11">
        <v>2954</v>
      </c>
      <c r="C2958" s="161" t="s">
        <v>1330</v>
      </c>
      <c r="D2958" s="36"/>
      <c r="E2958" s="152">
        <v>42217</v>
      </c>
      <c r="F2958" s="58">
        <v>44482</v>
      </c>
      <c r="G2958" s="5">
        <f t="shared" si="278"/>
        <v>6.2054794520547949</v>
      </c>
      <c r="H2958" s="11">
        <v>25</v>
      </c>
      <c r="I2958" s="11"/>
      <c r="J2958" s="87">
        <v>0.05</v>
      </c>
      <c r="K2958" s="88">
        <f t="shared" si="279"/>
        <v>3.7999999999999999E-2</v>
      </c>
      <c r="L2958" s="238">
        <v>21017066</v>
      </c>
      <c r="M2958" s="238">
        <v>13473426.32</v>
      </c>
      <c r="N2958" s="89">
        <v>0.05</v>
      </c>
      <c r="O2958" s="239">
        <f t="shared" si="281"/>
        <v>22067919.300000001</v>
      </c>
      <c r="P2958" s="238">
        <f t="shared" si="282"/>
        <v>5203796.75109863</v>
      </c>
      <c r="Q2958" s="238">
        <f t="shared" si="283"/>
        <v>16864122.548901372</v>
      </c>
      <c r="R2958" s="89">
        <v>0.05</v>
      </c>
      <c r="S2958" s="238">
        <f t="shared" si="280"/>
        <v>16020916.421456302</v>
      </c>
    </row>
    <row r="2959" spans="2:19" s="90" customFormat="1" ht="15" customHeight="1" x14ac:dyDescent="0.25">
      <c r="B2959" s="11">
        <v>2955</v>
      </c>
      <c r="C2959" s="161" t="s">
        <v>1331</v>
      </c>
      <c r="D2959" s="36"/>
      <c r="E2959" s="152">
        <v>42217</v>
      </c>
      <c r="F2959" s="58">
        <v>44482</v>
      </c>
      <c r="G2959" s="5">
        <f t="shared" si="278"/>
        <v>6.2054794520547949</v>
      </c>
      <c r="H2959" s="11">
        <v>5</v>
      </c>
      <c r="I2959" s="11"/>
      <c r="J2959" s="87">
        <v>0.05</v>
      </c>
      <c r="K2959" s="88">
        <f t="shared" si="279"/>
        <v>0.19</v>
      </c>
      <c r="L2959" s="238">
        <v>2759144</v>
      </c>
      <c r="M2959" s="238">
        <v>1768806.51</v>
      </c>
      <c r="N2959" s="89">
        <v>7.0000000000000007E-2</v>
      </c>
      <c r="O2959" s="239">
        <f t="shared" si="281"/>
        <v>2952284.08</v>
      </c>
      <c r="P2959" s="238">
        <f t="shared" si="282"/>
        <v>3480864.257063014</v>
      </c>
      <c r="Q2959" s="238">
        <f t="shared" si="283"/>
        <v>0</v>
      </c>
      <c r="R2959" s="89">
        <v>0.05</v>
      </c>
      <c r="S2959" s="238">
        <f t="shared" si="280"/>
        <v>147614.204</v>
      </c>
    </row>
    <row r="2960" spans="2:19" s="90" customFormat="1" ht="15" customHeight="1" x14ac:dyDescent="0.25">
      <c r="B2960" s="11">
        <v>2956</v>
      </c>
      <c r="C2960" s="161" t="s">
        <v>1332</v>
      </c>
      <c r="D2960" s="36"/>
      <c r="E2960" s="152">
        <v>42217</v>
      </c>
      <c r="F2960" s="58">
        <v>44482</v>
      </c>
      <c r="G2960" s="5">
        <f t="shared" si="278"/>
        <v>6.2054794520547949</v>
      </c>
      <c r="H2960" s="11">
        <v>5</v>
      </c>
      <c r="I2960" s="11"/>
      <c r="J2960" s="87">
        <v>0.05</v>
      </c>
      <c r="K2960" s="88">
        <f t="shared" si="279"/>
        <v>0.19</v>
      </c>
      <c r="L2960" s="238">
        <v>337233</v>
      </c>
      <c r="M2960" s="238">
        <v>216190.22</v>
      </c>
      <c r="N2960" s="89">
        <v>7.0000000000000007E-2</v>
      </c>
      <c r="O2960" s="239">
        <f t="shared" si="281"/>
        <v>360839.31</v>
      </c>
      <c r="P2960" s="238">
        <f t="shared" si="282"/>
        <v>425444.3755027398</v>
      </c>
      <c r="Q2960" s="238">
        <f t="shared" si="283"/>
        <v>0</v>
      </c>
      <c r="R2960" s="89">
        <v>0.05</v>
      </c>
      <c r="S2960" s="238">
        <f t="shared" si="280"/>
        <v>18041.965500000002</v>
      </c>
    </row>
    <row r="2961" spans="2:19" s="90" customFormat="1" x14ac:dyDescent="0.25">
      <c r="B2961" s="11">
        <v>2957</v>
      </c>
      <c r="C2961" s="161" t="s">
        <v>1333</v>
      </c>
      <c r="D2961" s="36"/>
      <c r="E2961" s="152">
        <v>42217</v>
      </c>
      <c r="F2961" s="58">
        <v>44482</v>
      </c>
      <c r="G2961" s="5">
        <f t="shared" si="278"/>
        <v>6.2054794520547949</v>
      </c>
      <c r="H2961" s="11">
        <v>25</v>
      </c>
      <c r="I2961" s="11"/>
      <c r="J2961" s="87">
        <v>0.05</v>
      </c>
      <c r="K2961" s="88">
        <f t="shared" si="279"/>
        <v>3.7999999999999999E-2</v>
      </c>
      <c r="L2961" s="238">
        <v>221695</v>
      </c>
      <c r="M2961" s="238">
        <v>142122.19</v>
      </c>
      <c r="N2961" s="89">
        <v>0.05</v>
      </c>
      <c r="O2961" s="239">
        <f t="shared" si="281"/>
        <v>232779.75</v>
      </c>
      <c r="P2961" s="238">
        <f t="shared" si="282"/>
        <v>54891.37830821918</v>
      </c>
      <c r="Q2961" s="238">
        <f t="shared" si="283"/>
        <v>177888.37169178081</v>
      </c>
      <c r="R2961" s="89">
        <v>0.05</v>
      </c>
      <c r="S2961" s="238">
        <f t="shared" si="280"/>
        <v>168993.95310719174</v>
      </c>
    </row>
    <row r="2962" spans="2:19" s="90" customFormat="1" ht="15" customHeight="1" x14ac:dyDescent="0.25">
      <c r="B2962" s="11">
        <v>2958</v>
      </c>
      <c r="C2962" s="161" t="s">
        <v>1334</v>
      </c>
      <c r="D2962" s="36"/>
      <c r="E2962" s="152">
        <v>42217</v>
      </c>
      <c r="F2962" s="58">
        <v>44482</v>
      </c>
      <c r="G2962" s="5">
        <f t="shared" si="278"/>
        <v>6.2054794520547949</v>
      </c>
      <c r="H2962" s="11">
        <v>8</v>
      </c>
      <c r="I2962" s="11"/>
      <c r="J2962" s="87">
        <v>0.05</v>
      </c>
      <c r="K2962" s="88">
        <f t="shared" si="279"/>
        <v>0.11874999999999999</v>
      </c>
      <c r="L2962" s="238">
        <v>336656</v>
      </c>
      <c r="M2962" s="238">
        <v>215820.32</v>
      </c>
      <c r="N2962" s="89">
        <v>7.0000000000000007E-2</v>
      </c>
      <c r="O2962" s="239">
        <f t="shared" si="281"/>
        <v>360221.92000000004</v>
      </c>
      <c r="P2962" s="238">
        <f t="shared" si="282"/>
        <v>265447.77957534249</v>
      </c>
      <c r="Q2962" s="238">
        <f t="shared" si="283"/>
        <v>94774.140424657555</v>
      </c>
      <c r="R2962" s="89">
        <v>0.05</v>
      </c>
      <c r="S2962" s="238">
        <f t="shared" si="280"/>
        <v>90035.433403424671</v>
      </c>
    </row>
    <row r="2963" spans="2:19" s="90" customFormat="1" ht="15" customHeight="1" x14ac:dyDescent="0.25">
      <c r="B2963" s="11">
        <v>2959</v>
      </c>
      <c r="C2963" s="161" t="s">
        <v>1335</v>
      </c>
      <c r="D2963" s="36"/>
      <c r="E2963" s="152">
        <v>42217</v>
      </c>
      <c r="F2963" s="58">
        <v>44482</v>
      </c>
      <c r="G2963" s="5">
        <f t="shared" si="278"/>
        <v>6.2054794520547949</v>
      </c>
      <c r="H2963" s="11">
        <v>8</v>
      </c>
      <c r="I2963" s="11"/>
      <c r="J2963" s="87">
        <v>0.05</v>
      </c>
      <c r="K2963" s="88">
        <f t="shared" si="279"/>
        <v>0.11874999999999999</v>
      </c>
      <c r="L2963" s="238">
        <v>4117668</v>
      </c>
      <c r="M2963" s="238">
        <v>2639716.52</v>
      </c>
      <c r="N2963" s="89">
        <v>7.0000000000000007E-2</v>
      </c>
      <c r="O2963" s="239">
        <f t="shared" si="281"/>
        <v>4405904.7600000007</v>
      </c>
      <c r="P2963" s="238">
        <f t="shared" si="282"/>
        <v>3246714.2353869868</v>
      </c>
      <c r="Q2963" s="238">
        <f t="shared" si="283"/>
        <v>1159190.524613014</v>
      </c>
      <c r="R2963" s="89">
        <v>0.05</v>
      </c>
      <c r="S2963" s="238">
        <f t="shared" si="280"/>
        <v>1101230.9983823632</v>
      </c>
    </row>
    <row r="2964" spans="2:19" ht="15" customHeight="1" x14ac:dyDescent="0.25">
      <c r="B2964" s="11">
        <v>2960</v>
      </c>
      <c r="C2964" s="161" t="s">
        <v>1336</v>
      </c>
      <c r="D2964" s="36"/>
      <c r="E2964" s="152">
        <v>42217</v>
      </c>
      <c r="F2964" s="58">
        <v>44482</v>
      </c>
      <c r="G2964" s="5">
        <f t="shared" si="278"/>
        <v>6.2054794520547949</v>
      </c>
      <c r="H2964" s="11">
        <v>25</v>
      </c>
      <c r="I2964" s="11"/>
      <c r="J2964" s="87">
        <v>0.05</v>
      </c>
      <c r="K2964" s="88">
        <f t="shared" si="279"/>
        <v>3.7999999999999999E-2</v>
      </c>
      <c r="L2964" s="238">
        <v>20444939</v>
      </c>
      <c r="M2964" s="238">
        <v>13106652.439999999</v>
      </c>
      <c r="N2964" s="89">
        <v>0.05</v>
      </c>
      <c r="O2964" s="239">
        <f t="shared" si="281"/>
        <v>21467185.949999999</v>
      </c>
      <c r="P2964" s="238">
        <f t="shared" si="282"/>
        <v>5062138.8896342469</v>
      </c>
      <c r="Q2964" s="238">
        <f t="shared" si="283"/>
        <v>16405047.060365751</v>
      </c>
      <c r="R2964" s="89">
        <v>0.05</v>
      </c>
      <c r="S2964" s="238">
        <f t="shared" si="280"/>
        <v>15584794.707347464</v>
      </c>
    </row>
    <row r="2965" spans="2:19" s="90" customFormat="1" ht="15" customHeight="1" x14ac:dyDescent="0.25">
      <c r="B2965" s="11">
        <v>2961</v>
      </c>
      <c r="C2965" s="161" t="s">
        <v>1337</v>
      </c>
      <c r="D2965" s="36"/>
      <c r="E2965" s="152">
        <v>42217</v>
      </c>
      <c r="F2965" s="58">
        <v>44482</v>
      </c>
      <c r="G2965" s="5">
        <f t="shared" si="278"/>
        <v>6.2054794520547949</v>
      </c>
      <c r="H2965" s="11">
        <v>15</v>
      </c>
      <c r="I2965" s="11"/>
      <c r="J2965" s="87">
        <v>0.05</v>
      </c>
      <c r="K2965" s="88">
        <f t="shared" si="279"/>
        <v>6.3333333333333325E-2</v>
      </c>
      <c r="L2965" s="238">
        <v>1436111</v>
      </c>
      <c r="M2965" s="238">
        <v>920648.75</v>
      </c>
      <c r="N2965" s="89">
        <v>7.0000000000000007E-2</v>
      </c>
      <c r="O2965" s="239">
        <f t="shared" si="281"/>
        <v>1536638.77</v>
      </c>
      <c r="P2965" s="238">
        <f t="shared" si="282"/>
        <v>603920.08645616437</v>
      </c>
      <c r="Q2965" s="238">
        <f t="shared" si="283"/>
        <v>932718.68354383565</v>
      </c>
      <c r="R2965" s="89">
        <v>0.05</v>
      </c>
      <c r="S2965" s="238">
        <f t="shared" si="280"/>
        <v>886082.74936664384</v>
      </c>
    </row>
    <row r="2966" spans="2:19" s="90" customFormat="1" ht="15" customHeight="1" x14ac:dyDescent="0.25">
      <c r="B2966" s="11">
        <v>2962</v>
      </c>
      <c r="C2966" s="161" t="s">
        <v>1338</v>
      </c>
      <c r="D2966" s="36"/>
      <c r="E2966" s="152">
        <v>42217</v>
      </c>
      <c r="F2966" s="58">
        <v>44482</v>
      </c>
      <c r="G2966" s="5">
        <f t="shared" si="278"/>
        <v>6.2054794520547949</v>
      </c>
      <c r="H2966" s="11">
        <v>25</v>
      </c>
      <c r="I2966" s="11"/>
      <c r="J2966" s="87">
        <v>0.05</v>
      </c>
      <c r="K2966" s="88">
        <f t="shared" si="279"/>
        <v>3.7999999999999999E-2</v>
      </c>
      <c r="L2966" s="238">
        <v>1438733</v>
      </c>
      <c r="M2966" s="238">
        <v>922329.65</v>
      </c>
      <c r="N2966" s="89">
        <v>0.05</v>
      </c>
      <c r="O2966" s="239">
        <f t="shared" si="281"/>
        <v>1510669.6500000001</v>
      </c>
      <c r="P2966" s="238">
        <f t="shared" si="282"/>
        <v>356228.31993287674</v>
      </c>
      <c r="Q2966" s="238">
        <f t="shared" si="283"/>
        <v>1154441.3300671233</v>
      </c>
      <c r="R2966" s="89">
        <v>0.05</v>
      </c>
      <c r="S2966" s="238">
        <f t="shared" si="280"/>
        <v>1096719.2635637671</v>
      </c>
    </row>
    <row r="2967" spans="2:19" s="90" customFormat="1" x14ac:dyDescent="0.25">
      <c r="B2967" s="11">
        <v>2963</v>
      </c>
      <c r="C2967" s="161" t="s">
        <v>1339</v>
      </c>
      <c r="D2967" s="36"/>
      <c r="E2967" s="152">
        <v>42217</v>
      </c>
      <c r="F2967" s="58">
        <v>44482</v>
      </c>
      <c r="G2967" s="5">
        <f t="shared" si="278"/>
        <v>6.2054794520547949</v>
      </c>
      <c r="H2967" s="11">
        <v>25</v>
      </c>
      <c r="I2967" s="11"/>
      <c r="J2967" s="87">
        <v>0.05</v>
      </c>
      <c r="K2967" s="88">
        <f t="shared" si="279"/>
        <v>3.7999999999999999E-2</v>
      </c>
      <c r="L2967" s="238">
        <v>868995</v>
      </c>
      <c r="M2967" s="238">
        <v>557087.29</v>
      </c>
      <c r="N2967" s="89">
        <v>0.05</v>
      </c>
      <c r="O2967" s="239">
        <f t="shared" si="281"/>
        <v>912444.75</v>
      </c>
      <c r="P2967" s="238">
        <f t="shared" si="282"/>
        <v>215161.97159589041</v>
      </c>
      <c r="Q2967" s="238">
        <f t="shared" si="283"/>
        <v>697282.77840410965</v>
      </c>
      <c r="R2967" s="89">
        <v>0.05</v>
      </c>
      <c r="S2967" s="238">
        <f t="shared" si="280"/>
        <v>662418.63948390412</v>
      </c>
    </row>
    <row r="2968" spans="2:19" s="90" customFormat="1" x14ac:dyDescent="0.25">
      <c r="B2968" s="11">
        <v>2964</v>
      </c>
      <c r="C2968" s="161" t="s">
        <v>1340</v>
      </c>
      <c r="D2968" s="36"/>
      <c r="E2968" s="152">
        <v>42217</v>
      </c>
      <c r="F2968" s="58">
        <v>44482</v>
      </c>
      <c r="G2968" s="5">
        <f t="shared" si="278"/>
        <v>6.2054794520547949</v>
      </c>
      <c r="H2968" s="11">
        <v>25</v>
      </c>
      <c r="I2968" s="11"/>
      <c r="J2968" s="87">
        <v>0.05</v>
      </c>
      <c r="K2968" s="88">
        <f t="shared" si="279"/>
        <v>3.7999999999999999E-2</v>
      </c>
      <c r="L2968" s="238">
        <v>6761352</v>
      </c>
      <c r="M2968" s="238">
        <v>4334505.03</v>
      </c>
      <c r="N2968" s="89">
        <v>0.05</v>
      </c>
      <c r="O2968" s="239">
        <f t="shared" si="281"/>
        <v>7099419.6000000006</v>
      </c>
      <c r="P2968" s="238">
        <f t="shared" si="282"/>
        <v>1674101.4930739726</v>
      </c>
      <c r="Q2968" s="238">
        <f t="shared" si="283"/>
        <v>5425318.1069260277</v>
      </c>
      <c r="R2968" s="89">
        <v>0.05</v>
      </c>
      <c r="S2968" s="238">
        <f t="shared" si="280"/>
        <v>5154052.2015797263</v>
      </c>
    </row>
    <row r="2969" spans="2:19" ht="15" customHeight="1" x14ac:dyDescent="0.25">
      <c r="B2969" s="11">
        <v>2965</v>
      </c>
      <c r="C2969" s="161" t="s">
        <v>1341</v>
      </c>
      <c r="D2969" s="36"/>
      <c r="E2969" s="152">
        <v>42217</v>
      </c>
      <c r="F2969" s="58">
        <v>44482</v>
      </c>
      <c r="G2969" s="5">
        <f t="shared" si="278"/>
        <v>6.2054794520547949</v>
      </c>
      <c r="H2969" s="11">
        <v>25</v>
      </c>
      <c r="I2969" s="11"/>
      <c r="J2969" s="87">
        <v>0.05</v>
      </c>
      <c r="K2969" s="88">
        <f t="shared" si="279"/>
        <v>3.7999999999999999E-2</v>
      </c>
      <c r="L2969" s="238">
        <v>38143062</v>
      </c>
      <c r="M2969" s="238">
        <v>24452401.510000002</v>
      </c>
      <c r="N2969" s="89">
        <v>0.05</v>
      </c>
      <c r="O2969" s="239">
        <f t="shared" si="281"/>
        <v>40050215.100000001</v>
      </c>
      <c r="P2969" s="238">
        <f t="shared" si="282"/>
        <v>9444169.9004301373</v>
      </c>
      <c r="Q2969" s="238">
        <f t="shared" si="283"/>
        <v>30606045.199569866</v>
      </c>
      <c r="R2969" s="89">
        <v>0.05</v>
      </c>
      <c r="S2969" s="238">
        <f t="shared" si="280"/>
        <v>29075742.939591371</v>
      </c>
    </row>
    <row r="2970" spans="2:19" ht="15" customHeight="1" x14ac:dyDescent="0.25">
      <c r="B2970" s="11">
        <v>2966</v>
      </c>
      <c r="C2970" s="161" t="s">
        <v>1342</v>
      </c>
      <c r="D2970" s="36"/>
      <c r="E2970" s="152">
        <v>42217</v>
      </c>
      <c r="F2970" s="58">
        <v>44482</v>
      </c>
      <c r="G2970" s="5">
        <f t="shared" si="278"/>
        <v>6.2054794520547949</v>
      </c>
      <c r="H2970" s="11">
        <v>15</v>
      </c>
      <c r="I2970" s="11"/>
      <c r="J2970" s="87">
        <v>0.05</v>
      </c>
      <c r="K2970" s="88">
        <f t="shared" si="279"/>
        <v>6.3333333333333325E-2</v>
      </c>
      <c r="L2970" s="238">
        <v>1971548</v>
      </c>
      <c r="M2970" s="238">
        <v>1263901.76</v>
      </c>
      <c r="N2970" s="89">
        <v>0.05</v>
      </c>
      <c r="O2970" s="239">
        <f t="shared" si="281"/>
        <v>2070125.4000000001</v>
      </c>
      <c r="P2970" s="238">
        <f t="shared" si="282"/>
        <v>813587.64008219168</v>
      </c>
      <c r="Q2970" s="238">
        <f t="shared" si="283"/>
        <v>1256537.7599178085</v>
      </c>
      <c r="R2970" s="89">
        <v>0.05</v>
      </c>
      <c r="S2970" s="238">
        <f t="shared" si="280"/>
        <v>1193710.8719219179</v>
      </c>
    </row>
    <row r="2971" spans="2:19" ht="15" customHeight="1" x14ac:dyDescent="0.25">
      <c r="B2971" s="11">
        <v>2967</v>
      </c>
      <c r="C2971" s="161" t="s">
        <v>1343</v>
      </c>
      <c r="D2971" s="36"/>
      <c r="E2971" s="152">
        <v>42217</v>
      </c>
      <c r="F2971" s="58">
        <v>44482</v>
      </c>
      <c r="G2971" s="5">
        <f t="shared" si="278"/>
        <v>6.2054794520547949</v>
      </c>
      <c r="H2971" s="11">
        <v>15</v>
      </c>
      <c r="I2971" s="11"/>
      <c r="J2971" s="87">
        <v>0.05</v>
      </c>
      <c r="K2971" s="88">
        <f t="shared" si="279"/>
        <v>6.3333333333333325E-2</v>
      </c>
      <c r="L2971" s="238">
        <v>2980360</v>
      </c>
      <c r="M2971" s="238">
        <v>1910621.63</v>
      </c>
      <c r="N2971" s="89">
        <v>0.05</v>
      </c>
      <c r="O2971" s="239">
        <f t="shared" si="281"/>
        <v>3129378</v>
      </c>
      <c r="P2971" s="238">
        <f t="shared" si="282"/>
        <v>1229888.4221917808</v>
      </c>
      <c r="Q2971" s="238">
        <f t="shared" si="283"/>
        <v>1899489.5778082192</v>
      </c>
      <c r="R2971" s="89">
        <v>0.05</v>
      </c>
      <c r="S2971" s="238">
        <f t="shared" si="280"/>
        <v>1804515.0989178082</v>
      </c>
    </row>
    <row r="2972" spans="2:19" ht="15" customHeight="1" x14ac:dyDescent="0.25">
      <c r="B2972" s="11">
        <v>2968</v>
      </c>
      <c r="C2972" s="161" t="s">
        <v>1344</v>
      </c>
      <c r="D2972" s="36"/>
      <c r="E2972" s="152">
        <v>42217</v>
      </c>
      <c r="F2972" s="58">
        <v>44482</v>
      </c>
      <c r="G2972" s="5">
        <f t="shared" si="278"/>
        <v>6.2054794520547949</v>
      </c>
      <c r="H2972" s="11">
        <v>25</v>
      </c>
      <c r="I2972" s="11"/>
      <c r="J2972" s="87">
        <v>0.05</v>
      </c>
      <c r="K2972" s="88">
        <f t="shared" si="279"/>
        <v>3.7999999999999999E-2</v>
      </c>
      <c r="L2972" s="238">
        <v>57139880</v>
      </c>
      <c r="M2972" s="238">
        <v>36630705.939999998</v>
      </c>
      <c r="N2972" s="89">
        <v>0.05</v>
      </c>
      <c r="O2972" s="239">
        <f t="shared" si="281"/>
        <v>59996874</v>
      </c>
      <c r="P2972" s="238">
        <f t="shared" si="282"/>
        <v>14147756.01419178</v>
      </c>
      <c r="Q2972" s="238">
        <f t="shared" si="283"/>
        <v>45849117.985808223</v>
      </c>
      <c r="R2972" s="89">
        <v>0.05</v>
      </c>
      <c r="S2972" s="238">
        <f t="shared" si="280"/>
        <v>43556662.086517811</v>
      </c>
    </row>
    <row r="2973" spans="2:19" ht="15" customHeight="1" x14ac:dyDescent="0.25">
      <c r="B2973" s="11">
        <v>2969</v>
      </c>
      <c r="C2973" s="161" t="s">
        <v>1345</v>
      </c>
      <c r="D2973" s="36"/>
      <c r="E2973" s="152">
        <v>42217</v>
      </c>
      <c r="F2973" s="58">
        <v>44482</v>
      </c>
      <c r="G2973" s="5">
        <f t="shared" si="278"/>
        <v>6.2054794520547949</v>
      </c>
      <c r="H2973" s="11">
        <v>25</v>
      </c>
      <c r="I2973" s="11"/>
      <c r="J2973" s="87">
        <v>0.05</v>
      </c>
      <c r="K2973" s="88">
        <f t="shared" si="279"/>
        <v>3.7999999999999999E-2</v>
      </c>
      <c r="L2973" s="238">
        <v>3924774</v>
      </c>
      <c r="M2973" s="238">
        <v>2516057.8199999998</v>
      </c>
      <c r="N2973" s="89">
        <v>0.05</v>
      </c>
      <c r="O2973" s="239">
        <f t="shared" si="281"/>
        <v>4121012.7</v>
      </c>
      <c r="P2973" s="238">
        <f t="shared" si="282"/>
        <v>971768.66599726048</v>
      </c>
      <c r="Q2973" s="238">
        <f t="shared" si="283"/>
        <v>3149244.0340027399</v>
      </c>
      <c r="R2973" s="89">
        <v>0.05</v>
      </c>
      <c r="S2973" s="238">
        <f t="shared" si="280"/>
        <v>2991781.8323026029</v>
      </c>
    </row>
    <row r="2974" spans="2:19" ht="15" customHeight="1" x14ac:dyDescent="0.25">
      <c r="B2974" s="11">
        <v>2970</v>
      </c>
      <c r="C2974" s="161" t="s">
        <v>1346</v>
      </c>
      <c r="D2974" s="36"/>
      <c r="E2974" s="152">
        <v>42217</v>
      </c>
      <c r="F2974" s="58">
        <v>44482</v>
      </c>
      <c r="G2974" s="5">
        <f t="shared" si="278"/>
        <v>6.2054794520547949</v>
      </c>
      <c r="H2974" s="11">
        <v>8</v>
      </c>
      <c r="I2974" s="11"/>
      <c r="J2974" s="87">
        <v>0.05</v>
      </c>
      <c r="K2974" s="88">
        <f t="shared" si="279"/>
        <v>0.11874999999999999</v>
      </c>
      <c r="L2974" s="238">
        <v>3267526</v>
      </c>
      <c r="M2974" s="238">
        <v>2094715.34</v>
      </c>
      <c r="N2974" s="89">
        <v>7.0000000000000007E-2</v>
      </c>
      <c r="O2974" s="239">
        <f t="shared" si="281"/>
        <v>3496252.8200000003</v>
      </c>
      <c r="P2974" s="238">
        <f t="shared" si="282"/>
        <v>2576391.0977517124</v>
      </c>
      <c r="Q2974" s="238">
        <f t="shared" si="283"/>
        <v>919861.72224828787</v>
      </c>
      <c r="R2974" s="89">
        <v>0.05</v>
      </c>
      <c r="S2974" s="238">
        <f t="shared" si="280"/>
        <v>873868.63613587338</v>
      </c>
    </row>
    <row r="2975" spans="2:19" ht="15" customHeight="1" x14ac:dyDescent="0.25">
      <c r="B2975" s="11">
        <v>2971</v>
      </c>
      <c r="C2975" s="161" t="s">
        <v>1347</v>
      </c>
      <c r="D2975" s="36"/>
      <c r="E2975" s="152">
        <v>42217</v>
      </c>
      <c r="F2975" s="58">
        <v>44482</v>
      </c>
      <c r="G2975" s="5">
        <f t="shared" si="278"/>
        <v>6.2054794520547949</v>
      </c>
      <c r="H2975" s="11">
        <v>6</v>
      </c>
      <c r="I2975" s="11"/>
      <c r="J2975" s="87">
        <v>0.05</v>
      </c>
      <c r="K2975" s="88">
        <f t="shared" si="279"/>
        <v>0.15833333333333333</v>
      </c>
      <c r="L2975" s="238">
        <v>58883</v>
      </c>
      <c r="M2975" s="238">
        <v>37748.18</v>
      </c>
      <c r="N2975" s="89">
        <v>7.0000000000000007E-2</v>
      </c>
      <c r="O2975" s="239">
        <f t="shared" si="281"/>
        <v>63004.810000000005</v>
      </c>
      <c r="P2975" s="238">
        <f t="shared" si="282"/>
        <v>61904.383523972603</v>
      </c>
      <c r="Q2975" s="238">
        <f t="shared" si="283"/>
        <v>1100.4264760274018</v>
      </c>
      <c r="R2975" s="89">
        <v>0.05</v>
      </c>
      <c r="S2975" s="238">
        <f t="shared" si="280"/>
        <v>3150.2405000000003</v>
      </c>
    </row>
    <row r="2976" spans="2:19" ht="15" customHeight="1" x14ac:dyDescent="0.25">
      <c r="B2976" s="11">
        <v>2972</v>
      </c>
      <c r="C2976" s="161" t="s">
        <v>1347</v>
      </c>
      <c r="D2976" s="36"/>
      <c r="E2976" s="152">
        <v>42217</v>
      </c>
      <c r="F2976" s="58">
        <v>44482</v>
      </c>
      <c r="G2976" s="5">
        <f t="shared" si="278"/>
        <v>6.2054794520547949</v>
      </c>
      <c r="H2976" s="11">
        <v>6</v>
      </c>
      <c r="I2976" s="11"/>
      <c r="J2976" s="87">
        <v>0.05</v>
      </c>
      <c r="K2976" s="88">
        <f t="shared" si="279"/>
        <v>0.15833333333333333</v>
      </c>
      <c r="L2976" s="238">
        <v>58883</v>
      </c>
      <c r="M2976" s="238">
        <v>37748.18</v>
      </c>
      <c r="N2976" s="89">
        <v>7.0000000000000007E-2</v>
      </c>
      <c r="O2976" s="239">
        <f t="shared" si="281"/>
        <v>63004.810000000005</v>
      </c>
      <c r="P2976" s="238">
        <f t="shared" si="282"/>
        <v>61904.383523972603</v>
      </c>
      <c r="Q2976" s="238">
        <f t="shared" si="283"/>
        <v>1100.4264760274018</v>
      </c>
      <c r="R2976" s="89">
        <v>0.05</v>
      </c>
      <c r="S2976" s="238">
        <f t="shared" si="280"/>
        <v>3150.2405000000003</v>
      </c>
    </row>
    <row r="2977" spans="2:19" ht="15" customHeight="1" x14ac:dyDescent="0.25">
      <c r="B2977" s="11">
        <v>2973</v>
      </c>
      <c r="C2977" s="161" t="s">
        <v>1347</v>
      </c>
      <c r="D2977" s="36"/>
      <c r="E2977" s="152">
        <v>42217</v>
      </c>
      <c r="F2977" s="58">
        <v>44482</v>
      </c>
      <c r="G2977" s="5">
        <f t="shared" si="278"/>
        <v>6.2054794520547949</v>
      </c>
      <c r="H2977" s="11">
        <v>6</v>
      </c>
      <c r="I2977" s="11"/>
      <c r="J2977" s="87">
        <v>0.05</v>
      </c>
      <c r="K2977" s="88">
        <f t="shared" si="279"/>
        <v>0.15833333333333333</v>
      </c>
      <c r="L2977" s="238">
        <v>58883</v>
      </c>
      <c r="M2977" s="238">
        <v>37748.18</v>
      </c>
      <c r="N2977" s="89">
        <v>7.0000000000000007E-2</v>
      </c>
      <c r="O2977" s="239">
        <f t="shared" si="281"/>
        <v>63004.810000000005</v>
      </c>
      <c r="P2977" s="238">
        <f t="shared" si="282"/>
        <v>61904.383523972603</v>
      </c>
      <c r="Q2977" s="238">
        <f t="shared" si="283"/>
        <v>1100.4264760274018</v>
      </c>
      <c r="R2977" s="89">
        <v>0.05</v>
      </c>
      <c r="S2977" s="238">
        <f t="shared" si="280"/>
        <v>3150.2405000000003</v>
      </c>
    </row>
    <row r="2978" spans="2:19" ht="15" customHeight="1" x14ac:dyDescent="0.25">
      <c r="B2978" s="11">
        <v>2974</v>
      </c>
      <c r="C2978" s="161" t="s">
        <v>1347</v>
      </c>
      <c r="D2978" s="36"/>
      <c r="E2978" s="152">
        <v>42217</v>
      </c>
      <c r="F2978" s="58">
        <v>44482</v>
      </c>
      <c r="G2978" s="5">
        <f t="shared" si="278"/>
        <v>6.2054794520547949</v>
      </c>
      <c r="H2978" s="11">
        <v>6</v>
      </c>
      <c r="I2978" s="11"/>
      <c r="J2978" s="87">
        <v>0.05</v>
      </c>
      <c r="K2978" s="88">
        <f t="shared" si="279"/>
        <v>0.15833333333333333</v>
      </c>
      <c r="L2978" s="238">
        <v>58883</v>
      </c>
      <c r="M2978" s="238">
        <v>37748.18</v>
      </c>
      <c r="N2978" s="89">
        <v>7.0000000000000007E-2</v>
      </c>
      <c r="O2978" s="239">
        <f t="shared" si="281"/>
        <v>63004.810000000005</v>
      </c>
      <c r="P2978" s="238">
        <f t="shared" si="282"/>
        <v>61904.383523972603</v>
      </c>
      <c r="Q2978" s="238">
        <f t="shared" si="283"/>
        <v>1100.4264760274018</v>
      </c>
      <c r="R2978" s="89">
        <v>0.05</v>
      </c>
      <c r="S2978" s="238">
        <f t="shared" si="280"/>
        <v>3150.2405000000003</v>
      </c>
    </row>
    <row r="2979" spans="2:19" ht="15" customHeight="1" x14ac:dyDescent="0.25">
      <c r="B2979" s="11">
        <v>2975</v>
      </c>
      <c r="C2979" s="161" t="s">
        <v>1347</v>
      </c>
      <c r="D2979" s="36"/>
      <c r="E2979" s="152">
        <v>42217</v>
      </c>
      <c r="F2979" s="58">
        <v>44482</v>
      </c>
      <c r="G2979" s="5">
        <f t="shared" si="278"/>
        <v>6.2054794520547949</v>
      </c>
      <c r="H2979" s="11">
        <v>6</v>
      </c>
      <c r="I2979" s="11"/>
      <c r="J2979" s="87">
        <v>0.05</v>
      </c>
      <c r="K2979" s="88">
        <f t="shared" si="279"/>
        <v>0.15833333333333333</v>
      </c>
      <c r="L2979" s="238">
        <v>58883</v>
      </c>
      <c r="M2979" s="238">
        <v>37748.18</v>
      </c>
      <c r="N2979" s="89">
        <v>7.0000000000000007E-2</v>
      </c>
      <c r="O2979" s="239">
        <f t="shared" si="281"/>
        <v>63004.810000000005</v>
      </c>
      <c r="P2979" s="238">
        <f t="shared" si="282"/>
        <v>61904.383523972603</v>
      </c>
      <c r="Q2979" s="238">
        <f t="shared" si="283"/>
        <v>1100.4264760274018</v>
      </c>
      <c r="R2979" s="89">
        <v>0.05</v>
      </c>
      <c r="S2979" s="238">
        <f t="shared" si="280"/>
        <v>3150.2405000000003</v>
      </c>
    </row>
    <row r="2980" spans="2:19" ht="15" customHeight="1" x14ac:dyDescent="0.25">
      <c r="B2980" s="11">
        <v>2976</v>
      </c>
      <c r="C2980" s="161" t="s">
        <v>1347</v>
      </c>
      <c r="D2980" s="36"/>
      <c r="E2980" s="152">
        <v>42217</v>
      </c>
      <c r="F2980" s="58">
        <v>44482</v>
      </c>
      <c r="G2980" s="5">
        <f t="shared" si="278"/>
        <v>6.2054794520547949</v>
      </c>
      <c r="H2980" s="11">
        <v>6</v>
      </c>
      <c r="I2980" s="11"/>
      <c r="J2980" s="87">
        <v>0.05</v>
      </c>
      <c r="K2980" s="88">
        <f t="shared" si="279"/>
        <v>0.15833333333333333</v>
      </c>
      <c r="L2980" s="238">
        <v>58883</v>
      </c>
      <c r="M2980" s="238">
        <v>37748.18</v>
      </c>
      <c r="N2980" s="89">
        <v>7.0000000000000007E-2</v>
      </c>
      <c r="O2980" s="239">
        <f t="shared" si="281"/>
        <v>63004.810000000005</v>
      </c>
      <c r="P2980" s="238">
        <f t="shared" si="282"/>
        <v>61904.383523972603</v>
      </c>
      <c r="Q2980" s="238">
        <f t="shared" si="283"/>
        <v>1100.4264760274018</v>
      </c>
      <c r="R2980" s="89">
        <v>0.05</v>
      </c>
      <c r="S2980" s="238">
        <f t="shared" si="280"/>
        <v>3150.2405000000003</v>
      </c>
    </row>
    <row r="2981" spans="2:19" ht="15" customHeight="1" x14ac:dyDescent="0.25">
      <c r="B2981" s="11">
        <v>2977</v>
      </c>
      <c r="C2981" s="161" t="s">
        <v>1347</v>
      </c>
      <c r="D2981" s="36"/>
      <c r="E2981" s="152">
        <v>42217</v>
      </c>
      <c r="F2981" s="58">
        <v>44482</v>
      </c>
      <c r="G2981" s="5">
        <f t="shared" si="278"/>
        <v>6.2054794520547949</v>
      </c>
      <c r="H2981" s="11">
        <v>6</v>
      </c>
      <c r="I2981" s="11"/>
      <c r="J2981" s="87">
        <v>0.05</v>
      </c>
      <c r="K2981" s="88">
        <f t="shared" si="279"/>
        <v>0.15833333333333333</v>
      </c>
      <c r="L2981" s="238">
        <v>58883</v>
      </c>
      <c r="M2981" s="238">
        <v>37748.18</v>
      </c>
      <c r="N2981" s="89">
        <v>7.0000000000000007E-2</v>
      </c>
      <c r="O2981" s="239">
        <f t="shared" si="281"/>
        <v>63004.810000000005</v>
      </c>
      <c r="P2981" s="238">
        <f t="shared" si="282"/>
        <v>61904.383523972603</v>
      </c>
      <c r="Q2981" s="238">
        <f t="shared" si="283"/>
        <v>1100.4264760274018</v>
      </c>
      <c r="R2981" s="89">
        <v>0.05</v>
      </c>
      <c r="S2981" s="238">
        <f t="shared" si="280"/>
        <v>3150.2405000000003</v>
      </c>
    </row>
    <row r="2982" spans="2:19" ht="15" customHeight="1" x14ac:dyDescent="0.25">
      <c r="B2982" s="11">
        <v>2978</v>
      </c>
      <c r="C2982" s="161" t="s">
        <v>1347</v>
      </c>
      <c r="D2982" s="36"/>
      <c r="E2982" s="152">
        <v>42217</v>
      </c>
      <c r="F2982" s="58">
        <v>44482</v>
      </c>
      <c r="G2982" s="5">
        <f t="shared" si="278"/>
        <v>6.2054794520547949</v>
      </c>
      <c r="H2982" s="11">
        <v>6</v>
      </c>
      <c r="I2982" s="11"/>
      <c r="J2982" s="87">
        <v>0.05</v>
      </c>
      <c r="K2982" s="88">
        <f t="shared" si="279"/>
        <v>0.15833333333333333</v>
      </c>
      <c r="L2982" s="238">
        <v>58883</v>
      </c>
      <c r="M2982" s="238">
        <v>37748.18</v>
      </c>
      <c r="N2982" s="89">
        <v>7.0000000000000007E-2</v>
      </c>
      <c r="O2982" s="239">
        <f t="shared" si="281"/>
        <v>63004.810000000005</v>
      </c>
      <c r="P2982" s="238">
        <f t="shared" si="282"/>
        <v>61904.383523972603</v>
      </c>
      <c r="Q2982" s="238">
        <f t="shared" si="283"/>
        <v>1100.4264760274018</v>
      </c>
      <c r="R2982" s="89">
        <v>0.05</v>
      </c>
      <c r="S2982" s="238">
        <f t="shared" si="280"/>
        <v>3150.2405000000003</v>
      </c>
    </row>
    <row r="2983" spans="2:19" ht="15" customHeight="1" x14ac:dyDescent="0.25">
      <c r="B2983" s="11">
        <v>2979</v>
      </c>
      <c r="C2983" s="161" t="s">
        <v>1347</v>
      </c>
      <c r="D2983" s="36"/>
      <c r="E2983" s="152">
        <v>42217</v>
      </c>
      <c r="F2983" s="58">
        <v>44482</v>
      </c>
      <c r="G2983" s="5">
        <f t="shared" si="278"/>
        <v>6.2054794520547949</v>
      </c>
      <c r="H2983" s="11">
        <v>6</v>
      </c>
      <c r="I2983" s="11"/>
      <c r="J2983" s="87">
        <v>0.05</v>
      </c>
      <c r="K2983" s="88">
        <f t="shared" si="279"/>
        <v>0.15833333333333333</v>
      </c>
      <c r="L2983" s="238">
        <v>58883</v>
      </c>
      <c r="M2983" s="238">
        <v>37748.18</v>
      </c>
      <c r="N2983" s="89">
        <v>7.0000000000000007E-2</v>
      </c>
      <c r="O2983" s="239">
        <f t="shared" si="281"/>
        <v>63004.810000000005</v>
      </c>
      <c r="P2983" s="238">
        <f t="shared" si="282"/>
        <v>61904.383523972603</v>
      </c>
      <c r="Q2983" s="238">
        <f t="shared" si="283"/>
        <v>1100.4264760274018</v>
      </c>
      <c r="R2983" s="89">
        <v>0.05</v>
      </c>
      <c r="S2983" s="238">
        <f t="shared" si="280"/>
        <v>3150.2405000000003</v>
      </c>
    </row>
    <row r="2984" spans="2:19" ht="15" customHeight="1" x14ac:dyDescent="0.25">
      <c r="B2984" s="11">
        <v>2980</v>
      </c>
      <c r="C2984" s="161" t="s">
        <v>1347</v>
      </c>
      <c r="D2984" s="36"/>
      <c r="E2984" s="152">
        <v>42217</v>
      </c>
      <c r="F2984" s="58">
        <v>44482</v>
      </c>
      <c r="G2984" s="5">
        <f t="shared" si="278"/>
        <v>6.2054794520547949</v>
      </c>
      <c r="H2984" s="11">
        <v>6</v>
      </c>
      <c r="I2984" s="11"/>
      <c r="J2984" s="87">
        <v>0.05</v>
      </c>
      <c r="K2984" s="88">
        <f t="shared" si="279"/>
        <v>0.15833333333333333</v>
      </c>
      <c r="L2984" s="238">
        <v>58883</v>
      </c>
      <c r="M2984" s="238">
        <v>37748.18</v>
      </c>
      <c r="N2984" s="89">
        <v>7.0000000000000007E-2</v>
      </c>
      <c r="O2984" s="239">
        <f t="shared" si="281"/>
        <v>63004.810000000005</v>
      </c>
      <c r="P2984" s="238">
        <f t="shared" si="282"/>
        <v>61904.383523972603</v>
      </c>
      <c r="Q2984" s="238">
        <f t="shared" si="283"/>
        <v>1100.4264760274018</v>
      </c>
      <c r="R2984" s="89">
        <v>0.05</v>
      </c>
      <c r="S2984" s="238">
        <f t="shared" si="280"/>
        <v>3150.2405000000003</v>
      </c>
    </row>
    <row r="2985" spans="2:19" ht="15" customHeight="1" x14ac:dyDescent="0.25">
      <c r="B2985" s="11">
        <v>2981</v>
      </c>
      <c r="C2985" s="161" t="s">
        <v>1347</v>
      </c>
      <c r="D2985" s="36"/>
      <c r="E2985" s="152">
        <v>42217</v>
      </c>
      <c r="F2985" s="58">
        <v>44482</v>
      </c>
      <c r="G2985" s="5">
        <f t="shared" si="278"/>
        <v>6.2054794520547949</v>
      </c>
      <c r="H2985" s="11">
        <v>6</v>
      </c>
      <c r="I2985" s="11"/>
      <c r="J2985" s="87">
        <v>0.05</v>
      </c>
      <c r="K2985" s="88">
        <f t="shared" si="279"/>
        <v>0.15833333333333333</v>
      </c>
      <c r="L2985" s="238">
        <v>58883</v>
      </c>
      <c r="M2985" s="238">
        <v>37748.18</v>
      </c>
      <c r="N2985" s="89">
        <v>7.0000000000000007E-2</v>
      </c>
      <c r="O2985" s="239">
        <f t="shared" si="281"/>
        <v>63004.810000000005</v>
      </c>
      <c r="P2985" s="238">
        <f t="shared" si="282"/>
        <v>61904.383523972603</v>
      </c>
      <c r="Q2985" s="238">
        <f t="shared" si="283"/>
        <v>1100.4264760274018</v>
      </c>
      <c r="R2985" s="89">
        <v>0.05</v>
      </c>
      <c r="S2985" s="238">
        <f t="shared" si="280"/>
        <v>3150.2405000000003</v>
      </c>
    </row>
    <row r="2986" spans="2:19" ht="15" customHeight="1" x14ac:dyDescent="0.25">
      <c r="B2986" s="11">
        <v>2982</v>
      </c>
      <c r="C2986" s="161" t="s">
        <v>1347</v>
      </c>
      <c r="D2986" s="36"/>
      <c r="E2986" s="152">
        <v>42217</v>
      </c>
      <c r="F2986" s="58">
        <v>44482</v>
      </c>
      <c r="G2986" s="5">
        <f t="shared" si="278"/>
        <v>6.2054794520547949</v>
      </c>
      <c r="H2986" s="11">
        <v>6</v>
      </c>
      <c r="I2986" s="11"/>
      <c r="J2986" s="87">
        <v>0.05</v>
      </c>
      <c r="K2986" s="88">
        <f t="shared" si="279"/>
        <v>0.15833333333333333</v>
      </c>
      <c r="L2986" s="238">
        <v>58883</v>
      </c>
      <c r="M2986" s="238">
        <v>37748.18</v>
      </c>
      <c r="N2986" s="89">
        <v>7.0000000000000007E-2</v>
      </c>
      <c r="O2986" s="239">
        <f t="shared" si="281"/>
        <v>63004.810000000005</v>
      </c>
      <c r="P2986" s="238">
        <f t="shared" si="282"/>
        <v>61904.383523972603</v>
      </c>
      <c r="Q2986" s="238">
        <f t="shared" si="283"/>
        <v>1100.4264760274018</v>
      </c>
      <c r="R2986" s="89">
        <v>0.05</v>
      </c>
      <c r="S2986" s="238">
        <f t="shared" si="280"/>
        <v>3150.2405000000003</v>
      </c>
    </row>
    <row r="2987" spans="2:19" ht="15" customHeight="1" x14ac:dyDescent="0.25">
      <c r="B2987" s="11">
        <v>2983</v>
      </c>
      <c r="C2987" s="161" t="s">
        <v>1347</v>
      </c>
      <c r="D2987" s="36"/>
      <c r="E2987" s="152">
        <v>42217</v>
      </c>
      <c r="F2987" s="58">
        <v>44482</v>
      </c>
      <c r="G2987" s="5">
        <f t="shared" si="278"/>
        <v>6.2054794520547949</v>
      </c>
      <c r="H2987" s="11">
        <v>6</v>
      </c>
      <c r="I2987" s="11"/>
      <c r="J2987" s="87">
        <v>0.05</v>
      </c>
      <c r="K2987" s="88">
        <f t="shared" si="279"/>
        <v>0.15833333333333333</v>
      </c>
      <c r="L2987" s="238">
        <v>58883</v>
      </c>
      <c r="M2987" s="238">
        <v>37748.18</v>
      </c>
      <c r="N2987" s="89">
        <v>7.0000000000000007E-2</v>
      </c>
      <c r="O2987" s="239">
        <f t="shared" si="281"/>
        <v>63004.810000000005</v>
      </c>
      <c r="P2987" s="238">
        <f t="shared" si="282"/>
        <v>61904.383523972603</v>
      </c>
      <c r="Q2987" s="238">
        <f t="shared" si="283"/>
        <v>1100.4264760274018</v>
      </c>
      <c r="R2987" s="89">
        <v>0.05</v>
      </c>
      <c r="S2987" s="238">
        <f t="shared" si="280"/>
        <v>3150.2405000000003</v>
      </c>
    </row>
    <row r="2988" spans="2:19" ht="15" customHeight="1" x14ac:dyDescent="0.25">
      <c r="B2988" s="11">
        <v>2984</v>
      </c>
      <c r="C2988" s="161" t="s">
        <v>1347</v>
      </c>
      <c r="D2988" s="36"/>
      <c r="E2988" s="152">
        <v>42217</v>
      </c>
      <c r="F2988" s="58">
        <v>44482</v>
      </c>
      <c r="G2988" s="5">
        <f t="shared" si="278"/>
        <v>6.2054794520547949</v>
      </c>
      <c r="H2988" s="11">
        <v>6</v>
      </c>
      <c r="I2988" s="11"/>
      <c r="J2988" s="87">
        <v>0.05</v>
      </c>
      <c r="K2988" s="88">
        <f t="shared" si="279"/>
        <v>0.15833333333333333</v>
      </c>
      <c r="L2988" s="238">
        <v>58883</v>
      </c>
      <c r="M2988" s="238">
        <v>37748.18</v>
      </c>
      <c r="N2988" s="89">
        <v>7.0000000000000007E-2</v>
      </c>
      <c r="O2988" s="239">
        <f t="shared" si="281"/>
        <v>63004.810000000005</v>
      </c>
      <c r="P2988" s="238">
        <f t="shared" si="282"/>
        <v>61904.383523972603</v>
      </c>
      <c r="Q2988" s="238">
        <f t="shared" si="283"/>
        <v>1100.4264760274018</v>
      </c>
      <c r="R2988" s="89">
        <v>0.05</v>
      </c>
      <c r="S2988" s="238">
        <f t="shared" si="280"/>
        <v>3150.2405000000003</v>
      </c>
    </row>
    <row r="2989" spans="2:19" ht="15" customHeight="1" x14ac:dyDescent="0.25">
      <c r="B2989" s="11">
        <v>2985</v>
      </c>
      <c r="C2989" s="161" t="s">
        <v>1347</v>
      </c>
      <c r="D2989" s="36"/>
      <c r="E2989" s="152">
        <v>42217</v>
      </c>
      <c r="F2989" s="58">
        <v>44482</v>
      </c>
      <c r="G2989" s="5">
        <f t="shared" si="278"/>
        <v>6.2054794520547949</v>
      </c>
      <c r="H2989" s="11">
        <v>6</v>
      </c>
      <c r="I2989" s="11"/>
      <c r="J2989" s="87">
        <v>0.05</v>
      </c>
      <c r="K2989" s="88">
        <f t="shared" si="279"/>
        <v>0.15833333333333333</v>
      </c>
      <c r="L2989" s="238">
        <v>58883</v>
      </c>
      <c r="M2989" s="238">
        <v>37748.18</v>
      </c>
      <c r="N2989" s="89">
        <v>7.0000000000000007E-2</v>
      </c>
      <c r="O2989" s="239">
        <f t="shared" si="281"/>
        <v>63004.810000000005</v>
      </c>
      <c r="P2989" s="238">
        <f t="shared" si="282"/>
        <v>61904.383523972603</v>
      </c>
      <c r="Q2989" s="238">
        <f t="shared" si="283"/>
        <v>1100.4264760274018</v>
      </c>
      <c r="R2989" s="89">
        <v>0.05</v>
      </c>
      <c r="S2989" s="238">
        <f t="shared" si="280"/>
        <v>3150.2405000000003</v>
      </c>
    </row>
    <row r="2990" spans="2:19" ht="15" customHeight="1" x14ac:dyDescent="0.25">
      <c r="B2990" s="11">
        <v>2986</v>
      </c>
      <c r="C2990" s="161" t="s">
        <v>1347</v>
      </c>
      <c r="D2990" s="36"/>
      <c r="E2990" s="152">
        <v>42217</v>
      </c>
      <c r="F2990" s="58">
        <v>44482</v>
      </c>
      <c r="G2990" s="5">
        <f t="shared" si="278"/>
        <v>6.2054794520547949</v>
      </c>
      <c r="H2990" s="11">
        <v>6</v>
      </c>
      <c r="I2990" s="11"/>
      <c r="J2990" s="87">
        <v>0.05</v>
      </c>
      <c r="K2990" s="88">
        <f t="shared" si="279"/>
        <v>0.15833333333333333</v>
      </c>
      <c r="L2990" s="238">
        <v>58883</v>
      </c>
      <c r="M2990" s="238">
        <v>37748.18</v>
      </c>
      <c r="N2990" s="89">
        <v>7.0000000000000007E-2</v>
      </c>
      <c r="O2990" s="239">
        <f t="shared" si="281"/>
        <v>63004.810000000005</v>
      </c>
      <c r="P2990" s="238">
        <f t="shared" si="282"/>
        <v>61904.383523972603</v>
      </c>
      <c r="Q2990" s="238">
        <f t="shared" si="283"/>
        <v>1100.4264760274018</v>
      </c>
      <c r="R2990" s="89">
        <v>0.05</v>
      </c>
      <c r="S2990" s="238">
        <f t="shared" si="280"/>
        <v>3150.2405000000003</v>
      </c>
    </row>
    <row r="2991" spans="2:19" ht="15" customHeight="1" x14ac:dyDescent="0.25">
      <c r="B2991" s="11">
        <v>2987</v>
      </c>
      <c r="C2991" s="161" t="s">
        <v>1347</v>
      </c>
      <c r="D2991" s="36"/>
      <c r="E2991" s="152">
        <v>42217</v>
      </c>
      <c r="F2991" s="58">
        <v>44482</v>
      </c>
      <c r="G2991" s="5">
        <f t="shared" si="278"/>
        <v>6.2054794520547949</v>
      </c>
      <c r="H2991" s="11">
        <v>6</v>
      </c>
      <c r="I2991" s="11"/>
      <c r="J2991" s="87">
        <v>0.05</v>
      </c>
      <c r="K2991" s="88">
        <f t="shared" si="279"/>
        <v>0.15833333333333333</v>
      </c>
      <c r="L2991" s="238">
        <v>58883</v>
      </c>
      <c r="M2991" s="238">
        <v>37748.18</v>
      </c>
      <c r="N2991" s="89">
        <v>7.0000000000000007E-2</v>
      </c>
      <c r="O2991" s="239">
        <f t="shared" si="281"/>
        <v>63004.810000000005</v>
      </c>
      <c r="P2991" s="238">
        <f t="shared" si="282"/>
        <v>61904.383523972603</v>
      </c>
      <c r="Q2991" s="238">
        <f t="shared" si="283"/>
        <v>1100.4264760274018</v>
      </c>
      <c r="R2991" s="89">
        <v>0.05</v>
      </c>
      <c r="S2991" s="238">
        <f t="shared" si="280"/>
        <v>3150.2405000000003</v>
      </c>
    </row>
    <row r="2992" spans="2:19" ht="15" customHeight="1" x14ac:dyDescent="0.25">
      <c r="B2992" s="11">
        <v>2988</v>
      </c>
      <c r="C2992" s="161" t="s">
        <v>1347</v>
      </c>
      <c r="D2992" s="36"/>
      <c r="E2992" s="152">
        <v>42217</v>
      </c>
      <c r="F2992" s="58">
        <v>44482</v>
      </c>
      <c r="G2992" s="5">
        <f t="shared" si="278"/>
        <v>6.2054794520547949</v>
      </c>
      <c r="H2992" s="11">
        <v>6</v>
      </c>
      <c r="I2992" s="11"/>
      <c r="J2992" s="87">
        <v>0.05</v>
      </c>
      <c r="K2992" s="88">
        <f t="shared" si="279"/>
        <v>0.15833333333333333</v>
      </c>
      <c r="L2992" s="238">
        <v>58883</v>
      </c>
      <c r="M2992" s="238">
        <v>37748.18</v>
      </c>
      <c r="N2992" s="89">
        <v>7.0000000000000007E-2</v>
      </c>
      <c r="O2992" s="239">
        <f t="shared" si="281"/>
        <v>63004.810000000005</v>
      </c>
      <c r="P2992" s="238">
        <f t="shared" si="282"/>
        <v>61904.383523972603</v>
      </c>
      <c r="Q2992" s="238">
        <f t="shared" si="283"/>
        <v>1100.4264760274018</v>
      </c>
      <c r="R2992" s="89">
        <v>0.05</v>
      </c>
      <c r="S2992" s="238">
        <f t="shared" si="280"/>
        <v>3150.2405000000003</v>
      </c>
    </row>
    <row r="2993" spans="2:19" ht="15" customHeight="1" x14ac:dyDescent="0.25">
      <c r="B2993" s="11">
        <v>2989</v>
      </c>
      <c r="C2993" s="161" t="s">
        <v>1347</v>
      </c>
      <c r="D2993" s="36"/>
      <c r="E2993" s="152">
        <v>42217</v>
      </c>
      <c r="F2993" s="58">
        <v>44482</v>
      </c>
      <c r="G2993" s="5">
        <f t="shared" si="278"/>
        <v>6.2054794520547949</v>
      </c>
      <c r="H2993" s="11">
        <v>6</v>
      </c>
      <c r="I2993" s="11"/>
      <c r="J2993" s="87">
        <v>0.05</v>
      </c>
      <c r="K2993" s="88">
        <f t="shared" si="279"/>
        <v>0.15833333333333333</v>
      </c>
      <c r="L2993" s="238">
        <v>58883</v>
      </c>
      <c r="M2993" s="238">
        <v>37748.18</v>
      </c>
      <c r="N2993" s="89">
        <v>7.0000000000000007E-2</v>
      </c>
      <c r="O2993" s="239">
        <f t="shared" si="281"/>
        <v>63004.810000000005</v>
      </c>
      <c r="P2993" s="238">
        <f t="shared" si="282"/>
        <v>61904.383523972603</v>
      </c>
      <c r="Q2993" s="238">
        <f t="shared" si="283"/>
        <v>1100.4264760274018</v>
      </c>
      <c r="R2993" s="89">
        <v>0.05</v>
      </c>
      <c r="S2993" s="238">
        <f t="shared" si="280"/>
        <v>3150.2405000000003</v>
      </c>
    </row>
    <row r="2994" spans="2:19" ht="15" customHeight="1" x14ac:dyDescent="0.25">
      <c r="B2994" s="11">
        <v>2990</v>
      </c>
      <c r="C2994" s="161" t="s">
        <v>1348</v>
      </c>
      <c r="D2994" s="36"/>
      <c r="E2994" s="152">
        <v>42217</v>
      </c>
      <c r="F2994" s="58">
        <v>44482</v>
      </c>
      <c r="G2994" s="5">
        <f t="shared" si="278"/>
        <v>6.2054794520547949</v>
      </c>
      <c r="H2994" s="11">
        <v>6</v>
      </c>
      <c r="I2994" s="11"/>
      <c r="J2994" s="87">
        <v>0.05</v>
      </c>
      <c r="K2994" s="88">
        <f t="shared" si="279"/>
        <v>0.15833333333333333</v>
      </c>
      <c r="L2994" s="238">
        <v>73509</v>
      </c>
      <c r="M2994" s="238">
        <v>47124.49</v>
      </c>
      <c r="N2994" s="89">
        <v>7.0000000000000007E-2</v>
      </c>
      <c r="O2994" s="239">
        <f t="shared" si="281"/>
        <v>78654.63</v>
      </c>
      <c r="P2994" s="238">
        <f t="shared" si="282"/>
        <v>77280.867626712337</v>
      </c>
      <c r="Q2994" s="238">
        <f t="shared" si="283"/>
        <v>1373.7623732876673</v>
      </c>
      <c r="R2994" s="89">
        <v>0.05</v>
      </c>
      <c r="S2994" s="238">
        <f t="shared" si="280"/>
        <v>3932.7315000000003</v>
      </c>
    </row>
    <row r="2995" spans="2:19" ht="15" customHeight="1" x14ac:dyDescent="0.25">
      <c r="B2995" s="11">
        <v>2991</v>
      </c>
      <c r="C2995" s="161" t="s">
        <v>1348</v>
      </c>
      <c r="D2995" s="36"/>
      <c r="E2995" s="152">
        <v>42217</v>
      </c>
      <c r="F2995" s="58">
        <v>44482</v>
      </c>
      <c r="G2995" s="5">
        <f t="shared" si="278"/>
        <v>6.2054794520547949</v>
      </c>
      <c r="H2995" s="11">
        <v>6</v>
      </c>
      <c r="I2995" s="11"/>
      <c r="J2995" s="87">
        <v>0.05</v>
      </c>
      <c r="K2995" s="88">
        <f t="shared" si="279"/>
        <v>0.15833333333333333</v>
      </c>
      <c r="L2995" s="238">
        <v>73509</v>
      </c>
      <c r="M2995" s="238">
        <v>47124.49</v>
      </c>
      <c r="N2995" s="89">
        <v>7.0000000000000007E-2</v>
      </c>
      <c r="O2995" s="239">
        <f t="shared" si="281"/>
        <v>78654.63</v>
      </c>
      <c r="P2995" s="238">
        <f t="shared" si="282"/>
        <v>77280.867626712337</v>
      </c>
      <c r="Q2995" s="238">
        <f t="shared" si="283"/>
        <v>1373.7623732876673</v>
      </c>
      <c r="R2995" s="89">
        <v>0.05</v>
      </c>
      <c r="S2995" s="238">
        <f t="shared" si="280"/>
        <v>3932.7315000000003</v>
      </c>
    </row>
    <row r="2996" spans="2:19" ht="15" customHeight="1" x14ac:dyDescent="0.25">
      <c r="B2996" s="11">
        <v>2992</v>
      </c>
      <c r="C2996" s="161" t="s">
        <v>1348</v>
      </c>
      <c r="D2996" s="36"/>
      <c r="E2996" s="152">
        <v>42217</v>
      </c>
      <c r="F2996" s="58">
        <v>44482</v>
      </c>
      <c r="G2996" s="5">
        <f t="shared" si="278"/>
        <v>6.2054794520547949</v>
      </c>
      <c r="H2996" s="11">
        <v>6</v>
      </c>
      <c r="I2996" s="11"/>
      <c r="J2996" s="87">
        <v>0.05</v>
      </c>
      <c r="K2996" s="88">
        <f t="shared" si="279"/>
        <v>0.15833333333333333</v>
      </c>
      <c r="L2996" s="238">
        <v>73509</v>
      </c>
      <c r="M2996" s="238">
        <v>47124.49</v>
      </c>
      <c r="N2996" s="89">
        <v>7.0000000000000007E-2</v>
      </c>
      <c r="O2996" s="239">
        <f t="shared" si="281"/>
        <v>78654.63</v>
      </c>
      <c r="P2996" s="238">
        <f t="shared" si="282"/>
        <v>77280.867626712337</v>
      </c>
      <c r="Q2996" s="238">
        <f t="shared" si="283"/>
        <v>1373.7623732876673</v>
      </c>
      <c r="R2996" s="89">
        <v>0.05</v>
      </c>
      <c r="S2996" s="238">
        <f t="shared" si="280"/>
        <v>3932.7315000000003</v>
      </c>
    </row>
    <row r="2997" spans="2:19" ht="15" customHeight="1" x14ac:dyDescent="0.25">
      <c r="B2997" s="11">
        <v>2993</v>
      </c>
      <c r="C2997" s="161" t="s">
        <v>1348</v>
      </c>
      <c r="D2997" s="36"/>
      <c r="E2997" s="152">
        <v>42217</v>
      </c>
      <c r="F2997" s="58">
        <v>44482</v>
      </c>
      <c r="G2997" s="5">
        <f t="shared" si="278"/>
        <v>6.2054794520547949</v>
      </c>
      <c r="H2997" s="11">
        <v>6</v>
      </c>
      <c r="I2997" s="11"/>
      <c r="J2997" s="87">
        <v>0.05</v>
      </c>
      <c r="K2997" s="88">
        <f t="shared" si="279"/>
        <v>0.15833333333333333</v>
      </c>
      <c r="L2997" s="238">
        <v>73509</v>
      </c>
      <c r="M2997" s="238">
        <v>47124.49</v>
      </c>
      <c r="N2997" s="89">
        <v>7.0000000000000007E-2</v>
      </c>
      <c r="O2997" s="239">
        <f t="shared" si="281"/>
        <v>78654.63</v>
      </c>
      <c r="P2997" s="238">
        <f t="shared" si="282"/>
        <v>77280.867626712337</v>
      </c>
      <c r="Q2997" s="238">
        <f t="shared" si="283"/>
        <v>1373.7623732876673</v>
      </c>
      <c r="R2997" s="89">
        <v>0.05</v>
      </c>
      <c r="S2997" s="238">
        <f t="shared" si="280"/>
        <v>3932.7315000000003</v>
      </c>
    </row>
    <row r="2998" spans="2:19" ht="15" customHeight="1" x14ac:dyDescent="0.25">
      <c r="B2998" s="11">
        <v>2994</v>
      </c>
      <c r="C2998" s="161" t="s">
        <v>1348</v>
      </c>
      <c r="D2998" s="36"/>
      <c r="E2998" s="152">
        <v>42217</v>
      </c>
      <c r="F2998" s="58">
        <v>44482</v>
      </c>
      <c r="G2998" s="5">
        <f t="shared" si="278"/>
        <v>6.2054794520547949</v>
      </c>
      <c r="H2998" s="11">
        <v>6</v>
      </c>
      <c r="I2998" s="11"/>
      <c r="J2998" s="87">
        <v>0.05</v>
      </c>
      <c r="K2998" s="88">
        <f t="shared" si="279"/>
        <v>0.15833333333333333</v>
      </c>
      <c r="L2998" s="238">
        <v>73509</v>
      </c>
      <c r="M2998" s="238">
        <v>47124.49</v>
      </c>
      <c r="N2998" s="89">
        <v>7.0000000000000007E-2</v>
      </c>
      <c r="O2998" s="239">
        <f t="shared" si="281"/>
        <v>78654.63</v>
      </c>
      <c r="P2998" s="238">
        <f t="shared" si="282"/>
        <v>77280.867626712337</v>
      </c>
      <c r="Q2998" s="238">
        <f t="shared" si="283"/>
        <v>1373.7623732876673</v>
      </c>
      <c r="R2998" s="89">
        <v>0.05</v>
      </c>
      <c r="S2998" s="238">
        <f t="shared" si="280"/>
        <v>3932.7315000000003</v>
      </c>
    </row>
    <row r="2999" spans="2:19" ht="15" customHeight="1" x14ac:dyDescent="0.25">
      <c r="B2999" s="11">
        <v>2995</v>
      </c>
      <c r="C2999" s="161" t="s">
        <v>1348</v>
      </c>
      <c r="D2999" s="36"/>
      <c r="E2999" s="152">
        <v>42217</v>
      </c>
      <c r="F2999" s="58">
        <v>44482</v>
      </c>
      <c r="G2999" s="5">
        <f t="shared" si="278"/>
        <v>6.2054794520547949</v>
      </c>
      <c r="H2999" s="11">
        <v>6</v>
      </c>
      <c r="I2999" s="11"/>
      <c r="J2999" s="87">
        <v>0.05</v>
      </c>
      <c r="K2999" s="88">
        <f t="shared" si="279"/>
        <v>0.15833333333333333</v>
      </c>
      <c r="L2999" s="238">
        <v>73509</v>
      </c>
      <c r="M2999" s="238">
        <v>47124.49</v>
      </c>
      <c r="N2999" s="89">
        <v>7.0000000000000007E-2</v>
      </c>
      <c r="O2999" s="239">
        <f t="shared" si="281"/>
        <v>78654.63</v>
      </c>
      <c r="P2999" s="238">
        <f t="shared" si="282"/>
        <v>77280.867626712337</v>
      </c>
      <c r="Q2999" s="238">
        <f t="shared" si="283"/>
        <v>1373.7623732876673</v>
      </c>
      <c r="R2999" s="89">
        <v>0.05</v>
      </c>
      <c r="S2999" s="238">
        <f t="shared" si="280"/>
        <v>3932.7315000000003</v>
      </c>
    </row>
    <row r="3000" spans="2:19" ht="15" customHeight="1" x14ac:dyDescent="0.25">
      <c r="B3000" s="11">
        <v>2996</v>
      </c>
      <c r="C3000" s="161" t="s">
        <v>1348</v>
      </c>
      <c r="D3000" s="36"/>
      <c r="E3000" s="152">
        <v>42217</v>
      </c>
      <c r="F3000" s="58">
        <v>44482</v>
      </c>
      <c r="G3000" s="5">
        <f t="shared" si="278"/>
        <v>6.2054794520547949</v>
      </c>
      <c r="H3000" s="11">
        <v>6</v>
      </c>
      <c r="I3000" s="11"/>
      <c r="J3000" s="87">
        <v>0.05</v>
      </c>
      <c r="K3000" s="88">
        <f t="shared" si="279"/>
        <v>0.15833333333333333</v>
      </c>
      <c r="L3000" s="238">
        <v>73509</v>
      </c>
      <c r="M3000" s="238">
        <v>47124.49</v>
      </c>
      <c r="N3000" s="89">
        <v>7.0000000000000007E-2</v>
      </c>
      <c r="O3000" s="239">
        <f t="shared" si="281"/>
        <v>78654.63</v>
      </c>
      <c r="P3000" s="238">
        <f t="shared" si="282"/>
        <v>77280.867626712337</v>
      </c>
      <c r="Q3000" s="238">
        <f t="shared" si="283"/>
        <v>1373.7623732876673</v>
      </c>
      <c r="R3000" s="89">
        <v>0.05</v>
      </c>
      <c r="S3000" s="238">
        <f t="shared" si="280"/>
        <v>3932.7315000000003</v>
      </c>
    </row>
    <row r="3001" spans="2:19" ht="15" customHeight="1" x14ac:dyDescent="0.25">
      <c r="B3001" s="11">
        <v>2997</v>
      </c>
      <c r="C3001" s="161" t="s">
        <v>1348</v>
      </c>
      <c r="D3001" s="36"/>
      <c r="E3001" s="152">
        <v>42217</v>
      </c>
      <c r="F3001" s="58">
        <v>44482</v>
      </c>
      <c r="G3001" s="5">
        <f t="shared" si="278"/>
        <v>6.2054794520547949</v>
      </c>
      <c r="H3001" s="11">
        <v>6</v>
      </c>
      <c r="I3001" s="11"/>
      <c r="J3001" s="87">
        <v>0.05</v>
      </c>
      <c r="K3001" s="88">
        <f t="shared" si="279"/>
        <v>0.15833333333333333</v>
      </c>
      <c r="L3001" s="238">
        <v>73509</v>
      </c>
      <c r="M3001" s="238">
        <v>47124.49</v>
      </c>
      <c r="N3001" s="89">
        <v>7.0000000000000007E-2</v>
      </c>
      <c r="O3001" s="239">
        <f t="shared" si="281"/>
        <v>78654.63</v>
      </c>
      <c r="P3001" s="238">
        <f t="shared" si="282"/>
        <v>77280.867626712337</v>
      </c>
      <c r="Q3001" s="238">
        <f t="shared" si="283"/>
        <v>1373.7623732876673</v>
      </c>
      <c r="R3001" s="89">
        <v>0.05</v>
      </c>
      <c r="S3001" s="238">
        <f t="shared" si="280"/>
        <v>3932.7315000000003</v>
      </c>
    </row>
    <row r="3002" spans="2:19" ht="15" customHeight="1" x14ac:dyDescent="0.25">
      <c r="B3002" s="11">
        <v>2998</v>
      </c>
      <c r="C3002" s="161" t="s">
        <v>1348</v>
      </c>
      <c r="D3002" s="36"/>
      <c r="E3002" s="152">
        <v>42217</v>
      </c>
      <c r="F3002" s="58">
        <v>44482</v>
      </c>
      <c r="G3002" s="5">
        <f t="shared" si="278"/>
        <v>6.2054794520547949</v>
      </c>
      <c r="H3002" s="11">
        <v>6</v>
      </c>
      <c r="I3002" s="11"/>
      <c r="J3002" s="87">
        <v>0.05</v>
      </c>
      <c r="K3002" s="88">
        <f t="shared" si="279"/>
        <v>0.15833333333333333</v>
      </c>
      <c r="L3002" s="238">
        <v>73509</v>
      </c>
      <c r="M3002" s="238">
        <v>47124.49</v>
      </c>
      <c r="N3002" s="89">
        <v>7.0000000000000007E-2</v>
      </c>
      <c r="O3002" s="239">
        <f t="shared" si="281"/>
        <v>78654.63</v>
      </c>
      <c r="P3002" s="238">
        <f t="shared" si="282"/>
        <v>77280.867626712337</v>
      </c>
      <c r="Q3002" s="238">
        <f t="shared" si="283"/>
        <v>1373.7623732876673</v>
      </c>
      <c r="R3002" s="89">
        <v>0.05</v>
      </c>
      <c r="S3002" s="238">
        <f t="shared" si="280"/>
        <v>3932.7315000000003</v>
      </c>
    </row>
    <row r="3003" spans="2:19" ht="15" customHeight="1" x14ac:dyDescent="0.25">
      <c r="B3003" s="11">
        <v>2999</v>
      </c>
      <c r="C3003" s="161" t="s">
        <v>1348</v>
      </c>
      <c r="D3003" s="36"/>
      <c r="E3003" s="152">
        <v>42217</v>
      </c>
      <c r="F3003" s="58">
        <v>44482</v>
      </c>
      <c r="G3003" s="5">
        <f t="shared" si="278"/>
        <v>6.2054794520547949</v>
      </c>
      <c r="H3003" s="11">
        <v>6</v>
      </c>
      <c r="I3003" s="11"/>
      <c r="J3003" s="87">
        <v>0.05</v>
      </c>
      <c r="K3003" s="88">
        <f t="shared" si="279"/>
        <v>0.15833333333333333</v>
      </c>
      <c r="L3003" s="238">
        <v>73509</v>
      </c>
      <c r="M3003" s="238">
        <v>47124.49</v>
      </c>
      <c r="N3003" s="89">
        <v>7.0000000000000007E-2</v>
      </c>
      <c r="O3003" s="239">
        <f t="shared" si="281"/>
        <v>78654.63</v>
      </c>
      <c r="P3003" s="238">
        <f t="shared" si="282"/>
        <v>77280.867626712337</v>
      </c>
      <c r="Q3003" s="238">
        <f t="shared" si="283"/>
        <v>1373.7623732876673</v>
      </c>
      <c r="R3003" s="89">
        <v>0.05</v>
      </c>
      <c r="S3003" s="238">
        <f t="shared" si="280"/>
        <v>3932.7315000000003</v>
      </c>
    </row>
    <row r="3004" spans="2:19" ht="15" customHeight="1" x14ac:dyDescent="0.25">
      <c r="B3004" s="11">
        <v>3000</v>
      </c>
      <c r="C3004" s="161" t="s">
        <v>1348</v>
      </c>
      <c r="D3004" s="36"/>
      <c r="E3004" s="152">
        <v>42217</v>
      </c>
      <c r="F3004" s="58">
        <v>44482</v>
      </c>
      <c r="G3004" s="5">
        <f t="shared" si="278"/>
        <v>6.2054794520547949</v>
      </c>
      <c r="H3004" s="11">
        <v>6</v>
      </c>
      <c r="I3004" s="11"/>
      <c r="J3004" s="87">
        <v>0.05</v>
      </c>
      <c r="K3004" s="88">
        <f t="shared" si="279"/>
        <v>0.15833333333333333</v>
      </c>
      <c r="L3004" s="238">
        <v>73509</v>
      </c>
      <c r="M3004" s="238">
        <v>47124.49</v>
      </c>
      <c r="N3004" s="89">
        <v>7.0000000000000007E-2</v>
      </c>
      <c r="O3004" s="239">
        <f t="shared" si="281"/>
        <v>78654.63</v>
      </c>
      <c r="P3004" s="238">
        <f t="shared" si="282"/>
        <v>77280.867626712337</v>
      </c>
      <c r="Q3004" s="238">
        <f t="shared" si="283"/>
        <v>1373.7623732876673</v>
      </c>
      <c r="R3004" s="89">
        <v>0.05</v>
      </c>
      <c r="S3004" s="238">
        <f t="shared" si="280"/>
        <v>3932.7315000000003</v>
      </c>
    </row>
    <row r="3005" spans="2:19" ht="15" customHeight="1" x14ac:dyDescent="0.25">
      <c r="B3005" s="11">
        <v>3001</v>
      </c>
      <c r="C3005" s="161" t="s">
        <v>1348</v>
      </c>
      <c r="D3005" s="36"/>
      <c r="E3005" s="152">
        <v>42217</v>
      </c>
      <c r="F3005" s="58">
        <v>44482</v>
      </c>
      <c r="G3005" s="5">
        <f t="shared" si="278"/>
        <v>6.2054794520547949</v>
      </c>
      <c r="H3005" s="11">
        <v>6</v>
      </c>
      <c r="I3005" s="11"/>
      <c r="J3005" s="87">
        <v>0.05</v>
      </c>
      <c r="K3005" s="88">
        <f t="shared" si="279"/>
        <v>0.15833333333333333</v>
      </c>
      <c r="L3005" s="238">
        <v>73509</v>
      </c>
      <c r="M3005" s="238">
        <v>47124.49</v>
      </c>
      <c r="N3005" s="89">
        <v>7.0000000000000007E-2</v>
      </c>
      <c r="O3005" s="239">
        <f t="shared" si="281"/>
        <v>78654.63</v>
      </c>
      <c r="P3005" s="238">
        <f t="shared" si="282"/>
        <v>77280.867626712337</v>
      </c>
      <c r="Q3005" s="238">
        <f t="shared" si="283"/>
        <v>1373.7623732876673</v>
      </c>
      <c r="R3005" s="89">
        <v>0.05</v>
      </c>
      <c r="S3005" s="238">
        <f t="shared" si="280"/>
        <v>3932.7315000000003</v>
      </c>
    </row>
    <row r="3006" spans="2:19" ht="15" customHeight="1" x14ac:dyDescent="0.25">
      <c r="B3006" s="11">
        <v>3002</v>
      </c>
      <c r="C3006" s="161" t="s">
        <v>1348</v>
      </c>
      <c r="D3006" s="36"/>
      <c r="E3006" s="152">
        <v>42217</v>
      </c>
      <c r="F3006" s="58">
        <v>44482</v>
      </c>
      <c r="G3006" s="5">
        <f t="shared" si="278"/>
        <v>6.2054794520547949</v>
      </c>
      <c r="H3006" s="11">
        <v>6</v>
      </c>
      <c r="I3006" s="11"/>
      <c r="J3006" s="87">
        <v>0.05</v>
      </c>
      <c r="K3006" s="88">
        <f t="shared" si="279"/>
        <v>0.15833333333333333</v>
      </c>
      <c r="L3006" s="238">
        <v>73509</v>
      </c>
      <c r="M3006" s="238">
        <v>47124.49</v>
      </c>
      <c r="N3006" s="89">
        <v>7.0000000000000007E-2</v>
      </c>
      <c r="O3006" s="239">
        <f t="shared" si="281"/>
        <v>78654.63</v>
      </c>
      <c r="P3006" s="238">
        <f t="shared" si="282"/>
        <v>77280.867626712337</v>
      </c>
      <c r="Q3006" s="238">
        <f t="shared" si="283"/>
        <v>1373.7623732876673</v>
      </c>
      <c r="R3006" s="89">
        <v>0.05</v>
      </c>
      <c r="S3006" s="238">
        <f t="shared" si="280"/>
        <v>3932.7315000000003</v>
      </c>
    </row>
    <row r="3007" spans="2:19" ht="15" customHeight="1" x14ac:dyDescent="0.25">
      <c r="B3007" s="11">
        <v>3003</v>
      </c>
      <c r="C3007" s="161" t="s">
        <v>1348</v>
      </c>
      <c r="D3007" s="36"/>
      <c r="E3007" s="152">
        <v>42217</v>
      </c>
      <c r="F3007" s="58">
        <v>44482</v>
      </c>
      <c r="G3007" s="5">
        <f t="shared" si="278"/>
        <v>6.2054794520547949</v>
      </c>
      <c r="H3007" s="11">
        <v>6</v>
      </c>
      <c r="I3007" s="11"/>
      <c r="J3007" s="87">
        <v>0.05</v>
      </c>
      <c r="K3007" s="88">
        <f t="shared" si="279"/>
        <v>0.15833333333333333</v>
      </c>
      <c r="L3007" s="238">
        <v>73509</v>
      </c>
      <c r="M3007" s="238">
        <v>47124.49</v>
      </c>
      <c r="N3007" s="89">
        <v>7.0000000000000007E-2</v>
      </c>
      <c r="O3007" s="239">
        <f t="shared" si="281"/>
        <v>78654.63</v>
      </c>
      <c r="P3007" s="238">
        <f t="shared" si="282"/>
        <v>77280.867626712337</v>
      </c>
      <c r="Q3007" s="238">
        <f t="shared" si="283"/>
        <v>1373.7623732876673</v>
      </c>
      <c r="R3007" s="89">
        <v>0.05</v>
      </c>
      <c r="S3007" s="238">
        <f t="shared" si="280"/>
        <v>3932.7315000000003</v>
      </c>
    </row>
    <row r="3008" spans="2:19" ht="15" customHeight="1" x14ac:dyDescent="0.25">
      <c r="B3008" s="11">
        <v>3004</v>
      </c>
      <c r="C3008" s="161" t="s">
        <v>1348</v>
      </c>
      <c r="D3008" s="36"/>
      <c r="E3008" s="152">
        <v>42217</v>
      </c>
      <c r="F3008" s="58">
        <v>44482</v>
      </c>
      <c r="G3008" s="5">
        <f t="shared" si="278"/>
        <v>6.2054794520547949</v>
      </c>
      <c r="H3008" s="11">
        <v>6</v>
      </c>
      <c r="I3008" s="11"/>
      <c r="J3008" s="87">
        <v>0.05</v>
      </c>
      <c r="K3008" s="88">
        <f t="shared" si="279"/>
        <v>0.15833333333333333</v>
      </c>
      <c r="L3008" s="238">
        <v>73509</v>
      </c>
      <c r="M3008" s="238">
        <v>47124.49</v>
      </c>
      <c r="N3008" s="89">
        <v>7.0000000000000007E-2</v>
      </c>
      <c r="O3008" s="239">
        <f t="shared" si="281"/>
        <v>78654.63</v>
      </c>
      <c r="P3008" s="238">
        <f t="shared" si="282"/>
        <v>77280.867626712337</v>
      </c>
      <c r="Q3008" s="238">
        <f t="shared" si="283"/>
        <v>1373.7623732876673</v>
      </c>
      <c r="R3008" s="89">
        <v>0.05</v>
      </c>
      <c r="S3008" s="238">
        <f t="shared" si="280"/>
        <v>3932.7315000000003</v>
      </c>
    </row>
    <row r="3009" spans="2:19" ht="15" customHeight="1" x14ac:dyDescent="0.25">
      <c r="B3009" s="11">
        <v>3005</v>
      </c>
      <c r="C3009" s="161" t="s">
        <v>1348</v>
      </c>
      <c r="D3009" s="36"/>
      <c r="E3009" s="152">
        <v>42217</v>
      </c>
      <c r="F3009" s="58">
        <v>44482</v>
      </c>
      <c r="G3009" s="5">
        <f t="shared" si="278"/>
        <v>6.2054794520547949</v>
      </c>
      <c r="H3009" s="11">
        <v>6</v>
      </c>
      <c r="I3009" s="11"/>
      <c r="J3009" s="87">
        <v>0.05</v>
      </c>
      <c r="K3009" s="88">
        <f t="shared" si="279"/>
        <v>0.15833333333333333</v>
      </c>
      <c r="L3009" s="238">
        <v>73509</v>
      </c>
      <c r="M3009" s="238">
        <v>47124.49</v>
      </c>
      <c r="N3009" s="89">
        <v>7.0000000000000007E-2</v>
      </c>
      <c r="O3009" s="239">
        <f t="shared" si="281"/>
        <v>78654.63</v>
      </c>
      <c r="P3009" s="238">
        <f t="shared" si="282"/>
        <v>77280.867626712337</v>
      </c>
      <c r="Q3009" s="238">
        <f t="shared" si="283"/>
        <v>1373.7623732876673</v>
      </c>
      <c r="R3009" s="89">
        <v>0.05</v>
      </c>
      <c r="S3009" s="238">
        <f t="shared" si="280"/>
        <v>3932.7315000000003</v>
      </c>
    </row>
    <row r="3010" spans="2:19" ht="15" customHeight="1" x14ac:dyDescent="0.25">
      <c r="B3010" s="11">
        <v>3006</v>
      </c>
      <c r="C3010" s="161" t="s">
        <v>1348</v>
      </c>
      <c r="D3010" s="36"/>
      <c r="E3010" s="152">
        <v>42217</v>
      </c>
      <c r="F3010" s="58">
        <v>44482</v>
      </c>
      <c r="G3010" s="5">
        <f t="shared" si="278"/>
        <v>6.2054794520547949</v>
      </c>
      <c r="H3010" s="11">
        <v>6</v>
      </c>
      <c r="I3010" s="11"/>
      <c r="J3010" s="87">
        <v>0.05</v>
      </c>
      <c r="K3010" s="88">
        <f t="shared" si="279"/>
        <v>0.15833333333333333</v>
      </c>
      <c r="L3010" s="238">
        <v>73509</v>
      </c>
      <c r="M3010" s="238">
        <v>47124.49</v>
      </c>
      <c r="N3010" s="89">
        <v>7.0000000000000007E-2</v>
      </c>
      <c r="O3010" s="239">
        <f t="shared" si="281"/>
        <v>78654.63</v>
      </c>
      <c r="P3010" s="238">
        <f t="shared" si="282"/>
        <v>77280.867626712337</v>
      </c>
      <c r="Q3010" s="238">
        <f t="shared" si="283"/>
        <v>1373.7623732876673</v>
      </c>
      <c r="R3010" s="89">
        <v>0.05</v>
      </c>
      <c r="S3010" s="238">
        <f t="shared" si="280"/>
        <v>3932.7315000000003</v>
      </c>
    </row>
    <row r="3011" spans="2:19" ht="15" customHeight="1" x14ac:dyDescent="0.25">
      <c r="B3011" s="11">
        <v>3007</v>
      </c>
      <c r="C3011" s="161" t="s">
        <v>1348</v>
      </c>
      <c r="D3011" s="36"/>
      <c r="E3011" s="152">
        <v>42217</v>
      </c>
      <c r="F3011" s="58">
        <v>44482</v>
      </c>
      <c r="G3011" s="5">
        <f t="shared" si="278"/>
        <v>6.2054794520547949</v>
      </c>
      <c r="H3011" s="11">
        <v>6</v>
      </c>
      <c r="I3011" s="11"/>
      <c r="J3011" s="87">
        <v>0.05</v>
      </c>
      <c r="K3011" s="88">
        <f t="shared" si="279"/>
        <v>0.15833333333333333</v>
      </c>
      <c r="L3011" s="238">
        <v>73509</v>
      </c>
      <c r="M3011" s="238">
        <v>47124.49</v>
      </c>
      <c r="N3011" s="89">
        <v>7.0000000000000007E-2</v>
      </c>
      <c r="O3011" s="239">
        <f t="shared" si="281"/>
        <v>78654.63</v>
      </c>
      <c r="P3011" s="238">
        <f t="shared" si="282"/>
        <v>77280.867626712337</v>
      </c>
      <c r="Q3011" s="238">
        <f t="shared" si="283"/>
        <v>1373.7623732876673</v>
      </c>
      <c r="R3011" s="89">
        <v>0.05</v>
      </c>
      <c r="S3011" s="238">
        <f t="shared" si="280"/>
        <v>3932.7315000000003</v>
      </c>
    </row>
    <row r="3012" spans="2:19" ht="15" customHeight="1" x14ac:dyDescent="0.25">
      <c r="B3012" s="11">
        <v>3008</v>
      </c>
      <c r="C3012" s="161" t="s">
        <v>1348</v>
      </c>
      <c r="D3012" s="36"/>
      <c r="E3012" s="152">
        <v>42217</v>
      </c>
      <c r="F3012" s="58">
        <v>44482</v>
      </c>
      <c r="G3012" s="5">
        <f t="shared" si="278"/>
        <v>6.2054794520547949</v>
      </c>
      <c r="H3012" s="11">
        <v>6</v>
      </c>
      <c r="I3012" s="11"/>
      <c r="J3012" s="87">
        <v>0.05</v>
      </c>
      <c r="K3012" s="88">
        <f t="shared" si="279"/>
        <v>0.15833333333333333</v>
      </c>
      <c r="L3012" s="238">
        <v>73509</v>
      </c>
      <c r="M3012" s="238">
        <v>47124.49</v>
      </c>
      <c r="N3012" s="89">
        <v>7.0000000000000007E-2</v>
      </c>
      <c r="O3012" s="239">
        <f t="shared" si="281"/>
        <v>78654.63</v>
      </c>
      <c r="P3012" s="238">
        <f t="shared" si="282"/>
        <v>77280.867626712337</v>
      </c>
      <c r="Q3012" s="238">
        <f t="shared" si="283"/>
        <v>1373.7623732876673</v>
      </c>
      <c r="R3012" s="89">
        <v>0.05</v>
      </c>
      <c r="S3012" s="238">
        <f t="shared" si="280"/>
        <v>3932.7315000000003</v>
      </c>
    </row>
    <row r="3013" spans="2:19" ht="15" customHeight="1" x14ac:dyDescent="0.25">
      <c r="B3013" s="11">
        <v>3009</v>
      </c>
      <c r="C3013" s="161" t="s">
        <v>1348</v>
      </c>
      <c r="D3013" s="36"/>
      <c r="E3013" s="152">
        <v>42217</v>
      </c>
      <c r="F3013" s="58">
        <v>44482</v>
      </c>
      <c r="G3013" s="5">
        <f t="shared" ref="G3013:G3076" si="284">(F3013-E3013)/(EDATE(F3013,12)-F3013)</f>
        <v>6.2054794520547949</v>
      </c>
      <c r="H3013" s="11">
        <v>6</v>
      </c>
      <c r="I3013" s="11"/>
      <c r="J3013" s="87">
        <v>0.05</v>
      </c>
      <c r="K3013" s="88">
        <f t="shared" ref="K3013:K3076" si="285">(1-J3013)/H3013</f>
        <v>0.15833333333333333</v>
      </c>
      <c r="L3013" s="238">
        <v>73509</v>
      </c>
      <c r="M3013" s="238">
        <v>47124.49</v>
      </c>
      <c r="N3013" s="89">
        <v>7.0000000000000007E-2</v>
      </c>
      <c r="O3013" s="239">
        <f t="shared" si="281"/>
        <v>78654.63</v>
      </c>
      <c r="P3013" s="238">
        <f t="shared" si="282"/>
        <v>77280.867626712337</v>
      </c>
      <c r="Q3013" s="238">
        <f t="shared" si="283"/>
        <v>1373.7623732876673</v>
      </c>
      <c r="R3013" s="89">
        <v>0.05</v>
      </c>
      <c r="S3013" s="238">
        <f t="shared" ref="S3013:S3076" si="286">IF(M3013&lt;=0,0,IF(Q3013&lt;=J3013*O3013,J3013*O3013,Q3013*(1-R3013)))</f>
        <v>3932.7315000000003</v>
      </c>
    </row>
    <row r="3014" spans="2:19" ht="15" customHeight="1" x14ac:dyDescent="0.25">
      <c r="B3014" s="11">
        <v>3010</v>
      </c>
      <c r="C3014" s="161" t="s">
        <v>1349</v>
      </c>
      <c r="D3014" s="36"/>
      <c r="E3014" s="152">
        <v>42217</v>
      </c>
      <c r="F3014" s="58">
        <v>44482</v>
      </c>
      <c r="G3014" s="5">
        <f t="shared" si="284"/>
        <v>6.2054794520547949</v>
      </c>
      <c r="H3014" s="11">
        <v>6</v>
      </c>
      <c r="I3014" s="11"/>
      <c r="J3014" s="87">
        <v>0.05</v>
      </c>
      <c r="K3014" s="88">
        <f t="shared" si="285"/>
        <v>0.15833333333333333</v>
      </c>
      <c r="L3014" s="238">
        <v>126622</v>
      </c>
      <c r="M3014" s="238">
        <v>81173.66</v>
      </c>
      <c r="N3014" s="89">
        <v>7.0000000000000007E-2</v>
      </c>
      <c r="O3014" s="239">
        <f t="shared" ref="O3014:O3077" si="287">L3014*(1+N3014)</f>
        <v>135485.54</v>
      </c>
      <c r="P3014" s="238">
        <f t="shared" ref="P3014:P3077" si="288">O3014*K3014*G3014</f>
        <v>133119.18296575343</v>
      </c>
      <c r="Q3014" s="238">
        <f t="shared" ref="Q3014:Q3077" si="289">MAX(O3014-P3014,0)</f>
        <v>2366.3570342465828</v>
      </c>
      <c r="R3014" s="89">
        <v>0.05</v>
      </c>
      <c r="S3014" s="238">
        <f t="shared" si="286"/>
        <v>6774.277000000001</v>
      </c>
    </row>
    <row r="3015" spans="2:19" ht="15" customHeight="1" x14ac:dyDescent="0.25">
      <c r="B3015" s="11">
        <v>3011</v>
      </c>
      <c r="C3015" s="161" t="s">
        <v>1349</v>
      </c>
      <c r="D3015" s="36"/>
      <c r="E3015" s="152">
        <v>42217</v>
      </c>
      <c r="F3015" s="58">
        <v>44482</v>
      </c>
      <c r="G3015" s="5">
        <f t="shared" si="284"/>
        <v>6.2054794520547949</v>
      </c>
      <c r="H3015" s="11">
        <v>6</v>
      </c>
      <c r="I3015" s="11"/>
      <c r="J3015" s="87">
        <v>0.05</v>
      </c>
      <c r="K3015" s="88">
        <f t="shared" si="285"/>
        <v>0.15833333333333333</v>
      </c>
      <c r="L3015" s="238">
        <v>126622</v>
      </c>
      <c r="M3015" s="238">
        <v>81173.66</v>
      </c>
      <c r="N3015" s="89">
        <v>7.0000000000000007E-2</v>
      </c>
      <c r="O3015" s="239">
        <f t="shared" si="287"/>
        <v>135485.54</v>
      </c>
      <c r="P3015" s="238">
        <f t="shared" si="288"/>
        <v>133119.18296575343</v>
      </c>
      <c r="Q3015" s="238">
        <f t="shared" si="289"/>
        <v>2366.3570342465828</v>
      </c>
      <c r="R3015" s="89">
        <v>0.05</v>
      </c>
      <c r="S3015" s="238">
        <f t="shared" si="286"/>
        <v>6774.277000000001</v>
      </c>
    </row>
    <row r="3016" spans="2:19" ht="15" customHeight="1" x14ac:dyDescent="0.25">
      <c r="B3016" s="11">
        <v>3012</v>
      </c>
      <c r="C3016" s="161" t="s">
        <v>1349</v>
      </c>
      <c r="D3016" s="36"/>
      <c r="E3016" s="152">
        <v>42217</v>
      </c>
      <c r="F3016" s="58">
        <v>44482</v>
      </c>
      <c r="G3016" s="5">
        <f t="shared" si="284"/>
        <v>6.2054794520547949</v>
      </c>
      <c r="H3016" s="11">
        <v>6</v>
      </c>
      <c r="I3016" s="11"/>
      <c r="J3016" s="87">
        <v>0.05</v>
      </c>
      <c r="K3016" s="88">
        <f t="shared" si="285"/>
        <v>0.15833333333333333</v>
      </c>
      <c r="L3016" s="238">
        <v>126622</v>
      </c>
      <c r="M3016" s="238">
        <v>81173.66</v>
      </c>
      <c r="N3016" s="89">
        <v>7.0000000000000007E-2</v>
      </c>
      <c r="O3016" s="239">
        <f t="shared" si="287"/>
        <v>135485.54</v>
      </c>
      <c r="P3016" s="238">
        <f t="shared" si="288"/>
        <v>133119.18296575343</v>
      </c>
      <c r="Q3016" s="238">
        <f t="shared" si="289"/>
        <v>2366.3570342465828</v>
      </c>
      <c r="R3016" s="89">
        <v>0.05</v>
      </c>
      <c r="S3016" s="238">
        <f t="shared" si="286"/>
        <v>6774.277000000001</v>
      </c>
    </row>
    <row r="3017" spans="2:19" ht="15" customHeight="1" x14ac:dyDescent="0.25">
      <c r="B3017" s="11">
        <v>3013</v>
      </c>
      <c r="C3017" s="161" t="s">
        <v>1349</v>
      </c>
      <c r="D3017" s="36"/>
      <c r="E3017" s="152">
        <v>42217</v>
      </c>
      <c r="F3017" s="58">
        <v>44482</v>
      </c>
      <c r="G3017" s="5">
        <f t="shared" si="284"/>
        <v>6.2054794520547949</v>
      </c>
      <c r="H3017" s="11">
        <v>6</v>
      </c>
      <c r="I3017" s="11"/>
      <c r="J3017" s="87">
        <v>0.05</v>
      </c>
      <c r="K3017" s="88">
        <f t="shared" si="285"/>
        <v>0.15833333333333333</v>
      </c>
      <c r="L3017" s="238">
        <v>126622</v>
      </c>
      <c r="M3017" s="238">
        <v>81173.66</v>
      </c>
      <c r="N3017" s="89">
        <v>7.0000000000000007E-2</v>
      </c>
      <c r="O3017" s="239">
        <f t="shared" si="287"/>
        <v>135485.54</v>
      </c>
      <c r="P3017" s="238">
        <f t="shared" si="288"/>
        <v>133119.18296575343</v>
      </c>
      <c r="Q3017" s="238">
        <f t="shared" si="289"/>
        <v>2366.3570342465828</v>
      </c>
      <c r="R3017" s="89">
        <v>0.05</v>
      </c>
      <c r="S3017" s="238">
        <f t="shared" si="286"/>
        <v>6774.277000000001</v>
      </c>
    </row>
    <row r="3018" spans="2:19" ht="15" customHeight="1" x14ac:dyDescent="0.25">
      <c r="B3018" s="11">
        <v>3014</v>
      </c>
      <c r="C3018" s="161" t="s">
        <v>1349</v>
      </c>
      <c r="D3018" s="36"/>
      <c r="E3018" s="152">
        <v>42217</v>
      </c>
      <c r="F3018" s="58">
        <v>44482</v>
      </c>
      <c r="G3018" s="5">
        <f t="shared" si="284"/>
        <v>6.2054794520547949</v>
      </c>
      <c r="H3018" s="11">
        <v>6</v>
      </c>
      <c r="I3018" s="11"/>
      <c r="J3018" s="87">
        <v>0.05</v>
      </c>
      <c r="K3018" s="88">
        <f t="shared" si="285"/>
        <v>0.15833333333333333</v>
      </c>
      <c r="L3018" s="238">
        <v>126622</v>
      </c>
      <c r="M3018" s="238">
        <v>81173.66</v>
      </c>
      <c r="N3018" s="89">
        <v>7.0000000000000007E-2</v>
      </c>
      <c r="O3018" s="239">
        <f t="shared" si="287"/>
        <v>135485.54</v>
      </c>
      <c r="P3018" s="238">
        <f t="shared" si="288"/>
        <v>133119.18296575343</v>
      </c>
      <c r="Q3018" s="238">
        <f t="shared" si="289"/>
        <v>2366.3570342465828</v>
      </c>
      <c r="R3018" s="89">
        <v>0.05</v>
      </c>
      <c r="S3018" s="238">
        <f t="shared" si="286"/>
        <v>6774.277000000001</v>
      </c>
    </row>
    <row r="3019" spans="2:19" ht="15" customHeight="1" x14ac:dyDescent="0.25">
      <c r="B3019" s="11">
        <v>3015</v>
      </c>
      <c r="C3019" s="161" t="s">
        <v>1349</v>
      </c>
      <c r="D3019" s="36"/>
      <c r="E3019" s="152">
        <v>42217</v>
      </c>
      <c r="F3019" s="58">
        <v>44482</v>
      </c>
      <c r="G3019" s="5">
        <f t="shared" si="284"/>
        <v>6.2054794520547949</v>
      </c>
      <c r="H3019" s="11">
        <v>6</v>
      </c>
      <c r="I3019" s="11"/>
      <c r="J3019" s="87">
        <v>0.05</v>
      </c>
      <c r="K3019" s="88">
        <f t="shared" si="285"/>
        <v>0.15833333333333333</v>
      </c>
      <c r="L3019" s="238">
        <v>126622</v>
      </c>
      <c r="M3019" s="238">
        <v>81173.66</v>
      </c>
      <c r="N3019" s="89">
        <v>7.0000000000000007E-2</v>
      </c>
      <c r="O3019" s="239">
        <f t="shared" si="287"/>
        <v>135485.54</v>
      </c>
      <c r="P3019" s="238">
        <f t="shared" si="288"/>
        <v>133119.18296575343</v>
      </c>
      <c r="Q3019" s="238">
        <f t="shared" si="289"/>
        <v>2366.3570342465828</v>
      </c>
      <c r="R3019" s="89">
        <v>0.05</v>
      </c>
      <c r="S3019" s="238">
        <f t="shared" si="286"/>
        <v>6774.277000000001</v>
      </c>
    </row>
    <row r="3020" spans="2:19" ht="15" customHeight="1" x14ac:dyDescent="0.25">
      <c r="B3020" s="11">
        <v>3016</v>
      </c>
      <c r="C3020" s="161" t="s">
        <v>1349</v>
      </c>
      <c r="D3020" s="36"/>
      <c r="E3020" s="152">
        <v>42217</v>
      </c>
      <c r="F3020" s="58">
        <v>44482</v>
      </c>
      <c r="G3020" s="5">
        <f t="shared" si="284"/>
        <v>6.2054794520547949</v>
      </c>
      <c r="H3020" s="11">
        <v>6</v>
      </c>
      <c r="I3020" s="11"/>
      <c r="J3020" s="87">
        <v>0.05</v>
      </c>
      <c r="K3020" s="88">
        <f t="shared" si="285"/>
        <v>0.15833333333333333</v>
      </c>
      <c r="L3020" s="238">
        <v>126622</v>
      </c>
      <c r="M3020" s="238">
        <v>81173.66</v>
      </c>
      <c r="N3020" s="89">
        <v>7.0000000000000007E-2</v>
      </c>
      <c r="O3020" s="239">
        <f t="shared" si="287"/>
        <v>135485.54</v>
      </c>
      <c r="P3020" s="238">
        <f t="shared" si="288"/>
        <v>133119.18296575343</v>
      </c>
      <c r="Q3020" s="238">
        <f t="shared" si="289"/>
        <v>2366.3570342465828</v>
      </c>
      <c r="R3020" s="89">
        <v>0.05</v>
      </c>
      <c r="S3020" s="238">
        <f t="shared" si="286"/>
        <v>6774.277000000001</v>
      </c>
    </row>
    <row r="3021" spans="2:19" ht="15" customHeight="1" x14ac:dyDescent="0.25">
      <c r="B3021" s="11">
        <v>3017</v>
      </c>
      <c r="C3021" s="161" t="s">
        <v>1349</v>
      </c>
      <c r="D3021" s="36"/>
      <c r="E3021" s="152">
        <v>42217</v>
      </c>
      <c r="F3021" s="58">
        <v>44482</v>
      </c>
      <c r="G3021" s="5">
        <f t="shared" si="284"/>
        <v>6.2054794520547949</v>
      </c>
      <c r="H3021" s="11">
        <v>6</v>
      </c>
      <c r="I3021" s="11"/>
      <c r="J3021" s="87">
        <v>0.05</v>
      </c>
      <c r="K3021" s="88">
        <f t="shared" si="285"/>
        <v>0.15833333333333333</v>
      </c>
      <c r="L3021" s="238">
        <v>126622</v>
      </c>
      <c r="M3021" s="238">
        <v>81173.66</v>
      </c>
      <c r="N3021" s="89">
        <v>7.0000000000000007E-2</v>
      </c>
      <c r="O3021" s="239">
        <f t="shared" si="287"/>
        <v>135485.54</v>
      </c>
      <c r="P3021" s="238">
        <f t="shared" si="288"/>
        <v>133119.18296575343</v>
      </c>
      <c r="Q3021" s="238">
        <f t="shared" si="289"/>
        <v>2366.3570342465828</v>
      </c>
      <c r="R3021" s="89">
        <v>0.05</v>
      </c>
      <c r="S3021" s="238">
        <f t="shared" si="286"/>
        <v>6774.277000000001</v>
      </c>
    </row>
    <row r="3022" spans="2:19" ht="15" customHeight="1" x14ac:dyDescent="0.25">
      <c r="B3022" s="11">
        <v>3018</v>
      </c>
      <c r="C3022" s="161" t="s">
        <v>1350</v>
      </c>
      <c r="D3022" s="36"/>
      <c r="E3022" s="152">
        <v>42217</v>
      </c>
      <c r="F3022" s="58">
        <v>44482</v>
      </c>
      <c r="G3022" s="5">
        <f t="shared" si="284"/>
        <v>6.2054794520547949</v>
      </c>
      <c r="H3022" s="11">
        <v>5</v>
      </c>
      <c r="I3022" s="11"/>
      <c r="J3022" s="87">
        <v>0.05</v>
      </c>
      <c r="K3022" s="88">
        <f t="shared" si="285"/>
        <v>0.19</v>
      </c>
      <c r="L3022" s="238">
        <v>2668744</v>
      </c>
      <c r="M3022" s="238">
        <v>1710853.73</v>
      </c>
      <c r="N3022" s="89">
        <v>7.0000000000000007E-2</v>
      </c>
      <c r="O3022" s="239">
        <f t="shared" si="287"/>
        <v>2855556.08</v>
      </c>
      <c r="P3022" s="238">
        <f t="shared" si="288"/>
        <v>3366817.9699397264</v>
      </c>
      <c r="Q3022" s="238">
        <f t="shared" si="289"/>
        <v>0</v>
      </c>
      <c r="R3022" s="89">
        <v>0.05</v>
      </c>
      <c r="S3022" s="238">
        <f t="shared" si="286"/>
        <v>142777.804</v>
      </c>
    </row>
    <row r="3023" spans="2:19" ht="15" customHeight="1" x14ac:dyDescent="0.25">
      <c r="B3023" s="11">
        <v>3019</v>
      </c>
      <c r="C3023" s="161" t="s">
        <v>1351</v>
      </c>
      <c r="D3023" s="36"/>
      <c r="E3023" s="152">
        <v>42217</v>
      </c>
      <c r="F3023" s="58">
        <v>44482</v>
      </c>
      <c r="G3023" s="5">
        <f t="shared" si="284"/>
        <v>6.2054794520547949</v>
      </c>
      <c r="H3023" s="11">
        <v>8</v>
      </c>
      <c r="I3023" s="11"/>
      <c r="J3023" s="87">
        <v>0.05</v>
      </c>
      <c r="K3023" s="88">
        <f t="shared" si="285"/>
        <v>0.11874999999999999</v>
      </c>
      <c r="L3023" s="238">
        <v>451321</v>
      </c>
      <c r="M3023" s="238">
        <v>289328.68</v>
      </c>
      <c r="N3023" s="89">
        <v>7.0000000000000007E-2</v>
      </c>
      <c r="O3023" s="239">
        <f t="shared" si="287"/>
        <v>482913.47000000003</v>
      </c>
      <c r="P3023" s="238">
        <f t="shared" si="288"/>
        <v>355859.26680565072</v>
      </c>
      <c r="Q3023" s="238">
        <f t="shared" si="289"/>
        <v>127054.20319434931</v>
      </c>
      <c r="R3023" s="89">
        <v>0.05</v>
      </c>
      <c r="S3023" s="238">
        <f t="shared" si="286"/>
        <v>120701.49303463183</v>
      </c>
    </row>
    <row r="3024" spans="2:19" ht="15" customHeight="1" x14ac:dyDescent="0.25">
      <c r="B3024" s="11">
        <v>3020</v>
      </c>
      <c r="C3024" s="161" t="s">
        <v>1352</v>
      </c>
      <c r="D3024" s="36"/>
      <c r="E3024" s="152">
        <v>42217</v>
      </c>
      <c r="F3024" s="58">
        <v>44482</v>
      </c>
      <c r="G3024" s="5">
        <f t="shared" si="284"/>
        <v>6.2054794520547949</v>
      </c>
      <c r="H3024" s="11">
        <v>15</v>
      </c>
      <c r="I3024" s="11"/>
      <c r="J3024" s="87">
        <v>0.05</v>
      </c>
      <c r="K3024" s="88">
        <f t="shared" si="285"/>
        <v>6.3333333333333325E-2</v>
      </c>
      <c r="L3024" s="238">
        <v>4490006</v>
      </c>
      <c r="M3024" s="238">
        <v>2878411.52</v>
      </c>
      <c r="N3024" s="89">
        <v>0.05</v>
      </c>
      <c r="O3024" s="239">
        <f t="shared" si="287"/>
        <v>4714506.3</v>
      </c>
      <c r="P3024" s="238">
        <f t="shared" si="288"/>
        <v>1852865.5581780821</v>
      </c>
      <c r="Q3024" s="238">
        <f t="shared" si="289"/>
        <v>2861640.7418219177</v>
      </c>
      <c r="R3024" s="89">
        <v>0.05</v>
      </c>
      <c r="S3024" s="238">
        <f t="shared" si="286"/>
        <v>2718558.7047308218</v>
      </c>
    </row>
    <row r="3025" spans="2:19" ht="15" customHeight="1" x14ac:dyDescent="0.25">
      <c r="B3025" s="11">
        <v>3021</v>
      </c>
      <c r="C3025" s="161" t="s">
        <v>1353</v>
      </c>
      <c r="D3025" s="36"/>
      <c r="E3025" s="152">
        <v>42217</v>
      </c>
      <c r="F3025" s="58">
        <v>44482</v>
      </c>
      <c r="G3025" s="5">
        <f t="shared" si="284"/>
        <v>6.2054794520547949</v>
      </c>
      <c r="H3025" s="11">
        <v>15</v>
      </c>
      <c r="I3025" s="11"/>
      <c r="J3025" s="87">
        <v>0.05</v>
      </c>
      <c r="K3025" s="88">
        <f t="shared" si="285"/>
        <v>6.3333333333333325E-2</v>
      </c>
      <c r="L3025" s="238">
        <v>10597997</v>
      </c>
      <c r="M3025" s="238">
        <v>6794065.9199999999</v>
      </c>
      <c r="N3025" s="89">
        <v>0.05</v>
      </c>
      <c r="O3025" s="239">
        <f t="shared" si="287"/>
        <v>11127896.85</v>
      </c>
      <c r="P3025" s="238">
        <f t="shared" si="288"/>
        <v>4373415.8989931503</v>
      </c>
      <c r="Q3025" s="238">
        <f t="shared" si="289"/>
        <v>6754480.9510068493</v>
      </c>
      <c r="R3025" s="89">
        <v>0.05</v>
      </c>
      <c r="S3025" s="238">
        <f t="shared" si="286"/>
        <v>6416756.9034565063</v>
      </c>
    </row>
    <row r="3026" spans="2:19" ht="15" customHeight="1" x14ac:dyDescent="0.25">
      <c r="B3026" s="11">
        <v>3022</v>
      </c>
      <c r="C3026" s="161" t="s">
        <v>1354</v>
      </c>
      <c r="D3026" s="36"/>
      <c r="E3026" s="152">
        <v>42217</v>
      </c>
      <c r="F3026" s="58">
        <v>44482</v>
      </c>
      <c r="G3026" s="5">
        <f t="shared" si="284"/>
        <v>6.2054794520547949</v>
      </c>
      <c r="H3026" s="11">
        <v>15</v>
      </c>
      <c r="I3026" s="11"/>
      <c r="J3026" s="87">
        <v>0.05</v>
      </c>
      <c r="K3026" s="88">
        <f t="shared" si="285"/>
        <v>6.3333333333333325E-2</v>
      </c>
      <c r="L3026" s="238">
        <v>761176</v>
      </c>
      <c r="M3026" s="238">
        <v>487967.66</v>
      </c>
      <c r="N3026" s="89">
        <v>0.05</v>
      </c>
      <c r="O3026" s="239">
        <f t="shared" si="287"/>
        <v>799234.8</v>
      </c>
      <c r="P3026" s="238">
        <f t="shared" si="288"/>
        <v>314110.22482191783</v>
      </c>
      <c r="Q3026" s="238">
        <f t="shared" si="289"/>
        <v>485124.57517808222</v>
      </c>
      <c r="R3026" s="89">
        <v>0.05</v>
      </c>
      <c r="S3026" s="238">
        <f t="shared" si="286"/>
        <v>460868.34641917807</v>
      </c>
    </row>
    <row r="3027" spans="2:19" ht="15" customHeight="1" x14ac:dyDescent="0.25">
      <c r="B3027" s="11">
        <v>3023</v>
      </c>
      <c r="C3027" s="161" t="s">
        <v>1355</v>
      </c>
      <c r="D3027" s="36"/>
      <c r="E3027" s="152">
        <v>42217</v>
      </c>
      <c r="F3027" s="58">
        <v>44482</v>
      </c>
      <c r="G3027" s="5">
        <f t="shared" si="284"/>
        <v>6.2054794520547949</v>
      </c>
      <c r="H3027" s="11">
        <v>15</v>
      </c>
      <c r="I3027" s="11"/>
      <c r="J3027" s="87">
        <v>0.05</v>
      </c>
      <c r="K3027" s="88">
        <f t="shared" si="285"/>
        <v>6.3333333333333325E-2</v>
      </c>
      <c r="L3027" s="238">
        <v>720596</v>
      </c>
      <c r="M3027" s="238">
        <v>461953.04</v>
      </c>
      <c r="N3027" s="89">
        <v>0.05</v>
      </c>
      <c r="O3027" s="239">
        <f t="shared" si="287"/>
        <v>756625.8</v>
      </c>
      <c r="P3027" s="238">
        <f t="shared" si="288"/>
        <v>297364.30413698632</v>
      </c>
      <c r="Q3027" s="238">
        <f t="shared" si="289"/>
        <v>459261.49586301373</v>
      </c>
      <c r="R3027" s="89">
        <v>0.05</v>
      </c>
      <c r="S3027" s="238">
        <f t="shared" si="286"/>
        <v>436298.42106986302</v>
      </c>
    </row>
    <row r="3028" spans="2:19" ht="15" customHeight="1" x14ac:dyDescent="0.25">
      <c r="B3028" s="11">
        <v>3024</v>
      </c>
      <c r="C3028" s="161" t="s">
        <v>1356</v>
      </c>
      <c r="D3028" s="36"/>
      <c r="E3028" s="152">
        <v>42217</v>
      </c>
      <c r="F3028" s="58">
        <v>44482</v>
      </c>
      <c r="G3028" s="5">
        <f t="shared" si="284"/>
        <v>6.2054794520547949</v>
      </c>
      <c r="H3028" s="11">
        <v>15</v>
      </c>
      <c r="I3028" s="11"/>
      <c r="J3028" s="87">
        <v>0.05</v>
      </c>
      <c r="K3028" s="88">
        <f t="shared" si="285"/>
        <v>6.3333333333333325E-2</v>
      </c>
      <c r="L3028" s="238">
        <v>218078</v>
      </c>
      <c r="M3028" s="238">
        <v>139803.41</v>
      </c>
      <c r="N3028" s="89">
        <v>0.05</v>
      </c>
      <c r="O3028" s="239">
        <f t="shared" si="287"/>
        <v>228981.90000000002</v>
      </c>
      <c r="P3028" s="238">
        <f t="shared" si="288"/>
        <v>89993.023438356176</v>
      </c>
      <c r="Q3028" s="238">
        <f t="shared" si="289"/>
        <v>138988.87656164385</v>
      </c>
      <c r="R3028" s="89">
        <v>0.05</v>
      </c>
      <c r="S3028" s="238">
        <f t="shared" si="286"/>
        <v>132039.43273356164</v>
      </c>
    </row>
    <row r="3029" spans="2:19" ht="15" customHeight="1" x14ac:dyDescent="0.25">
      <c r="B3029" s="11">
        <v>3025</v>
      </c>
      <c r="C3029" s="161" t="s">
        <v>1357</v>
      </c>
      <c r="D3029" s="36"/>
      <c r="E3029" s="152">
        <v>42217</v>
      </c>
      <c r="F3029" s="58">
        <v>44482</v>
      </c>
      <c r="G3029" s="5">
        <f t="shared" si="284"/>
        <v>6.2054794520547949</v>
      </c>
      <c r="H3029" s="11">
        <v>15</v>
      </c>
      <c r="I3029" s="11"/>
      <c r="J3029" s="87">
        <v>0.05</v>
      </c>
      <c r="K3029" s="88">
        <f t="shared" si="285"/>
        <v>6.3333333333333325E-2</v>
      </c>
      <c r="L3029" s="238">
        <v>18798125</v>
      </c>
      <c r="M3029" s="238">
        <v>12050928.140000001</v>
      </c>
      <c r="N3029" s="89">
        <v>0.05</v>
      </c>
      <c r="O3029" s="239">
        <f t="shared" si="287"/>
        <v>19738031.25</v>
      </c>
      <c r="P3029" s="238">
        <f t="shared" si="288"/>
        <v>7757316.6652397253</v>
      </c>
      <c r="Q3029" s="238">
        <f t="shared" si="289"/>
        <v>11980714.584760275</v>
      </c>
      <c r="R3029" s="89">
        <v>0.05</v>
      </c>
      <c r="S3029" s="238">
        <f t="shared" si="286"/>
        <v>11381678.85552226</v>
      </c>
    </row>
    <row r="3030" spans="2:19" ht="15" customHeight="1" x14ac:dyDescent="0.25">
      <c r="B3030" s="11">
        <v>3026</v>
      </c>
      <c r="C3030" s="161" t="s">
        <v>1358</v>
      </c>
      <c r="D3030" s="36"/>
      <c r="E3030" s="152">
        <v>42217</v>
      </c>
      <c r="F3030" s="58">
        <v>44482</v>
      </c>
      <c r="G3030" s="5">
        <f t="shared" si="284"/>
        <v>6.2054794520547949</v>
      </c>
      <c r="H3030" s="11">
        <v>15</v>
      </c>
      <c r="I3030" s="11"/>
      <c r="J3030" s="87">
        <v>0.05</v>
      </c>
      <c r="K3030" s="88">
        <f t="shared" si="285"/>
        <v>6.3333333333333325E-2</v>
      </c>
      <c r="L3030" s="238">
        <v>1281340</v>
      </c>
      <c r="M3030" s="238">
        <v>821429.59</v>
      </c>
      <c r="N3030" s="89">
        <v>0.05</v>
      </c>
      <c r="O3030" s="239">
        <f t="shared" si="287"/>
        <v>1345407</v>
      </c>
      <c r="P3030" s="238">
        <f t="shared" si="288"/>
        <v>528763.38123287668</v>
      </c>
      <c r="Q3030" s="238">
        <f t="shared" si="289"/>
        <v>816643.61876712332</v>
      </c>
      <c r="R3030" s="89">
        <v>0.05</v>
      </c>
      <c r="S3030" s="238">
        <f t="shared" si="286"/>
        <v>775811.43782876711</v>
      </c>
    </row>
    <row r="3031" spans="2:19" ht="15" customHeight="1" x14ac:dyDescent="0.25">
      <c r="B3031" s="11">
        <v>3027</v>
      </c>
      <c r="C3031" s="161" t="s">
        <v>1359</v>
      </c>
      <c r="D3031" s="36"/>
      <c r="E3031" s="152">
        <v>42217</v>
      </c>
      <c r="F3031" s="58">
        <v>44482</v>
      </c>
      <c r="G3031" s="5">
        <f t="shared" si="284"/>
        <v>6.2054794520547949</v>
      </c>
      <c r="H3031" s="11">
        <v>15</v>
      </c>
      <c r="I3031" s="11"/>
      <c r="J3031" s="87">
        <v>0.05</v>
      </c>
      <c r="K3031" s="88">
        <f t="shared" si="285"/>
        <v>6.3333333333333325E-2</v>
      </c>
      <c r="L3031" s="238">
        <v>6223205</v>
      </c>
      <c r="M3031" s="238">
        <v>3989514.71</v>
      </c>
      <c r="N3031" s="89">
        <v>0.05</v>
      </c>
      <c r="O3031" s="239">
        <f t="shared" si="287"/>
        <v>6534365.25</v>
      </c>
      <c r="P3031" s="238">
        <f t="shared" si="288"/>
        <v>2568095.0551027395</v>
      </c>
      <c r="Q3031" s="238">
        <f t="shared" si="289"/>
        <v>3966270.1948972605</v>
      </c>
      <c r="R3031" s="89">
        <v>0.05</v>
      </c>
      <c r="S3031" s="238">
        <f t="shared" si="286"/>
        <v>3767956.6851523975</v>
      </c>
    </row>
    <row r="3032" spans="2:19" ht="15" customHeight="1" x14ac:dyDescent="0.25">
      <c r="B3032" s="11">
        <v>3028</v>
      </c>
      <c r="C3032" s="161" t="s">
        <v>1360</v>
      </c>
      <c r="D3032" s="36"/>
      <c r="E3032" s="152">
        <v>42217</v>
      </c>
      <c r="F3032" s="58">
        <v>44482</v>
      </c>
      <c r="G3032" s="5">
        <f t="shared" si="284"/>
        <v>6.2054794520547949</v>
      </c>
      <c r="H3032" s="11">
        <v>15</v>
      </c>
      <c r="I3032" s="11"/>
      <c r="J3032" s="87">
        <v>0.05</v>
      </c>
      <c r="K3032" s="88">
        <f t="shared" si="285"/>
        <v>6.3333333333333325E-2</v>
      </c>
      <c r="L3032" s="238">
        <v>3015684</v>
      </c>
      <c r="M3032" s="238">
        <v>1933266.82</v>
      </c>
      <c r="N3032" s="89">
        <v>0.05</v>
      </c>
      <c r="O3032" s="239">
        <f t="shared" si="287"/>
        <v>3166468.2</v>
      </c>
      <c r="P3032" s="238">
        <f t="shared" si="288"/>
        <v>1244465.3788767122</v>
      </c>
      <c r="Q3032" s="238">
        <f t="shared" si="289"/>
        <v>1922002.821123288</v>
      </c>
      <c r="R3032" s="89">
        <v>0.05</v>
      </c>
      <c r="S3032" s="238">
        <f t="shared" si="286"/>
        <v>1825902.6800671236</v>
      </c>
    </row>
    <row r="3033" spans="2:19" ht="15" customHeight="1" x14ac:dyDescent="0.25">
      <c r="B3033" s="11">
        <v>3029</v>
      </c>
      <c r="C3033" s="161" t="s">
        <v>1361</v>
      </c>
      <c r="D3033" s="36"/>
      <c r="E3033" s="152">
        <v>42217</v>
      </c>
      <c r="F3033" s="58">
        <v>44482</v>
      </c>
      <c r="G3033" s="5">
        <f t="shared" si="284"/>
        <v>6.2054794520547949</v>
      </c>
      <c r="H3033" s="11">
        <v>15</v>
      </c>
      <c r="I3033" s="11"/>
      <c r="J3033" s="87">
        <v>0.05</v>
      </c>
      <c r="K3033" s="88">
        <f t="shared" si="285"/>
        <v>6.3333333333333325E-2</v>
      </c>
      <c r="L3033" s="238">
        <v>2633045</v>
      </c>
      <c r="M3033" s="238">
        <v>1687968.14</v>
      </c>
      <c r="N3033" s="89">
        <v>0.05</v>
      </c>
      <c r="O3033" s="239">
        <f t="shared" si="287"/>
        <v>2764697.25</v>
      </c>
      <c r="P3033" s="238">
        <f t="shared" si="288"/>
        <v>1086563.8918150684</v>
      </c>
      <c r="Q3033" s="238">
        <f t="shared" si="289"/>
        <v>1678133.3581849316</v>
      </c>
      <c r="R3033" s="89">
        <v>0.05</v>
      </c>
      <c r="S3033" s="238">
        <f t="shared" si="286"/>
        <v>1594226.6902756849</v>
      </c>
    </row>
    <row r="3034" spans="2:19" ht="15" customHeight="1" x14ac:dyDescent="0.25">
      <c r="B3034" s="11">
        <v>3030</v>
      </c>
      <c r="C3034" s="161" t="s">
        <v>1362</v>
      </c>
      <c r="D3034" s="36"/>
      <c r="E3034" s="152">
        <v>42217</v>
      </c>
      <c r="F3034" s="58">
        <v>44482</v>
      </c>
      <c r="G3034" s="5">
        <f t="shared" si="284"/>
        <v>6.2054794520547949</v>
      </c>
      <c r="H3034" s="11">
        <v>10</v>
      </c>
      <c r="I3034" s="11"/>
      <c r="J3034" s="87">
        <v>0.05</v>
      </c>
      <c r="K3034" s="88">
        <f t="shared" si="285"/>
        <v>9.5000000000000001E-2</v>
      </c>
      <c r="L3034" s="238">
        <v>1809367</v>
      </c>
      <c r="M3034" s="238">
        <v>1159932.25</v>
      </c>
      <c r="N3034" s="89">
        <v>0.05</v>
      </c>
      <c r="O3034" s="239">
        <f t="shared" si="287"/>
        <v>1899835.35</v>
      </c>
      <c r="P3034" s="238">
        <f t="shared" si="288"/>
        <v>1119991.9765376714</v>
      </c>
      <c r="Q3034" s="238">
        <f t="shared" si="289"/>
        <v>779843.37346232869</v>
      </c>
      <c r="R3034" s="89">
        <v>0.05</v>
      </c>
      <c r="S3034" s="238">
        <f t="shared" si="286"/>
        <v>740851.20478921221</v>
      </c>
    </row>
    <row r="3035" spans="2:19" ht="15" customHeight="1" x14ac:dyDescent="0.25">
      <c r="B3035" s="11">
        <v>3031</v>
      </c>
      <c r="C3035" s="161" t="s">
        <v>1363</v>
      </c>
      <c r="D3035" s="36"/>
      <c r="E3035" s="152">
        <v>42217</v>
      </c>
      <c r="F3035" s="58">
        <v>44482</v>
      </c>
      <c r="G3035" s="5">
        <f t="shared" si="284"/>
        <v>6.2054794520547949</v>
      </c>
      <c r="H3035" s="11">
        <v>5</v>
      </c>
      <c r="I3035" s="11"/>
      <c r="J3035" s="87">
        <v>0.05</v>
      </c>
      <c r="K3035" s="88">
        <f t="shared" si="285"/>
        <v>0.19</v>
      </c>
      <c r="L3035" s="238">
        <v>7862036</v>
      </c>
      <c r="M3035" s="238">
        <v>5040121.34</v>
      </c>
      <c r="N3035" s="89">
        <v>7.0000000000000007E-2</v>
      </c>
      <c r="O3035" s="239">
        <f t="shared" si="287"/>
        <v>8412378.5200000014</v>
      </c>
      <c r="P3035" s="238">
        <f t="shared" si="288"/>
        <v>9918539.9892657567</v>
      </c>
      <c r="Q3035" s="238">
        <f t="shared" si="289"/>
        <v>0</v>
      </c>
      <c r="R3035" s="89">
        <v>0.05</v>
      </c>
      <c r="S3035" s="238">
        <f t="shared" si="286"/>
        <v>420618.92600000009</v>
      </c>
    </row>
    <row r="3036" spans="2:19" s="90" customFormat="1" ht="15" customHeight="1" x14ac:dyDescent="0.25">
      <c r="B3036" s="11">
        <v>3032</v>
      </c>
      <c r="C3036" s="161" t="s">
        <v>1364</v>
      </c>
      <c r="D3036" s="36"/>
      <c r="E3036" s="152">
        <v>42217</v>
      </c>
      <c r="F3036" s="58">
        <v>44482</v>
      </c>
      <c r="G3036" s="5">
        <f t="shared" si="284"/>
        <v>6.2054794520547949</v>
      </c>
      <c r="H3036" s="11">
        <v>15</v>
      </c>
      <c r="I3036" s="11"/>
      <c r="J3036" s="87">
        <v>0.05</v>
      </c>
      <c r="K3036" s="88">
        <f t="shared" si="285"/>
        <v>6.3333333333333325E-2</v>
      </c>
      <c r="L3036" s="238">
        <v>3582066</v>
      </c>
      <c r="M3036" s="238">
        <v>2296357.7599999998</v>
      </c>
      <c r="N3036" s="89">
        <v>7.0000000000000007E-2</v>
      </c>
      <c r="O3036" s="239">
        <f t="shared" si="287"/>
        <v>3832810.62</v>
      </c>
      <c r="P3036" s="238">
        <f t="shared" si="288"/>
        <v>1506347.0779150683</v>
      </c>
      <c r="Q3036" s="238">
        <f t="shared" si="289"/>
        <v>2326463.5420849319</v>
      </c>
      <c r="R3036" s="89">
        <v>0.05</v>
      </c>
      <c r="S3036" s="238">
        <f t="shared" si="286"/>
        <v>2210140.3649806851</v>
      </c>
    </row>
    <row r="3037" spans="2:19" ht="15" customHeight="1" x14ac:dyDescent="0.25">
      <c r="B3037" s="11">
        <v>3033</v>
      </c>
      <c r="C3037" s="161" t="s">
        <v>1365</v>
      </c>
      <c r="D3037" s="36"/>
      <c r="E3037" s="152">
        <v>42217</v>
      </c>
      <c r="F3037" s="58">
        <v>44482</v>
      </c>
      <c r="G3037" s="5">
        <f t="shared" si="284"/>
        <v>6.2054794520547949</v>
      </c>
      <c r="H3037" s="11">
        <v>15</v>
      </c>
      <c r="I3037" s="11"/>
      <c r="J3037" s="87">
        <v>0.05</v>
      </c>
      <c r="K3037" s="88">
        <f t="shared" si="285"/>
        <v>6.3333333333333325E-2</v>
      </c>
      <c r="L3037" s="238">
        <v>2676803</v>
      </c>
      <c r="M3037" s="238">
        <v>1716020.13</v>
      </c>
      <c r="N3037" s="89">
        <v>0.05</v>
      </c>
      <c r="O3037" s="239">
        <f t="shared" si="287"/>
        <v>2810643.15</v>
      </c>
      <c r="P3037" s="238">
        <f t="shared" si="288"/>
        <v>1104621.2599109588</v>
      </c>
      <c r="Q3037" s="238">
        <f t="shared" si="289"/>
        <v>1706021.8900890411</v>
      </c>
      <c r="R3037" s="89">
        <v>0.05</v>
      </c>
      <c r="S3037" s="238">
        <f t="shared" si="286"/>
        <v>1620720.795584589</v>
      </c>
    </row>
    <row r="3038" spans="2:19" ht="15" customHeight="1" x14ac:dyDescent="0.25">
      <c r="B3038" s="11">
        <v>3034</v>
      </c>
      <c r="C3038" s="161" t="s">
        <v>1365</v>
      </c>
      <c r="D3038" s="36"/>
      <c r="E3038" s="152">
        <v>42217</v>
      </c>
      <c r="F3038" s="58">
        <v>44482</v>
      </c>
      <c r="G3038" s="5">
        <f t="shared" si="284"/>
        <v>6.2054794520547949</v>
      </c>
      <c r="H3038" s="11">
        <v>15</v>
      </c>
      <c r="I3038" s="11"/>
      <c r="J3038" s="87">
        <v>0.05</v>
      </c>
      <c r="K3038" s="88">
        <f t="shared" si="285"/>
        <v>6.3333333333333325E-2</v>
      </c>
      <c r="L3038" s="238">
        <v>2676803</v>
      </c>
      <c r="M3038" s="238">
        <v>1716020.13</v>
      </c>
      <c r="N3038" s="89">
        <v>0.05</v>
      </c>
      <c r="O3038" s="239">
        <f t="shared" si="287"/>
        <v>2810643.15</v>
      </c>
      <c r="P3038" s="238">
        <f t="shared" si="288"/>
        <v>1104621.2599109588</v>
      </c>
      <c r="Q3038" s="238">
        <f t="shared" si="289"/>
        <v>1706021.8900890411</v>
      </c>
      <c r="R3038" s="89">
        <v>0.05</v>
      </c>
      <c r="S3038" s="238">
        <f t="shared" si="286"/>
        <v>1620720.795584589</v>
      </c>
    </row>
    <row r="3039" spans="2:19" ht="15" customHeight="1" x14ac:dyDescent="0.25">
      <c r="B3039" s="11">
        <v>3035</v>
      </c>
      <c r="C3039" s="161" t="s">
        <v>1366</v>
      </c>
      <c r="D3039" s="36"/>
      <c r="E3039" s="152">
        <v>42217</v>
      </c>
      <c r="F3039" s="58">
        <v>44482</v>
      </c>
      <c r="G3039" s="5">
        <f t="shared" si="284"/>
        <v>6.2054794520547949</v>
      </c>
      <c r="H3039" s="11">
        <v>8</v>
      </c>
      <c r="I3039" s="11"/>
      <c r="J3039" s="87">
        <v>0.05</v>
      </c>
      <c r="K3039" s="88">
        <f t="shared" si="285"/>
        <v>0.11874999999999999</v>
      </c>
      <c r="L3039" s="238">
        <v>430710</v>
      </c>
      <c r="M3039" s="238">
        <v>276115.57</v>
      </c>
      <c r="N3039" s="89">
        <v>0.05</v>
      </c>
      <c r="O3039" s="239">
        <f t="shared" si="287"/>
        <v>452245.5</v>
      </c>
      <c r="P3039" s="238">
        <f t="shared" si="288"/>
        <v>333260.0187071918</v>
      </c>
      <c r="Q3039" s="238">
        <f t="shared" si="289"/>
        <v>118985.4812928082</v>
      </c>
      <c r="R3039" s="89">
        <v>0.05</v>
      </c>
      <c r="S3039" s="238">
        <f t="shared" si="286"/>
        <v>113036.20722816778</v>
      </c>
    </row>
    <row r="3040" spans="2:19" ht="15" customHeight="1" x14ac:dyDescent="0.25">
      <c r="B3040" s="11">
        <v>3036</v>
      </c>
      <c r="C3040" s="161" t="s">
        <v>1367</v>
      </c>
      <c r="D3040" s="36"/>
      <c r="E3040" s="152">
        <v>42217</v>
      </c>
      <c r="F3040" s="58">
        <v>44482</v>
      </c>
      <c r="G3040" s="5">
        <f t="shared" si="284"/>
        <v>6.2054794520547949</v>
      </c>
      <c r="H3040" s="11">
        <v>15</v>
      </c>
      <c r="I3040" s="11"/>
      <c r="J3040" s="87">
        <v>0.05</v>
      </c>
      <c r="K3040" s="88">
        <f t="shared" si="285"/>
        <v>6.3333333333333325E-2</v>
      </c>
      <c r="L3040" s="238">
        <v>4079836</v>
      </c>
      <c r="M3040" s="238">
        <v>2615463.5499999998</v>
      </c>
      <c r="N3040" s="89">
        <v>7.0000000000000007E-2</v>
      </c>
      <c r="O3040" s="239">
        <f t="shared" si="287"/>
        <v>4365424.5200000005</v>
      </c>
      <c r="P3040" s="238">
        <f t="shared" si="288"/>
        <v>1715671.6366958905</v>
      </c>
      <c r="Q3040" s="238">
        <f t="shared" si="289"/>
        <v>2649752.8833041098</v>
      </c>
      <c r="R3040" s="89">
        <v>0.05</v>
      </c>
      <c r="S3040" s="238">
        <f t="shared" si="286"/>
        <v>2517265.239138904</v>
      </c>
    </row>
    <row r="3041" spans="2:19" ht="15" customHeight="1" x14ac:dyDescent="0.25">
      <c r="B3041" s="11">
        <v>3037</v>
      </c>
      <c r="C3041" s="161" t="s">
        <v>1368</v>
      </c>
      <c r="D3041" s="36"/>
      <c r="E3041" s="152">
        <v>42217</v>
      </c>
      <c r="F3041" s="58">
        <v>44482</v>
      </c>
      <c r="G3041" s="5">
        <f t="shared" si="284"/>
        <v>6.2054794520547949</v>
      </c>
      <c r="H3041" s="11">
        <v>15</v>
      </c>
      <c r="I3041" s="11"/>
      <c r="J3041" s="87">
        <v>0.05</v>
      </c>
      <c r="K3041" s="88">
        <f t="shared" si="285"/>
        <v>6.3333333333333325E-2</v>
      </c>
      <c r="L3041" s="238">
        <v>1100304</v>
      </c>
      <c r="M3041" s="238">
        <v>705372.72</v>
      </c>
      <c r="N3041" s="89">
        <v>7.0000000000000007E-2</v>
      </c>
      <c r="O3041" s="239">
        <f t="shared" si="287"/>
        <v>1177325.28</v>
      </c>
      <c r="P3041" s="238">
        <f t="shared" si="288"/>
        <v>462704.96278356167</v>
      </c>
      <c r="Q3041" s="238">
        <f t="shared" si="289"/>
        <v>714620.31721643836</v>
      </c>
      <c r="R3041" s="89">
        <v>0.05</v>
      </c>
      <c r="S3041" s="238">
        <f t="shared" si="286"/>
        <v>678889.30135561642</v>
      </c>
    </row>
    <row r="3042" spans="2:19" x14ac:dyDescent="0.25">
      <c r="B3042" s="11">
        <v>3038</v>
      </c>
      <c r="C3042" s="161" t="s">
        <v>1369</v>
      </c>
      <c r="D3042" s="36"/>
      <c r="E3042" s="152">
        <v>42217</v>
      </c>
      <c r="F3042" s="58">
        <v>44482</v>
      </c>
      <c r="G3042" s="5">
        <f t="shared" si="284"/>
        <v>6.2054794520547949</v>
      </c>
      <c r="H3042" s="11">
        <v>25</v>
      </c>
      <c r="I3042" s="11"/>
      <c r="J3042" s="87">
        <v>0.05</v>
      </c>
      <c r="K3042" s="88">
        <f t="shared" si="285"/>
        <v>3.7999999999999999E-2</v>
      </c>
      <c r="L3042" s="238">
        <v>36076137</v>
      </c>
      <c r="M3042" s="238">
        <v>23127356.329999998</v>
      </c>
      <c r="N3042" s="89">
        <v>0.05</v>
      </c>
      <c r="O3042" s="239">
        <f t="shared" si="287"/>
        <v>37879943.850000001</v>
      </c>
      <c r="P3042" s="238">
        <f t="shared" si="288"/>
        <v>8932402.1018342469</v>
      </c>
      <c r="Q3042" s="238">
        <f t="shared" si="289"/>
        <v>28947541.748165756</v>
      </c>
      <c r="R3042" s="89">
        <v>0.05</v>
      </c>
      <c r="S3042" s="238">
        <f t="shared" si="286"/>
        <v>27500164.660757467</v>
      </c>
    </row>
    <row r="3043" spans="2:19" x14ac:dyDescent="0.25">
      <c r="B3043" s="11">
        <v>3039</v>
      </c>
      <c r="C3043" s="161" t="s">
        <v>1370</v>
      </c>
      <c r="D3043" s="36"/>
      <c r="E3043" s="152">
        <v>42217</v>
      </c>
      <c r="F3043" s="58">
        <v>44482</v>
      </c>
      <c r="G3043" s="5">
        <f t="shared" si="284"/>
        <v>6.2054794520547949</v>
      </c>
      <c r="H3043" s="11">
        <v>25</v>
      </c>
      <c r="I3043" s="11"/>
      <c r="J3043" s="87">
        <v>0.05</v>
      </c>
      <c r="K3043" s="88">
        <f t="shared" si="285"/>
        <v>3.7999999999999999E-2</v>
      </c>
      <c r="L3043" s="238">
        <v>19459976</v>
      </c>
      <c r="M3043" s="238">
        <v>12475221.470000001</v>
      </c>
      <c r="N3043" s="89">
        <v>0.05</v>
      </c>
      <c r="O3043" s="239">
        <f t="shared" si="287"/>
        <v>20432974.800000001</v>
      </c>
      <c r="P3043" s="238">
        <f t="shared" si="288"/>
        <v>4818263.4000986302</v>
      </c>
      <c r="Q3043" s="238">
        <f t="shared" si="289"/>
        <v>15614711.399901371</v>
      </c>
      <c r="R3043" s="89">
        <v>0.05</v>
      </c>
      <c r="S3043" s="238">
        <f t="shared" si="286"/>
        <v>14833975.829906302</v>
      </c>
    </row>
    <row r="3044" spans="2:19" ht="15" customHeight="1" x14ac:dyDescent="0.25">
      <c r="B3044" s="11">
        <v>3040</v>
      </c>
      <c r="C3044" s="161" t="s">
        <v>1371</v>
      </c>
      <c r="D3044" s="36"/>
      <c r="E3044" s="152">
        <v>42217</v>
      </c>
      <c r="F3044" s="58">
        <v>44482</v>
      </c>
      <c r="G3044" s="5">
        <f t="shared" si="284"/>
        <v>6.2054794520547949</v>
      </c>
      <c r="H3044" s="11">
        <v>15</v>
      </c>
      <c r="I3044" s="11"/>
      <c r="J3044" s="87">
        <v>0.05</v>
      </c>
      <c r="K3044" s="88">
        <f t="shared" si="285"/>
        <v>6.3333333333333325E-2</v>
      </c>
      <c r="L3044" s="238">
        <v>1011300</v>
      </c>
      <c r="M3044" s="238">
        <v>648314.87</v>
      </c>
      <c r="N3044" s="89">
        <v>0.05</v>
      </c>
      <c r="O3044" s="239">
        <f t="shared" si="287"/>
        <v>1061865</v>
      </c>
      <c r="P3044" s="238">
        <f t="shared" si="288"/>
        <v>417327.49109589041</v>
      </c>
      <c r="Q3044" s="238">
        <f t="shared" si="289"/>
        <v>644537.50890410959</v>
      </c>
      <c r="R3044" s="89">
        <v>0.05</v>
      </c>
      <c r="S3044" s="238">
        <f t="shared" si="286"/>
        <v>612310.63345890411</v>
      </c>
    </row>
    <row r="3045" spans="2:19" ht="15" customHeight="1" x14ac:dyDescent="0.25">
      <c r="B3045" s="11">
        <v>3041</v>
      </c>
      <c r="C3045" s="161" t="s">
        <v>1372</v>
      </c>
      <c r="D3045" s="36"/>
      <c r="E3045" s="152">
        <v>42217</v>
      </c>
      <c r="F3045" s="58">
        <v>44482</v>
      </c>
      <c r="G3045" s="5">
        <f t="shared" si="284"/>
        <v>6.2054794520547949</v>
      </c>
      <c r="H3045" s="11">
        <v>15</v>
      </c>
      <c r="I3045" s="11"/>
      <c r="J3045" s="87">
        <v>0.05</v>
      </c>
      <c r="K3045" s="88">
        <f t="shared" si="285"/>
        <v>6.3333333333333325E-2</v>
      </c>
      <c r="L3045" s="238">
        <v>2022214</v>
      </c>
      <c r="M3045" s="238">
        <v>1296382.25</v>
      </c>
      <c r="N3045" s="89">
        <v>0.05</v>
      </c>
      <c r="O3045" s="239">
        <f t="shared" si="287"/>
        <v>2123324.7000000002</v>
      </c>
      <c r="P3045" s="238">
        <f t="shared" si="288"/>
        <v>834495.69373972609</v>
      </c>
      <c r="Q3045" s="238">
        <f t="shared" si="289"/>
        <v>1288829.006260274</v>
      </c>
      <c r="R3045" s="89">
        <v>0.05</v>
      </c>
      <c r="S3045" s="238">
        <f t="shared" si="286"/>
        <v>1224387.5559472602</v>
      </c>
    </row>
    <row r="3046" spans="2:19" ht="15" customHeight="1" x14ac:dyDescent="0.25">
      <c r="B3046" s="11">
        <v>3042</v>
      </c>
      <c r="C3046" s="161" t="s">
        <v>1373</v>
      </c>
      <c r="D3046" s="36"/>
      <c r="E3046" s="152">
        <v>42217</v>
      </c>
      <c r="F3046" s="58">
        <v>44482</v>
      </c>
      <c r="G3046" s="5">
        <f t="shared" si="284"/>
        <v>6.2054794520547949</v>
      </c>
      <c r="H3046" s="11">
        <v>15</v>
      </c>
      <c r="I3046" s="11"/>
      <c r="J3046" s="87">
        <v>0.05</v>
      </c>
      <c r="K3046" s="88">
        <f t="shared" si="285"/>
        <v>6.3333333333333325E-2</v>
      </c>
      <c r="L3046" s="238">
        <v>7308059</v>
      </c>
      <c r="M3046" s="238">
        <v>4684982.9000000004</v>
      </c>
      <c r="N3046" s="89">
        <v>7.0000000000000007E-2</v>
      </c>
      <c r="O3046" s="239">
        <f t="shared" si="287"/>
        <v>7819623.1300000008</v>
      </c>
      <c r="P3046" s="238">
        <f t="shared" si="288"/>
        <v>3073219.0082150688</v>
      </c>
      <c r="Q3046" s="238">
        <f t="shared" si="289"/>
        <v>4746404.121784932</v>
      </c>
      <c r="R3046" s="89">
        <v>0.05</v>
      </c>
      <c r="S3046" s="238">
        <f t="shared" si="286"/>
        <v>4509083.915695685</v>
      </c>
    </row>
    <row r="3047" spans="2:19" ht="15" customHeight="1" x14ac:dyDescent="0.25">
      <c r="B3047" s="11">
        <v>3043</v>
      </c>
      <c r="C3047" s="161" t="s">
        <v>1374</v>
      </c>
      <c r="D3047" s="36"/>
      <c r="E3047" s="152">
        <v>42217</v>
      </c>
      <c r="F3047" s="58">
        <v>44482</v>
      </c>
      <c r="G3047" s="5">
        <f t="shared" si="284"/>
        <v>6.2054794520547949</v>
      </c>
      <c r="H3047" s="11">
        <v>15</v>
      </c>
      <c r="I3047" s="11"/>
      <c r="J3047" s="87">
        <v>0.05</v>
      </c>
      <c r="K3047" s="88">
        <f t="shared" si="285"/>
        <v>6.3333333333333325E-2</v>
      </c>
      <c r="L3047" s="238">
        <v>5827857</v>
      </c>
      <c r="M3047" s="238">
        <v>3736068.68</v>
      </c>
      <c r="N3047" s="89">
        <v>7.0000000000000007E-2</v>
      </c>
      <c r="O3047" s="239">
        <f t="shared" si="287"/>
        <v>6235806.9900000002</v>
      </c>
      <c r="P3047" s="238">
        <f t="shared" si="288"/>
        <v>2450757.5690835617</v>
      </c>
      <c r="Q3047" s="238">
        <f t="shared" si="289"/>
        <v>3785049.4209164386</v>
      </c>
      <c r="R3047" s="89">
        <v>0.05</v>
      </c>
      <c r="S3047" s="238">
        <f t="shared" si="286"/>
        <v>3595796.9498706167</v>
      </c>
    </row>
    <row r="3048" spans="2:19" ht="15" customHeight="1" x14ac:dyDescent="0.25">
      <c r="B3048" s="11">
        <v>3044</v>
      </c>
      <c r="C3048" s="161" t="s">
        <v>1375</v>
      </c>
      <c r="D3048" s="36"/>
      <c r="E3048" s="152">
        <v>42217</v>
      </c>
      <c r="F3048" s="58">
        <v>44482</v>
      </c>
      <c r="G3048" s="5">
        <f t="shared" si="284"/>
        <v>6.2054794520547949</v>
      </c>
      <c r="H3048" s="11">
        <v>15</v>
      </c>
      <c r="I3048" s="11"/>
      <c r="J3048" s="87">
        <v>0.05</v>
      </c>
      <c r="K3048" s="88">
        <f t="shared" si="285"/>
        <v>6.3333333333333325E-2</v>
      </c>
      <c r="L3048" s="238">
        <v>7361093</v>
      </c>
      <c r="M3048" s="238">
        <v>4718981.45</v>
      </c>
      <c r="N3048" s="89">
        <v>7.0000000000000007E-2</v>
      </c>
      <c r="O3048" s="239">
        <f t="shared" si="287"/>
        <v>7876369.5100000007</v>
      </c>
      <c r="P3048" s="238">
        <f t="shared" si="288"/>
        <v>3095521.11290274</v>
      </c>
      <c r="Q3048" s="238">
        <f t="shared" si="289"/>
        <v>4780848.3970972607</v>
      </c>
      <c r="R3048" s="89">
        <v>0.05</v>
      </c>
      <c r="S3048" s="238">
        <f t="shared" si="286"/>
        <v>4541805.9772423971</v>
      </c>
    </row>
    <row r="3049" spans="2:19" x14ac:dyDescent="0.25">
      <c r="B3049" s="11">
        <v>3045</v>
      </c>
      <c r="C3049" s="161" t="s">
        <v>1376</v>
      </c>
      <c r="D3049" s="36"/>
      <c r="E3049" s="152">
        <v>42217</v>
      </c>
      <c r="F3049" s="58">
        <v>44482</v>
      </c>
      <c r="G3049" s="5">
        <f t="shared" si="284"/>
        <v>6.2054794520547949</v>
      </c>
      <c r="H3049" s="11">
        <v>25</v>
      </c>
      <c r="I3049" s="11"/>
      <c r="J3049" s="87">
        <v>0.05</v>
      </c>
      <c r="K3049" s="88">
        <f t="shared" si="285"/>
        <v>3.7999999999999999E-2</v>
      </c>
      <c r="L3049" s="238">
        <v>13316950</v>
      </c>
      <c r="M3049" s="238">
        <v>8537107.1799999997</v>
      </c>
      <c r="N3049" s="89">
        <v>0.05</v>
      </c>
      <c r="O3049" s="239">
        <f t="shared" si="287"/>
        <v>13982797.5</v>
      </c>
      <c r="P3049" s="238">
        <f t="shared" si="288"/>
        <v>3297258.5776027394</v>
      </c>
      <c r="Q3049" s="238">
        <f t="shared" si="289"/>
        <v>10685538.92239726</v>
      </c>
      <c r="R3049" s="89">
        <v>0.05</v>
      </c>
      <c r="S3049" s="238">
        <f t="shared" si="286"/>
        <v>10151261.976277396</v>
      </c>
    </row>
    <row r="3050" spans="2:19" x14ac:dyDescent="0.25">
      <c r="B3050" s="11">
        <v>3046</v>
      </c>
      <c r="C3050" s="161" t="s">
        <v>1377</v>
      </c>
      <c r="D3050" s="36"/>
      <c r="E3050" s="152">
        <v>42217</v>
      </c>
      <c r="F3050" s="58">
        <v>44482</v>
      </c>
      <c r="G3050" s="5">
        <f t="shared" si="284"/>
        <v>6.2054794520547949</v>
      </c>
      <c r="H3050" s="11">
        <v>25</v>
      </c>
      <c r="I3050" s="11"/>
      <c r="J3050" s="87">
        <v>0.05</v>
      </c>
      <c r="K3050" s="88">
        <f t="shared" si="285"/>
        <v>3.7999999999999999E-2</v>
      </c>
      <c r="L3050" s="238">
        <v>8648570</v>
      </c>
      <c r="M3050" s="238">
        <v>5544345.2999999998</v>
      </c>
      <c r="N3050" s="89">
        <v>0.05</v>
      </c>
      <c r="O3050" s="239">
        <f t="shared" si="287"/>
        <v>9080998.5</v>
      </c>
      <c r="P3050" s="238">
        <f t="shared" si="288"/>
        <v>2141374.0846438357</v>
      </c>
      <c r="Q3050" s="238">
        <f t="shared" si="289"/>
        <v>6939624.4153561648</v>
      </c>
      <c r="R3050" s="89">
        <v>0.05</v>
      </c>
      <c r="S3050" s="238">
        <f t="shared" si="286"/>
        <v>6592643.1945883567</v>
      </c>
    </row>
    <row r="3051" spans="2:19" ht="15" customHeight="1" x14ac:dyDescent="0.25">
      <c r="B3051" s="11">
        <v>3047</v>
      </c>
      <c r="C3051" s="161" t="s">
        <v>1378</v>
      </c>
      <c r="D3051" s="36"/>
      <c r="E3051" s="152">
        <v>42217</v>
      </c>
      <c r="F3051" s="58">
        <v>44482</v>
      </c>
      <c r="G3051" s="5">
        <f t="shared" si="284"/>
        <v>6.2054794520547949</v>
      </c>
      <c r="H3051" s="11">
        <v>15</v>
      </c>
      <c r="I3051" s="11"/>
      <c r="J3051" s="87">
        <v>0.05</v>
      </c>
      <c r="K3051" s="88">
        <f t="shared" si="285"/>
        <v>6.3333333333333325E-2</v>
      </c>
      <c r="L3051" s="238">
        <v>74021197</v>
      </c>
      <c r="M3051" s="238">
        <v>47452824.520000003</v>
      </c>
      <c r="N3051" s="89">
        <v>0.05</v>
      </c>
      <c r="O3051" s="239">
        <f t="shared" si="287"/>
        <v>77722256.850000009</v>
      </c>
      <c r="P3051" s="238">
        <f t="shared" si="288"/>
        <v>30545911.6305</v>
      </c>
      <c r="Q3051" s="238">
        <f t="shared" si="289"/>
        <v>47176345.219500005</v>
      </c>
      <c r="R3051" s="89">
        <v>0.05</v>
      </c>
      <c r="S3051" s="238">
        <f t="shared" si="286"/>
        <v>44817527.958525002</v>
      </c>
    </row>
    <row r="3052" spans="2:19" ht="15" customHeight="1" x14ac:dyDescent="0.25">
      <c r="B3052" s="11">
        <v>3048</v>
      </c>
      <c r="C3052" s="161" t="s">
        <v>1379</v>
      </c>
      <c r="D3052" s="36"/>
      <c r="E3052" s="152">
        <v>42217</v>
      </c>
      <c r="F3052" s="58">
        <v>44482</v>
      </c>
      <c r="G3052" s="5">
        <f t="shared" si="284"/>
        <v>6.2054794520547949</v>
      </c>
      <c r="H3052" s="11">
        <v>15</v>
      </c>
      <c r="I3052" s="11"/>
      <c r="J3052" s="87">
        <v>0.05</v>
      </c>
      <c r="K3052" s="88">
        <f t="shared" si="285"/>
        <v>6.3333333333333325E-2</v>
      </c>
      <c r="L3052" s="238">
        <v>1163133</v>
      </c>
      <c r="M3052" s="238">
        <v>745650.54</v>
      </c>
      <c r="N3052" s="89">
        <v>0.05</v>
      </c>
      <c r="O3052" s="239">
        <f t="shared" si="287"/>
        <v>1221289.6500000001</v>
      </c>
      <c r="P3052" s="238">
        <f t="shared" si="288"/>
        <v>479983.56244520546</v>
      </c>
      <c r="Q3052" s="238">
        <f t="shared" si="289"/>
        <v>741306.08755479474</v>
      </c>
      <c r="R3052" s="89">
        <v>0.05</v>
      </c>
      <c r="S3052" s="238">
        <f t="shared" si="286"/>
        <v>704240.78317705495</v>
      </c>
    </row>
    <row r="3053" spans="2:19" ht="15" customHeight="1" x14ac:dyDescent="0.25">
      <c r="B3053" s="11">
        <v>3049</v>
      </c>
      <c r="C3053" s="161" t="s">
        <v>1380</v>
      </c>
      <c r="D3053" s="36"/>
      <c r="E3053" s="152">
        <v>42217</v>
      </c>
      <c r="F3053" s="58">
        <v>44482</v>
      </c>
      <c r="G3053" s="5">
        <f t="shared" si="284"/>
        <v>6.2054794520547949</v>
      </c>
      <c r="H3053" s="11">
        <v>15</v>
      </c>
      <c r="I3053" s="11"/>
      <c r="J3053" s="87">
        <v>0.05</v>
      </c>
      <c r="K3053" s="88">
        <f t="shared" si="285"/>
        <v>6.3333333333333325E-2</v>
      </c>
      <c r="L3053" s="238">
        <v>2502086</v>
      </c>
      <c r="M3053" s="238">
        <v>1604014.17</v>
      </c>
      <c r="N3053" s="89">
        <v>0.05</v>
      </c>
      <c r="O3053" s="239">
        <f t="shared" si="287"/>
        <v>2627190.3000000003</v>
      </c>
      <c r="P3053" s="238">
        <f t="shared" si="288"/>
        <v>1032521.7768082191</v>
      </c>
      <c r="Q3053" s="238">
        <f t="shared" si="289"/>
        <v>1594668.5231917812</v>
      </c>
      <c r="R3053" s="89">
        <v>0.05</v>
      </c>
      <c r="S3053" s="238">
        <f t="shared" si="286"/>
        <v>1514935.0970321922</v>
      </c>
    </row>
    <row r="3054" spans="2:19" ht="15" customHeight="1" x14ac:dyDescent="0.25">
      <c r="B3054" s="11">
        <v>3050</v>
      </c>
      <c r="C3054" s="161" t="s">
        <v>1381</v>
      </c>
      <c r="D3054" s="36"/>
      <c r="E3054" s="152">
        <v>42217</v>
      </c>
      <c r="F3054" s="58">
        <v>44482</v>
      </c>
      <c r="G3054" s="5">
        <f t="shared" si="284"/>
        <v>6.2054794520547949</v>
      </c>
      <c r="H3054" s="11">
        <v>10</v>
      </c>
      <c r="I3054" s="11"/>
      <c r="J3054" s="87">
        <v>0.05</v>
      </c>
      <c r="K3054" s="88">
        <f t="shared" si="285"/>
        <v>9.5000000000000001E-2</v>
      </c>
      <c r="L3054" s="238">
        <v>22568965</v>
      </c>
      <c r="M3054" s="238">
        <v>14468303.390000001</v>
      </c>
      <c r="N3054" s="89">
        <v>0.05</v>
      </c>
      <c r="O3054" s="239">
        <f t="shared" si="287"/>
        <v>23697413.25</v>
      </c>
      <c r="P3054" s="238">
        <f t="shared" si="288"/>
        <v>13970112.044023974</v>
      </c>
      <c r="Q3054" s="238">
        <f t="shared" si="289"/>
        <v>9727301.2059760261</v>
      </c>
      <c r="R3054" s="89">
        <v>0.05</v>
      </c>
      <c r="S3054" s="238">
        <f t="shared" si="286"/>
        <v>9240936.1456772238</v>
      </c>
    </row>
    <row r="3055" spans="2:19" ht="15" customHeight="1" x14ac:dyDescent="0.25">
      <c r="B3055" s="11">
        <v>3051</v>
      </c>
      <c r="C3055" s="161" t="s">
        <v>1382</v>
      </c>
      <c r="D3055" s="36"/>
      <c r="E3055" s="152">
        <v>42217</v>
      </c>
      <c r="F3055" s="58">
        <v>44482</v>
      </c>
      <c r="G3055" s="5">
        <f t="shared" si="284"/>
        <v>6.2054794520547949</v>
      </c>
      <c r="H3055" s="11">
        <v>8</v>
      </c>
      <c r="I3055" s="11"/>
      <c r="J3055" s="87">
        <v>0.05</v>
      </c>
      <c r="K3055" s="88">
        <f t="shared" si="285"/>
        <v>0.11874999999999999</v>
      </c>
      <c r="L3055" s="238">
        <v>81162131</v>
      </c>
      <c r="M3055" s="238">
        <v>52030668.469999999</v>
      </c>
      <c r="N3055" s="89">
        <v>0.05</v>
      </c>
      <c r="O3055" s="239">
        <f t="shared" si="287"/>
        <v>85220237.549999997</v>
      </c>
      <c r="P3055" s="238">
        <f t="shared" si="288"/>
        <v>62798851.420620725</v>
      </c>
      <c r="Q3055" s="238">
        <f t="shared" si="289"/>
        <v>22421386.129379272</v>
      </c>
      <c r="R3055" s="89">
        <v>0.05</v>
      </c>
      <c r="S3055" s="238">
        <f t="shared" si="286"/>
        <v>21300316.822910309</v>
      </c>
    </row>
    <row r="3056" spans="2:19" ht="15" customHeight="1" x14ac:dyDescent="0.25">
      <c r="B3056" s="11">
        <v>3052</v>
      </c>
      <c r="C3056" s="161" t="s">
        <v>1383</v>
      </c>
      <c r="D3056" s="36"/>
      <c r="E3056" s="152">
        <v>42217</v>
      </c>
      <c r="F3056" s="58">
        <v>44482</v>
      </c>
      <c r="G3056" s="5">
        <f t="shared" si="284"/>
        <v>6.2054794520547949</v>
      </c>
      <c r="H3056" s="11">
        <v>8</v>
      </c>
      <c r="I3056" s="11"/>
      <c r="J3056" s="87">
        <v>0.05</v>
      </c>
      <c r="K3056" s="88">
        <f t="shared" si="285"/>
        <v>0.11874999999999999</v>
      </c>
      <c r="L3056" s="238">
        <v>5678775</v>
      </c>
      <c r="M3056" s="238">
        <v>3640496.55</v>
      </c>
      <c r="N3056" s="89">
        <v>7.0000000000000007E-2</v>
      </c>
      <c r="O3056" s="239">
        <f t="shared" si="287"/>
        <v>6076289.25</v>
      </c>
      <c r="P3056" s="238">
        <f t="shared" si="288"/>
        <v>4477621.7101669516</v>
      </c>
      <c r="Q3056" s="238">
        <f t="shared" si="289"/>
        <v>1598667.5398330484</v>
      </c>
      <c r="R3056" s="89">
        <v>0.05</v>
      </c>
      <c r="S3056" s="238">
        <f t="shared" si="286"/>
        <v>1518734.1628413959</v>
      </c>
    </row>
    <row r="3057" spans="2:19" ht="15" customHeight="1" x14ac:dyDescent="0.25">
      <c r="B3057" s="11">
        <v>3053</v>
      </c>
      <c r="C3057" s="161" t="s">
        <v>1384</v>
      </c>
      <c r="D3057" s="36"/>
      <c r="E3057" s="152">
        <v>42217</v>
      </c>
      <c r="F3057" s="58">
        <v>44482</v>
      </c>
      <c r="G3057" s="5">
        <f t="shared" si="284"/>
        <v>6.2054794520547949</v>
      </c>
      <c r="H3057" s="11">
        <v>15</v>
      </c>
      <c r="I3057" s="11"/>
      <c r="J3057" s="87">
        <v>0.05</v>
      </c>
      <c r="K3057" s="88">
        <f t="shared" si="285"/>
        <v>6.3333333333333325E-2</v>
      </c>
      <c r="L3057" s="238">
        <v>4527675</v>
      </c>
      <c r="M3057" s="238">
        <v>2902560.02</v>
      </c>
      <c r="N3057" s="89">
        <v>7.0000000000000007E-2</v>
      </c>
      <c r="O3057" s="239">
        <f t="shared" si="287"/>
        <v>4844612.25</v>
      </c>
      <c r="P3057" s="238">
        <f t="shared" si="288"/>
        <v>1903998.9788013697</v>
      </c>
      <c r="Q3057" s="238">
        <f t="shared" si="289"/>
        <v>2940613.2711986303</v>
      </c>
      <c r="R3057" s="89">
        <v>0.05</v>
      </c>
      <c r="S3057" s="238">
        <f t="shared" si="286"/>
        <v>2793582.6076386985</v>
      </c>
    </row>
    <row r="3058" spans="2:19" ht="15" customHeight="1" x14ac:dyDescent="0.25">
      <c r="B3058" s="11">
        <v>3054</v>
      </c>
      <c r="C3058" s="161" t="s">
        <v>1385</v>
      </c>
      <c r="D3058" s="36"/>
      <c r="E3058" s="152">
        <v>42455</v>
      </c>
      <c r="F3058" s="58">
        <v>44482</v>
      </c>
      <c r="G3058" s="5">
        <f t="shared" si="284"/>
        <v>5.5534246575342463</v>
      </c>
      <c r="H3058" s="11">
        <v>8</v>
      </c>
      <c r="I3058" s="11"/>
      <c r="J3058" s="87">
        <v>0.05</v>
      </c>
      <c r="K3058" s="88">
        <f t="shared" si="285"/>
        <v>0.11874999999999999</v>
      </c>
      <c r="L3058" s="238">
        <v>1193627</v>
      </c>
      <c r="M3058" s="238">
        <v>815645.1</v>
      </c>
      <c r="N3058" s="89">
        <v>7.0000000000000007E-2</v>
      </c>
      <c r="O3058" s="239">
        <f t="shared" si="287"/>
        <v>1277180.8900000001</v>
      </c>
      <c r="P3058" s="238">
        <f t="shared" si="288"/>
        <v>842261.43179058214</v>
      </c>
      <c r="Q3058" s="238">
        <f t="shared" si="289"/>
        <v>434919.45820941799</v>
      </c>
      <c r="R3058" s="89">
        <v>0.05</v>
      </c>
      <c r="S3058" s="238">
        <f t="shared" si="286"/>
        <v>413173.48529894708</v>
      </c>
    </row>
    <row r="3059" spans="2:19" ht="15" customHeight="1" x14ac:dyDescent="0.25">
      <c r="B3059" s="11">
        <v>3055</v>
      </c>
      <c r="C3059" s="161" t="s">
        <v>1385</v>
      </c>
      <c r="D3059" s="36"/>
      <c r="E3059" s="152">
        <v>42455</v>
      </c>
      <c r="F3059" s="58">
        <v>44482</v>
      </c>
      <c r="G3059" s="5">
        <f t="shared" si="284"/>
        <v>5.5534246575342463</v>
      </c>
      <c r="H3059" s="11">
        <v>8</v>
      </c>
      <c r="I3059" s="11"/>
      <c r="J3059" s="87">
        <v>0.05</v>
      </c>
      <c r="K3059" s="88">
        <f t="shared" si="285"/>
        <v>0.11874999999999999</v>
      </c>
      <c r="L3059" s="238">
        <v>1193627</v>
      </c>
      <c r="M3059" s="238">
        <v>815645.1</v>
      </c>
      <c r="N3059" s="89">
        <v>7.0000000000000007E-2</v>
      </c>
      <c r="O3059" s="239">
        <f t="shared" si="287"/>
        <v>1277180.8900000001</v>
      </c>
      <c r="P3059" s="238">
        <f t="shared" si="288"/>
        <v>842261.43179058214</v>
      </c>
      <c r="Q3059" s="238">
        <f t="shared" si="289"/>
        <v>434919.45820941799</v>
      </c>
      <c r="R3059" s="89">
        <v>0.05</v>
      </c>
      <c r="S3059" s="238">
        <f t="shared" si="286"/>
        <v>413173.48529894708</v>
      </c>
    </row>
    <row r="3060" spans="2:19" ht="15" customHeight="1" x14ac:dyDescent="0.25">
      <c r="B3060" s="11">
        <v>3056</v>
      </c>
      <c r="C3060" s="161" t="s">
        <v>1385</v>
      </c>
      <c r="D3060" s="36"/>
      <c r="E3060" s="152">
        <v>42455</v>
      </c>
      <c r="F3060" s="58">
        <v>44482</v>
      </c>
      <c r="G3060" s="5">
        <f t="shared" si="284"/>
        <v>5.5534246575342463</v>
      </c>
      <c r="H3060" s="11">
        <v>8</v>
      </c>
      <c r="I3060" s="11"/>
      <c r="J3060" s="87">
        <v>0.05</v>
      </c>
      <c r="K3060" s="88">
        <f t="shared" si="285"/>
        <v>0.11874999999999999</v>
      </c>
      <c r="L3060" s="238">
        <v>1193627</v>
      </c>
      <c r="M3060" s="238">
        <v>815645.1</v>
      </c>
      <c r="N3060" s="89">
        <v>7.0000000000000007E-2</v>
      </c>
      <c r="O3060" s="239">
        <f t="shared" si="287"/>
        <v>1277180.8900000001</v>
      </c>
      <c r="P3060" s="238">
        <f t="shared" si="288"/>
        <v>842261.43179058214</v>
      </c>
      <c r="Q3060" s="238">
        <f t="shared" si="289"/>
        <v>434919.45820941799</v>
      </c>
      <c r="R3060" s="89">
        <v>0.05</v>
      </c>
      <c r="S3060" s="238">
        <f t="shared" si="286"/>
        <v>413173.48529894708</v>
      </c>
    </row>
    <row r="3061" spans="2:19" ht="15" customHeight="1" x14ac:dyDescent="0.25">
      <c r="B3061" s="11">
        <v>3057</v>
      </c>
      <c r="C3061" s="161" t="s">
        <v>1386</v>
      </c>
      <c r="D3061" s="36"/>
      <c r="E3061" s="152">
        <v>42455</v>
      </c>
      <c r="F3061" s="58">
        <v>44482</v>
      </c>
      <c r="G3061" s="5">
        <f t="shared" si="284"/>
        <v>5.5534246575342463</v>
      </c>
      <c r="H3061" s="11">
        <v>15</v>
      </c>
      <c r="I3061" s="11"/>
      <c r="J3061" s="87">
        <v>0.05</v>
      </c>
      <c r="K3061" s="88">
        <f t="shared" si="285"/>
        <v>6.3333333333333325E-2</v>
      </c>
      <c r="L3061" s="238">
        <v>27430140</v>
      </c>
      <c r="M3061" s="238">
        <v>18743929</v>
      </c>
      <c r="N3061" s="89">
        <v>7.0000000000000007E-2</v>
      </c>
      <c r="O3061" s="239">
        <f t="shared" si="287"/>
        <v>29350249.800000001</v>
      </c>
      <c r="P3061" s="238">
        <f t="shared" si="288"/>
        <v>10322978.726460272</v>
      </c>
      <c r="Q3061" s="238">
        <f t="shared" si="289"/>
        <v>19027271.073539726</v>
      </c>
      <c r="R3061" s="89">
        <v>0.05</v>
      </c>
      <c r="S3061" s="238">
        <f t="shared" si="286"/>
        <v>18075907.519862738</v>
      </c>
    </row>
    <row r="3062" spans="2:19" ht="15" customHeight="1" x14ac:dyDescent="0.25">
      <c r="B3062" s="11">
        <v>3058</v>
      </c>
      <c r="C3062" s="161" t="s">
        <v>1310</v>
      </c>
      <c r="D3062" s="237"/>
      <c r="E3062" s="152">
        <v>42455</v>
      </c>
      <c r="F3062" s="58">
        <v>44482</v>
      </c>
      <c r="G3062" s="5">
        <f t="shared" si="284"/>
        <v>5.5534246575342463</v>
      </c>
      <c r="H3062" s="11">
        <v>25</v>
      </c>
      <c r="I3062" s="11"/>
      <c r="J3062" s="87">
        <v>0.05</v>
      </c>
      <c r="K3062" s="88">
        <f t="shared" si="285"/>
        <v>3.7999999999999999E-2</v>
      </c>
      <c r="L3062" s="238">
        <v>12158840</v>
      </c>
      <c r="M3062" s="238">
        <v>8308540.6500000004</v>
      </c>
      <c r="N3062" s="89">
        <v>0.05</v>
      </c>
      <c r="O3062" s="239">
        <f t="shared" si="287"/>
        <v>12766782</v>
      </c>
      <c r="P3062" s="238">
        <f t="shared" si="288"/>
        <v>2694175.7543342467</v>
      </c>
      <c r="Q3062" s="238">
        <f t="shared" si="289"/>
        <v>10072606.245665753</v>
      </c>
      <c r="R3062" s="89">
        <v>0.05</v>
      </c>
      <c r="S3062" s="238">
        <f t="shared" si="286"/>
        <v>9568975.9333824646</v>
      </c>
    </row>
    <row r="3063" spans="2:19" ht="15" customHeight="1" x14ac:dyDescent="0.25">
      <c r="B3063" s="11">
        <v>3059</v>
      </c>
      <c r="C3063" s="161" t="s">
        <v>1311</v>
      </c>
      <c r="D3063" s="237"/>
      <c r="E3063" s="152">
        <v>42455</v>
      </c>
      <c r="F3063" s="58">
        <v>44482</v>
      </c>
      <c r="G3063" s="5">
        <f t="shared" si="284"/>
        <v>5.5534246575342463</v>
      </c>
      <c r="H3063" s="11">
        <v>25</v>
      </c>
      <c r="I3063" s="11"/>
      <c r="J3063" s="87">
        <v>0.05</v>
      </c>
      <c r="K3063" s="88">
        <f t="shared" si="285"/>
        <v>3.7999999999999999E-2</v>
      </c>
      <c r="L3063" s="238">
        <v>21792531</v>
      </c>
      <c r="M3063" s="238">
        <v>14891562.85</v>
      </c>
      <c r="N3063" s="89">
        <v>0.05</v>
      </c>
      <c r="O3063" s="239">
        <f t="shared" si="287"/>
        <v>22882157.550000001</v>
      </c>
      <c r="P3063" s="238">
        <f t="shared" si="288"/>
        <v>4828824.8423186298</v>
      </c>
      <c r="Q3063" s="238">
        <f t="shared" si="289"/>
        <v>18053332.707681373</v>
      </c>
      <c r="R3063" s="89">
        <v>0.05</v>
      </c>
      <c r="S3063" s="238">
        <f t="shared" si="286"/>
        <v>17150666.072297305</v>
      </c>
    </row>
    <row r="3064" spans="2:19" ht="15" customHeight="1" x14ac:dyDescent="0.25">
      <c r="B3064" s="11">
        <v>3060</v>
      </c>
      <c r="C3064" s="161" t="s">
        <v>1312</v>
      </c>
      <c r="D3064" s="237"/>
      <c r="E3064" s="152">
        <v>42455</v>
      </c>
      <c r="F3064" s="58">
        <v>44482</v>
      </c>
      <c r="G3064" s="5">
        <f t="shared" si="284"/>
        <v>5.5534246575342463</v>
      </c>
      <c r="H3064" s="11">
        <v>15</v>
      </c>
      <c r="I3064" s="11"/>
      <c r="J3064" s="87">
        <v>0.05</v>
      </c>
      <c r="K3064" s="88">
        <f t="shared" si="285"/>
        <v>6.3333333333333325E-2</v>
      </c>
      <c r="L3064" s="238">
        <v>311265917</v>
      </c>
      <c r="M3064" s="238">
        <v>212698376.59999999</v>
      </c>
      <c r="N3064" s="89">
        <v>0.05</v>
      </c>
      <c r="O3064" s="239">
        <f t="shared" si="287"/>
        <v>326829212.85000002</v>
      </c>
      <c r="P3064" s="238">
        <f t="shared" si="288"/>
        <v>114951355.93143423</v>
      </c>
      <c r="Q3064" s="238">
        <f t="shared" si="289"/>
        <v>211877856.91856581</v>
      </c>
      <c r="R3064" s="89">
        <v>0.05</v>
      </c>
      <c r="S3064" s="238">
        <f t="shared" si="286"/>
        <v>201283964.0726375</v>
      </c>
    </row>
    <row r="3065" spans="2:19" ht="15" customHeight="1" x14ac:dyDescent="0.25">
      <c r="B3065" s="11">
        <v>3061</v>
      </c>
      <c r="C3065" s="161" t="s">
        <v>1313</v>
      </c>
      <c r="D3065" s="237"/>
      <c r="E3065" s="152">
        <v>42455</v>
      </c>
      <c r="F3065" s="58">
        <v>44482</v>
      </c>
      <c r="G3065" s="5">
        <f t="shared" si="284"/>
        <v>5.5534246575342463</v>
      </c>
      <c r="H3065" s="11">
        <v>15</v>
      </c>
      <c r="I3065" s="11"/>
      <c r="J3065" s="87">
        <v>0.05</v>
      </c>
      <c r="K3065" s="88">
        <f t="shared" si="285"/>
        <v>6.3333333333333325E-2</v>
      </c>
      <c r="L3065" s="238">
        <v>191789350</v>
      </c>
      <c r="M3065" s="238">
        <v>131056055.84999999</v>
      </c>
      <c r="N3065" s="89">
        <v>0.05</v>
      </c>
      <c r="O3065" s="239">
        <f t="shared" si="287"/>
        <v>201378817.5</v>
      </c>
      <c r="P3065" s="238">
        <f t="shared" si="288"/>
        <v>70828332.405273959</v>
      </c>
      <c r="Q3065" s="238">
        <f t="shared" si="289"/>
        <v>130550485.09472604</v>
      </c>
      <c r="R3065" s="89">
        <v>0.05</v>
      </c>
      <c r="S3065" s="238">
        <f t="shared" si="286"/>
        <v>124022960.83998974</v>
      </c>
    </row>
    <row r="3066" spans="2:19" ht="15" customHeight="1" x14ac:dyDescent="0.25">
      <c r="B3066" s="11">
        <v>3062</v>
      </c>
      <c r="C3066" s="161" t="s">
        <v>1314</v>
      </c>
      <c r="D3066" s="237"/>
      <c r="E3066" s="152">
        <v>42455</v>
      </c>
      <c r="F3066" s="58">
        <v>44482</v>
      </c>
      <c r="G3066" s="5">
        <f t="shared" si="284"/>
        <v>5.5534246575342463</v>
      </c>
      <c r="H3066" s="11">
        <v>25</v>
      </c>
      <c r="I3066" s="11"/>
      <c r="J3066" s="87">
        <v>0.05</v>
      </c>
      <c r="K3066" s="88">
        <f t="shared" si="285"/>
        <v>3.7999999999999999E-2</v>
      </c>
      <c r="L3066" s="238">
        <v>17266597</v>
      </c>
      <c r="M3066" s="238">
        <v>11798841.300000001</v>
      </c>
      <c r="N3066" s="89">
        <v>0.05</v>
      </c>
      <c r="O3066" s="239">
        <f t="shared" si="287"/>
        <v>18129926.850000001</v>
      </c>
      <c r="P3066" s="238">
        <f t="shared" si="288"/>
        <v>3825960.9467071234</v>
      </c>
      <c r="Q3066" s="238">
        <f t="shared" si="289"/>
        <v>14303965.903292878</v>
      </c>
      <c r="R3066" s="89">
        <v>0.05</v>
      </c>
      <c r="S3066" s="238">
        <f t="shared" si="286"/>
        <v>13588767.608128233</v>
      </c>
    </row>
    <row r="3067" spans="2:19" ht="15" customHeight="1" x14ac:dyDescent="0.25">
      <c r="B3067" s="11">
        <v>3063</v>
      </c>
      <c r="C3067" s="161" t="s">
        <v>1387</v>
      </c>
      <c r="D3067" s="36"/>
      <c r="E3067" s="152">
        <v>42455</v>
      </c>
      <c r="F3067" s="58">
        <v>44482</v>
      </c>
      <c r="G3067" s="5">
        <f t="shared" si="284"/>
        <v>5.5534246575342463</v>
      </c>
      <c r="H3067" s="11">
        <v>25</v>
      </c>
      <c r="I3067" s="11"/>
      <c r="J3067" s="87">
        <v>0.05</v>
      </c>
      <c r="K3067" s="88">
        <f t="shared" si="285"/>
        <v>3.7999999999999999E-2</v>
      </c>
      <c r="L3067" s="238">
        <v>3001697</v>
      </c>
      <c r="M3067" s="238">
        <v>2051159.6</v>
      </c>
      <c r="N3067" s="89">
        <v>0.05</v>
      </c>
      <c r="O3067" s="239">
        <f t="shared" si="287"/>
        <v>3151781.85</v>
      </c>
      <c r="P3067" s="238">
        <f t="shared" si="288"/>
        <v>665120.9555564383</v>
      </c>
      <c r="Q3067" s="238">
        <f t="shared" si="289"/>
        <v>2486660.8944435618</v>
      </c>
      <c r="R3067" s="89">
        <v>0.05</v>
      </c>
      <c r="S3067" s="238">
        <f t="shared" si="286"/>
        <v>2362327.8497213838</v>
      </c>
    </row>
    <row r="3068" spans="2:19" ht="15" customHeight="1" x14ac:dyDescent="0.25">
      <c r="B3068" s="11">
        <v>3064</v>
      </c>
      <c r="C3068" s="161" t="s">
        <v>1388</v>
      </c>
      <c r="D3068" s="36"/>
      <c r="E3068" s="152">
        <v>42455</v>
      </c>
      <c r="F3068" s="58">
        <v>44482</v>
      </c>
      <c r="G3068" s="5">
        <f t="shared" si="284"/>
        <v>5.5534246575342463</v>
      </c>
      <c r="H3068" s="11">
        <v>15</v>
      </c>
      <c r="I3068" s="11"/>
      <c r="J3068" s="87">
        <v>0.05</v>
      </c>
      <c r="K3068" s="88">
        <f t="shared" si="285"/>
        <v>6.3333333333333325E-2</v>
      </c>
      <c r="L3068" s="238">
        <v>150792591</v>
      </c>
      <c r="M3068" s="238">
        <v>103041603.84999999</v>
      </c>
      <c r="N3068" s="89">
        <v>0.05</v>
      </c>
      <c r="O3068" s="239">
        <f t="shared" si="287"/>
        <v>158332220.55000001</v>
      </c>
      <c r="P3068" s="238">
        <f t="shared" si="288"/>
        <v>55688116.986686297</v>
      </c>
      <c r="Q3068" s="238">
        <f t="shared" si="289"/>
        <v>102644103.56331372</v>
      </c>
      <c r="R3068" s="89">
        <v>0.05</v>
      </c>
      <c r="S3068" s="238">
        <f t="shared" si="286"/>
        <v>97511898.385148033</v>
      </c>
    </row>
    <row r="3069" spans="2:19" ht="15" customHeight="1" x14ac:dyDescent="0.25">
      <c r="B3069" s="11">
        <v>3065</v>
      </c>
      <c r="C3069" s="161" t="s">
        <v>1389</v>
      </c>
      <c r="D3069" s="36"/>
      <c r="E3069" s="152">
        <v>42455</v>
      </c>
      <c r="F3069" s="58">
        <v>44482</v>
      </c>
      <c r="G3069" s="5">
        <f t="shared" si="284"/>
        <v>5.5534246575342463</v>
      </c>
      <c r="H3069" s="11">
        <v>25</v>
      </c>
      <c r="I3069" s="11"/>
      <c r="J3069" s="87">
        <v>0.05</v>
      </c>
      <c r="K3069" s="88">
        <f t="shared" si="285"/>
        <v>3.7999999999999999E-2</v>
      </c>
      <c r="L3069" s="238">
        <v>16968947</v>
      </c>
      <c r="M3069" s="238">
        <v>11595447.1</v>
      </c>
      <c r="N3069" s="89">
        <v>0.05</v>
      </c>
      <c r="O3069" s="239">
        <f t="shared" si="287"/>
        <v>17817394.350000001</v>
      </c>
      <c r="P3069" s="238">
        <f t="shared" si="288"/>
        <v>3760007.1704194522</v>
      </c>
      <c r="Q3069" s="238">
        <f t="shared" si="289"/>
        <v>14057387.179580549</v>
      </c>
      <c r="R3069" s="89">
        <v>0.05</v>
      </c>
      <c r="S3069" s="238">
        <f t="shared" si="286"/>
        <v>13354517.820601521</v>
      </c>
    </row>
    <row r="3070" spans="2:19" x14ac:dyDescent="0.25">
      <c r="B3070" s="11">
        <v>3066</v>
      </c>
      <c r="C3070" s="161" t="s">
        <v>1321</v>
      </c>
      <c r="D3070" s="36"/>
      <c r="E3070" s="152">
        <v>42455</v>
      </c>
      <c r="F3070" s="58">
        <v>44482</v>
      </c>
      <c r="G3070" s="5">
        <f t="shared" si="284"/>
        <v>5.5534246575342463</v>
      </c>
      <c r="H3070" s="11">
        <v>25</v>
      </c>
      <c r="I3070" s="11"/>
      <c r="J3070" s="87">
        <v>0.05</v>
      </c>
      <c r="K3070" s="88">
        <f t="shared" si="285"/>
        <v>3.7999999999999999E-2</v>
      </c>
      <c r="L3070" s="238">
        <v>4445286</v>
      </c>
      <c r="M3070" s="238">
        <v>3037612.1</v>
      </c>
      <c r="N3070" s="89">
        <v>0.05</v>
      </c>
      <c r="O3070" s="239">
        <f t="shared" si="287"/>
        <v>4667550.3</v>
      </c>
      <c r="P3070" s="238">
        <f t="shared" si="288"/>
        <v>984993.77919945191</v>
      </c>
      <c r="Q3070" s="238">
        <f t="shared" si="289"/>
        <v>3682556.5208005477</v>
      </c>
      <c r="R3070" s="89">
        <v>0.05</v>
      </c>
      <c r="S3070" s="238">
        <f t="shared" si="286"/>
        <v>3498428.69476052</v>
      </c>
    </row>
    <row r="3071" spans="2:19" ht="15" customHeight="1" x14ac:dyDescent="0.25">
      <c r="B3071" s="11">
        <v>3067</v>
      </c>
      <c r="C3071" s="161" t="s">
        <v>1322</v>
      </c>
      <c r="D3071" s="36"/>
      <c r="E3071" s="152">
        <v>42455</v>
      </c>
      <c r="F3071" s="58">
        <v>44482</v>
      </c>
      <c r="G3071" s="5">
        <f t="shared" si="284"/>
        <v>5.5534246575342463</v>
      </c>
      <c r="H3071" s="11">
        <v>25</v>
      </c>
      <c r="I3071" s="11"/>
      <c r="J3071" s="87">
        <v>0.05</v>
      </c>
      <c r="K3071" s="88">
        <f t="shared" si="285"/>
        <v>3.7999999999999999E-2</v>
      </c>
      <c r="L3071" s="238">
        <v>15783942</v>
      </c>
      <c r="M3071" s="238">
        <v>10785693.699999999</v>
      </c>
      <c r="N3071" s="89">
        <v>0.05</v>
      </c>
      <c r="O3071" s="239">
        <f t="shared" si="287"/>
        <v>16573139.100000001</v>
      </c>
      <c r="P3071" s="238">
        <f t="shared" si="288"/>
        <v>3497431.8145660278</v>
      </c>
      <c r="Q3071" s="238">
        <f t="shared" si="289"/>
        <v>13075707.285433974</v>
      </c>
      <c r="R3071" s="89">
        <v>0.05</v>
      </c>
      <c r="S3071" s="238">
        <f t="shared" si="286"/>
        <v>12421921.921162276</v>
      </c>
    </row>
    <row r="3072" spans="2:19" ht="15" customHeight="1" x14ac:dyDescent="0.25">
      <c r="B3072" s="11">
        <v>3068</v>
      </c>
      <c r="C3072" s="161" t="s">
        <v>1327</v>
      </c>
      <c r="D3072" s="36"/>
      <c r="E3072" s="152">
        <v>42455</v>
      </c>
      <c r="F3072" s="58">
        <v>44482</v>
      </c>
      <c r="G3072" s="5">
        <f t="shared" si="284"/>
        <v>5.5534246575342463</v>
      </c>
      <c r="H3072" s="11">
        <v>25</v>
      </c>
      <c r="I3072" s="11"/>
      <c r="J3072" s="87">
        <v>0.05</v>
      </c>
      <c r="K3072" s="88">
        <f t="shared" si="285"/>
        <v>3.7999999999999999E-2</v>
      </c>
      <c r="L3072" s="238">
        <v>759193</v>
      </c>
      <c r="M3072" s="238">
        <v>518781.9</v>
      </c>
      <c r="N3072" s="89">
        <v>0.06</v>
      </c>
      <c r="O3072" s="239">
        <f t="shared" si="287"/>
        <v>804744.58000000007</v>
      </c>
      <c r="P3072" s="238">
        <f t="shared" si="288"/>
        <v>169825.35895638357</v>
      </c>
      <c r="Q3072" s="238">
        <f t="shared" si="289"/>
        <v>634919.22104361653</v>
      </c>
      <c r="R3072" s="89">
        <v>0.05</v>
      </c>
      <c r="S3072" s="238">
        <f t="shared" si="286"/>
        <v>603173.25999143568</v>
      </c>
    </row>
    <row r="3073" spans="2:19" ht="15" customHeight="1" x14ac:dyDescent="0.25">
      <c r="B3073" s="11">
        <v>3069</v>
      </c>
      <c r="C3073" s="161" t="s">
        <v>1329</v>
      </c>
      <c r="D3073" s="36"/>
      <c r="E3073" s="152">
        <v>42455</v>
      </c>
      <c r="F3073" s="58">
        <v>44482</v>
      </c>
      <c r="G3073" s="5">
        <f t="shared" si="284"/>
        <v>5.5534246575342463</v>
      </c>
      <c r="H3073" s="11">
        <v>25</v>
      </c>
      <c r="I3073" s="11"/>
      <c r="J3073" s="87">
        <v>0.05</v>
      </c>
      <c r="K3073" s="88">
        <f t="shared" si="285"/>
        <v>3.7999999999999999E-2</v>
      </c>
      <c r="L3073" s="238">
        <v>275313</v>
      </c>
      <c r="M3073" s="238">
        <v>188130.55</v>
      </c>
      <c r="N3073" s="89">
        <v>0.05</v>
      </c>
      <c r="O3073" s="239">
        <f t="shared" si="287"/>
        <v>289078.65000000002</v>
      </c>
      <c r="P3073" s="238">
        <f t="shared" si="288"/>
        <v>61004.307109315065</v>
      </c>
      <c r="Q3073" s="238">
        <f t="shared" si="289"/>
        <v>228074.34289068496</v>
      </c>
      <c r="R3073" s="89">
        <v>0.05</v>
      </c>
      <c r="S3073" s="238">
        <f t="shared" si="286"/>
        <v>216670.6257461507</v>
      </c>
    </row>
    <row r="3074" spans="2:19" ht="15" customHeight="1" x14ac:dyDescent="0.25">
      <c r="B3074" s="11">
        <v>3070</v>
      </c>
      <c r="C3074" s="161" t="s">
        <v>1329</v>
      </c>
      <c r="D3074" s="36"/>
      <c r="E3074" s="152">
        <v>42455</v>
      </c>
      <c r="F3074" s="58">
        <v>44482</v>
      </c>
      <c r="G3074" s="5">
        <f t="shared" si="284"/>
        <v>5.5534246575342463</v>
      </c>
      <c r="H3074" s="11">
        <v>25</v>
      </c>
      <c r="I3074" s="11"/>
      <c r="J3074" s="87">
        <v>0.05</v>
      </c>
      <c r="K3074" s="88">
        <f t="shared" si="285"/>
        <v>3.7999999999999999E-2</v>
      </c>
      <c r="L3074" s="238">
        <v>275313</v>
      </c>
      <c r="M3074" s="238">
        <v>188130.55</v>
      </c>
      <c r="N3074" s="89">
        <v>0.05</v>
      </c>
      <c r="O3074" s="239">
        <f t="shared" si="287"/>
        <v>289078.65000000002</v>
      </c>
      <c r="P3074" s="238">
        <f t="shared" si="288"/>
        <v>61004.307109315065</v>
      </c>
      <c r="Q3074" s="238">
        <f t="shared" si="289"/>
        <v>228074.34289068496</v>
      </c>
      <c r="R3074" s="89">
        <v>0.05</v>
      </c>
      <c r="S3074" s="238">
        <f t="shared" si="286"/>
        <v>216670.6257461507</v>
      </c>
    </row>
    <row r="3075" spans="2:19" ht="15" customHeight="1" x14ac:dyDescent="0.25">
      <c r="B3075" s="11">
        <v>3071</v>
      </c>
      <c r="C3075" s="161" t="s">
        <v>1329</v>
      </c>
      <c r="D3075" s="36"/>
      <c r="E3075" s="152">
        <v>42455</v>
      </c>
      <c r="F3075" s="58">
        <v>44482</v>
      </c>
      <c r="G3075" s="5">
        <f t="shared" si="284"/>
        <v>5.5534246575342463</v>
      </c>
      <c r="H3075" s="11">
        <v>25</v>
      </c>
      <c r="I3075" s="11"/>
      <c r="J3075" s="87">
        <v>0.05</v>
      </c>
      <c r="K3075" s="88">
        <f t="shared" si="285"/>
        <v>3.7999999999999999E-2</v>
      </c>
      <c r="L3075" s="238">
        <v>275313</v>
      </c>
      <c r="M3075" s="238">
        <v>188130.55</v>
      </c>
      <c r="N3075" s="89">
        <v>0.05</v>
      </c>
      <c r="O3075" s="239">
        <f t="shared" si="287"/>
        <v>289078.65000000002</v>
      </c>
      <c r="P3075" s="238">
        <f t="shared" si="288"/>
        <v>61004.307109315065</v>
      </c>
      <c r="Q3075" s="238">
        <f t="shared" si="289"/>
        <v>228074.34289068496</v>
      </c>
      <c r="R3075" s="89">
        <v>0.05</v>
      </c>
      <c r="S3075" s="238">
        <f t="shared" si="286"/>
        <v>216670.6257461507</v>
      </c>
    </row>
    <row r="3076" spans="2:19" ht="15" customHeight="1" x14ac:dyDescent="0.25">
      <c r="B3076" s="11">
        <v>3072</v>
      </c>
      <c r="C3076" s="161" t="s">
        <v>1329</v>
      </c>
      <c r="D3076" s="36"/>
      <c r="E3076" s="152">
        <v>42455</v>
      </c>
      <c r="F3076" s="58">
        <v>44482</v>
      </c>
      <c r="G3076" s="5">
        <f t="shared" si="284"/>
        <v>5.5534246575342463</v>
      </c>
      <c r="H3076" s="11">
        <v>25</v>
      </c>
      <c r="I3076" s="11"/>
      <c r="J3076" s="87">
        <v>0.05</v>
      </c>
      <c r="K3076" s="88">
        <f t="shared" si="285"/>
        <v>3.7999999999999999E-2</v>
      </c>
      <c r="L3076" s="238">
        <v>275313</v>
      </c>
      <c r="M3076" s="238">
        <v>188130.55</v>
      </c>
      <c r="N3076" s="89">
        <v>0.05</v>
      </c>
      <c r="O3076" s="239">
        <f t="shared" si="287"/>
        <v>289078.65000000002</v>
      </c>
      <c r="P3076" s="238">
        <f t="shared" si="288"/>
        <v>61004.307109315065</v>
      </c>
      <c r="Q3076" s="238">
        <f t="shared" si="289"/>
        <v>228074.34289068496</v>
      </c>
      <c r="R3076" s="89">
        <v>0.05</v>
      </c>
      <c r="S3076" s="238">
        <f t="shared" si="286"/>
        <v>216670.6257461507</v>
      </c>
    </row>
    <row r="3077" spans="2:19" ht="15" customHeight="1" x14ac:dyDescent="0.25">
      <c r="B3077" s="11">
        <v>3073</v>
      </c>
      <c r="C3077" s="161" t="s">
        <v>1329</v>
      </c>
      <c r="D3077" s="36"/>
      <c r="E3077" s="152">
        <v>42455</v>
      </c>
      <c r="F3077" s="58">
        <v>44482</v>
      </c>
      <c r="G3077" s="5">
        <f t="shared" ref="G3077:G3140" si="290">(F3077-E3077)/(EDATE(F3077,12)-F3077)</f>
        <v>5.5534246575342463</v>
      </c>
      <c r="H3077" s="11">
        <v>25</v>
      </c>
      <c r="I3077" s="11"/>
      <c r="J3077" s="87">
        <v>0.05</v>
      </c>
      <c r="K3077" s="88">
        <f t="shared" ref="K3077:K3140" si="291">(1-J3077)/H3077</f>
        <v>3.7999999999999999E-2</v>
      </c>
      <c r="L3077" s="238">
        <v>275313</v>
      </c>
      <c r="M3077" s="238">
        <v>188130.55</v>
      </c>
      <c r="N3077" s="89">
        <v>0.05</v>
      </c>
      <c r="O3077" s="239">
        <f t="shared" si="287"/>
        <v>289078.65000000002</v>
      </c>
      <c r="P3077" s="238">
        <f t="shared" si="288"/>
        <v>61004.307109315065</v>
      </c>
      <c r="Q3077" s="238">
        <f t="shared" si="289"/>
        <v>228074.34289068496</v>
      </c>
      <c r="R3077" s="89">
        <v>0.05</v>
      </c>
      <c r="S3077" s="238">
        <f t="shared" ref="S3077:S3140" si="292">IF(M3077&lt;=0,0,IF(Q3077&lt;=J3077*O3077,J3077*O3077,Q3077*(1-R3077)))</f>
        <v>216670.6257461507</v>
      </c>
    </row>
    <row r="3078" spans="2:19" ht="15" customHeight="1" x14ac:dyDescent="0.25">
      <c r="B3078" s="11">
        <v>3074</v>
      </c>
      <c r="C3078" s="161" t="s">
        <v>1329</v>
      </c>
      <c r="D3078" s="36"/>
      <c r="E3078" s="152">
        <v>42455</v>
      </c>
      <c r="F3078" s="58">
        <v>44482</v>
      </c>
      <c r="G3078" s="5">
        <f t="shared" si="290"/>
        <v>5.5534246575342463</v>
      </c>
      <c r="H3078" s="11">
        <v>25</v>
      </c>
      <c r="I3078" s="11"/>
      <c r="J3078" s="87">
        <v>0.05</v>
      </c>
      <c r="K3078" s="88">
        <f t="shared" si="291"/>
        <v>3.7999999999999999E-2</v>
      </c>
      <c r="L3078" s="238">
        <v>275313</v>
      </c>
      <c r="M3078" s="238">
        <v>188130.55</v>
      </c>
      <c r="N3078" s="89">
        <v>0.05</v>
      </c>
      <c r="O3078" s="239">
        <f t="shared" ref="O3078:O3141" si="293">L3078*(1+N3078)</f>
        <v>289078.65000000002</v>
      </c>
      <c r="P3078" s="238">
        <f t="shared" ref="P3078:P3141" si="294">O3078*K3078*G3078</f>
        <v>61004.307109315065</v>
      </c>
      <c r="Q3078" s="238">
        <f t="shared" ref="Q3078:Q3141" si="295">MAX(O3078-P3078,0)</f>
        <v>228074.34289068496</v>
      </c>
      <c r="R3078" s="89">
        <v>0.05</v>
      </c>
      <c r="S3078" s="238">
        <f t="shared" si="292"/>
        <v>216670.6257461507</v>
      </c>
    </row>
    <row r="3079" spans="2:19" ht="15" customHeight="1" x14ac:dyDescent="0.25">
      <c r="B3079" s="11">
        <v>3075</v>
      </c>
      <c r="C3079" s="161" t="s">
        <v>1329</v>
      </c>
      <c r="D3079" s="36"/>
      <c r="E3079" s="152">
        <v>42455</v>
      </c>
      <c r="F3079" s="58">
        <v>44482</v>
      </c>
      <c r="G3079" s="5">
        <f t="shared" si="290"/>
        <v>5.5534246575342463</v>
      </c>
      <c r="H3079" s="11">
        <v>25</v>
      </c>
      <c r="I3079" s="11"/>
      <c r="J3079" s="87">
        <v>0.05</v>
      </c>
      <c r="K3079" s="88">
        <f t="shared" si="291"/>
        <v>3.7999999999999999E-2</v>
      </c>
      <c r="L3079" s="238">
        <v>275313</v>
      </c>
      <c r="M3079" s="238">
        <v>188130.55</v>
      </c>
      <c r="N3079" s="89">
        <v>0.05</v>
      </c>
      <c r="O3079" s="239">
        <f t="shared" si="293"/>
        <v>289078.65000000002</v>
      </c>
      <c r="P3079" s="238">
        <f t="shared" si="294"/>
        <v>61004.307109315065</v>
      </c>
      <c r="Q3079" s="238">
        <f t="shared" si="295"/>
        <v>228074.34289068496</v>
      </c>
      <c r="R3079" s="89">
        <v>0.05</v>
      </c>
      <c r="S3079" s="238">
        <f t="shared" si="292"/>
        <v>216670.6257461507</v>
      </c>
    </row>
    <row r="3080" spans="2:19" ht="15" customHeight="1" x14ac:dyDescent="0.25">
      <c r="B3080" s="11">
        <v>3076</v>
      </c>
      <c r="C3080" s="161" t="s">
        <v>1329</v>
      </c>
      <c r="D3080" s="36"/>
      <c r="E3080" s="152">
        <v>42455</v>
      </c>
      <c r="F3080" s="58">
        <v>44482</v>
      </c>
      <c r="G3080" s="5">
        <f t="shared" si="290"/>
        <v>5.5534246575342463</v>
      </c>
      <c r="H3080" s="11">
        <v>25</v>
      </c>
      <c r="I3080" s="11"/>
      <c r="J3080" s="87">
        <v>0.05</v>
      </c>
      <c r="K3080" s="88">
        <f t="shared" si="291"/>
        <v>3.7999999999999999E-2</v>
      </c>
      <c r="L3080" s="238">
        <v>275313</v>
      </c>
      <c r="M3080" s="238">
        <v>188130.55</v>
      </c>
      <c r="N3080" s="89">
        <v>0.05</v>
      </c>
      <c r="O3080" s="239">
        <f t="shared" si="293"/>
        <v>289078.65000000002</v>
      </c>
      <c r="P3080" s="238">
        <f t="shared" si="294"/>
        <v>61004.307109315065</v>
      </c>
      <c r="Q3080" s="238">
        <f t="shared" si="295"/>
        <v>228074.34289068496</v>
      </c>
      <c r="R3080" s="89">
        <v>0.05</v>
      </c>
      <c r="S3080" s="238">
        <f t="shared" si="292"/>
        <v>216670.6257461507</v>
      </c>
    </row>
    <row r="3081" spans="2:19" ht="15" customHeight="1" x14ac:dyDescent="0.25">
      <c r="B3081" s="11">
        <v>3077</v>
      </c>
      <c r="C3081" s="161" t="s">
        <v>1329</v>
      </c>
      <c r="D3081" s="36"/>
      <c r="E3081" s="152">
        <v>42455</v>
      </c>
      <c r="F3081" s="58">
        <v>44482</v>
      </c>
      <c r="G3081" s="5">
        <f t="shared" si="290"/>
        <v>5.5534246575342463</v>
      </c>
      <c r="H3081" s="11">
        <v>25</v>
      </c>
      <c r="I3081" s="11"/>
      <c r="J3081" s="87">
        <v>0.05</v>
      </c>
      <c r="K3081" s="88">
        <f t="shared" si="291"/>
        <v>3.7999999999999999E-2</v>
      </c>
      <c r="L3081" s="238">
        <v>275313</v>
      </c>
      <c r="M3081" s="238">
        <v>188130.55</v>
      </c>
      <c r="N3081" s="89">
        <v>0.05</v>
      </c>
      <c r="O3081" s="239">
        <f t="shared" si="293"/>
        <v>289078.65000000002</v>
      </c>
      <c r="P3081" s="238">
        <f t="shared" si="294"/>
        <v>61004.307109315065</v>
      </c>
      <c r="Q3081" s="238">
        <f t="shared" si="295"/>
        <v>228074.34289068496</v>
      </c>
      <c r="R3081" s="89">
        <v>0.05</v>
      </c>
      <c r="S3081" s="238">
        <f t="shared" si="292"/>
        <v>216670.6257461507</v>
      </c>
    </row>
    <row r="3082" spans="2:19" ht="15" customHeight="1" x14ac:dyDescent="0.25">
      <c r="B3082" s="11">
        <v>3078</v>
      </c>
      <c r="C3082" s="161" t="s">
        <v>1329</v>
      </c>
      <c r="D3082" s="36"/>
      <c r="E3082" s="152">
        <v>42455</v>
      </c>
      <c r="F3082" s="58">
        <v>44482</v>
      </c>
      <c r="G3082" s="5">
        <f t="shared" si="290"/>
        <v>5.5534246575342463</v>
      </c>
      <c r="H3082" s="11">
        <v>25</v>
      </c>
      <c r="I3082" s="11"/>
      <c r="J3082" s="87">
        <v>0.05</v>
      </c>
      <c r="K3082" s="88">
        <f t="shared" si="291"/>
        <v>3.7999999999999999E-2</v>
      </c>
      <c r="L3082" s="238">
        <v>275313</v>
      </c>
      <c r="M3082" s="238">
        <v>188130.55</v>
      </c>
      <c r="N3082" s="89">
        <v>0.05</v>
      </c>
      <c r="O3082" s="239">
        <f t="shared" si="293"/>
        <v>289078.65000000002</v>
      </c>
      <c r="P3082" s="238">
        <f t="shared" si="294"/>
        <v>61004.307109315065</v>
      </c>
      <c r="Q3082" s="238">
        <f t="shared" si="295"/>
        <v>228074.34289068496</v>
      </c>
      <c r="R3082" s="89">
        <v>0.05</v>
      </c>
      <c r="S3082" s="238">
        <f t="shared" si="292"/>
        <v>216670.6257461507</v>
      </c>
    </row>
    <row r="3083" spans="2:19" ht="15" customHeight="1" x14ac:dyDescent="0.25">
      <c r="B3083" s="11">
        <v>3079</v>
      </c>
      <c r="C3083" s="161" t="s">
        <v>1329</v>
      </c>
      <c r="D3083" s="36"/>
      <c r="E3083" s="152">
        <v>42455</v>
      </c>
      <c r="F3083" s="58">
        <v>44482</v>
      </c>
      <c r="G3083" s="5">
        <f t="shared" si="290"/>
        <v>5.5534246575342463</v>
      </c>
      <c r="H3083" s="11">
        <v>25</v>
      </c>
      <c r="I3083" s="11"/>
      <c r="J3083" s="87">
        <v>0.05</v>
      </c>
      <c r="K3083" s="88">
        <f t="shared" si="291"/>
        <v>3.7999999999999999E-2</v>
      </c>
      <c r="L3083" s="238">
        <v>275313</v>
      </c>
      <c r="M3083" s="238">
        <v>188130.55</v>
      </c>
      <c r="N3083" s="89">
        <v>0.05</v>
      </c>
      <c r="O3083" s="239">
        <f t="shared" si="293"/>
        <v>289078.65000000002</v>
      </c>
      <c r="P3083" s="238">
        <f t="shared" si="294"/>
        <v>61004.307109315065</v>
      </c>
      <c r="Q3083" s="238">
        <f t="shared" si="295"/>
        <v>228074.34289068496</v>
      </c>
      <c r="R3083" s="89">
        <v>0.05</v>
      </c>
      <c r="S3083" s="238">
        <f t="shared" si="292"/>
        <v>216670.6257461507</v>
      </c>
    </row>
    <row r="3084" spans="2:19" ht="15" customHeight="1" x14ac:dyDescent="0.25">
      <c r="B3084" s="11">
        <v>3080</v>
      </c>
      <c r="C3084" s="161" t="s">
        <v>1329</v>
      </c>
      <c r="D3084" s="36"/>
      <c r="E3084" s="152">
        <v>42455</v>
      </c>
      <c r="F3084" s="58">
        <v>44482</v>
      </c>
      <c r="G3084" s="5">
        <f t="shared" si="290"/>
        <v>5.5534246575342463</v>
      </c>
      <c r="H3084" s="11">
        <v>25</v>
      </c>
      <c r="I3084" s="11"/>
      <c r="J3084" s="87">
        <v>0.05</v>
      </c>
      <c r="K3084" s="88">
        <f t="shared" si="291"/>
        <v>3.7999999999999999E-2</v>
      </c>
      <c r="L3084" s="238">
        <v>275313</v>
      </c>
      <c r="M3084" s="238">
        <v>188130.55</v>
      </c>
      <c r="N3084" s="89">
        <v>0.05</v>
      </c>
      <c r="O3084" s="239">
        <f t="shared" si="293"/>
        <v>289078.65000000002</v>
      </c>
      <c r="P3084" s="238">
        <f t="shared" si="294"/>
        <v>61004.307109315065</v>
      </c>
      <c r="Q3084" s="238">
        <f t="shared" si="295"/>
        <v>228074.34289068496</v>
      </c>
      <c r="R3084" s="89">
        <v>0.05</v>
      </c>
      <c r="S3084" s="238">
        <f t="shared" si="292"/>
        <v>216670.6257461507</v>
      </c>
    </row>
    <row r="3085" spans="2:19" ht="15" customHeight="1" x14ac:dyDescent="0.25">
      <c r="B3085" s="11">
        <v>3081</v>
      </c>
      <c r="C3085" s="161" t="s">
        <v>1329</v>
      </c>
      <c r="D3085" s="36"/>
      <c r="E3085" s="152">
        <v>42455</v>
      </c>
      <c r="F3085" s="58">
        <v>44482</v>
      </c>
      <c r="G3085" s="5">
        <f t="shared" si="290"/>
        <v>5.5534246575342463</v>
      </c>
      <c r="H3085" s="11">
        <v>25</v>
      </c>
      <c r="I3085" s="11"/>
      <c r="J3085" s="87">
        <v>0.05</v>
      </c>
      <c r="K3085" s="88">
        <f t="shared" si="291"/>
        <v>3.7999999999999999E-2</v>
      </c>
      <c r="L3085" s="238">
        <v>275313</v>
      </c>
      <c r="M3085" s="238">
        <v>188130.55</v>
      </c>
      <c r="N3085" s="89">
        <v>0.05</v>
      </c>
      <c r="O3085" s="239">
        <f t="shared" si="293"/>
        <v>289078.65000000002</v>
      </c>
      <c r="P3085" s="238">
        <f t="shared" si="294"/>
        <v>61004.307109315065</v>
      </c>
      <c r="Q3085" s="238">
        <f t="shared" si="295"/>
        <v>228074.34289068496</v>
      </c>
      <c r="R3085" s="89">
        <v>0.05</v>
      </c>
      <c r="S3085" s="238">
        <f t="shared" si="292"/>
        <v>216670.6257461507</v>
      </c>
    </row>
    <row r="3086" spans="2:19" ht="15" customHeight="1" x14ac:dyDescent="0.25">
      <c r="B3086" s="11">
        <v>3082</v>
      </c>
      <c r="C3086" s="161" t="s">
        <v>1329</v>
      </c>
      <c r="D3086" s="36"/>
      <c r="E3086" s="152">
        <v>42455</v>
      </c>
      <c r="F3086" s="58">
        <v>44482</v>
      </c>
      <c r="G3086" s="5">
        <f t="shared" si="290"/>
        <v>5.5534246575342463</v>
      </c>
      <c r="H3086" s="11">
        <v>25</v>
      </c>
      <c r="I3086" s="11"/>
      <c r="J3086" s="87">
        <v>0.05</v>
      </c>
      <c r="K3086" s="88">
        <f t="shared" si="291"/>
        <v>3.7999999999999999E-2</v>
      </c>
      <c r="L3086" s="238">
        <v>275313</v>
      </c>
      <c r="M3086" s="238">
        <v>188130.55</v>
      </c>
      <c r="N3086" s="89">
        <v>0.05</v>
      </c>
      <c r="O3086" s="239">
        <f t="shared" si="293"/>
        <v>289078.65000000002</v>
      </c>
      <c r="P3086" s="238">
        <f t="shared" si="294"/>
        <v>61004.307109315065</v>
      </c>
      <c r="Q3086" s="238">
        <f t="shared" si="295"/>
        <v>228074.34289068496</v>
      </c>
      <c r="R3086" s="89">
        <v>0.05</v>
      </c>
      <c r="S3086" s="238">
        <f t="shared" si="292"/>
        <v>216670.6257461507</v>
      </c>
    </row>
    <row r="3087" spans="2:19" ht="15" customHeight="1" x14ac:dyDescent="0.25">
      <c r="B3087" s="11">
        <v>3083</v>
      </c>
      <c r="C3087" s="161" t="s">
        <v>1329</v>
      </c>
      <c r="D3087" s="36"/>
      <c r="E3087" s="152">
        <v>42455</v>
      </c>
      <c r="F3087" s="58">
        <v>44482</v>
      </c>
      <c r="G3087" s="5">
        <f t="shared" si="290"/>
        <v>5.5534246575342463</v>
      </c>
      <c r="H3087" s="11">
        <v>25</v>
      </c>
      <c r="I3087" s="11"/>
      <c r="J3087" s="87">
        <v>0.05</v>
      </c>
      <c r="K3087" s="88">
        <f t="shared" si="291"/>
        <v>3.7999999999999999E-2</v>
      </c>
      <c r="L3087" s="238">
        <v>275313</v>
      </c>
      <c r="M3087" s="238">
        <v>188130.55</v>
      </c>
      <c r="N3087" s="89">
        <v>0.05</v>
      </c>
      <c r="O3087" s="239">
        <f t="shared" si="293"/>
        <v>289078.65000000002</v>
      </c>
      <c r="P3087" s="238">
        <f t="shared" si="294"/>
        <v>61004.307109315065</v>
      </c>
      <c r="Q3087" s="238">
        <f t="shared" si="295"/>
        <v>228074.34289068496</v>
      </c>
      <c r="R3087" s="89">
        <v>0.05</v>
      </c>
      <c r="S3087" s="238">
        <f t="shared" si="292"/>
        <v>216670.6257461507</v>
      </c>
    </row>
    <row r="3088" spans="2:19" ht="15" customHeight="1" x14ac:dyDescent="0.25">
      <c r="B3088" s="11">
        <v>3084</v>
      </c>
      <c r="C3088" s="161" t="s">
        <v>1329</v>
      </c>
      <c r="D3088" s="36"/>
      <c r="E3088" s="152">
        <v>42455</v>
      </c>
      <c r="F3088" s="58">
        <v>44482</v>
      </c>
      <c r="G3088" s="5">
        <f t="shared" si="290"/>
        <v>5.5534246575342463</v>
      </c>
      <c r="H3088" s="11">
        <v>25</v>
      </c>
      <c r="I3088" s="11"/>
      <c r="J3088" s="87">
        <v>0.05</v>
      </c>
      <c r="K3088" s="88">
        <f t="shared" si="291"/>
        <v>3.7999999999999999E-2</v>
      </c>
      <c r="L3088" s="238">
        <v>275313</v>
      </c>
      <c r="M3088" s="238">
        <v>188130.55</v>
      </c>
      <c r="N3088" s="89">
        <v>0.05</v>
      </c>
      <c r="O3088" s="239">
        <f t="shared" si="293"/>
        <v>289078.65000000002</v>
      </c>
      <c r="P3088" s="238">
        <f t="shared" si="294"/>
        <v>61004.307109315065</v>
      </c>
      <c r="Q3088" s="238">
        <f t="shared" si="295"/>
        <v>228074.34289068496</v>
      </c>
      <c r="R3088" s="89">
        <v>0.05</v>
      </c>
      <c r="S3088" s="238">
        <f t="shared" si="292"/>
        <v>216670.6257461507</v>
      </c>
    </row>
    <row r="3089" spans="2:19" ht="15" customHeight="1" x14ac:dyDescent="0.25">
      <c r="B3089" s="11">
        <v>3085</v>
      </c>
      <c r="C3089" s="161" t="s">
        <v>1329</v>
      </c>
      <c r="D3089" s="36"/>
      <c r="E3089" s="152">
        <v>42455</v>
      </c>
      <c r="F3089" s="58">
        <v>44482</v>
      </c>
      <c r="G3089" s="5">
        <f t="shared" si="290"/>
        <v>5.5534246575342463</v>
      </c>
      <c r="H3089" s="11">
        <v>25</v>
      </c>
      <c r="I3089" s="11"/>
      <c r="J3089" s="87">
        <v>0.05</v>
      </c>
      <c r="K3089" s="88">
        <f t="shared" si="291"/>
        <v>3.7999999999999999E-2</v>
      </c>
      <c r="L3089" s="238">
        <v>275313</v>
      </c>
      <c r="M3089" s="238">
        <v>188130.55</v>
      </c>
      <c r="N3089" s="89">
        <v>0.05</v>
      </c>
      <c r="O3089" s="239">
        <f t="shared" si="293"/>
        <v>289078.65000000002</v>
      </c>
      <c r="P3089" s="238">
        <f t="shared" si="294"/>
        <v>61004.307109315065</v>
      </c>
      <c r="Q3089" s="238">
        <f t="shared" si="295"/>
        <v>228074.34289068496</v>
      </c>
      <c r="R3089" s="89">
        <v>0.05</v>
      </c>
      <c r="S3089" s="238">
        <f t="shared" si="292"/>
        <v>216670.6257461507</v>
      </c>
    </row>
    <row r="3090" spans="2:19" ht="15" customHeight="1" x14ac:dyDescent="0.25">
      <c r="B3090" s="11">
        <v>3086</v>
      </c>
      <c r="C3090" s="161" t="s">
        <v>1329</v>
      </c>
      <c r="D3090" s="36"/>
      <c r="E3090" s="152">
        <v>42455</v>
      </c>
      <c r="F3090" s="58">
        <v>44482</v>
      </c>
      <c r="G3090" s="5">
        <f t="shared" si="290"/>
        <v>5.5534246575342463</v>
      </c>
      <c r="H3090" s="11">
        <v>25</v>
      </c>
      <c r="I3090" s="11"/>
      <c r="J3090" s="87">
        <v>0.05</v>
      </c>
      <c r="K3090" s="88">
        <f t="shared" si="291"/>
        <v>3.7999999999999999E-2</v>
      </c>
      <c r="L3090" s="238">
        <v>275313</v>
      </c>
      <c r="M3090" s="238">
        <v>188130.55</v>
      </c>
      <c r="N3090" s="89">
        <v>0.05</v>
      </c>
      <c r="O3090" s="239">
        <f t="shared" si="293"/>
        <v>289078.65000000002</v>
      </c>
      <c r="P3090" s="238">
        <f t="shared" si="294"/>
        <v>61004.307109315065</v>
      </c>
      <c r="Q3090" s="238">
        <f t="shared" si="295"/>
        <v>228074.34289068496</v>
      </c>
      <c r="R3090" s="89">
        <v>0.05</v>
      </c>
      <c r="S3090" s="238">
        <f t="shared" si="292"/>
        <v>216670.6257461507</v>
      </c>
    </row>
    <row r="3091" spans="2:19" ht="15" customHeight="1" x14ac:dyDescent="0.25">
      <c r="B3091" s="11">
        <v>3087</v>
      </c>
      <c r="C3091" s="161" t="s">
        <v>1329</v>
      </c>
      <c r="D3091" s="36"/>
      <c r="E3091" s="152">
        <v>42455</v>
      </c>
      <c r="F3091" s="58">
        <v>44482</v>
      </c>
      <c r="G3091" s="5">
        <f t="shared" si="290"/>
        <v>5.5534246575342463</v>
      </c>
      <c r="H3091" s="11">
        <v>25</v>
      </c>
      <c r="I3091" s="11"/>
      <c r="J3091" s="87">
        <v>0.05</v>
      </c>
      <c r="K3091" s="88">
        <f t="shared" si="291"/>
        <v>3.7999999999999999E-2</v>
      </c>
      <c r="L3091" s="238">
        <v>275313</v>
      </c>
      <c r="M3091" s="238">
        <v>188130.55</v>
      </c>
      <c r="N3091" s="89">
        <v>0.05</v>
      </c>
      <c r="O3091" s="239">
        <f t="shared" si="293"/>
        <v>289078.65000000002</v>
      </c>
      <c r="P3091" s="238">
        <f t="shared" si="294"/>
        <v>61004.307109315065</v>
      </c>
      <c r="Q3091" s="238">
        <f t="shared" si="295"/>
        <v>228074.34289068496</v>
      </c>
      <c r="R3091" s="89">
        <v>0.05</v>
      </c>
      <c r="S3091" s="238">
        <f t="shared" si="292"/>
        <v>216670.6257461507</v>
      </c>
    </row>
    <row r="3092" spans="2:19" ht="15" customHeight="1" x14ac:dyDescent="0.25">
      <c r="B3092" s="11">
        <v>3088</v>
      </c>
      <c r="C3092" s="161" t="s">
        <v>1329</v>
      </c>
      <c r="D3092" s="36"/>
      <c r="E3092" s="152">
        <v>42455</v>
      </c>
      <c r="F3092" s="58">
        <v>44482</v>
      </c>
      <c r="G3092" s="5">
        <f t="shared" si="290"/>
        <v>5.5534246575342463</v>
      </c>
      <c r="H3092" s="11">
        <v>25</v>
      </c>
      <c r="I3092" s="11"/>
      <c r="J3092" s="87">
        <v>0.05</v>
      </c>
      <c r="K3092" s="88">
        <f t="shared" si="291"/>
        <v>3.7999999999999999E-2</v>
      </c>
      <c r="L3092" s="238">
        <v>275313</v>
      </c>
      <c r="M3092" s="238">
        <v>188130.55</v>
      </c>
      <c r="N3092" s="89">
        <v>0.05</v>
      </c>
      <c r="O3092" s="239">
        <f t="shared" si="293"/>
        <v>289078.65000000002</v>
      </c>
      <c r="P3092" s="238">
        <f t="shared" si="294"/>
        <v>61004.307109315065</v>
      </c>
      <c r="Q3092" s="238">
        <f t="shared" si="295"/>
        <v>228074.34289068496</v>
      </c>
      <c r="R3092" s="89">
        <v>0.05</v>
      </c>
      <c r="S3092" s="238">
        <f t="shared" si="292"/>
        <v>216670.6257461507</v>
      </c>
    </row>
    <row r="3093" spans="2:19" ht="15" customHeight="1" x14ac:dyDescent="0.25">
      <c r="B3093" s="11">
        <v>3089</v>
      </c>
      <c r="C3093" s="161" t="s">
        <v>1329</v>
      </c>
      <c r="D3093" s="36"/>
      <c r="E3093" s="152">
        <v>42455</v>
      </c>
      <c r="F3093" s="58">
        <v>44482</v>
      </c>
      <c r="G3093" s="5">
        <f t="shared" si="290"/>
        <v>5.5534246575342463</v>
      </c>
      <c r="H3093" s="11">
        <v>25</v>
      </c>
      <c r="I3093" s="11"/>
      <c r="J3093" s="87">
        <v>0.05</v>
      </c>
      <c r="K3093" s="88">
        <f t="shared" si="291"/>
        <v>3.7999999999999999E-2</v>
      </c>
      <c r="L3093" s="238">
        <v>275313</v>
      </c>
      <c r="M3093" s="238">
        <v>188130.55</v>
      </c>
      <c r="N3093" s="89">
        <v>0.05</v>
      </c>
      <c r="O3093" s="239">
        <f t="shared" si="293"/>
        <v>289078.65000000002</v>
      </c>
      <c r="P3093" s="238">
        <f t="shared" si="294"/>
        <v>61004.307109315065</v>
      </c>
      <c r="Q3093" s="238">
        <f t="shared" si="295"/>
        <v>228074.34289068496</v>
      </c>
      <c r="R3093" s="89">
        <v>0.05</v>
      </c>
      <c r="S3093" s="238">
        <f t="shared" si="292"/>
        <v>216670.6257461507</v>
      </c>
    </row>
    <row r="3094" spans="2:19" ht="15" customHeight="1" x14ac:dyDescent="0.25">
      <c r="B3094" s="11">
        <v>3090</v>
      </c>
      <c r="C3094" s="161" t="s">
        <v>1329</v>
      </c>
      <c r="D3094" s="36"/>
      <c r="E3094" s="152">
        <v>42455</v>
      </c>
      <c r="F3094" s="58">
        <v>44482</v>
      </c>
      <c r="G3094" s="5">
        <f t="shared" si="290"/>
        <v>5.5534246575342463</v>
      </c>
      <c r="H3094" s="11">
        <v>25</v>
      </c>
      <c r="I3094" s="11"/>
      <c r="J3094" s="87">
        <v>0.05</v>
      </c>
      <c r="K3094" s="88">
        <f t="shared" si="291"/>
        <v>3.7999999999999999E-2</v>
      </c>
      <c r="L3094" s="238">
        <v>275313</v>
      </c>
      <c r="M3094" s="238">
        <v>188130.55</v>
      </c>
      <c r="N3094" s="89">
        <v>0.05</v>
      </c>
      <c r="O3094" s="239">
        <f t="shared" si="293"/>
        <v>289078.65000000002</v>
      </c>
      <c r="P3094" s="238">
        <f t="shared" si="294"/>
        <v>61004.307109315065</v>
      </c>
      <c r="Q3094" s="238">
        <f t="shared" si="295"/>
        <v>228074.34289068496</v>
      </c>
      <c r="R3094" s="89">
        <v>0.05</v>
      </c>
      <c r="S3094" s="238">
        <f t="shared" si="292"/>
        <v>216670.6257461507</v>
      </c>
    </row>
    <row r="3095" spans="2:19" ht="15" customHeight="1" x14ac:dyDescent="0.25">
      <c r="B3095" s="11">
        <v>3091</v>
      </c>
      <c r="C3095" s="161" t="s">
        <v>1329</v>
      </c>
      <c r="D3095" s="36"/>
      <c r="E3095" s="152">
        <v>42455</v>
      </c>
      <c r="F3095" s="58">
        <v>44482</v>
      </c>
      <c r="G3095" s="5">
        <f t="shared" si="290"/>
        <v>5.5534246575342463</v>
      </c>
      <c r="H3095" s="11">
        <v>25</v>
      </c>
      <c r="I3095" s="11"/>
      <c r="J3095" s="87">
        <v>0.05</v>
      </c>
      <c r="K3095" s="88">
        <f t="shared" si="291"/>
        <v>3.7999999999999999E-2</v>
      </c>
      <c r="L3095" s="238">
        <v>275313</v>
      </c>
      <c r="M3095" s="238">
        <v>188130.55</v>
      </c>
      <c r="N3095" s="89">
        <v>0.05</v>
      </c>
      <c r="O3095" s="239">
        <f t="shared" si="293"/>
        <v>289078.65000000002</v>
      </c>
      <c r="P3095" s="238">
        <f t="shared" si="294"/>
        <v>61004.307109315065</v>
      </c>
      <c r="Q3095" s="238">
        <f t="shared" si="295"/>
        <v>228074.34289068496</v>
      </c>
      <c r="R3095" s="89">
        <v>0.05</v>
      </c>
      <c r="S3095" s="238">
        <f t="shared" si="292"/>
        <v>216670.6257461507</v>
      </c>
    </row>
    <row r="3096" spans="2:19" ht="15" customHeight="1" x14ac:dyDescent="0.25">
      <c r="B3096" s="11">
        <v>3092</v>
      </c>
      <c r="C3096" s="161" t="s">
        <v>1329</v>
      </c>
      <c r="D3096" s="36"/>
      <c r="E3096" s="152">
        <v>42455</v>
      </c>
      <c r="F3096" s="58">
        <v>44482</v>
      </c>
      <c r="G3096" s="5">
        <f t="shared" si="290"/>
        <v>5.5534246575342463</v>
      </c>
      <c r="H3096" s="11">
        <v>25</v>
      </c>
      <c r="I3096" s="11"/>
      <c r="J3096" s="87">
        <v>0.05</v>
      </c>
      <c r="K3096" s="88">
        <f t="shared" si="291"/>
        <v>3.7999999999999999E-2</v>
      </c>
      <c r="L3096" s="238">
        <v>275313</v>
      </c>
      <c r="M3096" s="238">
        <v>188130.55</v>
      </c>
      <c r="N3096" s="89">
        <v>0.05</v>
      </c>
      <c r="O3096" s="239">
        <f t="shared" si="293"/>
        <v>289078.65000000002</v>
      </c>
      <c r="P3096" s="238">
        <f t="shared" si="294"/>
        <v>61004.307109315065</v>
      </c>
      <c r="Q3096" s="238">
        <f t="shared" si="295"/>
        <v>228074.34289068496</v>
      </c>
      <c r="R3096" s="89">
        <v>0.05</v>
      </c>
      <c r="S3096" s="238">
        <f t="shared" si="292"/>
        <v>216670.6257461507</v>
      </c>
    </row>
    <row r="3097" spans="2:19" ht="15" customHeight="1" x14ac:dyDescent="0.25">
      <c r="B3097" s="11">
        <v>3093</v>
      </c>
      <c r="C3097" s="161" t="s">
        <v>1329</v>
      </c>
      <c r="D3097" s="36"/>
      <c r="E3097" s="152">
        <v>42455</v>
      </c>
      <c r="F3097" s="58">
        <v>44482</v>
      </c>
      <c r="G3097" s="5">
        <f t="shared" si="290"/>
        <v>5.5534246575342463</v>
      </c>
      <c r="H3097" s="11">
        <v>25</v>
      </c>
      <c r="I3097" s="11"/>
      <c r="J3097" s="87">
        <v>0.05</v>
      </c>
      <c r="K3097" s="88">
        <f t="shared" si="291"/>
        <v>3.7999999999999999E-2</v>
      </c>
      <c r="L3097" s="238">
        <v>275313</v>
      </c>
      <c r="M3097" s="238">
        <v>188130.55</v>
      </c>
      <c r="N3097" s="89">
        <v>0.05</v>
      </c>
      <c r="O3097" s="239">
        <f t="shared" si="293"/>
        <v>289078.65000000002</v>
      </c>
      <c r="P3097" s="238">
        <f t="shared" si="294"/>
        <v>61004.307109315065</v>
      </c>
      <c r="Q3097" s="238">
        <f t="shared" si="295"/>
        <v>228074.34289068496</v>
      </c>
      <c r="R3097" s="89">
        <v>0.05</v>
      </c>
      <c r="S3097" s="238">
        <f t="shared" si="292"/>
        <v>216670.6257461507</v>
      </c>
    </row>
    <row r="3098" spans="2:19" ht="15" customHeight="1" x14ac:dyDescent="0.25">
      <c r="B3098" s="11">
        <v>3094</v>
      </c>
      <c r="C3098" s="161" t="s">
        <v>1329</v>
      </c>
      <c r="D3098" s="36"/>
      <c r="E3098" s="152">
        <v>42455</v>
      </c>
      <c r="F3098" s="58">
        <v>44482</v>
      </c>
      <c r="G3098" s="5">
        <f t="shared" si="290"/>
        <v>5.5534246575342463</v>
      </c>
      <c r="H3098" s="11">
        <v>25</v>
      </c>
      <c r="I3098" s="11"/>
      <c r="J3098" s="87">
        <v>0.05</v>
      </c>
      <c r="K3098" s="88">
        <f t="shared" si="291"/>
        <v>3.7999999999999999E-2</v>
      </c>
      <c r="L3098" s="238">
        <v>275313</v>
      </c>
      <c r="M3098" s="238">
        <v>188130.55</v>
      </c>
      <c r="N3098" s="89">
        <v>0.05</v>
      </c>
      <c r="O3098" s="239">
        <f t="shared" si="293"/>
        <v>289078.65000000002</v>
      </c>
      <c r="P3098" s="238">
        <f t="shared" si="294"/>
        <v>61004.307109315065</v>
      </c>
      <c r="Q3098" s="238">
        <f t="shared" si="295"/>
        <v>228074.34289068496</v>
      </c>
      <c r="R3098" s="89">
        <v>0.05</v>
      </c>
      <c r="S3098" s="238">
        <f t="shared" si="292"/>
        <v>216670.6257461507</v>
      </c>
    </row>
    <row r="3099" spans="2:19" ht="15" customHeight="1" x14ac:dyDescent="0.25">
      <c r="B3099" s="11">
        <v>3095</v>
      </c>
      <c r="C3099" s="161" t="s">
        <v>1329</v>
      </c>
      <c r="D3099" s="36"/>
      <c r="E3099" s="152">
        <v>42455</v>
      </c>
      <c r="F3099" s="58">
        <v>44482</v>
      </c>
      <c r="G3099" s="5">
        <f t="shared" si="290"/>
        <v>5.5534246575342463</v>
      </c>
      <c r="H3099" s="11">
        <v>25</v>
      </c>
      <c r="I3099" s="11"/>
      <c r="J3099" s="87">
        <v>0.05</v>
      </c>
      <c r="K3099" s="88">
        <f t="shared" si="291"/>
        <v>3.7999999999999999E-2</v>
      </c>
      <c r="L3099" s="238">
        <v>275313</v>
      </c>
      <c r="M3099" s="238">
        <v>188130.55</v>
      </c>
      <c r="N3099" s="89">
        <v>0.05</v>
      </c>
      <c r="O3099" s="239">
        <f t="shared" si="293"/>
        <v>289078.65000000002</v>
      </c>
      <c r="P3099" s="238">
        <f t="shared" si="294"/>
        <v>61004.307109315065</v>
      </c>
      <c r="Q3099" s="238">
        <f t="shared" si="295"/>
        <v>228074.34289068496</v>
      </c>
      <c r="R3099" s="89">
        <v>0.05</v>
      </c>
      <c r="S3099" s="238">
        <f t="shared" si="292"/>
        <v>216670.6257461507</v>
      </c>
    </row>
    <row r="3100" spans="2:19" ht="15" customHeight="1" x14ac:dyDescent="0.25">
      <c r="B3100" s="11">
        <v>3096</v>
      </c>
      <c r="C3100" s="161" t="s">
        <v>1329</v>
      </c>
      <c r="D3100" s="36"/>
      <c r="E3100" s="152">
        <v>42455</v>
      </c>
      <c r="F3100" s="58">
        <v>44482</v>
      </c>
      <c r="G3100" s="5">
        <f t="shared" si="290"/>
        <v>5.5534246575342463</v>
      </c>
      <c r="H3100" s="11">
        <v>25</v>
      </c>
      <c r="I3100" s="11"/>
      <c r="J3100" s="87">
        <v>0.05</v>
      </c>
      <c r="K3100" s="88">
        <f t="shared" si="291"/>
        <v>3.7999999999999999E-2</v>
      </c>
      <c r="L3100" s="238">
        <v>275313</v>
      </c>
      <c r="M3100" s="238">
        <v>188130.55</v>
      </c>
      <c r="N3100" s="89">
        <v>0.05</v>
      </c>
      <c r="O3100" s="239">
        <f t="shared" si="293"/>
        <v>289078.65000000002</v>
      </c>
      <c r="P3100" s="238">
        <f t="shared" si="294"/>
        <v>61004.307109315065</v>
      </c>
      <c r="Q3100" s="238">
        <f t="shared" si="295"/>
        <v>228074.34289068496</v>
      </c>
      <c r="R3100" s="89">
        <v>0.05</v>
      </c>
      <c r="S3100" s="238">
        <f t="shared" si="292"/>
        <v>216670.6257461507</v>
      </c>
    </row>
    <row r="3101" spans="2:19" ht="15" customHeight="1" x14ac:dyDescent="0.25">
      <c r="B3101" s="11">
        <v>3097</v>
      </c>
      <c r="C3101" s="161" t="s">
        <v>1329</v>
      </c>
      <c r="D3101" s="36"/>
      <c r="E3101" s="152">
        <v>42455</v>
      </c>
      <c r="F3101" s="58">
        <v>44482</v>
      </c>
      <c r="G3101" s="5">
        <f t="shared" si="290"/>
        <v>5.5534246575342463</v>
      </c>
      <c r="H3101" s="11">
        <v>25</v>
      </c>
      <c r="I3101" s="11"/>
      <c r="J3101" s="87">
        <v>0.05</v>
      </c>
      <c r="K3101" s="88">
        <f t="shared" si="291"/>
        <v>3.7999999999999999E-2</v>
      </c>
      <c r="L3101" s="238">
        <v>275313</v>
      </c>
      <c r="M3101" s="238">
        <v>188130.55</v>
      </c>
      <c r="N3101" s="89">
        <v>0.05</v>
      </c>
      <c r="O3101" s="239">
        <f t="shared" si="293"/>
        <v>289078.65000000002</v>
      </c>
      <c r="P3101" s="238">
        <f t="shared" si="294"/>
        <v>61004.307109315065</v>
      </c>
      <c r="Q3101" s="238">
        <f t="shared" si="295"/>
        <v>228074.34289068496</v>
      </c>
      <c r="R3101" s="89">
        <v>0.05</v>
      </c>
      <c r="S3101" s="238">
        <f t="shared" si="292"/>
        <v>216670.6257461507</v>
      </c>
    </row>
    <row r="3102" spans="2:19" ht="15" customHeight="1" x14ac:dyDescent="0.25">
      <c r="B3102" s="11">
        <v>3098</v>
      </c>
      <c r="C3102" s="161" t="s">
        <v>1329</v>
      </c>
      <c r="D3102" s="36"/>
      <c r="E3102" s="152">
        <v>42455</v>
      </c>
      <c r="F3102" s="58">
        <v>44482</v>
      </c>
      <c r="G3102" s="5">
        <f t="shared" si="290"/>
        <v>5.5534246575342463</v>
      </c>
      <c r="H3102" s="11">
        <v>25</v>
      </c>
      <c r="I3102" s="11"/>
      <c r="J3102" s="87">
        <v>0.05</v>
      </c>
      <c r="K3102" s="88">
        <f t="shared" si="291"/>
        <v>3.7999999999999999E-2</v>
      </c>
      <c r="L3102" s="238">
        <v>275313</v>
      </c>
      <c r="M3102" s="238">
        <v>188130.55</v>
      </c>
      <c r="N3102" s="89">
        <v>0.05</v>
      </c>
      <c r="O3102" s="239">
        <f t="shared" si="293"/>
        <v>289078.65000000002</v>
      </c>
      <c r="P3102" s="238">
        <f t="shared" si="294"/>
        <v>61004.307109315065</v>
      </c>
      <c r="Q3102" s="238">
        <f t="shared" si="295"/>
        <v>228074.34289068496</v>
      </c>
      <c r="R3102" s="89">
        <v>0.05</v>
      </c>
      <c r="S3102" s="238">
        <f t="shared" si="292"/>
        <v>216670.6257461507</v>
      </c>
    </row>
    <row r="3103" spans="2:19" ht="15" customHeight="1" x14ac:dyDescent="0.25">
      <c r="B3103" s="11">
        <v>3099</v>
      </c>
      <c r="C3103" s="161" t="s">
        <v>1329</v>
      </c>
      <c r="D3103" s="36"/>
      <c r="E3103" s="152">
        <v>42455</v>
      </c>
      <c r="F3103" s="58">
        <v>44482</v>
      </c>
      <c r="G3103" s="5">
        <f t="shared" si="290"/>
        <v>5.5534246575342463</v>
      </c>
      <c r="H3103" s="11">
        <v>25</v>
      </c>
      <c r="I3103" s="11"/>
      <c r="J3103" s="87">
        <v>0.05</v>
      </c>
      <c r="K3103" s="88">
        <f t="shared" si="291"/>
        <v>3.7999999999999999E-2</v>
      </c>
      <c r="L3103" s="238">
        <v>275313</v>
      </c>
      <c r="M3103" s="238">
        <v>188130.55</v>
      </c>
      <c r="N3103" s="89">
        <v>0.05</v>
      </c>
      <c r="O3103" s="239">
        <f t="shared" si="293"/>
        <v>289078.65000000002</v>
      </c>
      <c r="P3103" s="238">
        <f t="shared" si="294"/>
        <v>61004.307109315065</v>
      </c>
      <c r="Q3103" s="238">
        <f t="shared" si="295"/>
        <v>228074.34289068496</v>
      </c>
      <c r="R3103" s="89">
        <v>0.05</v>
      </c>
      <c r="S3103" s="238">
        <f t="shared" si="292"/>
        <v>216670.6257461507</v>
      </c>
    </row>
    <row r="3104" spans="2:19" ht="15" customHeight="1" x14ac:dyDescent="0.25">
      <c r="B3104" s="11">
        <v>3100</v>
      </c>
      <c r="C3104" s="161" t="s">
        <v>1329</v>
      </c>
      <c r="D3104" s="36"/>
      <c r="E3104" s="152">
        <v>42455</v>
      </c>
      <c r="F3104" s="58">
        <v>44482</v>
      </c>
      <c r="G3104" s="5">
        <f t="shared" si="290"/>
        <v>5.5534246575342463</v>
      </c>
      <c r="H3104" s="11">
        <v>25</v>
      </c>
      <c r="I3104" s="11"/>
      <c r="J3104" s="87">
        <v>0.05</v>
      </c>
      <c r="K3104" s="88">
        <f t="shared" si="291"/>
        <v>3.7999999999999999E-2</v>
      </c>
      <c r="L3104" s="238">
        <v>275313</v>
      </c>
      <c r="M3104" s="238">
        <v>188130.55</v>
      </c>
      <c r="N3104" s="89">
        <v>0.05</v>
      </c>
      <c r="O3104" s="239">
        <f t="shared" si="293"/>
        <v>289078.65000000002</v>
      </c>
      <c r="P3104" s="238">
        <f t="shared" si="294"/>
        <v>61004.307109315065</v>
      </c>
      <c r="Q3104" s="238">
        <f t="shared" si="295"/>
        <v>228074.34289068496</v>
      </c>
      <c r="R3104" s="89">
        <v>0.05</v>
      </c>
      <c r="S3104" s="238">
        <f t="shared" si="292"/>
        <v>216670.6257461507</v>
      </c>
    </row>
    <row r="3105" spans="2:19" ht="15" customHeight="1" x14ac:dyDescent="0.25">
      <c r="B3105" s="11">
        <v>3101</v>
      </c>
      <c r="C3105" s="161" t="s">
        <v>1329</v>
      </c>
      <c r="D3105" s="36"/>
      <c r="E3105" s="152">
        <v>42455</v>
      </c>
      <c r="F3105" s="58">
        <v>44482</v>
      </c>
      <c r="G3105" s="5">
        <f t="shared" si="290"/>
        <v>5.5534246575342463</v>
      </c>
      <c r="H3105" s="11">
        <v>25</v>
      </c>
      <c r="I3105" s="11"/>
      <c r="J3105" s="87">
        <v>0.05</v>
      </c>
      <c r="K3105" s="88">
        <f t="shared" si="291"/>
        <v>3.7999999999999999E-2</v>
      </c>
      <c r="L3105" s="238">
        <v>275313</v>
      </c>
      <c r="M3105" s="238">
        <v>188130.55</v>
      </c>
      <c r="N3105" s="89">
        <v>0.05</v>
      </c>
      <c r="O3105" s="239">
        <f t="shared" si="293"/>
        <v>289078.65000000002</v>
      </c>
      <c r="P3105" s="238">
        <f t="shared" si="294"/>
        <v>61004.307109315065</v>
      </c>
      <c r="Q3105" s="238">
        <f t="shared" si="295"/>
        <v>228074.34289068496</v>
      </c>
      <c r="R3105" s="89">
        <v>0.05</v>
      </c>
      <c r="S3105" s="238">
        <f t="shared" si="292"/>
        <v>216670.6257461507</v>
      </c>
    </row>
    <row r="3106" spans="2:19" ht="15" customHeight="1" x14ac:dyDescent="0.25">
      <c r="B3106" s="11">
        <v>3102</v>
      </c>
      <c r="C3106" s="161" t="s">
        <v>1329</v>
      </c>
      <c r="D3106" s="36"/>
      <c r="E3106" s="152">
        <v>42455</v>
      </c>
      <c r="F3106" s="58">
        <v>44482</v>
      </c>
      <c r="G3106" s="5">
        <f t="shared" si="290"/>
        <v>5.5534246575342463</v>
      </c>
      <c r="H3106" s="11">
        <v>25</v>
      </c>
      <c r="I3106" s="11"/>
      <c r="J3106" s="87">
        <v>0.05</v>
      </c>
      <c r="K3106" s="88">
        <f t="shared" si="291"/>
        <v>3.7999999999999999E-2</v>
      </c>
      <c r="L3106" s="238">
        <v>275313</v>
      </c>
      <c r="M3106" s="238">
        <v>188130.55</v>
      </c>
      <c r="N3106" s="89">
        <v>0.05</v>
      </c>
      <c r="O3106" s="239">
        <f t="shared" si="293"/>
        <v>289078.65000000002</v>
      </c>
      <c r="P3106" s="238">
        <f t="shared" si="294"/>
        <v>61004.307109315065</v>
      </c>
      <c r="Q3106" s="238">
        <f t="shared" si="295"/>
        <v>228074.34289068496</v>
      </c>
      <c r="R3106" s="89">
        <v>0.05</v>
      </c>
      <c r="S3106" s="238">
        <f t="shared" si="292"/>
        <v>216670.6257461507</v>
      </c>
    </row>
    <row r="3107" spans="2:19" ht="15" customHeight="1" x14ac:dyDescent="0.25">
      <c r="B3107" s="11">
        <v>3103</v>
      </c>
      <c r="C3107" s="161" t="s">
        <v>1329</v>
      </c>
      <c r="D3107" s="36"/>
      <c r="E3107" s="152">
        <v>42455</v>
      </c>
      <c r="F3107" s="58">
        <v>44482</v>
      </c>
      <c r="G3107" s="5">
        <f t="shared" si="290"/>
        <v>5.5534246575342463</v>
      </c>
      <c r="H3107" s="11">
        <v>25</v>
      </c>
      <c r="I3107" s="11"/>
      <c r="J3107" s="87">
        <v>0.05</v>
      </c>
      <c r="K3107" s="88">
        <f t="shared" si="291"/>
        <v>3.7999999999999999E-2</v>
      </c>
      <c r="L3107" s="238">
        <v>275313</v>
      </c>
      <c r="M3107" s="238">
        <v>188130.55</v>
      </c>
      <c r="N3107" s="89">
        <v>0.05</v>
      </c>
      <c r="O3107" s="239">
        <f t="shared" si="293"/>
        <v>289078.65000000002</v>
      </c>
      <c r="P3107" s="238">
        <f t="shared" si="294"/>
        <v>61004.307109315065</v>
      </c>
      <c r="Q3107" s="238">
        <f t="shared" si="295"/>
        <v>228074.34289068496</v>
      </c>
      <c r="R3107" s="89">
        <v>0.05</v>
      </c>
      <c r="S3107" s="238">
        <f t="shared" si="292"/>
        <v>216670.6257461507</v>
      </c>
    </row>
    <row r="3108" spans="2:19" ht="15" customHeight="1" x14ac:dyDescent="0.25">
      <c r="B3108" s="11">
        <v>3104</v>
      </c>
      <c r="C3108" s="161" t="s">
        <v>1329</v>
      </c>
      <c r="D3108" s="36"/>
      <c r="E3108" s="152">
        <v>42455</v>
      </c>
      <c r="F3108" s="58">
        <v>44482</v>
      </c>
      <c r="G3108" s="5">
        <f t="shared" si="290"/>
        <v>5.5534246575342463</v>
      </c>
      <c r="H3108" s="11">
        <v>25</v>
      </c>
      <c r="I3108" s="11"/>
      <c r="J3108" s="87">
        <v>0.05</v>
      </c>
      <c r="K3108" s="88">
        <f t="shared" si="291"/>
        <v>3.7999999999999999E-2</v>
      </c>
      <c r="L3108" s="238">
        <v>275313</v>
      </c>
      <c r="M3108" s="238">
        <v>188130.55</v>
      </c>
      <c r="N3108" s="89">
        <v>0.05</v>
      </c>
      <c r="O3108" s="239">
        <f t="shared" si="293"/>
        <v>289078.65000000002</v>
      </c>
      <c r="P3108" s="238">
        <f t="shared" si="294"/>
        <v>61004.307109315065</v>
      </c>
      <c r="Q3108" s="238">
        <f t="shared" si="295"/>
        <v>228074.34289068496</v>
      </c>
      <c r="R3108" s="89">
        <v>0.05</v>
      </c>
      <c r="S3108" s="238">
        <f t="shared" si="292"/>
        <v>216670.6257461507</v>
      </c>
    </row>
    <row r="3109" spans="2:19" ht="15" customHeight="1" x14ac:dyDescent="0.25">
      <c r="B3109" s="11">
        <v>3105</v>
      </c>
      <c r="C3109" s="161" t="s">
        <v>1329</v>
      </c>
      <c r="D3109" s="36"/>
      <c r="E3109" s="152">
        <v>42455</v>
      </c>
      <c r="F3109" s="58">
        <v>44482</v>
      </c>
      <c r="G3109" s="5">
        <f t="shared" si="290"/>
        <v>5.5534246575342463</v>
      </c>
      <c r="H3109" s="11">
        <v>25</v>
      </c>
      <c r="I3109" s="11"/>
      <c r="J3109" s="87">
        <v>0.05</v>
      </c>
      <c r="K3109" s="88">
        <f t="shared" si="291"/>
        <v>3.7999999999999999E-2</v>
      </c>
      <c r="L3109" s="238">
        <v>275313</v>
      </c>
      <c r="M3109" s="238">
        <v>188130.55</v>
      </c>
      <c r="N3109" s="89">
        <v>0.05</v>
      </c>
      <c r="O3109" s="239">
        <f t="shared" si="293"/>
        <v>289078.65000000002</v>
      </c>
      <c r="P3109" s="238">
        <f t="shared" si="294"/>
        <v>61004.307109315065</v>
      </c>
      <c r="Q3109" s="238">
        <f t="shared" si="295"/>
        <v>228074.34289068496</v>
      </c>
      <c r="R3109" s="89">
        <v>0.05</v>
      </c>
      <c r="S3109" s="238">
        <f t="shared" si="292"/>
        <v>216670.6257461507</v>
      </c>
    </row>
    <row r="3110" spans="2:19" ht="15" customHeight="1" x14ac:dyDescent="0.25">
      <c r="B3110" s="11">
        <v>3106</v>
      </c>
      <c r="C3110" s="161" t="s">
        <v>1329</v>
      </c>
      <c r="D3110" s="36"/>
      <c r="E3110" s="152">
        <v>42455</v>
      </c>
      <c r="F3110" s="58">
        <v>44482</v>
      </c>
      <c r="G3110" s="5">
        <f t="shared" si="290"/>
        <v>5.5534246575342463</v>
      </c>
      <c r="H3110" s="11">
        <v>25</v>
      </c>
      <c r="I3110" s="11"/>
      <c r="J3110" s="87">
        <v>0.05</v>
      </c>
      <c r="K3110" s="88">
        <f t="shared" si="291"/>
        <v>3.7999999999999999E-2</v>
      </c>
      <c r="L3110" s="238">
        <v>275313</v>
      </c>
      <c r="M3110" s="238">
        <v>188130.55</v>
      </c>
      <c r="N3110" s="89">
        <v>0.05</v>
      </c>
      <c r="O3110" s="239">
        <f t="shared" si="293"/>
        <v>289078.65000000002</v>
      </c>
      <c r="P3110" s="238">
        <f t="shared" si="294"/>
        <v>61004.307109315065</v>
      </c>
      <c r="Q3110" s="238">
        <f t="shared" si="295"/>
        <v>228074.34289068496</v>
      </c>
      <c r="R3110" s="89">
        <v>0.05</v>
      </c>
      <c r="S3110" s="238">
        <f t="shared" si="292"/>
        <v>216670.6257461507</v>
      </c>
    </row>
    <row r="3111" spans="2:19" ht="15" customHeight="1" x14ac:dyDescent="0.25">
      <c r="B3111" s="11">
        <v>3107</v>
      </c>
      <c r="C3111" s="161" t="s">
        <v>1329</v>
      </c>
      <c r="D3111" s="36"/>
      <c r="E3111" s="152">
        <v>42455</v>
      </c>
      <c r="F3111" s="58">
        <v>44482</v>
      </c>
      <c r="G3111" s="5">
        <f t="shared" si="290"/>
        <v>5.5534246575342463</v>
      </c>
      <c r="H3111" s="11">
        <v>25</v>
      </c>
      <c r="I3111" s="11"/>
      <c r="J3111" s="87">
        <v>0.05</v>
      </c>
      <c r="K3111" s="88">
        <f t="shared" si="291"/>
        <v>3.7999999999999999E-2</v>
      </c>
      <c r="L3111" s="238">
        <v>275313</v>
      </c>
      <c r="M3111" s="238">
        <v>188130.55</v>
      </c>
      <c r="N3111" s="89">
        <v>0.05</v>
      </c>
      <c r="O3111" s="239">
        <f t="shared" si="293"/>
        <v>289078.65000000002</v>
      </c>
      <c r="P3111" s="238">
        <f t="shared" si="294"/>
        <v>61004.307109315065</v>
      </c>
      <c r="Q3111" s="238">
        <f t="shared" si="295"/>
        <v>228074.34289068496</v>
      </c>
      <c r="R3111" s="89">
        <v>0.05</v>
      </c>
      <c r="S3111" s="238">
        <f t="shared" si="292"/>
        <v>216670.6257461507</v>
      </c>
    </row>
    <row r="3112" spans="2:19" ht="15" customHeight="1" x14ac:dyDescent="0.25">
      <c r="B3112" s="11">
        <v>3108</v>
      </c>
      <c r="C3112" s="161" t="s">
        <v>1329</v>
      </c>
      <c r="D3112" s="36"/>
      <c r="E3112" s="152">
        <v>42455</v>
      </c>
      <c r="F3112" s="58">
        <v>44482</v>
      </c>
      <c r="G3112" s="5">
        <f t="shared" si="290"/>
        <v>5.5534246575342463</v>
      </c>
      <c r="H3112" s="11">
        <v>25</v>
      </c>
      <c r="I3112" s="11"/>
      <c r="J3112" s="87">
        <v>0.05</v>
      </c>
      <c r="K3112" s="88">
        <f t="shared" si="291"/>
        <v>3.7999999999999999E-2</v>
      </c>
      <c r="L3112" s="238">
        <v>275313</v>
      </c>
      <c r="M3112" s="238">
        <v>188130.55</v>
      </c>
      <c r="N3112" s="89">
        <v>0.05</v>
      </c>
      <c r="O3112" s="239">
        <f t="shared" si="293"/>
        <v>289078.65000000002</v>
      </c>
      <c r="P3112" s="238">
        <f t="shared" si="294"/>
        <v>61004.307109315065</v>
      </c>
      <c r="Q3112" s="238">
        <f t="shared" si="295"/>
        <v>228074.34289068496</v>
      </c>
      <c r="R3112" s="89">
        <v>0.05</v>
      </c>
      <c r="S3112" s="238">
        <f t="shared" si="292"/>
        <v>216670.6257461507</v>
      </c>
    </row>
    <row r="3113" spans="2:19" ht="15" customHeight="1" x14ac:dyDescent="0.25">
      <c r="B3113" s="11">
        <v>3109</v>
      </c>
      <c r="C3113" s="161" t="s">
        <v>1330</v>
      </c>
      <c r="D3113" s="36"/>
      <c r="E3113" s="152">
        <v>42455</v>
      </c>
      <c r="F3113" s="58">
        <v>44482</v>
      </c>
      <c r="G3113" s="5">
        <f t="shared" si="290"/>
        <v>5.5534246575342463</v>
      </c>
      <c r="H3113" s="11">
        <v>25</v>
      </c>
      <c r="I3113" s="11"/>
      <c r="J3113" s="87">
        <v>0.05</v>
      </c>
      <c r="K3113" s="88">
        <f t="shared" si="291"/>
        <v>3.7999999999999999E-2</v>
      </c>
      <c r="L3113" s="238">
        <v>22268787</v>
      </c>
      <c r="M3113" s="238">
        <v>15217004.449999999</v>
      </c>
      <c r="N3113" s="89">
        <v>0.05</v>
      </c>
      <c r="O3113" s="239">
        <f t="shared" si="293"/>
        <v>23382226.350000001</v>
      </c>
      <c r="P3113" s="238">
        <f t="shared" si="294"/>
        <v>4934354.4296852052</v>
      </c>
      <c r="Q3113" s="238">
        <f t="shared" si="295"/>
        <v>18447871.920314796</v>
      </c>
      <c r="R3113" s="89">
        <v>0.05</v>
      </c>
      <c r="S3113" s="238">
        <f t="shared" si="292"/>
        <v>17525478.324299056</v>
      </c>
    </row>
    <row r="3114" spans="2:19" x14ac:dyDescent="0.25">
      <c r="B3114" s="11">
        <v>3110</v>
      </c>
      <c r="C3114" s="161" t="s">
        <v>1336</v>
      </c>
      <c r="D3114" s="36"/>
      <c r="E3114" s="152">
        <v>42455</v>
      </c>
      <c r="F3114" s="58">
        <v>44482</v>
      </c>
      <c r="G3114" s="5">
        <f t="shared" si="290"/>
        <v>5.5534246575342463</v>
      </c>
      <c r="H3114" s="11">
        <v>25</v>
      </c>
      <c r="I3114" s="11"/>
      <c r="J3114" s="87">
        <v>0.05</v>
      </c>
      <c r="K3114" s="88">
        <f t="shared" si="291"/>
        <v>3.7999999999999999E-2</v>
      </c>
      <c r="L3114" s="238">
        <v>21662586</v>
      </c>
      <c r="M3114" s="238">
        <v>14802767.1</v>
      </c>
      <c r="N3114" s="89">
        <v>0.05</v>
      </c>
      <c r="O3114" s="239">
        <f t="shared" si="293"/>
        <v>22745715.300000001</v>
      </c>
      <c r="P3114" s="238">
        <f t="shared" si="294"/>
        <v>4800031.4156104103</v>
      </c>
      <c r="Q3114" s="238">
        <f t="shared" si="295"/>
        <v>17945683.88438959</v>
      </c>
      <c r="R3114" s="89">
        <v>0.05</v>
      </c>
      <c r="S3114" s="238">
        <f t="shared" si="292"/>
        <v>17048399.690170109</v>
      </c>
    </row>
    <row r="3115" spans="2:19" ht="15" customHeight="1" x14ac:dyDescent="0.25">
      <c r="B3115" s="11">
        <v>3111</v>
      </c>
      <c r="C3115" s="161" t="s">
        <v>1344</v>
      </c>
      <c r="D3115" s="36"/>
      <c r="E3115" s="152">
        <v>42455</v>
      </c>
      <c r="F3115" s="58">
        <v>44482</v>
      </c>
      <c r="G3115" s="5">
        <f t="shared" si="290"/>
        <v>5.5534246575342463</v>
      </c>
      <c r="H3115" s="11">
        <v>25</v>
      </c>
      <c r="I3115" s="11"/>
      <c r="J3115" s="87">
        <v>0.05</v>
      </c>
      <c r="K3115" s="88">
        <f t="shared" si="291"/>
        <v>3.7999999999999999E-2</v>
      </c>
      <c r="L3115" s="238">
        <v>60542982</v>
      </c>
      <c r="M3115" s="238">
        <v>41371037.700000003</v>
      </c>
      <c r="N3115" s="89">
        <v>0.05</v>
      </c>
      <c r="O3115" s="239">
        <f t="shared" si="293"/>
        <v>63570131.100000001</v>
      </c>
      <c r="P3115" s="238">
        <f t="shared" si="294"/>
        <v>13415213.474270137</v>
      </c>
      <c r="Q3115" s="238">
        <f t="shared" si="295"/>
        <v>50154917.625729866</v>
      </c>
      <c r="R3115" s="89">
        <v>0.05</v>
      </c>
      <c r="S3115" s="238">
        <f t="shared" si="292"/>
        <v>47647171.744443372</v>
      </c>
    </row>
    <row r="3116" spans="2:19" x14ac:dyDescent="0.25">
      <c r="B3116" s="11">
        <v>3112</v>
      </c>
      <c r="C3116" s="161" t="s">
        <v>1390</v>
      </c>
      <c r="D3116" s="36"/>
      <c r="E3116" s="152">
        <v>42455</v>
      </c>
      <c r="F3116" s="58">
        <v>44482</v>
      </c>
      <c r="G3116" s="5">
        <f t="shared" si="290"/>
        <v>5.5534246575342463</v>
      </c>
      <c r="H3116" s="11">
        <v>25</v>
      </c>
      <c r="I3116" s="11"/>
      <c r="J3116" s="87">
        <v>0.05</v>
      </c>
      <c r="K3116" s="88">
        <f t="shared" si="291"/>
        <v>3.7999999999999999E-2</v>
      </c>
      <c r="L3116" s="238">
        <v>19681590</v>
      </c>
      <c r="M3116" s="238">
        <v>13449086.5</v>
      </c>
      <c r="N3116" s="89">
        <v>0.05</v>
      </c>
      <c r="O3116" s="239">
        <f t="shared" si="293"/>
        <v>20665669.5</v>
      </c>
      <c r="P3116" s="238">
        <f t="shared" si="294"/>
        <v>4361079.0654986296</v>
      </c>
      <c r="Q3116" s="238">
        <f t="shared" si="295"/>
        <v>16304590.43450137</v>
      </c>
      <c r="R3116" s="89">
        <v>0.05</v>
      </c>
      <c r="S3116" s="238">
        <f t="shared" si="292"/>
        <v>15489360.912776301</v>
      </c>
    </row>
    <row r="3117" spans="2:19" ht="15" customHeight="1" x14ac:dyDescent="0.25">
      <c r="B3117" s="11">
        <v>3113</v>
      </c>
      <c r="C3117" s="161" t="s">
        <v>1346</v>
      </c>
      <c r="D3117" s="36"/>
      <c r="E3117" s="152">
        <v>42455</v>
      </c>
      <c r="F3117" s="58">
        <v>44482</v>
      </c>
      <c r="G3117" s="5">
        <f t="shared" si="290"/>
        <v>5.5534246575342463</v>
      </c>
      <c r="H3117" s="11">
        <v>15</v>
      </c>
      <c r="I3117" s="11"/>
      <c r="J3117" s="87">
        <v>0.05</v>
      </c>
      <c r="K3117" s="88">
        <f t="shared" si="291"/>
        <v>6.3333333333333325E-2</v>
      </c>
      <c r="L3117" s="238">
        <v>3462131</v>
      </c>
      <c r="M3117" s="238">
        <v>2365789.5</v>
      </c>
      <c r="N3117" s="89">
        <v>0.06</v>
      </c>
      <c r="O3117" s="239">
        <f t="shared" si="293"/>
        <v>3669858.8600000003</v>
      </c>
      <c r="P3117" s="238">
        <f t="shared" si="294"/>
        <v>1290751.3632436527</v>
      </c>
      <c r="Q3117" s="238">
        <f t="shared" si="295"/>
        <v>2379107.4967563478</v>
      </c>
      <c r="R3117" s="89">
        <v>0.05</v>
      </c>
      <c r="S3117" s="238">
        <f t="shared" si="292"/>
        <v>2260152.1219185302</v>
      </c>
    </row>
    <row r="3118" spans="2:19" ht="15" customHeight="1" x14ac:dyDescent="0.25">
      <c r="B3118" s="11">
        <v>3114</v>
      </c>
      <c r="C3118" s="161" t="s">
        <v>1391</v>
      </c>
      <c r="D3118" s="36"/>
      <c r="E3118" s="152">
        <v>42455</v>
      </c>
      <c r="F3118" s="58">
        <v>44482</v>
      </c>
      <c r="G3118" s="5">
        <f t="shared" si="290"/>
        <v>5.5534246575342463</v>
      </c>
      <c r="H3118" s="11">
        <v>15</v>
      </c>
      <c r="I3118" s="11"/>
      <c r="J3118" s="87">
        <v>0.05</v>
      </c>
      <c r="K3118" s="88">
        <f t="shared" si="291"/>
        <v>6.3333333333333325E-2</v>
      </c>
      <c r="L3118" s="238">
        <v>102340819</v>
      </c>
      <c r="M3118" s="238">
        <v>69932893</v>
      </c>
      <c r="N3118" s="89">
        <v>0.05</v>
      </c>
      <c r="O3118" s="239">
        <f t="shared" si="293"/>
        <v>107457859.95</v>
      </c>
      <c r="P3118" s="238">
        <f t="shared" si="294"/>
        <v>37794744.842505477</v>
      </c>
      <c r="Q3118" s="238">
        <f t="shared" si="295"/>
        <v>69663115.107494533</v>
      </c>
      <c r="R3118" s="89">
        <v>0.05</v>
      </c>
      <c r="S3118" s="238">
        <f t="shared" si="292"/>
        <v>66179959.352119803</v>
      </c>
    </row>
    <row r="3119" spans="2:19" ht="15" customHeight="1" x14ac:dyDescent="0.25">
      <c r="B3119" s="11">
        <v>3115</v>
      </c>
      <c r="C3119" s="161" t="s">
        <v>1358</v>
      </c>
      <c r="D3119" s="36"/>
      <c r="E3119" s="152">
        <v>42455</v>
      </c>
      <c r="F3119" s="58">
        <v>44482</v>
      </c>
      <c r="G3119" s="5">
        <f t="shared" si="290"/>
        <v>5.5534246575342463</v>
      </c>
      <c r="H3119" s="11">
        <v>15</v>
      </c>
      <c r="I3119" s="11"/>
      <c r="J3119" s="87">
        <v>0.05</v>
      </c>
      <c r="K3119" s="88">
        <f t="shared" si="291"/>
        <v>6.3333333333333325E-2</v>
      </c>
      <c r="L3119" s="238">
        <v>1357653</v>
      </c>
      <c r="M3119" s="238">
        <v>927729.55</v>
      </c>
      <c r="N3119" s="89">
        <v>0.05</v>
      </c>
      <c r="O3119" s="239">
        <f t="shared" si="293"/>
        <v>1425535.6500000001</v>
      </c>
      <c r="P3119" s="238">
        <f t="shared" si="294"/>
        <v>501384.9724972602</v>
      </c>
      <c r="Q3119" s="238">
        <f t="shared" si="295"/>
        <v>924150.67750273994</v>
      </c>
      <c r="R3119" s="89">
        <v>0.05</v>
      </c>
      <c r="S3119" s="238">
        <f t="shared" si="292"/>
        <v>877943.14362760296</v>
      </c>
    </row>
    <row r="3120" spans="2:19" ht="15" customHeight="1" x14ac:dyDescent="0.25">
      <c r="B3120" s="11">
        <v>3116</v>
      </c>
      <c r="C3120" s="161" t="s">
        <v>1364</v>
      </c>
      <c r="D3120" s="36"/>
      <c r="E3120" s="152">
        <v>42455</v>
      </c>
      <c r="F3120" s="58">
        <v>44482</v>
      </c>
      <c r="G3120" s="5">
        <f t="shared" si="290"/>
        <v>5.5534246575342463</v>
      </c>
      <c r="H3120" s="11">
        <v>25</v>
      </c>
      <c r="I3120" s="11"/>
      <c r="J3120" s="87">
        <v>0.05</v>
      </c>
      <c r="K3120" s="88">
        <f t="shared" si="291"/>
        <v>3.7999999999999999E-2</v>
      </c>
      <c r="L3120" s="238">
        <v>3795404</v>
      </c>
      <c r="M3120" s="238">
        <v>2593526.0499999998</v>
      </c>
      <c r="N3120" s="89">
        <v>0.05</v>
      </c>
      <c r="O3120" s="239">
        <f t="shared" si="293"/>
        <v>3985174.2</v>
      </c>
      <c r="P3120" s="238">
        <f t="shared" si="294"/>
        <v>840991.85734027391</v>
      </c>
      <c r="Q3120" s="238">
        <f t="shared" si="295"/>
        <v>3144182.3426597263</v>
      </c>
      <c r="R3120" s="89">
        <v>0.05</v>
      </c>
      <c r="S3120" s="238">
        <f t="shared" si="292"/>
        <v>2986973.2255267398</v>
      </c>
    </row>
    <row r="3121" spans="2:19" ht="15" customHeight="1" x14ac:dyDescent="0.25">
      <c r="B3121" s="11">
        <v>3117</v>
      </c>
      <c r="C3121" s="161" t="s">
        <v>1365</v>
      </c>
      <c r="D3121" s="36"/>
      <c r="E3121" s="152">
        <v>42455</v>
      </c>
      <c r="F3121" s="58">
        <v>44482</v>
      </c>
      <c r="G3121" s="5">
        <f t="shared" si="290"/>
        <v>5.5534246575342463</v>
      </c>
      <c r="H3121" s="11">
        <v>25</v>
      </c>
      <c r="I3121" s="11"/>
      <c r="J3121" s="87">
        <v>0.05</v>
      </c>
      <c r="K3121" s="88">
        <f t="shared" si="291"/>
        <v>3.7999999999999999E-2</v>
      </c>
      <c r="L3121" s="238">
        <v>2836227</v>
      </c>
      <c r="M3121" s="238">
        <v>1938088.45</v>
      </c>
      <c r="N3121" s="89">
        <v>0.05</v>
      </c>
      <c r="O3121" s="239">
        <f t="shared" si="293"/>
        <v>2978038.35</v>
      </c>
      <c r="P3121" s="238">
        <f t="shared" si="294"/>
        <v>628455.8409509589</v>
      </c>
      <c r="Q3121" s="238">
        <f t="shared" si="295"/>
        <v>2349582.5090490412</v>
      </c>
      <c r="R3121" s="89">
        <v>0.05</v>
      </c>
      <c r="S3121" s="238">
        <f t="shared" si="292"/>
        <v>2232103.3835965889</v>
      </c>
    </row>
    <row r="3122" spans="2:19" ht="15" customHeight="1" x14ac:dyDescent="0.25">
      <c r="B3122" s="11">
        <v>3118</v>
      </c>
      <c r="C3122" s="161" t="s">
        <v>1365</v>
      </c>
      <c r="D3122" s="36"/>
      <c r="E3122" s="152">
        <v>42455</v>
      </c>
      <c r="F3122" s="58">
        <v>44482</v>
      </c>
      <c r="G3122" s="5">
        <f t="shared" si="290"/>
        <v>5.5534246575342463</v>
      </c>
      <c r="H3122" s="11">
        <v>25</v>
      </c>
      <c r="I3122" s="11"/>
      <c r="J3122" s="87">
        <v>0.05</v>
      </c>
      <c r="K3122" s="88">
        <f t="shared" si="291"/>
        <v>3.7999999999999999E-2</v>
      </c>
      <c r="L3122" s="238">
        <v>2836227</v>
      </c>
      <c r="M3122" s="238">
        <v>1938088.45</v>
      </c>
      <c r="N3122" s="89">
        <v>0.05</v>
      </c>
      <c r="O3122" s="239">
        <f t="shared" si="293"/>
        <v>2978038.35</v>
      </c>
      <c r="P3122" s="238">
        <f t="shared" si="294"/>
        <v>628455.8409509589</v>
      </c>
      <c r="Q3122" s="238">
        <f t="shared" si="295"/>
        <v>2349582.5090490412</v>
      </c>
      <c r="R3122" s="89">
        <v>0.05</v>
      </c>
      <c r="S3122" s="238">
        <f t="shared" si="292"/>
        <v>2232103.3835965889</v>
      </c>
    </row>
    <row r="3123" spans="2:19" ht="15" customHeight="1" x14ac:dyDescent="0.25">
      <c r="B3123" s="11">
        <v>3119</v>
      </c>
      <c r="C3123" s="161" t="s">
        <v>1366</v>
      </c>
      <c r="D3123" s="36"/>
      <c r="E3123" s="152">
        <v>42455</v>
      </c>
      <c r="F3123" s="58">
        <v>44482</v>
      </c>
      <c r="G3123" s="5">
        <f t="shared" si="290"/>
        <v>5.5534246575342463</v>
      </c>
      <c r="H3123" s="11">
        <v>25</v>
      </c>
      <c r="I3123" s="11"/>
      <c r="J3123" s="87">
        <v>0.05</v>
      </c>
      <c r="K3123" s="88">
        <f t="shared" si="291"/>
        <v>3.7999999999999999E-2</v>
      </c>
      <c r="L3123" s="238">
        <v>456363</v>
      </c>
      <c r="M3123" s="238">
        <v>311848.05</v>
      </c>
      <c r="N3123" s="89">
        <v>0.05</v>
      </c>
      <c r="O3123" s="239">
        <f t="shared" si="293"/>
        <v>479181.15</v>
      </c>
      <c r="P3123" s="238">
        <f t="shared" si="294"/>
        <v>101121.66372575343</v>
      </c>
      <c r="Q3123" s="238">
        <f t="shared" si="295"/>
        <v>378059.48627424659</v>
      </c>
      <c r="R3123" s="89">
        <v>0.05</v>
      </c>
      <c r="S3123" s="238">
        <f t="shared" si="292"/>
        <v>359156.51196053426</v>
      </c>
    </row>
    <row r="3124" spans="2:19" ht="15" customHeight="1" x14ac:dyDescent="0.25">
      <c r="B3124" s="11">
        <v>3120</v>
      </c>
      <c r="C3124" s="161" t="s">
        <v>1373</v>
      </c>
      <c r="D3124" s="36"/>
      <c r="E3124" s="152">
        <v>42455</v>
      </c>
      <c r="F3124" s="58">
        <v>44482</v>
      </c>
      <c r="G3124" s="5">
        <f t="shared" si="290"/>
        <v>5.5534246575342463</v>
      </c>
      <c r="H3124" s="11">
        <v>25</v>
      </c>
      <c r="I3124" s="11"/>
      <c r="J3124" s="87">
        <v>0.05</v>
      </c>
      <c r="K3124" s="88">
        <f t="shared" si="291"/>
        <v>3.7999999999999999E-2</v>
      </c>
      <c r="L3124" s="238">
        <v>7743309</v>
      </c>
      <c r="M3124" s="238">
        <v>5291261.1500000004</v>
      </c>
      <c r="N3124" s="89">
        <v>0.05</v>
      </c>
      <c r="O3124" s="239">
        <f t="shared" si="293"/>
        <v>8130474.4500000002</v>
      </c>
      <c r="P3124" s="238">
        <f t="shared" si="294"/>
        <v>1715775.1369471231</v>
      </c>
      <c r="Q3124" s="238">
        <f t="shared" si="295"/>
        <v>6414699.3130528769</v>
      </c>
      <c r="R3124" s="89">
        <v>0.05</v>
      </c>
      <c r="S3124" s="238">
        <f t="shared" si="292"/>
        <v>6093964.3474002331</v>
      </c>
    </row>
    <row r="3125" spans="2:19" ht="15" customHeight="1" x14ac:dyDescent="0.25">
      <c r="B3125" s="11">
        <v>3121</v>
      </c>
      <c r="C3125" s="161" t="s">
        <v>1374</v>
      </c>
      <c r="D3125" s="36"/>
      <c r="E3125" s="152">
        <v>42455</v>
      </c>
      <c r="F3125" s="58">
        <v>44482</v>
      </c>
      <c r="G3125" s="5">
        <f t="shared" si="290"/>
        <v>5.5534246575342463</v>
      </c>
      <c r="H3125" s="11">
        <v>25</v>
      </c>
      <c r="I3125" s="11"/>
      <c r="J3125" s="87">
        <v>0.05</v>
      </c>
      <c r="K3125" s="88">
        <f t="shared" si="291"/>
        <v>3.7999999999999999E-2</v>
      </c>
      <c r="L3125" s="238">
        <v>6174948</v>
      </c>
      <c r="M3125" s="238">
        <v>4219547.8</v>
      </c>
      <c r="N3125" s="89">
        <v>0.05</v>
      </c>
      <c r="O3125" s="239">
        <f t="shared" si="293"/>
        <v>6483695.4000000004</v>
      </c>
      <c r="P3125" s="238">
        <f t="shared" si="294"/>
        <v>1368255.128439452</v>
      </c>
      <c r="Q3125" s="238">
        <f t="shared" si="295"/>
        <v>5115440.2715605479</v>
      </c>
      <c r="R3125" s="89">
        <v>0.05</v>
      </c>
      <c r="S3125" s="238">
        <f t="shared" si="292"/>
        <v>4859668.2579825204</v>
      </c>
    </row>
    <row r="3126" spans="2:19" ht="15" customHeight="1" x14ac:dyDescent="0.25">
      <c r="B3126" s="11">
        <v>3122</v>
      </c>
      <c r="C3126" s="161" t="s">
        <v>1392</v>
      </c>
      <c r="D3126" s="36"/>
      <c r="E3126" s="152">
        <v>42455</v>
      </c>
      <c r="F3126" s="58">
        <v>44482</v>
      </c>
      <c r="G3126" s="5">
        <f t="shared" si="290"/>
        <v>5.5534246575342463</v>
      </c>
      <c r="H3126" s="11">
        <v>25</v>
      </c>
      <c r="I3126" s="11"/>
      <c r="J3126" s="87">
        <v>0.05</v>
      </c>
      <c r="K3126" s="88">
        <f t="shared" si="291"/>
        <v>3.7999999999999999E-2</v>
      </c>
      <c r="L3126" s="238">
        <v>8649769</v>
      </c>
      <c r="M3126" s="238">
        <v>5910675.5</v>
      </c>
      <c r="N3126" s="89">
        <v>0.05</v>
      </c>
      <c r="O3126" s="239">
        <f t="shared" si="293"/>
        <v>9082257.4500000011</v>
      </c>
      <c r="P3126" s="238">
        <f t="shared" si="294"/>
        <v>1916630.0338183565</v>
      </c>
      <c r="Q3126" s="238">
        <f t="shared" si="295"/>
        <v>7165627.4161816444</v>
      </c>
      <c r="R3126" s="89">
        <v>0.05</v>
      </c>
      <c r="S3126" s="238">
        <f t="shared" si="292"/>
        <v>6807346.0453725616</v>
      </c>
    </row>
    <row r="3127" spans="2:19" ht="15" customHeight="1" x14ac:dyDescent="0.25">
      <c r="B3127" s="11">
        <v>3123</v>
      </c>
      <c r="C3127" s="161" t="s">
        <v>1375</v>
      </c>
      <c r="D3127" s="36"/>
      <c r="E3127" s="152">
        <v>42455</v>
      </c>
      <c r="F3127" s="58">
        <v>44482</v>
      </c>
      <c r="G3127" s="5">
        <f t="shared" si="290"/>
        <v>5.5534246575342463</v>
      </c>
      <c r="H3127" s="11">
        <v>25</v>
      </c>
      <c r="I3127" s="11"/>
      <c r="J3127" s="87">
        <v>0.05</v>
      </c>
      <c r="K3127" s="88">
        <f t="shared" si="291"/>
        <v>3.7999999999999999E-2</v>
      </c>
      <c r="L3127" s="238">
        <v>7799501</v>
      </c>
      <c r="M3127" s="238">
        <v>5329659</v>
      </c>
      <c r="N3127" s="89">
        <v>0.05</v>
      </c>
      <c r="O3127" s="239">
        <f t="shared" si="293"/>
        <v>8189476.0500000007</v>
      </c>
      <c r="P3127" s="238">
        <f t="shared" si="294"/>
        <v>1728226.2526775342</v>
      </c>
      <c r="Q3127" s="238">
        <f t="shared" si="295"/>
        <v>6461249.797322467</v>
      </c>
      <c r="R3127" s="89">
        <v>0.05</v>
      </c>
      <c r="S3127" s="238">
        <f t="shared" si="292"/>
        <v>6138187.3074563434</v>
      </c>
    </row>
    <row r="3128" spans="2:19" ht="15" customHeight="1" x14ac:dyDescent="0.25">
      <c r="B3128" s="11">
        <v>3124</v>
      </c>
      <c r="C3128" s="161" t="s">
        <v>1376</v>
      </c>
      <c r="D3128" s="36"/>
      <c r="E3128" s="152">
        <v>42455</v>
      </c>
      <c r="F3128" s="58">
        <v>44482</v>
      </c>
      <c r="G3128" s="5">
        <f t="shared" si="290"/>
        <v>5.5534246575342463</v>
      </c>
      <c r="H3128" s="11">
        <v>25</v>
      </c>
      <c r="I3128" s="11"/>
      <c r="J3128" s="87">
        <v>0.05</v>
      </c>
      <c r="K3128" s="88">
        <f t="shared" si="291"/>
        <v>3.7999999999999999E-2</v>
      </c>
      <c r="L3128" s="238">
        <v>14110072</v>
      </c>
      <c r="M3128" s="238">
        <v>9641882.5500000007</v>
      </c>
      <c r="N3128" s="89">
        <v>0.05</v>
      </c>
      <c r="O3128" s="239">
        <f t="shared" si="293"/>
        <v>14815575.600000001</v>
      </c>
      <c r="P3128" s="238">
        <f t="shared" si="294"/>
        <v>3126532.9483989039</v>
      </c>
      <c r="Q3128" s="238">
        <f t="shared" si="295"/>
        <v>11689042.651601098</v>
      </c>
      <c r="R3128" s="89">
        <v>0.05</v>
      </c>
      <c r="S3128" s="238">
        <f t="shared" si="292"/>
        <v>11104590.519021044</v>
      </c>
    </row>
    <row r="3129" spans="2:19" ht="15" customHeight="1" x14ac:dyDescent="0.25">
      <c r="B3129" s="11">
        <v>3125</v>
      </c>
      <c r="C3129" s="161" t="s">
        <v>1377</v>
      </c>
      <c r="D3129" s="36"/>
      <c r="E3129" s="152">
        <v>42455</v>
      </c>
      <c r="F3129" s="58">
        <v>44482</v>
      </c>
      <c r="G3129" s="5">
        <f t="shared" si="290"/>
        <v>5.5534246575342463</v>
      </c>
      <c r="H3129" s="11">
        <v>8</v>
      </c>
      <c r="I3129" s="11"/>
      <c r="J3129" s="87">
        <v>0.05</v>
      </c>
      <c r="K3129" s="88">
        <f t="shared" si="291"/>
        <v>0.11874999999999999</v>
      </c>
      <c r="L3129" s="238">
        <v>9163656</v>
      </c>
      <c r="M3129" s="238">
        <v>6261831.5999999996</v>
      </c>
      <c r="N3129" s="89">
        <v>0.05</v>
      </c>
      <c r="O3129" s="239">
        <f t="shared" si="293"/>
        <v>9621838.8000000007</v>
      </c>
      <c r="P3129" s="238">
        <f t="shared" si="294"/>
        <v>6345306.1250753421</v>
      </c>
      <c r="Q3129" s="238">
        <f t="shared" si="295"/>
        <v>3276532.6749246586</v>
      </c>
      <c r="R3129" s="89">
        <v>0.05</v>
      </c>
      <c r="S3129" s="238">
        <f t="shared" si="292"/>
        <v>3112706.0411784253</v>
      </c>
    </row>
    <row r="3130" spans="2:19" ht="15" customHeight="1" x14ac:dyDescent="0.25">
      <c r="B3130" s="11">
        <v>3126</v>
      </c>
      <c r="C3130" s="161" t="s">
        <v>1393</v>
      </c>
      <c r="D3130" s="36"/>
      <c r="E3130" s="152">
        <v>42455</v>
      </c>
      <c r="F3130" s="58">
        <v>44482</v>
      </c>
      <c r="G3130" s="5">
        <f t="shared" si="290"/>
        <v>5.5534246575342463</v>
      </c>
      <c r="H3130" s="11">
        <v>25</v>
      </c>
      <c r="I3130" s="11"/>
      <c r="J3130" s="87">
        <v>0.05</v>
      </c>
      <c r="K3130" s="88">
        <f t="shared" si="291"/>
        <v>3.7999999999999999E-2</v>
      </c>
      <c r="L3130" s="238">
        <v>16441998</v>
      </c>
      <c r="M3130" s="238">
        <v>11235365.300000001</v>
      </c>
      <c r="N3130" s="89">
        <v>0.05</v>
      </c>
      <c r="O3130" s="239">
        <f t="shared" si="293"/>
        <v>17264097.900000002</v>
      </c>
      <c r="P3130" s="238">
        <f t="shared" si="294"/>
        <v>3643244.9447819181</v>
      </c>
      <c r="Q3130" s="238">
        <f t="shared" si="295"/>
        <v>13620852.955218084</v>
      </c>
      <c r="R3130" s="89">
        <v>0.05</v>
      </c>
      <c r="S3130" s="238">
        <f t="shared" si="292"/>
        <v>12939810.307457179</v>
      </c>
    </row>
    <row r="3131" spans="2:19" ht="15" customHeight="1" x14ac:dyDescent="0.25">
      <c r="B3131" s="11">
        <v>3127</v>
      </c>
      <c r="C3131" s="161" t="s">
        <v>1393</v>
      </c>
      <c r="D3131" s="36"/>
      <c r="E3131" s="152">
        <v>42455</v>
      </c>
      <c r="F3131" s="58">
        <v>44482</v>
      </c>
      <c r="G3131" s="5">
        <f t="shared" si="290"/>
        <v>5.5534246575342463</v>
      </c>
      <c r="H3131" s="11">
        <v>25</v>
      </c>
      <c r="I3131" s="11"/>
      <c r="J3131" s="87">
        <v>0.05</v>
      </c>
      <c r="K3131" s="88">
        <f t="shared" si="291"/>
        <v>3.7999999999999999E-2</v>
      </c>
      <c r="L3131" s="238">
        <v>16441998</v>
      </c>
      <c r="M3131" s="238">
        <v>11235365.300000001</v>
      </c>
      <c r="N3131" s="89">
        <v>0.05</v>
      </c>
      <c r="O3131" s="239">
        <f t="shared" si="293"/>
        <v>17264097.900000002</v>
      </c>
      <c r="P3131" s="238">
        <f t="shared" si="294"/>
        <v>3643244.9447819181</v>
      </c>
      <c r="Q3131" s="238">
        <f t="shared" si="295"/>
        <v>13620852.955218084</v>
      </c>
      <c r="R3131" s="89">
        <v>0.05</v>
      </c>
      <c r="S3131" s="238">
        <f t="shared" si="292"/>
        <v>12939810.307457179</v>
      </c>
    </row>
    <row r="3132" spans="2:19" ht="15" customHeight="1" x14ac:dyDescent="0.25">
      <c r="B3132" s="11">
        <v>3128</v>
      </c>
      <c r="C3132" s="161" t="s">
        <v>1378</v>
      </c>
      <c r="D3132" s="36"/>
      <c r="E3132" s="152">
        <v>42455</v>
      </c>
      <c r="F3132" s="58">
        <v>44482</v>
      </c>
      <c r="G3132" s="5">
        <f t="shared" si="290"/>
        <v>5.5534246575342463</v>
      </c>
      <c r="H3132" s="11">
        <v>15</v>
      </c>
      <c r="I3132" s="11"/>
      <c r="J3132" s="87">
        <v>0.05</v>
      </c>
      <c r="K3132" s="88">
        <f t="shared" si="291"/>
        <v>6.3333333333333325E-2</v>
      </c>
      <c r="L3132" s="238">
        <v>78429706</v>
      </c>
      <c r="M3132" s="238">
        <v>53593632.450000003</v>
      </c>
      <c r="N3132" s="89">
        <v>0.05</v>
      </c>
      <c r="O3132" s="239">
        <f t="shared" si="293"/>
        <v>82351191.299999997</v>
      </c>
      <c r="P3132" s="238">
        <f t="shared" si="294"/>
        <v>28964305.301706843</v>
      </c>
      <c r="Q3132" s="238">
        <f t="shared" si="295"/>
        <v>53386885.998293154</v>
      </c>
      <c r="R3132" s="89">
        <v>0.05</v>
      </c>
      <c r="S3132" s="238">
        <f t="shared" si="292"/>
        <v>50717541.698378496</v>
      </c>
    </row>
    <row r="3133" spans="2:19" ht="15" customHeight="1" x14ac:dyDescent="0.25">
      <c r="B3133" s="11">
        <v>3129</v>
      </c>
      <c r="C3133" s="161" t="s">
        <v>1379</v>
      </c>
      <c r="D3133" s="36"/>
      <c r="E3133" s="152">
        <v>42455</v>
      </c>
      <c r="F3133" s="58">
        <v>44482</v>
      </c>
      <c r="G3133" s="5">
        <f t="shared" si="290"/>
        <v>5.5534246575342463</v>
      </c>
      <c r="H3133" s="11">
        <v>15</v>
      </c>
      <c r="I3133" s="11"/>
      <c r="J3133" s="87">
        <v>0.05</v>
      </c>
      <c r="K3133" s="88">
        <f t="shared" si="291"/>
        <v>6.3333333333333325E-2</v>
      </c>
      <c r="L3133" s="238">
        <v>1232406</v>
      </c>
      <c r="M3133" s="238">
        <v>842144.1</v>
      </c>
      <c r="N3133" s="89">
        <v>0.05</v>
      </c>
      <c r="O3133" s="239">
        <f t="shared" si="293"/>
        <v>1294026.3</v>
      </c>
      <c r="P3133" s="238">
        <f t="shared" si="294"/>
        <v>455130.9122547945</v>
      </c>
      <c r="Q3133" s="238">
        <f t="shared" si="295"/>
        <v>838895.38774520555</v>
      </c>
      <c r="R3133" s="89">
        <v>0.05</v>
      </c>
      <c r="S3133" s="238">
        <f t="shared" si="292"/>
        <v>796950.61835794523</v>
      </c>
    </row>
    <row r="3134" spans="2:19" ht="15" customHeight="1" x14ac:dyDescent="0.25">
      <c r="B3134" s="11">
        <v>3130</v>
      </c>
      <c r="C3134" s="161" t="s">
        <v>1380</v>
      </c>
      <c r="D3134" s="36"/>
      <c r="E3134" s="152">
        <v>42455</v>
      </c>
      <c r="F3134" s="58">
        <v>44482</v>
      </c>
      <c r="G3134" s="5">
        <f t="shared" si="290"/>
        <v>5.5534246575342463</v>
      </c>
      <c r="H3134" s="11">
        <v>15</v>
      </c>
      <c r="I3134" s="11"/>
      <c r="J3134" s="87">
        <v>0.05</v>
      </c>
      <c r="K3134" s="88">
        <f t="shared" si="291"/>
        <v>6.3333333333333325E-2</v>
      </c>
      <c r="L3134" s="238">
        <v>2651104</v>
      </c>
      <c r="M3134" s="238">
        <v>1811587.75</v>
      </c>
      <c r="N3134" s="89">
        <v>0.05</v>
      </c>
      <c r="O3134" s="239">
        <f t="shared" si="293"/>
        <v>2783659.2</v>
      </c>
      <c r="P3134" s="238">
        <f t="shared" si="294"/>
        <v>979059.97049863008</v>
      </c>
      <c r="Q3134" s="238">
        <f t="shared" si="295"/>
        <v>1804599.2295013701</v>
      </c>
      <c r="R3134" s="89">
        <v>0.05</v>
      </c>
      <c r="S3134" s="238">
        <f t="shared" si="292"/>
        <v>1714369.2680263016</v>
      </c>
    </row>
    <row r="3135" spans="2:19" ht="15" customHeight="1" x14ac:dyDescent="0.25">
      <c r="B3135" s="11">
        <v>3131</v>
      </c>
      <c r="C3135" s="161" t="s">
        <v>1381</v>
      </c>
      <c r="D3135" s="36"/>
      <c r="E3135" s="152">
        <v>42455</v>
      </c>
      <c r="F3135" s="58">
        <v>44482</v>
      </c>
      <c r="G3135" s="5">
        <f t="shared" si="290"/>
        <v>5.5534246575342463</v>
      </c>
      <c r="H3135" s="11">
        <v>10</v>
      </c>
      <c r="I3135" s="11"/>
      <c r="J3135" s="87">
        <v>0.05</v>
      </c>
      <c r="K3135" s="88">
        <f t="shared" si="291"/>
        <v>9.5000000000000001E-2</v>
      </c>
      <c r="L3135" s="238">
        <v>23913115</v>
      </c>
      <c r="M3135" s="238">
        <v>16340628.6</v>
      </c>
      <c r="N3135" s="89">
        <v>0.08</v>
      </c>
      <c r="O3135" s="239">
        <f t="shared" si="293"/>
        <v>25826164.200000003</v>
      </c>
      <c r="P3135" s="238">
        <f t="shared" si="294"/>
        <v>13625247.422391782</v>
      </c>
      <c r="Q3135" s="238">
        <f t="shared" si="295"/>
        <v>12200916.777608221</v>
      </c>
      <c r="R3135" s="89">
        <v>0.05</v>
      </c>
      <c r="S3135" s="238">
        <f t="shared" si="292"/>
        <v>11590870.938727809</v>
      </c>
    </row>
    <row r="3136" spans="2:19" ht="15" customHeight="1" x14ac:dyDescent="0.25">
      <c r="B3136" s="11">
        <v>3132</v>
      </c>
      <c r="C3136" s="161" t="s">
        <v>1381</v>
      </c>
      <c r="D3136" s="36"/>
      <c r="E3136" s="152">
        <v>42455</v>
      </c>
      <c r="F3136" s="58">
        <v>44482</v>
      </c>
      <c r="G3136" s="5">
        <f t="shared" si="290"/>
        <v>5.5534246575342463</v>
      </c>
      <c r="H3136" s="11">
        <v>10</v>
      </c>
      <c r="I3136" s="11"/>
      <c r="J3136" s="87">
        <v>0.05</v>
      </c>
      <c r="K3136" s="88">
        <f t="shared" si="291"/>
        <v>9.5000000000000001E-2</v>
      </c>
      <c r="L3136" s="238">
        <v>23913115</v>
      </c>
      <c r="M3136" s="238">
        <v>16340628.6</v>
      </c>
      <c r="N3136" s="89">
        <v>0.08</v>
      </c>
      <c r="O3136" s="239">
        <f t="shared" si="293"/>
        <v>25826164.200000003</v>
      </c>
      <c r="P3136" s="238">
        <f t="shared" si="294"/>
        <v>13625247.422391782</v>
      </c>
      <c r="Q3136" s="238">
        <f t="shared" si="295"/>
        <v>12200916.777608221</v>
      </c>
      <c r="R3136" s="89">
        <v>0.05</v>
      </c>
      <c r="S3136" s="238">
        <f t="shared" si="292"/>
        <v>11590870.938727809</v>
      </c>
    </row>
    <row r="3137" spans="2:19" ht="15" customHeight="1" x14ac:dyDescent="0.25">
      <c r="B3137" s="11">
        <v>3133</v>
      </c>
      <c r="C3137" s="161" t="s">
        <v>1382</v>
      </c>
      <c r="D3137" s="36"/>
      <c r="E3137" s="152">
        <v>42455</v>
      </c>
      <c r="F3137" s="58">
        <v>44482</v>
      </c>
      <c r="G3137" s="5">
        <f t="shared" si="290"/>
        <v>5.5534246575342463</v>
      </c>
      <c r="H3137" s="11">
        <v>8</v>
      </c>
      <c r="I3137" s="11"/>
      <c r="J3137" s="87">
        <v>0.05</v>
      </c>
      <c r="K3137" s="88">
        <f t="shared" si="291"/>
        <v>0.11874999999999999</v>
      </c>
      <c r="L3137" s="238">
        <v>85995937</v>
      </c>
      <c r="M3137" s="238">
        <v>58763890.299999997</v>
      </c>
      <c r="N3137" s="89">
        <v>0.05</v>
      </c>
      <c r="O3137" s="239">
        <f t="shared" si="293"/>
        <v>90295733.850000009</v>
      </c>
      <c r="P3137" s="238">
        <f t="shared" si="294"/>
        <v>59547253.38638784</v>
      </c>
      <c r="Q3137" s="238">
        <f t="shared" si="295"/>
        <v>30748480.463612169</v>
      </c>
      <c r="R3137" s="89">
        <v>0.05</v>
      </c>
      <c r="S3137" s="238">
        <f t="shared" si="292"/>
        <v>29211056.440431558</v>
      </c>
    </row>
    <row r="3138" spans="2:19" ht="15" customHeight="1" x14ac:dyDescent="0.25">
      <c r="B3138" s="11">
        <v>3134</v>
      </c>
      <c r="C3138" s="161" t="s">
        <v>1384</v>
      </c>
      <c r="D3138" s="36"/>
      <c r="E3138" s="152">
        <v>42455</v>
      </c>
      <c r="F3138" s="58">
        <v>44482</v>
      </c>
      <c r="G3138" s="5">
        <f t="shared" si="290"/>
        <v>5.5534246575342463</v>
      </c>
      <c r="H3138" s="11">
        <v>15</v>
      </c>
      <c r="I3138" s="11"/>
      <c r="J3138" s="87">
        <v>0.05</v>
      </c>
      <c r="K3138" s="88">
        <f t="shared" si="291"/>
        <v>6.3333333333333325E-2</v>
      </c>
      <c r="L3138" s="238">
        <v>4797331</v>
      </c>
      <c r="M3138" s="238">
        <v>3278176.2</v>
      </c>
      <c r="N3138" s="89">
        <v>0.05</v>
      </c>
      <c r="O3138" s="239">
        <f t="shared" si="293"/>
        <v>5037197.55</v>
      </c>
      <c r="P3138" s="238">
        <f t="shared" si="294"/>
        <v>1771667.4816726025</v>
      </c>
      <c r="Q3138" s="238">
        <f t="shared" si="295"/>
        <v>3265530.0683273971</v>
      </c>
      <c r="R3138" s="89">
        <v>0.05</v>
      </c>
      <c r="S3138" s="238">
        <f t="shared" si="292"/>
        <v>3102253.564911027</v>
      </c>
    </row>
    <row r="3139" spans="2:19" ht="15" customHeight="1" x14ac:dyDescent="0.25">
      <c r="B3139" s="11">
        <v>3135</v>
      </c>
      <c r="C3139" s="161" t="s">
        <v>1394</v>
      </c>
      <c r="D3139" s="36"/>
      <c r="E3139" s="152">
        <v>42455</v>
      </c>
      <c r="F3139" s="58">
        <v>44482</v>
      </c>
      <c r="G3139" s="5">
        <f t="shared" si="290"/>
        <v>5.5534246575342463</v>
      </c>
      <c r="H3139" s="11">
        <v>25</v>
      </c>
      <c r="I3139" s="11"/>
      <c r="J3139" s="87">
        <v>0.05</v>
      </c>
      <c r="K3139" s="88">
        <f t="shared" si="291"/>
        <v>3.7999999999999999E-2</v>
      </c>
      <c r="L3139" s="238">
        <v>18722187</v>
      </c>
      <c r="M3139" s="238">
        <v>12793494.449999999</v>
      </c>
      <c r="N3139" s="89">
        <v>0.05</v>
      </c>
      <c r="O3139" s="239">
        <f t="shared" si="293"/>
        <v>19658296.350000001</v>
      </c>
      <c r="P3139" s="238">
        <f t="shared" si="294"/>
        <v>4148492.9716578079</v>
      </c>
      <c r="Q3139" s="238">
        <f t="shared" si="295"/>
        <v>15509803.378342193</v>
      </c>
      <c r="R3139" s="89">
        <v>0.05</v>
      </c>
      <c r="S3139" s="238">
        <f t="shared" si="292"/>
        <v>14734313.209425082</v>
      </c>
    </row>
    <row r="3140" spans="2:19" ht="15" customHeight="1" x14ac:dyDescent="0.25">
      <c r="B3140" s="11">
        <v>3136</v>
      </c>
      <c r="C3140" s="161" t="s">
        <v>1395</v>
      </c>
      <c r="D3140" s="36"/>
      <c r="E3140" s="152">
        <v>42455</v>
      </c>
      <c r="F3140" s="58">
        <v>44482</v>
      </c>
      <c r="G3140" s="5">
        <f t="shared" si="290"/>
        <v>5.5534246575342463</v>
      </c>
      <c r="H3140" s="11">
        <v>15</v>
      </c>
      <c r="I3140" s="11"/>
      <c r="J3140" s="87">
        <v>0.05</v>
      </c>
      <c r="K3140" s="88">
        <f t="shared" si="291"/>
        <v>6.3333333333333325E-2</v>
      </c>
      <c r="L3140" s="238">
        <v>1268800</v>
      </c>
      <c r="M3140" s="238">
        <v>867013.35</v>
      </c>
      <c r="N3140" s="89">
        <v>0.05</v>
      </c>
      <c r="O3140" s="239">
        <f t="shared" si="293"/>
        <v>1332240</v>
      </c>
      <c r="P3140" s="238">
        <f t="shared" si="294"/>
        <v>468571.31616438343</v>
      </c>
      <c r="Q3140" s="238">
        <f t="shared" si="295"/>
        <v>863668.68383561657</v>
      </c>
      <c r="R3140" s="89">
        <v>0.05</v>
      </c>
      <c r="S3140" s="238">
        <f t="shared" si="292"/>
        <v>820485.2496438357</v>
      </c>
    </row>
    <row r="3141" spans="2:19" ht="15" customHeight="1" x14ac:dyDescent="0.25">
      <c r="B3141" s="11">
        <v>3137</v>
      </c>
      <c r="C3141" s="161" t="s">
        <v>1396</v>
      </c>
      <c r="D3141" s="36"/>
      <c r="E3141" s="152">
        <v>42653</v>
      </c>
      <c r="F3141" s="58">
        <v>44482</v>
      </c>
      <c r="G3141" s="5">
        <f t="shared" ref="G3141:G3204" si="296">(F3141-E3141)/(EDATE(F3141,12)-F3141)</f>
        <v>5.0109589041095894</v>
      </c>
      <c r="H3141" s="11">
        <v>15</v>
      </c>
      <c r="I3141" s="11"/>
      <c r="J3141" s="87">
        <v>0.05</v>
      </c>
      <c r="K3141" s="88">
        <f t="shared" ref="K3141:K3204" si="297">(1-J3141)/H3141</f>
        <v>6.3333333333333325E-2</v>
      </c>
      <c r="L3141" s="238">
        <v>2222423</v>
      </c>
      <c r="M3141" s="238">
        <v>1593300.98</v>
      </c>
      <c r="N3141" s="89">
        <v>0.06</v>
      </c>
      <c r="O3141" s="239">
        <f t="shared" si="293"/>
        <v>2355768.38</v>
      </c>
      <c r="P3141" s="238">
        <f t="shared" si="294"/>
        <v>747628.37418611872</v>
      </c>
      <c r="Q3141" s="238">
        <f t="shared" si="295"/>
        <v>1608140.0058138813</v>
      </c>
      <c r="R3141" s="89">
        <v>0.05</v>
      </c>
      <c r="S3141" s="238">
        <f t="shared" ref="S3141:S3204" si="298">IF(M3141&lt;=0,0,IF(Q3141&lt;=J3141*O3141,J3141*O3141,Q3141*(1-R3141)))</f>
        <v>1527733.0055231871</v>
      </c>
    </row>
    <row r="3142" spans="2:19" ht="15" customHeight="1" x14ac:dyDescent="0.25">
      <c r="B3142" s="11">
        <v>3138</v>
      </c>
      <c r="C3142" s="161" t="s">
        <v>1397</v>
      </c>
      <c r="D3142" s="36"/>
      <c r="E3142" s="152">
        <v>42689</v>
      </c>
      <c r="F3142" s="58">
        <v>44482</v>
      </c>
      <c r="G3142" s="5">
        <f t="shared" si="296"/>
        <v>4.912328767123288</v>
      </c>
      <c r="H3142" s="11">
        <v>5</v>
      </c>
      <c r="I3142" s="11"/>
      <c r="J3142" s="87">
        <v>0.05</v>
      </c>
      <c r="K3142" s="88">
        <f t="shared" si="297"/>
        <v>0.19</v>
      </c>
      <c r="L3142" s="238">
        <v>17499.38</v>
      </c>
      <c r="M3142" s="238">
        <v>12650.22</v>
      </c>
      <c r="N3142" s="89">
        <v>0.05</v>
      </c>
      <c r="O3142" s="239">
        <f t="shared" ref="O3142:O3205" si="299">L3142*(1+N3142)</f>
        <v>18374.349000000002</v>
      </c>
      <c r="P3142" s="238">
        <f t="shared" ref="P3142:P3205" si="300">O3142*K3142*G3142</f>
        <v>17149.560202273977</v>
      </c>
      <c r="Q3142" s="238">
        <f t="shared" ref="Q3142:Q3205" si="301">MAX(O3142-P3142,0)</f>
        <v>1224.7887977260252</v>
      </c>
      <c r="R3142" s="89">
        <v>0.05</v>
      </c>
      <c r="S3142" s="238">
        <f t="shared" si="298"/>
        <v>1163.5493578397238</v>
      </c>
    </row>
    <row r="3143" spans="2:19" ht="15" customHeight="1" x14ac:dyDescent="0.25">
      <c r="B3143" s="11">
        <v>3139</v>
      </c>
      <c r="C3143" s="161" t="s">
        <v>1397</v>
      </c>
      <c r="D3143" s="36"/>
      <c r="E3143" s="152">
        <v>42689</v>
      </c>
      <c r="F3143" s="58">
        <v>44482</v>
      </c>
      <c r="G3143" s="5">
        <f t="shared" si="296"/>
        <v>4.912328767123288</v>
      </c>
      <c r="H3143" s="11">
        <v>5</v>
      </c>
      <c r="I3143" s="11"/>
      <c r="J3143" s="87">
        <v>0.05</v>
      </c>
      <c r="K3143" s="88">
        <f t="shared" si="297"/>
        <v>0.19</v>
      </c>
      <c r="L3143" s="238">
        <v>17499.38</v>
      </c>
      <c r="M3143" s="238">
        <v>12650.22</v>
      </c>
      <c r="N3143" s="89">
        <v>0.05</v>
      </c>
      <c r="O3143" s="239">
        <f t="shared" si="299"/>
        <v>18374.349000000002</v>
      </c>
      <c r="P3143" s="238">
        <f t="shared" si="300"/>
        <v>17149.560202273977</v>
      </c>
      <c r="Q3143" s="238">
        <f t="shared" si="301"/>
        <v>1224.7887977260252</v>
      </c>
      <c r="R3143" s="89">
        <v>0.05</v>
      </c>
      <c r="S3143" s="238">
        <f t="shared" si="298"/>
        <v>1163.5493578397238</v>
      </c>
    </row>
    <row r="3144" spans="2:19" ht="15" customHeight="1" x14ac:dyDescent="0.25">
      <c r="B3144" s="11">
        <v>3140</v>
      </c>
      <c r="C3144" s="161" t="s">
        <v>1398</v>
      </c>
      <c r="D3144" s="36"/>
      <c r="E3144" s="152">
        <v>42782</v>
      </c>
      <c r="F3144" s="58">
        <v>44482</v>
      </c>
      <c r="G3144" s="5">
        <f t="shared" si="296"/>
        <v>4.6575342465753424</v>
      </c>
      <c r="H3144" s="11">
        <v>10</v>
      </c>
      <c r="I3144" s="11"/>
      <c r="J3144" s="87">
        <v>0.05</v>
      </c>
      <c r="K3144" s="88">
        <f t="shared" si="297"/>
        <v>9.5000000000000001E-2</v>
      </c>
      <c r="L3144" s="238">
        <v>126939</v>
      </c>
      <c r="M3144" s="238">
        <v>93811.98</v>
      </c>
      <c r="N3144" s="89">
        <v>0.05</v>
      </c>
      <c r="O3144" s="239">
        <f t="shared" si="299"/>
        <v>133285.95000000001</v>
      </c>
      <c r="P3144" s="238">
        <f t="shared" si="300"/>
        <v>58974.46828767124</v>
      </c>
      <c r="Q3144" s="238">
        <f t="shared" si="301"/>
        <v>74311.481712328765</v>
      </c>
      <c r="R3144" s="89">
        <v>0.05</v>
      </c>
      <c r="S3144" s="238">
        <f t="shared" si="298"/>
        <v>70595.907626712316</v>
      </c>
    </row>
    <row r="3145" spans="2:19" ht="15" customHeight="1" x14ac:dyDescent="0.25">
      <c r="B3145" s="11">
        <v>3141</v>
      </c>
      <c r="C3145" s="161" t="s">
        <v>1399</v>
      </c>
      <c r="D3145" s="36"/>
      <c r="E3145" s="152">
        <v>42782</v>
      </c>
      <c r="F3145" s="58">
        <v>44482</v>
      </c>
      <c r="G3145" s="5">
        <f t="shared" si="296"/>
        <v>4.6575342465753424</v>
      </c>
      <c r="H3145" s="11">
        <v>8</v>
      </c>
      <c r="I3145" s="11"/>
      <c r="J3145" s="87">
        <v>0.05</v>
      </c>
      <c r="K3145" s="88">
        <f t="shared" si="297"/>
        <v>0.11874999999999999</v>
      </c>
      <c r="L3145" s="238">
        <v>78460</v>
      </c>
      <c r="M3145" s="238">
        <v>57984.46</v>
      </c>
      <c r="N3145" s="89">
        <v>0.05</v>
      </c>
      <c r="O3145" s="239">
        <f t="shared" si="299"/>
        <v>82383</v>
      </c>
      <c r="P3145" s="238">
        <f t="shared" si="300"/>
        <v>45564.570205479446</v>
      </c>
      <c r="Q3145" s="238">
        <f t="shared" si="301"/>
        <v>36818.429794520554</v>
      </c>
      <c r="R3145" s="89">
        <v>0.05</v>
      </c>
      <c r="S3145" s="238">
        <f t="shared" si="298"/>
        <v>34977.508304794523</v>
      </c>
    </row>
    <row r="3146" spans="2:19" ht="15" customHeight="1" x14ac:dyDescent="0.25">
      <c r="B3146" s="11">
        <v>3142</v>
      </c>
      <c r="C3146" s="161" t="s">
        <v>1400</v>
      </c>
      <c r="D3146" s="36"/>
      <c r="E3146" s="152">
        <v>42795</v>
      </c>
      <c r="F3146" s="58">
        <v>44482</v>
      </c>
      <c r="G3146" s="5">
        <f t="shared" si="296"/>
        <v>4.6219178082191785</v>
      </c>
      <c r="H3146" s="11">
        <v>25</v>
      </c>
      <c r="I3146" s="11"/>
      <c r="J3146" s="87">
        <v>0.05</v>
      </c>
      <c r="K3146" s="88">
        <f t="shared" si="297"/>
        <v>3.7999999999999999E-2</v>
      </c>
      <c r="L3146" s="238">
        <v>130530</v>
      </c>
      <c r="M3146" s="238">
        <v>96760.28</v>
      </c>
      <c r="N3146" s="89">
        <v>0.05</v>
      </c>
      <c r="O3146" s="239">
        <f t="shared" si="299"/>
        <v>137056.5</v>
      </c>
      <c r="P3146" s="238">
        <f t="shared" si="300"/>
        <v>24071.627367123288</v>
      </c>
      <c r="Q3146" s="238">
        <f t="shared" si="301"/>
        <v>112984.87263287671</v>
      </c>
      <c r="R3146" s="89">
        <v>0.05</v>
      </c>
      <c r="S3146" s="238">
        <f t="shared" si="298"/>
        <v>107335.62900123287</v>
      </c>
    </row>
    <row r="3147" spans="2:19" ht="15" customHeight="1" x14ac:dyDescent="0.25">
      <c r="B3147" s="11">
        <v>3143</v>
      </c>
      <c r="C3147" s="161" t="s">
        <v>1401</v>
      </c>
      <c r="D3147" s="36"/>
      <c r="E3147" s="152">
        <v>42795</v>
      </c>
      <c r="F3147" s="58">
        <v>44482</v>
      </c>
      <c r="G3147" s="5">
        <f t="shared" si="296"/>
        <v>4.6219178082191785</v>
      </c>
      <c r="H3147" s="11">
        <v>10</v>
      </c>
      <c r="I3147" s="11"/>
      <c r="J3147" s="87">
        <v>0.05</v>
      </c>
      <c r="K3147" s="88">
        <f t="shared" si="297"/>
        <v>9.5000000000000001E-2</v>
      </c>
      <c r="L3147" s="238">
        <v>204686.46</v>
      </c>
      <c r="M3147" s="238">
        <v>151731.54</v>
      </c>
      <c r="N3147" s="89">
        <v>0.05</v>
      </c>
      <c r="O3147" s="239">
        <f t="shared" si="299"/>
        <v>214920.783</v>
      </c>
      <c r="P3147" s="238">
        <f t="shared" si="300"/>
        <v>94367.888458890433</v>
      </c>
      <c r="Q3147" s="238">
        <f t="shared" si="301"/>
        <v>120552.89454110956</v>
      </c>
      <c r="R3147" s="89">
        <v>0.05</v>
      </c>
      <c r="S3147" s="238">
        <f t="shared" si="298"/>
        <v>114525.24981405408</v>
      </c>
    </row>
    <row r="3148" spans="2:19" ht="15" customHeight="1" x14ac:dyDescent="0.25">
      <c r="B3148" s="11">
        <v>3144</v>
      </c>
      <c r="C3148" s="161" t="s">
        <v>1402</v>
      </c>
      <c r="D3148" s="36"/>
      <c r="E3148" s="152">
        <v>42795</v>
      </c>
      <c r="F3148" s="58">
        <v>44482</v>
      </c>
      <c r="G3148" s="5">
        <f t="shared" si="296"/>
        <v>4.6219178082191785</v>
      </c>
      <c r="H3148" s="11">
        <v>10</v>
      </c>
      <c r="I3148" s="11"/>
      <c r="J3148" s="87">
        <v>0.05</v>
      </c>
      <c r="K3148" s="88">
        <f t="shared" si="297"/>
        <v>9.5000000000000001E-2</v>
      </c>
      <c r="L3148" s="238">
        <v>365689.43</v>
      </c>
      <c r="M3148" s="238">
        <v>271081.07</v>
      </c>
      <c r="N3148" s="89">
        <v>0.05</v>
      </c>
      <c r="O3148" s="239">
        <f t="shared" si="299"/>
        <v>383973.90150000004</v>
      </c>
      <c r="P3148" s="238">
        <f t="shared" si="300"/>
        <v>168596.10225725349</v>
      </c>
      <c r="Q3148" s="238">
        <f t="shared" si="301"/>
        <v>215377.79924274655</v>
      </c>
      <c r="R3148" s="89">
        <v>0.05</v>
      </c>
      <c r="S3148" s="238">
        <f t="shared" si="298"/>
        <v>204608.90928060922</v>
      </c>
    </row>
    <row r="3149" spans="2:19" ht="15" customHeight="1" x14ac:dyDescent="0.25">
      <c r="B3149" s="11">
        <v>3145</v>
      </c>
      <c r="C3149" s="161" t="s">
        <v>1403</v>
      </c>
      <c r="D3149" s="36"/>
      <c r="E3149" s="152">
        <v>42795</v>
      </c>
      <c r="F3149" s="58">
        <v>44482</v>
      </c>
      <c r="G3149" s="5">
        <f t="shared" si="296"/>
        <v>4.6219178082191785</v>
      </c>
      <c r="H3149" s="11">
        <v>8</v>
      </c>
      <c r="I3149" s="11"/>
      <c r="J3149" s="87">
        <v>0.05</v>
      </c>
      <c r="K3149" s="88">
        <f t="shared" si="297"/>
        <v>0.11874999999999999</v>
      </c>
      <c r="L3149" s="238">
        <v>1663875</v>
      </c>
      <c r="M3149" s="238">
        <v>1233410.02</v>
      </c>
      <c r="N3149" s="89">
        <v>0.05</v>
      </c>
      <c r="O3149" s="239">
        <f t="shared" si="299"/>
        <v>1747068.75</v>
      </c>
      <c r="P3149" s="238">
        <f t="shared" si="300"/>
        <v>958883.46992722608</v>
      </c>
      <c r="Q3149" s="238">
        <f t="shared" si="301"/>
        <v>788185.28007277392</v>
      </c>
      <c r="R3149" s="89">
        <v>0.05</v>
      </c>
      <c r="S3149" s="238">
        <f t="shared" si="298"/>
        <v>748776.01606913516</v>
      </c>
    </row>
    <row r="3150" spans="2:19" ht="15" customHeight="1" x14ac:dyDescent="0.25">
      <c r="B3150" s="11">
        <v>3146</v>
      </c>
      <c r="C3150" s="161" t="s">
        <v>1404</v>
      </c>
      <c r="D3150" s="36"/>
      <c r="E3150" s="152">
        <v>43049</v>
      </c>
      <c r="F3150" s="58">
        <v>44482</v>
      </c>
      <c r="G3150" s="5">
        <f t="shared" si="296"/>
        <v>3.9260273972602739</v>
      </c>
      <c r="H3150" s="11">
        <v>8</v>
      </c>
      <c r="I3150" s="11"/>
      <c r="J3150" s="87">
        <v>0.05</v>
      </c>
      <c r="K3150" s="88">
        <f t="shared" si="297"/>
        <v>0.11874999999999999</v>
      </c>
      <c r="L3150" s="238">
        <v>198240</v>
      </c>
      <c r="M3150" s="238">
        <v>155689.91</v>
      </c>
      <c r="N3150" s="89">
        <v>0.05</v>
      </c>
      <c r="O3150" s="239">
        <f t="shared" si="299"/>
        <v>208152</v>
      </c>
      <c r="P3150" s="238">
        <f t="shared" si="300"/>
        <v>97043.741506849314</v>
      </c>
      <c r="Q3150" s="238">
        <f t="shared" si="301"/>
        <v>111108.25849315069</v>
      </c>
      <c r="R3150" s="89">
        <v>0.05</v>
      </c>
      <c r="S3150" s="238">
        <f t="shared" si="298"/>
        <v>105552.84556849315</v>
      </c>
    </row>
    <row r="3151" spans="2:19" ht="15" customHeight="1" x14ac:dyDescent="0.25">
      <c r="B3151" s="11">
        <v>3147</v>
      </c>
      <c r="C3151" s="161" t="s">
        <v>1405</v>
      </c>
      <c r="D3151" s="237"/>
      <c r="E3151" s="152">
        <v>43148</v>
      </c>
      <c r="F3151" s="58">
        <v>44482</v>
      </c>
      <c r="G3151" s="5">
        <f t="shared" si="296"/>
        <v>3.6547945205479451</v>
      </c>
      <c r="H3151" s="11">
        <v>5</v>
      </c>
      <c r="I3151" s="11"/>
      <c r="J3151" s="87">
        <v>0.05</v>
      </c>
      <c r="K3151" s="88">
        <f t="shared" si="297"/>
        <v>0.19</v>
      </c>
      <c r="L3151" s="238">
        <v>162840</v>
      </c>
      <c r="M3151" s="238">
        <v>130685.42</v>
      </c>
      <c r="N3151" s="89">
        <v>0.05</v>
      </c>
      <c r="O3151" s="239">
        <f t="shared" si="299"/>
        <v>170982</v>
      </c>
      <c r="P3151" s="238">
        <f t="shared" si="300"/>
        <v>118731.77457534247</v>
      </c>
      <c r="Q3151" s="238">
        <f t="shared" si="301"/>
        <v>52250.225424657532</v>
      </c>
      <c r="R3151" s="89">
        <v>0.05</v>
      </c>
      <c r="S3151" s="238">
        <f t="shared" si="298"/>
        <v>49637.714153424655</v>
      </c>
    </row>
    <row r="3152" spans="2:19" ht="15" customHeight="1" x14ac:dyDescent="0.25">
      <c r="B3152" s="11">
        <v>3148</v>
      </c>
      <c r="C3152" s="161" t="s">
        <v>1406</v>
      </c>
      <c r="D3152" s="36"/>
      <c r="E3152" s="152">
        <v>43040</v>
      </c>
      <c r="F3152" s="58">
        <v>44482</v>
      </c>
      <c r="G3152" s="5">
        <f t="shared" si="296"/>
        <v>3.9506849315068493</v>
      </c>
      <c r="H3152" s="11">
        <v>15</v>
      </c>
      <c r="I3152" s="11"/>
      <c r="J3152" s="87">
        <v>0.05</v>
      </c>
      <c r="K3152" s="88">
        <f t="shared" si="297"/>
        <v>6.3333333333333325E-2</v>
      </c>
      <c r="L3152" s="238">
        <v>355124</v>
      </c>
      <c r="M3152" s="238">
        <v>278345.86</v>
      </c>
      <c r="N3152" s="89">
        <v>0.05</v>
      </c>
      <c r="O3152" s="239">
        <f t="shared" si="299"/>
        <v>372880.2</v>
      </c>
      <c r="P3152" s="238">
        <f t="shared" si="300"/>
        <v>93298.371868493152</v>
      </c>
      <c r="Q3152" s="238">
        <f t="shared" si="301"/>
        <v>279581.82813150686</v>
      </c>
      <c r="R3152" s="89">
        <v>0.05</v>
      </c>
      <c r="S3152" s="238">
        <f t="shared" si="298"/>
        <v>265602.73672493151</v>
      </c>
    </row>
    <row r="3153" spans="2:19" ht="15" customHeight="1" x14ac:dyDescent="0.25">
      <c r="B3153" s="11">
        <v>3149</v>
      </c>
      <c r="C3153" s="161" t="s">
        <v>1407</v>
      </c>
      <c r="D3153" s="36"/>
      <c r="E3153" s="152">
        <v>43040</v>
      </c>
      <c r="F3153" s="58">
        <v>44482</v>
      </c>
      <c r="G3153" s="5">
        <f t="shared" si="296"/>
        <v>3.9506849315068493</v>
      </c>
      <c r="H3153" s="11">
        <v>25</v>
      </c>
      <c r="I3153" s="11"/>
      <c r="J3153" s="87">
        <v>0.05</v>
      </c>
      <c r="K3153" s="88">
        <f t="shared" si="297"/>
        <v>3.7999999999999999E-2</v>
      </c>
      <c r="L3153" s="238">
        <v>2087685</v>
      </c>
      <c r="M3153" s="238">
        <v>1636325.6</v>
      </c>
      <c r="N3153" s="89">
        <v>0.05</v>
      </c>
      <c r="O3153" s="239">
        <f t="shared" si="299"/>
        <v>2192069.25</v>
      </c>
      <c r="P3153" s="238">
        <f t="shared" si="300"/>
        <v>329086.64828219177</v>
      </c>
      <c r="Q3153" s="238">
        <f t="shared" si="301"/>
        <v>1862982.6017178083</v>
      </c>
      <c r="R3153" s="89">
        <v>0.05</v>
      </c>
      <c r="S3153" s="238">
        <f t="shared" si="298"/>
        <v>1769833.4716319179</v>
      </c>
    </row>
    <row r="3154" spans="2:19" ht="15" customHeight="1" x14ac:dyDescent="0.25">
      <c r="B3154" s="11">
        <v>3150</v>
      </c>
      <c r="C3154" s="161" t="s">
        <v>1408</v>
      </c>
      <c r="D3154" s="36"/>
      <c r="E3154" s="152">
        <v>43040</v>
      </c>
      <c r="F3154" s="58">
        <v>44482</v>
      </c>
      <c r="G3154" s="5">
        <f t="shared" si="296"/>
        <v>3.9506849315068493</v>
      </c>
      <c r="H3154" s="11">
        <v>15</v>
      </c>
      <c r="I3154" s="11"/>
      <c r="J3154" s="87">
        <v>0.05</v>
      </c>
      <c r="K3154" s="88">
        <f t="shared" si="297"/>
        <v>6.3333333333333325E-2</v>
      </c>
      <c r="L3154" s="238">
        <v>6394479</v>
      </c>
      <c r="M3154" s="238">
        <v>5011986.8</v>
      </c>
      <c r="N3154" s="89">
        <v>0.05</v>
      </c>
      <c r="O3154" s="239">
        <f t="shared" si="299"/>
        <v>6714202.9500000002</v>
      </c>
      <c r="P3154" s="238">
        <f t="shared" si="300"/>
        <v>1679961.0267041095</v>
      </c>
      <c r="Q3154" s="238">
        <f t="shared" si="301"/>
        <v>5034241.9232958909</v>
      </c>
      <c r="R3154" s="89">
        <v>0.05</v>
      </c>
      <c r="S3154" s="238">
        <f t="shared" si="298"/>
        <v>4782529.8271310963</v>
      </c>
    </row>
    <row r="3155" spans="2:19" ht="15" customHeight="1" x14ac:dyDescent="0.25">
      <c r="B3155" s="11">
        <v>3151</v>
      </c>
      <c r="C3155" s="161" t="s">
        <v>1409</v>
      </c>
      <c r="D3155" s="36"/>
      <c r="E3155" s="152">
        <v>43889</v>
      </c>
      <c r="F3155" s="58">
        <v>44482</v>
      </c>
      <c r="G3155" s="5">
        <f t="shared" si="296"/>
        <v>1.6246575342465754</v>
      </c>
      <c r="H3155" s="11">
        <v>15</v>
      </c>
      <c r="I3155" s="11"/>
      <c r="J3155" s="87">
        <v>0.05</v>
      </c>
      <c r="K3155" s="88">
        <f t="shared" si="297"/>
        <v>6.3333333333333325E-2</v>
      </c>
      <c r="L3155" s="238">
        <v>6018000</v>
      </c>
      <c r="M3155" s="238">
        <v>5602488.6100000003</v>
      </c>
      <c r="N3155" s="89">
        <v>0.05</v>
      </c>
      <c r="O3155" s="239">
        <f t="shared" si="299"/>
        <v>6318900</v>
      </c>
      <c r="P3155" s="238">
        <f t="shared" si="300"/>
        <v>650183.07123287662</v>
      </c>
      <c r="Q3155" s="238">
        <f t="shared" si="301"/>
        <v>5668716.9287671233</v>
      </c>
      <c r="R3155" s="89">
        <v>0.05</v>
      </c>
      <c r="S3155" s="238">
        <f t="shared" si="298"/>
        <v>5385281.0823287666</v>
      </c>
    </row>
    <row r="3156" spans="2:19" ht="15" customHeight="1" x14ac:dyDescent="0.25">
      <c r="B3156" s="11">
        <v>3152</v>
      </c>
      <c r="C3156" s="161" t="s">
        <v>1410</v>
      </c>
      <c r="D3156" s="36"/>
      <c r="E3156" s="152">
        <v>43239</v>
      </c>
      <c r="F3156" s="58">
        <v>44482</v>
      </c>
      <c r="G3156" s="5">
        <f t="shared" si="296"/>
        <v>3.4054794520547946</v>
      </c>
      <c r="H3156" s="11">
        <v>15</v>
      </c>
      <c r="I3156" s="11"/>
      <c r="J3156" s="87">
        <v>0.05</v>
      </c>
      <c r="K3156" s="88">
        <f t="shared" si="297"/>
        <v>6.3333333333333325E-2</v>
      </c>
      <c r="L3156" s="238">
        <v>233400</v>
      </c>
      <c r="M3156" s="238">
        <v>190997.93</v>
      </c>
      <c r="N3156" s="89">
        <v>0.05</v>
      </c>
      <c r="O3156" s="239">
        <f t="shared" si="299"/>
        <v>245070</v>
      </c>
      <c r="P3156" s="238">
        <f t="shared" si="300"/>
        <v>52856.787123287671</v>
      </c>
      <c r="Q3156" s="238">
        <f t="shared" si="301"/>
        <v>192213.21287671232</v>
      </c>
      <c r="R3156" s="89">
        <v>0.05</v>
      </c>
      <c r="S3156" s="238">
        <f t="shared" si="298"/>
        <v>182602.55223287671</v>
      </c>
    </row>
    <row r="3157" spans="2:19" ht="15" customHeight="1" x14ac:dyDescent="0.25">
      <c r="B3157" s="11">
        <v>3153</v>
      </c>
      <c r="C3157" s="161" t="s">
        <v>1411</v>
      </c>
      <c r="D3157" s="36"/>
      <c r="E3157" s="152">
        <v>43320</v>
      </c>
      <c r="F3157" s="58">
        <v>44482</v>
      </c>
      <c r="G3157" s="5">
        <f t="shared" si="296"/>
        <v>3.1835616438356165</v>
      </c>
      <c r="H3157" s="11">
        <v>5</v>
      </c>
      <c r="I3157" s="11"/>
      <c r="J3157" s="87">
        <v>0.05</v>
      </c>
      <c r="K3157" s="88">
        <f t="shared" si="297"/>
        <v>0.19</v>
      </c>
      <c r="L3157" s="238">
        <v>123103.5</v>
      </c>
      <c r="M3157" s="238">
        <v>102469.33</v>
      </c>
      <c r="N3157" s="89">
        <v>0.05</v>
      </c>
      <c r="O3157" s="239">
        <f t="shared" si="299"/>
        <v>129258.675</v>
      </c>
      <c r="P3157" s="238">
        <f t="shared" si="300"/>
        <v>78185.562373972614</v>
      </c>
      <c r="Q3157" s="238">
        <f t="shared" si="301"/>
        <v>51073.112626027389</v>
      </c>
      <c r="R3157" s="89">
        <v>0.05</v>
      </c>
      <c r="S3157" s="238">
        <f t="shared" si="298"/>
        <v>48519.456994726017</v>
      </c>
    </row>
    <row r="3158" spans="2:19" ht="15" customHeight="1" x14ac:dyDescent="0.25">
      <c r="B3158" s="11">
        <v>3154</v>
      </c>
      <c r="C3158" s="161" t="s">
        <v>1412</v>
      </c>
      <c r="D3158" s="36"/>
      <c r="E3158" s="152">
        <v>43262</v>
      </c>
      <c r="F3158" s="58">
        <v>44482</v>
      </c>
      <c r="G3158" s="5">
        <f t="shared" si="296"/>
        <v>3.3424657534246576</v>
      </c>
      <c r="H3158" s="11">
        <v>15</v>
      </c>
      <c r="I3158" s="11"/>
      <c r="J3158" s="87">
        <v>0.05</v>
      </c>
      <c r="K3158" s="88">
        <f t="shared" si="297"/>
        <v>6.3333333333333325E-2</v>
      </c>
      <c r="L3158" s="238">
        <v>303968</v>
      </c>
      <c r="M3158" s="238">
        <v>249958.85</v>
      </c>
      <c r="N3158" s="89">
        <v>0.05</v>
      </c>
      <c r="O3158" s="239">
        <f t="shared" si="299"/>
        <v>319166.40000000002</v>
      </c>
      <c r="P3158" s="238">
        <f t="shared" si="300"/>
        <v>67564.17490410959</v>
      </c>
      <c r="Q3158" s="238">
        <f t="shared" si="301"/>
        <v>251602.22509589043</v>
      </c>
      <c r="R3158" s="89">
        <v>0.05</v>
      </c>
      <c r="S3158" s="238">
        <f t="shared" si="298"/>
        <v>239022.11384109591</v>
      </c>
    </row>
    <row r="3159" spans="2:19" ht="15" customHeight="1" x14ac:dyDescent="0.25">
      <c r="B3159" s="11">
        <v>3155</v>
      </c>
      <c r="C3159" s="161" t="s">
        <v>1413</v>
      </c>
      <c r="D3159" s="36"/>
      <c r="E3159" s="152">
        <v>43463</v>
      </c>
      <c r="F3159" s="58">
        <v>44482</v>
      </c>
      <c r="G3159" s="5">
        <f t="shared" si="296"/>
        <v>2.7917808219178082</v>
      </c>
      <c r="H3159" s="11">
        <v>8</v>
      </c>
      <c r="I3159" s="11"/>
      <c r="J3159" s="87">
        <v>0.05</v>
      </c>
      <c r="K3159" s="88">
        <f t="shared" si="297"/>
        <v>0.11874999999999999</v>
      </c>
      <c r="L3159" s="238">
        <v>307272</v>
      </c>
      <c r="M3159" s="238">
        <v>263392.44</v>
      </c>
      <c r="N3159" s="89">
        <v>0.05</v>
      </c>
      <c r="O3159" s="239">
        <f t="shared" si="299"/>
        <v>322635.60000000003</v>
      </c>
      <c r="P3159" s="238">
        <f t="shared" si="300"/>
        <v>106961.4358150685</v>
      </c>
      <c r="Q3159" s="238">
        <f t="shared" si="301"/>
        <v>215674.16418493155</v>
      </c>
      <c r="R3159" s="89">
        <v>0.05</v>
      </c>
      <c r="S3159" s="238">
        <f t="shared" si="298"/>
        <v>204890.45597568495</v>
      </c>
    </row>
    <row r="3160" spans="2:19" ht="15" customHeight="1" x14ac:dyDescent="0.25">
      <c r="B3160" s="11">
        <v>3156</v>
      </c>
      <c r="C3160" s="161" t="s">
        <v>1414</v>
      </c>
      <c r="D3160" s="36"/>
      <c r="E3160" s="152">
        <v>43488</v>
      </c>
      <c r="F3160" s="58">
        <v>44482</v>
      </c>
      <c r="G3160" s="5">
        <f t="shared" si="296"/>
        <v>2.7232876712328768</v>
      </c>
      <c r="H3160" s="11">
        <v>6</v>
      </c>
      <c r="I3160" s="11"/>
      <c r="J3160" s="87">
        <v>0.05</v>
      </c>
      <c r="K3160" s="88">
        <f t="shared" si="297"/>
        <v>0.15833333333333333</v>
      </c>
      <c r="L3160" s="238">
        <v>72806</v>
      </c>
      <c r="M3160" s="238">
        <v>62724.86</v>
      </c>
      <c r="N3160" s="89">
        <v>0.05</v>
      </c>
      <c r="O3160" s="239">
        <f t="shared" si="299"/>
        <v>76446.3</v>
      </c>
      <c r="P3160" s="238">
        <f t="shared" si="300"/>
        <v>32962.667164383565</v>
      </c>
      <c r="Q3160" s="238">
        <f t="shared" si="301"/>
        <v>43483.632835616438</v>
      </c>
      <c r="R3160" s="89">
        <v>0.05</v>
      </c>
      <c r="S3160" s="238">
        <f t="shared" si="298"/>
        <v>41309.451193835615</v>
      </c>
    </row>
    <row r="3161" spans="2:19" ht="15" customHeight="1" x14ac:dyDescent="0.25">
      <c r="B3161" s="11">
        <v>3157</v>
      </c>
      <c r="C3161" s="161" t="s">
        <v>1415</v>
      </c>
      <c r="D3161" s="36"/>
      <c r="E3161" s="152">
        <v>43732</v>
      </c>
      <c r="F3161" s="58">
        <v>44482</v>
      </c>
      <c r="G3161" s="5">
        <f t="shared" si="296"/>
        <v>2.0547945205479454</v>
      </c>
      <c r="H3161" s="11">
        <v>8</v>
      </c>
      <c r="I3161" s="11"/>
      <c r="J3161" s="87">
        <v>0.05</v>
      </c>
      <c r="K3161" s="88">
        <f t="shared" si="297"/>
        <v>0.11874999999999999</v>
      </c>
      <c r="L3161" s="238">
        <v>1879129.94</v>
      </c>
      <c r="M3161" s="238">
        <v>1698324.73</v>
      </c>
      <c r="N3161" s="89">
        <v>0.05</v>
      </c>
      <c r="O3161" s="239">
        <f t="shared" si="299"/>
        <v>1973086.4369999999</v>
      </c>
      <c r="P3161" s="238">
        <f t="shared" si="300"/>
        <v>481446.60491866438</v>
      </c>
      <c r="Q3161" s="238">
        <f t="shared" si="301"/>
        <v>1491639.8320813356</v>
      </c>
      <c r="R3161" s="89">
        <v>0.05</v>
      </c>
      <c r="S3161" s="238">
        <f t="shared" si="298"/>
        <v>1417057.8404772687</v>
      </c>
    </row>
    <row r="3162" spans="2:19" ht="15" customHeight="1" x14ac:dyDescent="0.25">
      <c r="B3162" s="11">
        <v>3158</v>
      </c>
      <c r="C3162" s="161" t="s">
        <v>1416</v>
      </c>
      <c r="D3162" s="36"/>
      <c r="E3162" s="152">
        <v>44127</v>
      </c>
      <c r="F3162" s="58">
        <v>44482</v>
      </c>
      <c r="G3162" s="5">
        <f t="shared" si="296"/>
        <v>0.9726027397260274</v>
      </c>
      <c r="H3162" s="11">
        <v>8</v>
      </c>
      <c r="I3162" s="11"/>
      <c r="J3162" s="87">
        <v>0.05</v>
      </c>
      <c r="K3162" s="88">
        <f t="shared" si="297"/>
        <v>0.11874999999999999</v>
      </c>
      <c r="L3162" s="238">
        <v>2177100</v>
      </c>
      <c r="M3162" s="238">
        <v>2116658.14</v>
      </c>
      <c r="N3162" s="89">
        <v>0.05</v>
      </c>
      <c r="O3162" s="239">
        <f t="shared" si="299"/>
        <v>2285955</v>
      </c>
      <c r="P3162" s="238">
        <f t="shared" si="300"/>
        <v>264019.97388698632</v>
      </c>
      <c r="Q3162" s="238">
        <f t="shared" si="301"/>
        <v>2021935.0261130137</v>
      </c>
      <c r="R3162" s="89">
        <v>0.05</v>
      </c>
      <c r="S3162" s="238">
        <f t="shared" si="298"/>
        <v>1920838.2748073631</v>
      </c>
    </row>
    <row r="3163" spans="2:19" ht="15" customHeight="1" x14ac:dyDescent="0.25">
      <c r="B3163" s="11">
        <v>3159</v>
      </c>
      <c r="C3163" s="161" t="s">
        <v>1417</v>
      </c>
      <c r="D3163" s="36"/>
      <c r="E3163" s="152">
        <v>44127</v>
      </c>
      <c r="F3163" s="58">
        <v>44482</v>
      </c>
      <c r="G3163" s="5">
        <f t="shared" si="296"/>
        <v>0.9726027397260274</v>
      </c>
      <c r="H3163" s="11">
        <v>8</v>
      </c>
      <c r="I3163" s="11"/>
      <c r="J3163" s="87">
        <v>0.05</v>
      </c>
      <c r="K3163" s="88">
        <f t="shared" si="297"/>
        <v>0.11874999999999999</v>
      </c>
      <c r="L3163" s="238">
        <v>2283300</v>
      </c>
      <c r="M3163" s="238">
        <v>2219909.75</v>
      </c>
      <c r="N3163" s="89">
        <v>0.05</v>
      </c>
      <c r="O3163" s="239">
        <f t="shared" si="299"/>
        <v>2397465</v>
      </c>
      <c r="P3163" s="238">
        <f t="shared" si="300"/>
        <v>276898.99700342468</v>
      </c>
      <c r="Q3163" s="238">
        <f t="shared" si="301"/>
        <v>2120566.0029965751</v>
      </c>
      <c r="R3163" s="89">
        <v>0.05</v>
      </c>
      <c r="S3163" s="238">
        <f t="shared" si="298"/>
        <v>2014537.7028467462</v>
      </c>
    </row>
    <row r="3164" spans="2:19" ht="15" customHeight="1" x14ac:dyDescent="0.25">
      <c r="B3164" s="11">
        <v>3160</v>
      </c>
      <c r="C3164" s="161" t="s">
        <v>1418</v>
      </c>
      <c r="D3164" s="36"/>
      <c r="E3164" s="152">
        <v>43659</v>
      </c>
      <c r="F3164" s="58">
        <v>44482</v>
      </c>
      <c r="G3164" s="5">
        <f t="shared" si="296"/>
        <v>2.2547945205479452</v>
      </c>
      <c r="H3164" s="11">
        <v>8</v>
      </c>
      <c r="I3164" s="11"/>
      <c r="J3164" s="87">
        <v>0.05</v>
      </c>
      <c r="K3164" s="88">
        <f t="shared" si="297"/>
        <v>0.11874999999999999</v>
      </c>
      <c r="L3164" s="238">
        <v>185850</v>
      </c>
      <c r="M3164" s="238">
        <v>165619.84</v>
      </c>
      <c r="N3164" s="89">
        <v>0.05</v>
      </c>
      <c r="O3164" s="239">
        <f t="shared" si="299"/>
        <v>195142.5</v>
      </c>
      <c r="P3164" s="238">
        <f t="shared" si="300"/>
        <v>52250.740967465754</v>
      </c>
      <c r="Q3164" s="238">
        <f t="shared" si="301"/>
        <v>142891.75903253426</v>
      </c>
      <c r="R3164" s="89">
        <v>0.05</v>
      </c>
      <c r="S3164" s="238">
        <f t="shared" si="298"/>
        <v>135747.17108090754</v>
      </c>
    </row>
    <row r="3165" spans="2:19" ht="15" customHeight="1" x14ac:dyDescent="0.25">
      <c r="B3165" s="11">
        <v>3161</v>
      </c>
      <c r="C3165" s="161" t="s">
        <v>1419</v>
      </c>
      <c r="D3165" s="36"/>
      <c r="E3165" s="152">
        <v>44069</v>
      </c>
      <c r="F3165" s="58">
        <v>44482</v>
      </c>
      <c r="G3165" s="5">
        <f t="shared" si="296"/>
        <v>1.1315068493150684</v>
      </c>
      <c r="H3165" s="11">
        <v>8</v>
      </c>
      <c r="I3165" s="11"/>
      <c r="J3165" s="87">
        <v>0.05</v>
      </c>
      <c r="K3165" s="88">
        <f t="shared" si="297"/>
        <v>0.11874999999999999</v>
      </c>
      <c r="L3165" s="238">
        <v>219476.46</v>
      </c>
      <c r="M3165" s="238">
        <v>211174.44</v>
      </c>
      <c r="N3165" s="89">
        <v>0.05</v>
      </c>
      <c r="O3165" s="239">
        <f t="shared" si="299"/>
        <v>230450.283</v>
      </c>
      <c r="P3165" s="238">
        <f t="shared" si="300"/>
        <v>30964.783744880133</v>
      </c>
      <c r="Q3165" s="238">
        <f t="shared" si="301"/>
        <v>199485.49925511985</v>
      </c>
      <c r="R3165" s="89">
        <v>0.05</v>
      </c>
      <c r="S3165" s="238">
        <f t="shared" si="298"/>
        <v>189511.22429236386</v>
      </c>
    </row>
    <row r="3166" spans="2:19" ht="15" customHeight="1" x14ac:dyDescent="0.25">
      <c r="B3166" s="11">
        <v>3162</v>
      </c>
      <c r="C3166" s="161" t="s">
        <v>1420</v>
      </c>
      <c r="D3166" s="36"/>
      <c r="E3166" s="152">
        <v>44153</v>
      </c>
      <c r="F3166" s="58">
        <v>44482</v>
      </c>
      <c r="G3166" s="5">
        <f t="shared" si="296"/>
        <v>0.90136986301369859</v>
      </c>
      <c r="H3166" s="11">
        <v>8</v>
      </c>
      <c r="I3166" s="11"/>
      <c r="J3166" s="87">
        <v>0.05</v>
      </c>
      <c r="K3166" s="88">
        <f t="shared" si="297"/>
        <v>0.11874999999999999</v>
      </c>
      <c r="L3166" s="238">
        <v>154813.64000000001</v>
      </c>
      <c r="M3166" s="238">
        <v>151214.04999999999</v>
      </c>
      <c r="N3166" s="89">
        <v>0.05</v>
      </c>
      <c r="O3166" s="239">
        <f t="shared" si="299"/>
        <v>162554.32200000001</v>
      </c>
      <c r="P3166" s="238">
        <f t="shared" si="300"/>
        <v>17399.436075719175</v>
      </c>
      <c r="Q3166" s="238">
        <f t="shared" si="301"/>
        <v>145154.88592428085</v>
      </c>
      <c r="R3166" s="89">
        <v>0.05</v>
      </c>
      <c r="S3166" s="238">
        <f t="shared" si="298"/>
        <v>137897.14162806681</v>
      </c>
    </row>
    <row r="3167" spans="2:19" ht="15" customHeight="1" x14ac:dyDescent="0.25">
      <c r="B3167" s="11">
        <v>3163</v>
      </c>
      <c r="C3167" s="161" t="s">
        <v>1421</v>
      </c>
      <c r="D3167" s="36"/>
      <c r="E3167" s="152">
        <v>44001</v>
      </c>
      <c r="F3167" s="58">
        <v>44482</v>
      </c>
      <c r="G3167" s="5">
        <f t="shared" si="296"/>
        <v>1.3178082191780822</v>
      </c>
      <c r="H3167" s="11">
        <v>8</v>
      </c>
      <c r="I3167" s="11"/>
      <c r="J3167" s="87">
        <v>0.05</v>
      </c>
      <c r="K3167" s="88">
        <f t="shared" si="297"/>
        <v>0.11874999999999999</v>
      </c>
      <c r="L3167" s="238">
        <v>523507</v>
      </c>
      <c r="M3167" s="238">
        <v>497527.67</v>
      </c>
      <c r="N3167" s="89">
        <v>0.05</v>
      </c>
      <c r="O3167" s="239">
        <f t="shared" si="299"/>
        <v>549682.35</v>
      </c>
      <c r="P3167" s="238">
        <f t="shared" si="300"/>
        <v>86019.640353595882</v>
      </c>
      <c r="Q3167" s="238">
        <f t="shared" si="301"/>
        <v>463662.70964640408</v>
      </c>
      <c r="R3167" s="89">
        <v>0.05</v>
      </c>
      <c r="S3167" s="238">
        <f t="shared" si="298"/>
        <v>440479.57416408387</v>
      </c>
    </row>
    <row r="3168" spans="2:19" ht="15" customHeight="1" x14ac:dyDescent="0.25">
      <c r="B3168" s="11">
        <v>3164</v>
      </c>
      <c r="C3168" s="161" t="s">
        <v>1422</v>
      </c>
      <c r="D3168" s="36"/>
      <c r="E3168" s="152">
        <v>43626</v>
      </c>
      <c r="F3168" s="58">
        <v>44482</v>
      </c>
      <c r="G3168" s="5">
        <f t="shared" si="296"/>
        <v>2.3452054794520549</v>
      </c>
      <c r="H3168" s="11">
        <v>6</v>
      </c>
      <c r="I3168" s="11"/>
      <c r="J3168" s="87">
        <v>0.05</v>
      </c>
      <c r="K3168" s="88">
        <f t="shared" si="297"/>
        <v>0.15833333333333333</v>
      </c>
      <c r="L3168" s="238">
        <v>307200</v>
      </c>
      <c r="M3168" s="238">
        <v>272006.05</v>
      </c>
      <c r="N3168" s="89">
        <v>0.05</v>
      </c>
      <c r="O3168" s="239">
        <f t="shared" si="299"/>
        <v>322560</v>
      </c>
      <c r="P3168" s="238">
        <f t="shared" si="300"/>
        <v>119774.33424657535</v>
      </c>
      <c r="Q3168" s="238">
        <f t="shared" si="301"/>
        <v>202785.66575342463</v>
      </c>
      <c r="R3168" s="89">
        <v>0.05</v>
      </c>
      <c r="S3168" s="238">
        <f t="shared" si="298"/>
        <v>192646.38246575338</v>
      </c>
    </row>
    <row r="3169" spans="2:19" ht="15" customHeight="1" x14ac:dyDescent="0.25">
      <c r="B3169" s="11">
        <v>3165</v>
      </c>
      <c r="C3169" s="161" t="s">
        <v>1423</v>
      </c>
      <c r="D3169" s="36"/>
      <c r="E3169" s="152">
        <v>43628</v>
      </c>
      <c r="F3169" s="58">
        <v>44482</v>
      </c>
      <c r="G3169" s="5">
        <f t="shared" si="296"/>
        <v>2.3397260273972602</v>
      </c>
      <c r="H3169" s="11">
        <v>5</v>
      </c>
      <c r="I3169" s="11"/>
      <c r="J3169" s="87">
        <v>0.05</v>
      </c>
      <c r="K3169" s="88">
        <f t="shared" si="297"/>
        <v>0.19</v>
      </c>
      <c r="L3169" s="238">
        <v>30562</v>
      </c>
      <c r="M3169" s="238">
        <v>27071.29</v>
      </c>
      <c r="N3169" s="89">
        <v>0.05</v>
      </c>
      <c r="O3169" s="239">
        <f t="shared" si="299"/>
        <v>32090.100000000002</v>
      </c>
      <c r="P3169" s="238">
        <f t="shared" si="300"/>
        <v>14265.588016438358</v>
      </c>
      <c r="Q3169" s="238">
        <f t="shared" si="301"/>
        <v>17824.511983561642</v>
      </c>
      <c r="R3169" s="89">
        <v>0.05</v>
      </c>
      <c r="S3169" s="238">
        <f t="shared" si="298"/>
        <v>16933.286384383558</v>
      </c>
    </row>
    <row r="3170" spans="2:19" ht="15" customHeight="1" x14ac:dyDescent="0.25">
      <c r="B3170" s="11">
        <v>3166</v>
      </c>
      <c r="C3170" s="161" t="s">
        <v>1424</v>
      </c>
      <c r="D3170" s="36"/>
      <c r="E3170" s="152">
        <v>43729</v>
      </c>
      <c r="F3170" s="58">
        <v>44482</v>
      </c>
      <c r="G3170" s="5">
        <f t="shared" si="296"/>
        <v>2.0630136986301371</v>
      </c>
      <c r="H3170" s="11">
        <v>5</v>
      </c>
      <c r="I3170" s="11"/>
      <c r="J3170" s="87">
        <v>0.05</v>
      </c>
      <c r="K3170" s="88">
        <f t="shared" si="297"/>
        <v>0.19</v>
      </c>
      <c r="L3170" s="238">
        <v>198013.44</v>
      </c>
      <c r="M3170" s="238">
        <v>178858.27</v>
      </c>
      <c r="N3170" s="89">
        <v>0.05</v>
      </c>
      <c r="O3170" s="239">
        <f t="shared" si="299"/>
        <v>207914.11200000002</v>
      </c>
      <c r="P3170" s="238">
        <f t="shared" si="300"/>
        <v>81496.635626958916</v>
      </c>
      <c r="Q3170" s="238">
        <f t="shared" si="301"/>
        <v>126417.47637304111</v>
      </c>
      <c r="R3170" s="89">
        <v>0.05</v>
      </c>
      <c r="S3170" s="238">
        <f t="shared" si="298"/>
        <v>120096.60255438904</v>
      </c>
    </row>
    <row r="3171" spans="2:19" ht="15" customHeight="1" x14ac:dyDescent="0.25">
      <c r="B3171" s="11">
        <v>3167</v>
      </c>
      <c r="C3171" s="161" t="s">
        <v>1425</v>
      </c>
      <c r="D3171" s="36"/>
      <c r="E3171" s="152">
        <v>44280</v>
      </c>
      <c r="F3171" s="58">
        <v>44482</v>
      </c>
      <c r="G3171" s="5">
        <f t="shared" si="296"/>
        <v>0.55342465753424652</v>
      </c>
      <c r="H3171" s="11">
        <v>8</v>
      </c>
      <c r="I3171" s="11"/>
      <c r="J3171" s="87">
        <v>0.05</v>
      </c>
      <c r="K3171" s="88">
        <f t="shared" si="297"/>
        <v>0.11874999999999999</v>
      </c>
      <c r="L3171" s="238">
        <v>515660</v>
      </c>
      <c r="M3171" s="238">
        <v>515033.67</v>
      </c>
      <c r="N3171" s="89">
        <v>0.05</v>
      </c>
      <c r="O3171" s="239">
        <f t="shared" si="299"/>
        <v>541443</v>
      </c>
      <c r="P3171" s="238">
        <f t="shared" si="300"/>
        <v>35583.188938356157</v>
      </c>
      <c r="Q3171" s="238">
        <f t="shared" si="301"/>
        <v>505859.81106164382</v>
      </c>
      <c r="R3171" s="89">
        <v>0.05</v>
      </c>
      <c r="S3171" s="238">
        <f t="shared" si="298"/>
        <v>480566.82050856162</v>
      </c>
    </row>
    <row r="3172" spans="2:19" ht="15" customHeight="1" x14ac:dyDescent="0.25">
      <c r="B3172" s="11">
        <v>3168</v>
      </c>
      <c r="C3172" s="161" t="s">
        <v>1426</v>
      </c>
      <c r="D3172" s="36"/>
      <c r="E3172" s="152">
        <v>44174</v>
      </c>
      <c r="F3172" s="58">
        <v>44482</v>
      </c>
      <c r="G3172" s="5">
        <f t="shared" si="296"/>
        <v>0.84383561643835614</v>
      </c>
      <c r="H3172" s="11">
        <v>6</v>
      </c>
      <c r="I3172" s="11"/>
      <c r="J3172" s="87">
        <v>0.05</v>
      </c>
      <c r="K3172" s="88">
        <f t="shared" si="297"/>
        <v>0.15833333333333333</v>
      </c>
      <c r="L3172" s="238">
        <v>199420</v>
      </c>
      <c r="M3172" s="238">
        <v>195509.91</v>
      </c>
      <c r="N3172" s="89">
        <v>0.05</v>
      </c>
      <c r="O3172" s="239">
        <f t="shared" si="299"/>
        <v>209391</v>
      </c>
      <c r="P3172" s="238">
        <f t="shared" si="300"/>
        <v>27976.167397260269</v>
      </c>
      <c r="Q3172" s="238">
        <f t="shared" si="301"/>
        <v>181414.83260273974</v>
      </c>
      <c r="R3172" s="89">
        <v>0.05</v>
      </c>
      <c r="S3172" s="238">
        <f t="shared" si="298"/>
        <v>172344.09097260275</v>
      </c>
    </row>
    <row r="3173" spans="2:19" ht="15" customHeight="1" x14ac:dyDescent="0.25">
      <c r="B3173" s="11">
        <v>3169</v>
      </c>
      <c r="C3173" s="161" t="s">
        <v>1427</v>
      </c>
      <c r="D3173" s="36"/>
      <c r="E3173" s="152">
        <v>43801</v>
      </c>
      <c r="F3173" s="58">
        <v>44482</v>
      </c>
      <c r="G3173" s="5">
        <f t="shared" si="296"/>
        <v>1.8657534246575342</v>
      </c>
      <c r="H3173" s="11">
        <v>6</v>
      </c>
      <c r="I3173" s="11"/>
      <c r="J3173" s="87">
        <v>0.05</v>
      </c>
      <c r="K3173" s="88">
        <f t="shared" si="297"/>
        <v>0.15833333333333333</v>
      </c>
      <c r="L3173" s="238">
        <v>56050</v>
      </c>
      <c r="M3173" s="238">
        <v>51326.37</v>
      </c>
      <c r="N3173" s="89">
        <v>0.05</v>
      </c>
      <c r="O3173" s="239">
        <f t="shared" si="299"/>
        <v>58852.5</v>
      </c>
      <c r="P3173" s="238">
        <f t="shared" si="300"/>
        <v>17385.673458904108</v>
      </c>
      <c r="Q3173" s="238">
        <f t="shared" si="301"/>
        <v>41466.826541095892</v>
      </c>
      <c r="R3173" s="89">
        <v>0.05</v>
      </c>
      <c r="S3173" s="238">
        <f t="shared" si="298"/>
        <v>39393.485214041095</v>
      </c>
    </row>
    <row r="3174" spans="2:19" ht="15" customHeight="1" x14ac:dyDescent="0.25">
      <c r="B3174" s="11">
        <v>3170</v>
      </c>
      <c r="C3174" s="161" t="s">
        <v>1428</v>
      </c>
      <c r="D3174" s="36"/>
      <c r="E3174" s="152">
        <v>43888</v>
      </c>
      <c r="F3174" s="58">
        <v>44482</v>
      </c>
      <c r="G3174" s="5">
        <f t="shared" si="296"/>
        <v>1.6273972602739726</v>
      </c>
      <c r="H3174" s="11">
        <v>6</v>
      </c>
      <c r="I3174" s="11"/>
      <c r="J3174" s="87">
        <v>0.05</v>
      </c>
      <c r="K3174" s="88">
        <f t="shared" si="297"/>
        <v>0.15833333333333333</v>
      </c>
      <c r="L3174" s="238">
        <v>44250.39</v>
      </c>
      <c r="M3174" s="238">
        <v>41187.9</v>
      </c>
      <c r="N3174" s="89">
        <v>0.05</v>
      </c>
      <c r="O3174" s="239">
        <f t="shared" si="299"/>
        <v>46462.909500000002</v>
      </c>
      <c r="P3174" s="238">
        <f t="shared" si="300"/>
        <v>11972.15517390411</v>
      </c>
      <c r="Q3174" s="238">
        <f t="shared" si="301"/>
        <v>34490.754326095892</v>
      </c>
      <c r="R3174" s="89">
        <v>0.05</v>
      </c>
      <c r="S3174" s="238">
        <f t="shared" si="298"/>
        <v>32766.216609791096</v>
      </c>
    </row>
    <row r="3175" spans="2:19" ht="15" customHeight="1" x14ac:dyDescent="0.25">
      <c r="B3175" s="11">
        <v>3171</v>
      </c>
      <c r="C3175" s="161" t="s">
        <v>1429</v>
      </c>
      <c r="D3175" s="36"/>
      <c r="E3175" s="152">
        <v>43888</v>
      </c>
      <c r="F3175" s="58">
        <v>44482</v>
      </c>
      <c r="G3175" s="5">
        <f t="shared" si="296"/>
        <v>1.6273972602739726</v>
      </c>
      <c r="H3175" s="11">
        <v>6</v>
      </c>
      <c r="I3175" s="11"/>
      <c r="J3175" s="87">
        <v>0.05</v>
      </c>
      <c r="K3175" s="88">
        <f t="shared" si="297"/>
        <v>0.15833333333333333</v>
      </c>
      <c r="L3175" s="238">
        <v>17452.2</v>
      </c>
      <c r="M3175" s="238">
        <v>16244.2</v>
      </c>
      <c r="N3175" s="89">
        <v>0.05</v>
      </c>
      <c r="O3175" s="239">
        <f t="shared" si="299"/>
        <v>18324.810000000001</v>
      </c>
      <c r="P3175" s="238">
        <f t="shared" si="300"/>
        <v>4721.776384931507</v>
      </c>
      <c r="Q3175" s="238">
        <f t="shared" si="301"/>
        <v>13603.033615068494</v>
      </c>
      <c r="R3175" s="89">
        <v>0.05</v>
      </c>
      <c r="S3175" s="238">
        <f t="shared" si="298"/>
        <v>12922.88193431507</v>
      </c>
    </row>
    <row r="3176" spans="2:19" ht="15" customHeight="1" x14ac:dyDescent="0.25">
      <c r="B3176" s="11">
        <v>3172</v>
      </c>
      <c r="C3176" s="161" t="s">
        <v>1430</v>
      </c>
      <c r="D3176" s="36"/>
      <c r="E3176" s="152">
        <v>44015</v>
      </c>
      <c r="F3176" s="58">
        <v>44482</v>
      </c>
      <c r="G3176" s="5">
        <f t="shared" si="296"/>
        <v>1.2794520547945205</v>
      </c>
      <c r="H3176" s="11">
        <v>10</v>
      </c>
      <c r="I3176" s="11"/>
      <c r="J3176" s="87">
        <v>0.05</v>
      </c>
      <c r="K3176" s="88">
        <f t="shared" si="297"/>
        <v>9.5000000000000001E-2</v>
      </c>
      <c r="L3176" s="238">
        <v>466100</v>
      </c>
      <c r="M3176" s="238">
        <v>444101.78</v>
      </c>
      <c r="N3176" s="89">
        <v>0.05</v>
      </c>
      <c r="O3176" s="239">
        <f t="shared" si="299"/>
        <v>489405</v>
      </c>
      <c r="P3176" s="238">
        <f t="shared" si="300"/>
        <v>59486.172123287666</v>
      </c>
      <c r="Q3176" s="238">
        <f t="shared" si="301"/>
        <v>429918.82787671231</v>
      </c>
      <c r="R3176" s="89">
        <v>0.05</v>
      </c>
      <c r="S3176" s="238">
        <f t="shared" si="298"/>
        <v>408422.88648287667</v>
      </c>
    </row>
    <row r="3177" spans="2:19" ht="15" customHeight="1" x14ac:dyDescent="0.25">
      <c r="B3177" s="11">
        <v>3173</v>
      </c>
      <c r="C3177" s="161" t="s">
        <v>1430</v>
      </c>
      <c r="D3177" s="36"/>
      <c r="E3177" s="152">
        <v>44015</v>
      </c>
      <c r="F3177" s="58">
        <v>44482</v>
      </c>
      <c r="G3177" s="5">
        <f t="shared" si="296"/>
        <v>1.2794520547945205</v>
      </c>
      <c r="H3177" s="11">
        <v>10</v>
      </c>
      <c r="I3177" s="11"/>
      <c r="J3177" s="87">
        <v>0.05</v>
      </c>
      <c r="K3177" s="88">
        <f t="shared" si="297"/>
        <v>9.5000000000000001E-2</v>
      </c>
      <c r="L3177" s="238">
        <v>483721.1</v>
      </c>
      <c r="M3177" s="238">
        <v>460891.23</v>
      </c>
      <c r="N3177" s="89">
        <v>0.05</v>
      </c>
      <c r="O3177" s="239">
        <f t="shared" si="299"/>
        <v>507907.15499999997</v>
      </c>
      <c r="P3177" s="238">
        <f t="shared" si="300"/>
        <v>61735.07104541095</v>
      </c>
      <c r="Q3177" s="238">
        <f t="shared" si="301"/>
        <v>446172.08395458903</v>
      </c>
      <c r="R3177" s="89">
        <v>0.05</v>
      </c>
      <c r="S3177" s="238">
        <f t="shared" si="298"/>
        <v>423863.47975685954</v>
      </c>
    </row>
    <row r="3178" spans="2:19" ht="15" customHeight="1" x14ac:dyDescent="0.25">
      <c r="B3178" s="11">
        <v>3174</v>
      </c>
      <c r="C3178" s="161" t="s">
        <v>1431</v>
      </c>
      <c r="D3178" s="36"/>
      <c r="E3178" s="152">
        <v>44090</v>
      </c>
      <c r="F3178" s="58">
        <v>44482</v>
      </c>
      <c r="G3178" s="5">
        <f t="shared" si="296"/>
        <v>1.0739726027397261</v>
      </c>
      <c r="H3178" s="11">
        <v>5</v>
      </c>
      <c r="I3178" s="11"/>
      <c r="J3178" s="87">
        <v>0.05</v>
      </c>
      <c r="K3178" s="88">
        <f t="shared" si="297"/>
        <v>0.19</v>
      </c>
      <c r="L3178" s="238">
        <v>17582</v>
      </c>
      <c r="M3178" s="238">
        <v>16981</v>
      </c>
      <c r="N3178" s="89">
        <v>0.05</v>
      </c>
      <c r="O3178" s="239">
        <f t="shared" si="299"/>
        <v>18461.100000000002</v>
      </c>
      <c r="P3178" s="238">
        <f t="shared" si="300"/>
        <v>3767.0759671232881</v>
      </c>
      <c r="Q3178" s="238">
        <f t="shared" si="301"/>
        <v>14694.024032876714</v>
      </c>
      <c r="R3178" s="89">
        <v>0.05</v>
      </c>
      <c r="S3178" s="238">
        <f t="shared" si="298"/>
        <v>13959.322831232877</v>
      </c>
    </row>
    <row r="3179" spans="2:19" ht="15" customHeight="1" x14ac:dyDescent="0.25">
      <c r="B3179" s="11">
        <v>3175</v>
      </c>
      <c r="C3179" s="161" t="s">
        <v>1408</v>
      </c>
      <c r="D3179" s="36"/>
      <c r="E3179" s="152">
        <v>43555</v>
      </c>
      <c r="F3179" s="58">
        <v>44482</v>
      </c>
      <c r="G3179" s="5">
        <f t="shared" si="296"/>
        <v>2.5397260273972604</v>
      </c>
      <c r="H3179" s="11">
        <v>5</v>
      </c>
      <c r="I3179" s="11"/>
      <c r="J3179" s="87">
        <v>0.05</v>
      </c>
      <c r="K3179" s="88">
        <f t="shared" si="297"/>
        <v>0.19</v>
      </c>
      <c r="L3179" s="238">
        <v>822321.36</v>
      </c>
      <c r="M3179" s="238">
        <v>718160.66</v>
      </c>
      <c r="N3179" s="89">
        <v>0.05</v>
      </c>
      <c r="O3179" s="239">
        <f t="shared" si="299"/>
        <v>863437.42800000007</v>
      </c>
      <c r="P3179" s="238">
        <f t="shared" si="300"/>
        <v>416649.95669490419</v>
      </c>
      <c r="Q3179" s="238">
        <f t="shared" si="301"/>
        <v>446787.47130509588</v>
      </c>
      <c r="R3179" s="89">
        <v>0.05</v>
      </c>
      <c r="S3179" s="238">
        <f t="shared" si="298"/>
        <v>424448.09773984109</v>
      </c>
    </row>
    <row r="3180" spans="2:19" ht="15" customHeight="1" x14ac:dyDescent="0.25">
      <c r="B3180" s="11">
        <v>3176</v>
      </c>
      <c r="C3180" s="161" t="s">
        <v>1432</v>
      </c>
      <c r="D3180" s="36"/>
      <c r="E3180" s="152">
        <v>44054</v>
      </c>
      <c r="F3180" s="58">
        <v>44482</v>
      </c>
      <c r="G3180" s="5">
        <f t="shared" si="296"/>
        <v>1.1726027397260275</v>
      </c>
      <c r="H3180" s="11">
        <v>5</v>
      </c>
      <c r="I3180" s="11"/>
      <c r="J3180" s="87">
        <v>0.05</v>
      </c>
      <c r="K3180" s="88">
        <f t="shared" si="297"/>
        <v>0.19</v>
      </c>
      <c r="L3180" s="238">
        <v>997100</v>
      </c>
      <c r="M3180" s="238">
        <v>956788.02</v>
      </c>
      <c r="N3180" s="89">
        <v>0.05</v>
      </c>
      <c r="O3180" s="239">
        <f t="shared" si="299"/>
        <v>1046955</v>
      </c>
      <c r="P3180" s="238">
        <f t="shared" si="300"/>
        <v>233255.83726027401</v>
      </c>
      <c r="Q3180" s="238">
        <f t="shared" si="301"/>
        <v>813699.16273972602</v>
      </c>
      <c r="R3180" s="89">
        <v>0.05</v>
      </c>
      <c r="S3180" s="238">
        <f t="shared" si="298"/>
        <v>773014.20460273966</v>
      </c>
    </row>
    <row r="3181" spans="2:19" ht="15" customHeight="1" x14ac:dyDescent="0.25">
      <c r="B3181" s="11">
        <v>3177</v>
      </c>
      <c r="C3181" s="161" t="s">
        <v>1433</v>
      </c>
      <c r="D3181" s="36"/>
      <c r="E3181" s="152">
        <v>43579</v>
      </c>
      <c r="F3181" s="58">
        <v>44482</v>
      </c>
      <c r="G3181" s="5">
        <f t="shared" si="296"/>
        <v>2.473972602739726</v>
      </c>
      <c r="H3181" s="11">
        <v>15</v>
      </c>
      <c r="I3181" s="11"/>
      <c r="J3181" s="87">
        <v>0.05</v>
      </c>
      <c r="K3181" s="88">
        <f t="shared" si="297"/>
        <v>6.3333333333333325E-2</v>
      </c>
      <c r="L3181" s="238">
        <v>404773</v>
      </c>
      <c r="M3181" s="238">
        <v>355108.06</v>
      </c>
      <c r="N3181" s="89">
        <v>0.05</v>
      </c>
      <c r="O3181" s="239">
        <f t="shared" si="299"/>
        <v>425011.65</v>
      </c>
      <c r="P3181" s="238">
        <f t="shared" si="300"/>
        <v>66592.921269863</v>
      </c>
      <c r="Q3181" s="238">
        <f t="shared" si="301"/>
        <v>358418.72873013699</v>
      </c>
      <c r="R3181" s="89">
        <v>0.05</v>
      </c>
      <c r="S3181" s="238">
        <f t="shared" si="298"/>
        <v>340497.79229363013</v>
      </c>
    </row>
    <row r="3182" spans="2:19" ht="15" customHeight="1" x14ac:dyDescent="0.25">
      <c r="B3182" s="11">
        <v>3178</v>
      </c>
      <c r="C3182" s="161" t="s">
        <v>1433</v>
      </c>
      <c r="D3182" s="36"/>
      <c r="E3182" s="152">
        <v>43579</v>
      </c>
      <c r="F3182" s="58">
        <v>44482</v>
      </c>
      <c r="G3182" s="5">
        <f t="shared" si="296"/>
        <v>2.473972602739726</v>
      </c>
      <c r="H3182" s="11">
        <v>15</v>
      </c>
      <c r="I3182" s="11"/>
      <c r="J3182" s="87">
        <v>0.05</v>
      </c>
      <c r="K3182" s="88">
        <f t="shared" si="297"/>
        <v>6.3333333333333325E-2</v>
      </c>
      <c r="L3182" s="238">
        <v>465489</v>
      </c>
      <c r="M3182" s="238">
        <v>408374.31</v>
      </c>
      <c r="N3182" s="89">
        <v>0.05</v>
      </c>
      <c r="O3182" s="239">
        <f t="shared" si="299"/>
        <v>488763.45</v>
      </c>
      <c r="P3182" s="238">
        <f t="shared" si="300"/>
        <v>76581.867686301368</v>
      </c>
      <c r="Q3182" s="238">
        <f t="shared" si="301"/>
        <v>412181.58231369866</v>
      </c>
      <c r="R3182" s="89">
        <v>0.05</v>
      </c>
      <c r="S3182" s="238">
        <f t="shared" si="298"/>
        <v>391572.5031980137</v>
      </c>
    </row>
    <row r="3183" spans="2:19" ht="15" customHeight="1" x14ac:dyDescent="0.25">
      <c r="B3183" s="11">
        <v>3179</v>
      </c>
      <c r="C3183" s="161" t="s">
        <v>1433</v>
      </c>
      <c r="D3183" s="36"/>
      <c r="E3183" s="152">
        <v>43579</v>
      </c>
      <c r="F3183" s="58">
        <v>44482</v>
      </c>
      <c r="G3183" s="5">
        <f t="shared" si="296"/>
        <v>2.473972602739726</v>
      </c>
      <c r="H3183" s="11">
        <v>15</v>
      </c>
      <c r="I3183" s="11"/>
      <c r="J3183" s="87">
        <v>0.05</v>
      </c>
      <c r="K3183" s="88">
        <f t="shared" si="297"/>
        <v>6.3333333333333325E-2</v>
      </c>
      <c r="L3183" s="238">
        <v>573428</v>
      </c>
      <c r="M3183" s="238">
        <v>503069.38</v>
      </c>
      <c r="N3183" s="89">
        <v>0.05</v>
      </c>
      <c r="O3183" s="239">
        <f t="shared" si="299"/>
        <v>602099.4</v>
      </c>
      <c r="P3183" s="238">
        <f t="shared" si="300"/>
        <v>94339.903249315059</v>
      </c>
      <c r="Q3183" s="238">
        <f t="shared" si="301"/>
        <v>507759.49675068498</v>
      </c>
      <c r="R3183" s="89">
        <v>0.05</v>
      </c>
      <c r="S3183" s="238">
        <f t="shared" si="298"/>
        <v>482371.52191315073</v>
      </c>
    </row>
    <row r="3184" spans="2:19" ht="15" customHeight="1" x14ac:dyDescent="0.25">
      <c r="B3184" s="11">
        <v>3180</v>
      </c>
      <c r="C3184" s="161" t="s">
        <v>1433</v>
      </c>
      <c r="D3184" s="36"/>
      <c r="E3184" s="152">
        <v>43579</v>
      </c>
      <c r="F3184" s="58">
        <v>44482</v>
      </c>
      <c r="G3184" s="5">
        <f t="shared" si="296"/>
        <v>2.473972602739726</v>
      </c>
      <c r="H3184" s="11">
        <v>15</v>
      </c>
      <c r="I3184" s="11"/>
      <c r="J3184" s="87">
        <v>0.05</v>
      </c>
      <c r="K3184" s="88">
        <f t="shared" si="297"/>
        <v>6.3333333333333325E-2</v>
      </c>
      <c r="L3184" s="238">
        <v>843277</v>
      </c>
      <c r="M3184" s="238">
        <v>739808.37</v>
      </c>
      <c r="N3184" s="89">
        <v>0.05</v>
      </c>
      <c r="O3184" s="239">
        <f t="shared" si="299"/>
        <v>885440.85000000009</v>
      </c>
      <c r="P3184" s="238">
        <f t="shared" si="300"/>
        <v>138735.23893561645</v>
      </c>
      <c r="Q3184" s="238">
        <f t="shared" si="301"/>
        <v>746705.61106438364</v>
      </c>
      <c r="R3184" s="89">
        <v>0.05</v>
      </c>
      <c r="S3184" s="238">
        <f t="shared" si="298"/>
        <v>709370.33051116439</v>
      </c>
    </row>
    <row r="3185" spans="2:19" ht="15" customHeight="1" x14ac:dyDescent="0.25">
      <c r="B3185" s="11">
        <v>3181</v>
      </c>
      <c r="C3185" s="161" t="s">
        <v>1433</v>
      </c>
      <c r="D3185" s="36"/>
      <c r="E3185" s="152">
        <v>43579</v>
      </c>
      <c r="F3185" s="58">
        <v>44482</v>
      </c>
      <c r="G3185" s="5">
        <f t="shared" si="296"/>
        <v>2.473972602739726</v>
      </c>
      <c r="H3185" s="11">
        <v>15</v>
      </c>
      <c r="I3185" s="11"/>
      <c r="J3185" s="87">
        <v>0.05</v>
      </c>
      <c r="K3185" s="88">
        <f t="shared" si="297"/>
        <v>6.3333333333333325E-2</v>
      </c>
      <c r="L3185" s="238">
        <v>843277</v>
      </c>
      <c r="M3185" s="238">
        <v>739808.37</v>
      </c>
      <c r="N3185" s="89">
        <v>0.05</v>
      </c>
      <c r="O3185" s="239">
        <f t="shared" si="299"/>
        <v>885440.85000000009</v>
      </c>
      <c r="P3185" s="238">
        <f t="shared" si="300"/>
        <v>138735.23893561645</v>
      </c>
      <c r="Q3185" s="238">
        <f t="shared" si="301"/>
        <v>746705.61106438364</v>
      </c>
      <c r="R3185" s="89">
        <v>0.05</v>
      </c>
      <c r="S3185" s="238">
        <f t="shared" si="298"/>
        <v>709370.33051116439</v>
      </c>
    </row>
    <row r="3186" spans="2:19" ht="15" customHeight="1" x14ac:dyDescent="0.25">
      <c r="B3186" s="11">
        <v>3182</v>
      </c>
      <c r="C3186" s="161" t="s">
        <v>1434</v>
      </c>
      <c r="D3186" s="36"/>
      <c r="E3186" s="152">
        <v>43579</v>
      </c>
      <c r="F3186" s="58">
        <v>44482</v>
      </c>
      <c r="G3186" s="5">
        <f t="shared" si="296"/>
        <v>2.473972602739726</v>
      </c>
      <c r="H3186" s="11">
        <v>15</v>
      </c>
      <c r="I3186" s="11"/>
      <c r="J3186" s="87">
        <v>0.05</v>
      </c>
      <c r="K3186" s="88">
        <f t="shared" si="297"/>
        <v>6.3333333333333325E-2</v>
      </c>
      <c r="L3186" s="238">
        <v>269849</v>
      </c>
      <c r="M3186" s="238">
        <v>236738.99</v>
      </c>
      <c r="N3186" s="89">
        <v>0.05</v>
      </c>
      <c r="O3186" s="239">
        <f t="shared" si="299"/>
        <v>283341.45</v>
      </c>
      <c r="P3186" s="238">
        <f t="shared" si="300"/>
        <v>44395.335686301361</v>
      </c>
      <c r="Q3186" s="238">
        <f t="shared" si="301"/>
        <v>238946.11431369866</v>
      </c>
      <c r="R3186" s="89">
        <v>0.05</v>
      </c>
      <c r="S3186" s="238">
        <f t="shared" si="298"/>
        <v>226998.80859801371</v>
      </c>
    </row>
    <row r="3187" spans="2:19" ht="15" customHeight="1" x14ac:dyDescent="0.25">
      <c r="B3187" s="11">
        <v>3183</v>
      </c>
      <c r="C3187" s="161" t="s">
        <v>1434</v>
      </c>
      <c r="D3187" s="36"/>
      <c r="E3187" s="152">
        <v>43579</v>
      </c>
      <c r="F3187" s="58">
        <v>44482</v>
      </c>
      <c r="G3187" s="5">
        <f t="shared" si="296"/>
        <v>2.473972602739726</v>
      </c>
      <c r="H3187" s="11">
        <v>15</v>
      </c>
      <c r="I3187" s="11"/>
      <c r="J3187" s="87">
        <v>0.05</v>
      </c>
      <c r="K3187" s="88">
        <f t="shared" si="297"/>
        <v>6.3333333333333325E-2</v>
      </c>
      <c r="L3187" s="238">
        <v>269849</v>
      </c>
      <c r="M3187" s="238">
        <v>236738.99</v>
      </c>
      <c r="N3187" s="89">
        <v>0.05</v>
      </c>
      <c r="O3187" s="239">
        <f t="shared" si="299"/>
        <v>283341.45</v>
      </c>
      <c r="P3187" s="238">
        <f t="shared" si="300"/>
        <v>44395.335686301361</v>
      </c>
      <c r="Q3187" s="238">
        <f t="shared" si="301"/>
        <v>238946.11431369866</v>
      </c>
      <c r="R3187" s="89">
        <v>0.05</v>
      </c>
      <c r="S3187" s="238">
        <f t="shared" si="298"/>
        <v>226998.80859801371</v>
      </c>
    </row>
    <row r="3188" spans="2:19" ht="15" customHeight="1" x14ac:dyDescent="0.25">
      <c r="B3188" s="11">
        <v>3184</v>
      </c>
      <c r="C3188" s="161" t="s">
        <v>1434</v>
      </c>
      <c r="D3188" s="36"/>
      <c r="E3188" s="152">
        <v>43579</v>
      </c>
      <c r="F3188" s="58">
        <v>44482</v>
      </c>
      <c r="G3188" s="5">
        <f t="shared" si="296"/>
        <v>2.473972602739726</v>
      </c>
      <c r="H3188" s="11">
        <v>15</v>
      </c>
      <c r="I3188" s="11"/>
      <c r="J3188" s="87">
        <v>0.05</v>
      </c>
      <c r="K3188" s="88">
        <f t="shared" si="297"/>
        <v>6.3333333333333325E-2</v>
      </c>
      <c r="L3188" s="238">
        <v>269849</v>
      </c>
      <c r="M3188" s="238">
        <v>236738.99</v>
      </c>
      <c r="N3188" s="89">
        <v>0.05</v>
      </c>
      <c r="O3188" s="239">
        <f t="shared" si="299"/>
        <v>283341.45</v>
      </c>
      <c r="P3188" s="238">
        <f t="shared" si="300"/>
        <v>44395.335686301361</v>
      </c>
      <c r="Q3188" s="238">
        <f t="shared" si="301"/>
        <v>238946.11431369866</v>
      </c>
      <c r="R3188" s="89">
        <v>0.05</v>
      </c>
      <c r="S3188" s="238">
        <f t="shared" si="298"/>
        <v>226998.80859801371</v>
      </c>
    </row>
    <row r="3189" spans="2:19" ht="15" customHeight="1" x14ac:dyDescent="0.25">
      <c r="B3189" s="11">
        <v>3185</v>
      </c>
      <c r="C3189" s="161" t="s">
        <v>1434</v>
      </c>
      <c r="D3189" s="36"/>
      <c r="E3189" s="152">
        <v>43579</v>
      </c>
      <c r="F3189" s="58">
        <v>44482</v>
      </c>
      <c r="G3189" s="5">
        <f t="shared" si="296"/>
        <v>2.473972602739726</v>
      </c>
      <c r="H3189" s="11">
        <v>15</v>
      </c>
      <c r="I3189" s="11"/>
      <c r="J3189" s="87">
        <v>0.05</v>
      </c>
      <c r="K3189" s="88">
        <f t="shared" si="297"/>
        <v>6.3333333333333325E-2</v>
      </c>
      <c r="L3189" s="238">
        <v>269849</v>
      </c>
      <c r="M3189" s="238">
        <v>236738.99</v>
      </c>
      <c r="N3189" s="89">
        <v>0.05</v>
      </c>
      <c r="O3189" s="239">
        <f t="shared" si="299"/>
        <v>283341.45</v>
      </c>
      <c r="P3189" s="238">
        <f t="shared" si="300"/>
        <v>44395.335686301361</v>
      </c>
      <c r="Q3189" s="238">
        <f t="shared" si="301"/>
        <v>238946.11431369866</v>
      </c>
      <c r="R3189" s="89">
        <v>0.05</v>
      </c>
      <c r="S3189" s="238">
        <f t="shared" si="298"/>
        <v>226998.80859801371</v>
      </c>
    </row>
    <row r="3190" spans="2:19" ht="15" customHeight="1" x14ac:dyDescent="0.25">
      <c r="B3190" s="11">
        <v>3186</v>
      </c>
      <c r="C3190" s="161" t="s">
        <v>1434</v>
      </c>
      <c r="D3190" s="36"/>
      <c r="E3190" s="152">
        <v>43579</v>
      </c>
      <c r="F3190" s="58">
        <v>44482</v>
      </c>
      <c r="G3190" s="5">
        <f t="shared" si="296"/>
        <v>2.473972602739726</v>
      </c>
      <c r="H3190" s="11">
        <v>15</v>
      </c>
      <c r="I3190" s="11"/>
      <c r="J3190" s="87">
        <v>0.05</v>
      </c>
      <c r="K3190" s="88">
        <f t="shared" si="297"/>
        <v>6.3333333333333325E-2</v>
      </c>
      <c r="L3190" s="238">
        <v>269849</v>
      </c>
      <c r="M3190" s="238">
        <v>236738.99</v>
      </c>
      <c r="N3190" s="89">
        <v>0.05</v>
      </c>
      <c r="O3190" s="239">
        <f t="shared" si="299"/>
        <v>283341.45</v>
      </c>
      <c r="P3190" s="238">
        <f t="shared" si="300"/>
        <v>44395.335686301361</v>
      </c>
      <c r="Q3190" s="238">
        <f t="shared" si="301"/>
        <v>238946.11431369866</v>
      </c>
      <c r="R3190" s="89">
        <v>0.05</v>
      </c>
      <c r="S3190" s="238">
        <f t="shared" si="298"/>
        <v>226998.80859801371</v>
      </c>
    </row>
    <row r="3191" spans="2:19" ht="15" customHeight="1" x14ac:dyDescent="0.25">
      <c r="B3191" s="11">
        <v>3187</v>
      </c>
      <c r="C3191" s="161" t="s">
        <v>1434</v>
      </c>
      <c r="D3191" s="36"/>
      <c r="E3191" s="152">
        <v>43579</v>
      </c>
      <c r="F3191" s="58">
        <v>44482</v>
      </c>
      <c r="G3191" s="5">
        <f t="shared" si="296"/>
        <v>2.473972602739726</v>
      </c>
      <c r="H3191" s="11">
        <v>15</v>
      </c>
      <c r="I3191" s="11"/>
      <c r="J3191" s="87">
        <v>0.05</v>
      </c>
      <c r="K3191" s="88">
        <f t="shared" si="297"/>
        <v>6.3333333333333325E-2</v>
      </c>
      <c r="L3191" s="238">
        <v>198339</v>
      </c>
      <c r="M3191" s="238">
        <v>174003.15</v>
      </c>
      <c r="N3191" s="89">
        <v>0.05</v>
      </c>
      <c r="O3191" s="239">
        <f t="shared" si="299"/>
        <v>208255.95</v>
      </c>
      <c r="P3191" s="238">
        <f t="shared" si="300"/>
        <v>32630.569261643835</v>
      </c>
      <c r="Q3191" s="238">
        <f t="shared" si="301"/>
        <v>175625.38073835618</v>
      </c>
      <c r="R3191" s="89">
        <v>0.05</v>
      </c>
      <c r="S3191" s="238">
        <f t="shared" si="298"/>
        <v>166844.11170143835</v>
      </c>
    </row>
    <row r="3192" spans="2:19" ht="15" customHeight="1" x14ac:dyDescent="0.25">
      <c r="B3192" s="11">
        <v>3188</v>
      </c>
      <c r="C3192" s="161" t="s">
        <v>1434</v>
      </c>
      <c r="D3192" s="36"/>
      <c r="E3192" s="152">
        <v>43579</v>
      </c>
      <c r="F3192" s="58">
        <v>44482</v>
      </c>
      <c r="G3192" s="5">
        <f t="shared" si="296"/>
        <v>2.473972602739726</v>
      </c>
      <c r="H3192" s="11">
        <v>15</v>
      </c>
      <c r="I3192" s="11"/>
      <c r="J3192" s="87">
        <v>0.05</v>
      </c>
      <c r="K3192" s="88">
        <f t="shared" si="297"/>
        <v>6.3333333333333325E-2</v>
      </c>
      <c r="L3192" s="238">
        <v>379137</v>
      </c>
      <c r="M3192" s="238">
        <v>332617.55</v>
      </c>
      <c r="N3192" s="89">
        <v>0.05</v>
      </c>
      <c r="O3192" s="239">
        <f t="shared" si="299"/>
        <v>398093.85000000003</v>
      </c>
      <c r="P3192" s="238">
        <f t="shared" si="300"/>
        <v>62375.307620547937</v>
      </c>
      <c r="Q3192" s="238">
        <f t="shared" si="301"/>
        <v>335718.54237945209</v>
      </c>
      <c r="R3192" s="89">
        <v>0.05</v>
      </c>
      <c r="S3192" s="238">
        <f t="shared" si="298"/>
        <v>318932.61526047945</v>
      </c>
    </row>
    <row r="3193" spans="2:19" ht="15" customHeight="1" x14ac:dyDescent="0.25">
      <c r="B3193" s="11">
        <v>3189</v>
      </c>
      <c r="C3193" s="161" t="s">
        <v>1434</v>
      </c>
      <c r="D3193" s="36"/>
      <c r="E3193" s="152">
        <v>43579</v>
      </c>
      <c r="F3193" s="58">
        <v>44482</v>
      </c>
      <c r="G3193" s="5">
        <f t="shared" si="296"/>
        <v>2.473972602739726</v>
      </c>
      <c r="H3193" s="11">
        <v>15</v>
      </c>
      <c r="I3193" s="11"/>
      <c r="J3193" s="87">
        <v>0.05</v>
      </c>
      <c r="K3193" s="88">
        <f t="shared" si="297"/>
        <v>6.3333333333333325E-2</v>
      </c>
      <c r="L3193" s="238">
        <v>553190</v>
      </c>
      <c r="M3193" s="238">
        <v>485314.55</v>
      </c>
      <c r="N3193" s="89">
        <v>0.05</v>
      </c>
      <c r="O3193" s="239">
        <f t="shared" si="299"/>
        <v>580849.5</v>
      </c>
      <c r="P3193" s="238">
        <f t="shared" si="300"/>
        <v>91010.364123287654</v>
      </c>
      <c r="Q3193" s="238">
        <f t="shared" si="301"/>
        <v>489839.13587671233</v>
      </c>
      <c r="R3193" s="89">
        <v>0.05</v>
      </c>
      <c r="S3193" s="238">
        <f t="shared" si="298"/>
        <v>465347.17908287671</v>
      </c>
    </row>
    <row r="3194" spans="2:19" ht="15" customHeight="1" x14ac:dyDescent="0.25">
      <c r="B3194" s="11">
        <v>3190</v>
      </c>
      <c r="C3194" s="161" t="s">
        <v>1435</v>
      </c>
      <c r="D3194" s="36"/>
      <c r="E3194" s="152">
        <v>43579</v>
      </c>
      <c r="F3194" s="58">
        <v>44482</v>
      </c>
      <c r="G3194" s="5">
        <f t="shared" si="296"/>
        <v>2.473972602739726</v>
      </c>
      <c r="H3194" s="11">
        <v>25</v>
      </c>
      <c r="I3194" s="11"/>
      <c r="J3194" s="87">
        <v>0.05</v>
      </c>
      <c r="K3194" s="88">
        <f t="shared" si="297"/>
        <v>3.7999999999999999E-2</v>
      </c>
      <c r="L3194" s="238">
        <v>13129292</v>
      </c>
      <c r="M3194" s="238">
        <v>11518350.609999999</v>
      </c>
      <c r="N3194" s="89">
        <v>0.05</v>
      </c>
      <c r="O3194" s="239">
        <f t="shared" si="299"/>
        <v>13785756.600000001</v>
      </c>
      <c r="P3194" s="238">
        <f t="shared" si="300"/>
        <v>1296012.1971846577</v>
      </c>
      <c r="Q3194" s="238">
        <f t="shared" si="301"/>
        <v>12489744.402815344</v>
      </c>
      <c r="R3194" s="89">
        <v>0.05</v>
      </c>
      <c r="S3194" s="238">
        <f t="shared" si="298"/>
        <v>11865257.182674576</v>
      </c>
    </row>
    <row r="3195" spans="2:19" ht="15" customHeight="1" x14ac:dyDescent="0.25">
      <c r="B3195" s="11">
        <v>3191</v>
      </c>
      <c r="C3195" s="161" t="s">
        <v>1436</v>
      </c>
      <c r="D3195" s="36"/>
      <c r="E3195" s="152">
        <v>43579</v>
      </c>
      <c r="F3195" s="58">
        <v>44482</v>
      </c>
      <c r="G3195" s="5">
        <f t="shared" si="296"/>
        <v>2.473972602739726</v>
      </c>
      <c r="H3195" s="11">
        <v>15</v>
      </c>
      <c r="I3195" s="11"/>
      <c r="J3195" s="87">
        <v>0.05</v>
      </c>
      <c r="K3195" s="88">
        <f t="shared" si="297"/>
        <v>6.3333333333333325E-2</v>
      </c>
      <c r="L3195" s="238">
        <v>155376</v>
      </c>
      <c r="M3195" s="238">
        <v>136311.63</v>
      </c>
      <c r="N3195" s="89">
        <v>0.05</v>
      </c>
      <c r="O3195" s="239">
        <f t="shared" si="299"/>
        <v>163144.80000000002</v>
      </c>
      <c r="P3195" s="238">
        <f t="shared" si="300"/>
        <v>25562.331813698627</v>
      </c>
      <c r="Q3195" s="238">
        <f t="shared" si="301"/>
        <v>137582.46818630138</v>
      </c>
      <c r="R3195" s="89">
        <v>0.05</v>
      </c>
      <c r="S3195" s="238">
        <f t="shared" si="298"/>
        <v>130703.34477698631</v>
      </c>
    </row>
    <row r="3196" spans="2:19" ht="15" customHeight="1" x14ac:dyDescent="0.25">
      <c r="B3196" s="11">
        <v>3192</v>
      </c>
      <c r="C3196" s="161" t="s">
        <v>1436</v>
      </c>
      <c r="D3196" s="36"/>
      <c r="E3196" s="152">
        <v>43579</v>
      </c>
      <c r="F3196" s="58">
        <v>44482</v>
      </c>
      <c r="G3196" s="5">
        <f t="shared" si="296"/>
        <v>2.473972602739726</v>
      </c>
      <c r="H3196" s="11">
        <v>15</v>
      </c>
      <c r="I3196" s="11"/>
      <c r="J3196" s="87">
        <v>0.05</v>
      </c>
      <c r="K3196" s="88">
        <f t="shared" si="297"/>
        <v>6.3333333333333325E-2</v>
      </c>
      <c r="L3196" s="238">
        <v>155376</v>
      </c>
      <c r="M3196" s="238">
        <v>136311.63</v>
      </c>
      <c r="N3196" s="89">
        <v>0.05</v>
      </c>
      <c r="O3196" s="239">
        <f t="shared" si="299"/>
        <v>163144.80000000002</v>
      </c>
      <c r="P3196" s="238">
        <f t="shared" si="300"/>
        <v>25562.331813698627</v>
      </c>
      <c r="Q3196" s="238">
        <f t="shared" si="301"/>
        <v>137582.46818630138</v>
      </c>
      <c r="R3196" s="89">
        <v>0.05</v>
      </c>
      <c r="S3196" s="238">
        <f t="shared" si="298"/>
        <v>130703.34477698631</v>
      </c>
    </row>
    <row r="3197" spans="2:19" ht="15" customHeight="1" x14ac:dyDescent="0.25">
      <c r="B3197" s="11">
        <v>3193</v>
      </c>
      <c r="C3197" s="161" t="s">
        <v>1436</v>
      </c>
      <c r="D3197" s="36"/>
      <c r="E3197" s="152">
        <v>43579</v>
      </c>
      <c r="F3197" s="58">
        <v>44482</v>
      </c>
      <c r="G3197" s="5">
        <f t="shared" si="296"/>
        <v>2.473972602739726</v>
      </c>
      <c r="H3197" s="11">
        <v>15</v>
      </c>
      <c r="I3197" s="11"/>
      <c r="J3197" s="87">
        <v>0.05</v>
      </c>
      <c r="K3197" s="88">
        <f t="shared" si="297"/>
        <v>6.3333333333333325E-2</v>
      </c>
      <c r="L3197" s="238">
        <v>155376</v>
      </c>
      <c r="M3197" s="238">
        <v>136311.63</v>
      </c>
      <c r="N3197" s="89">
        <v>0.05</v>
      </c>
      <c r="O3197" s="239">
        <f t="shared" si="299"/>
        <v>163144.80000000002</v>
      </c>
      <c r="P3197" s="238">
        <f t="shared" si="300"/>
        <v>25562.331813698627</v>
      </c>
      <c r="Q3197" s="238">
        <f t="shared" si="301"/>
        <v>137582.46818630138</v>
      </c>
      <c r="R3197" s="89">
        <v>0.05</v>
      </c>
      <c r="S3197" s="238">
        <f t="shared" si="298"/>
        <v>130703.34477698631</v>
      </c>
    </row>
    <row r="3198" spans="2:19" ht="15" customHeight="1" x14ac:dyDescent="0.25">
      <c r="B3198" s="11">
        <v>3194</v>
      </c>
      <c r="C3198" s="161" t="s">
        <v>1436</v>
      </c>
      <c r="D3198" s="36"/>
      <c r="E3198" s="152">
        <v>43579</v>
      </c>
      <c r="F3198" s="58">
        <v>44482</v>
      </c>
      <c r="G3198" s="5">
        <f t="shared" si="296"/>
        <v>2.473972602739726</v>
      </c>
      <c r="H3198" s="11">
        <v>15</v>
      </c>
      <c r="I3198" s="11"/>
      <c r="J3198" s="87">
        <v>0.05</v>
      </c>
      <c r="K3198" s="88">
        <f t="shared" si="297"/>
        <v>6.3333333333333325E-2</v>
      </c>
      <c r="L3198" s="238">
        <v>155376</v>
      </c>
      <c r="M3198" s="238">
        <v>136311.63</v>
      </c>
      <c r="N3198" s="89">
        <v>0.05</v>
      </c>
      <c r="O3198" s="239">
        <f t="shared" si="299"/>
        <v>163144.80000000002</v>
      </c>
      <c r="P3198" s="238">
        <f t="shared" si="300"/>
        <v>25562.331813698627</v>
      </c>
      <c r="Q3198" s="238">
        <f t="shared" si="301"/>
        <v>137582.46818630138</v>
      </c>
      <c r="R3198" s="89">
        <v>0.05</v>
      </c>
      <c r="S3198" s="238">
        <f t="shared" si="298"/>
        <v>130703.34477698631</v>
      </c>
    </row>
    <row r="3199" spans="2:19" ht="15" customHeight="1" x14ac:dyDescent="0.25">
      <c r="B3199" s="11">
        <v>3195</v>
      </c>
      <c r="C3199" s="161" t="s">
        <v>1437</v>
      </c>
      <c r="D3199" s="36"/>
      <c r="E3199" s="152">
        <v>43579</v>
      </c>
      <c r="F3199" s="58">
        <v>44482</v>
      </c>
      <c r="G3199" s="5">
        <f t="shared" si="296"/>
        <v>2.473972602739726</v>
      </c>
      <c r="H3199" s="11">
        <v>15</v>
      </c>
      <c r="I3199" s="11"/>
      <c r="J3199" s="87">
        <v>0.05</v>
      </c>
      <c r="K3199" s="88">
        <f t="shared" si="297"/>
        <v>6.3333333333333325E-2</v>
      </c>
      <c r="L3199" s="238">
        <v>8045071</v>
      </c>
      <c r="M3199" s="238">
        <v>7057954.7199999997</v>
      </c>
      <c r="N3199" s="89">
        <v>0.05</v>
      </c>
      <c r="O3199" s="239">
        <f t="shared" si="299"/>
        <v>8447324.5500000007</v>
      </c>
      <c r="P3199" s="238">
        <f t="shared" si="300"/>
        <v>1323568.4685328766</v>
      </c>
      <c r="Q3199" s="238">
        <f t="shared" si="301"/>
        <v>7123756.0814671237</v>
      </c>
      <c r="R3199" s="89">
        <v>0.05</v>
      </c>
      <c r="S3199" s="238">
        <f t="shared" si="298"/>
        <v>6767568.2773937676</v>
      </c>
    </row>
    <row r="3200" spans="2:19" ht="15" customHeight="1" x14ac:dyDescent="0.25">
      <c r="B3200" s="11">
        <v>3196</v>
      </c>
      <c r="C3200" s="161" t="s">
        <v>1438</v>
      </c>
      <c r="D3200" s="36"/>
      <c r="E3200" s="152">
        <v>43579</v>
      </c>
      <c r="F3200" s="58">
        <v>44482</v>
      </c>
      <c r="G3200" s="5">
        <f t="shared" si="296"/>
        <v>2.473972602739726</v>
      </c>
      <c r="H3200" s="11">
        <v>15</v>
      </c>
      <c r="I3200" s="11"/>
      <c r="J3200" s="87">
        <v>0.05</v>
      </c>
      <c r="K3200" s="88">
        <f t="shared" si="297"/>
        <v>6.3333333333333325E-2</v>
      </c>
      <c r="L3200" s="238">
        <v>1009946</v>
      </c>
      <c r="M3200" s="238">
        <v>886027.37</v>
      </c>
      <c r="N3200" s="89">
        <v>0.05</v>
      </c>
      <c r="O3200" s="239">
        <f t="shared" si="299"/>
        <v>1060443.3</v>
      </c>
      <c r="P3200" s="238">
        <f t="shared" si="300"/>
        <v>166155.48582739726</v>
      </c>
      <c r="Q3200" s="238">
        <f t="shared" si="301"/>
        <v>894287.81417260272</v>
      </c>
      <c r="R3200" s="89">
        <v>0.05</v>
      </c>
      <c r="S3200" s="238">
        <f t="shared" si="298"/>
        <v>849573.42346397252</v>
      </c>
    </row>
    <row r="3201" spans="2:19" ht="15" customHeight="1" x14ac:dyDescent="0.25">
      <c r="B3201" s="11">
        <v>3197</v>
      </c>
      <c r="C3201" s="161" t="s">
        <v>1438</v>
      </c>
      <c r="D3201" s="36"/>
      <c r="E3201" s="152">
        <v>43579</v>
      </c>
      <c r="F3201" s="58">
        <v>44482</v>
      </c>
      <c r="G3201" s="5">
        <f t="shared" si="296"/>
        <v>2.473972602739726</v>
      </c>
      <c r="H3201" s="11">
        <v>15</v>
      </c>
      <c r="I3201" s="11"/>
      <c r="J3201" s="87">
        <v>0.05</v>
      </c>
      <c r="K3201" s="88">
        <f t="shared" si="297"/>
        <v>6.3333333333333325E-2</v>
      </c>
      <c r="L3201" s="238">
        <v>1009946</v>
      </c>
      <c r="M3201" s="238">
        <v>886027.37</v>
      </c>
      <c r="N3201" s="89">
        <v>0.05</v>
      </c>
      <c r="O3201" s="239">
        <f t="shared" si="299"/>
        <v>1060443.3</v>
      </c>
      <c r="P3201" s="238">
        <f t="shared" si="300"/>
        <v>166155.48582739726</v>
      </c>
      <c r="Q3201" s="238">
        <f t="shared" si="301"/>
        <v>894287.81417260272</v>
      </c>
      <c r="R3201" s="89">
        <v>0.05</v>
      </c>
      <c r="S3201" s="238">
        <f t="shared" si="298"/>
        <v>849573.42346397252</v>
      </c>
    </row>
    <row r="3202" spans="2:19" ht="15" customHeight="1" x14ac:dyDescent="0.25">
      <c r="B3202" s="11">
        <v>3198</v>
      </c>
      <c r="C3202" s="161" t="s">
        <v>1439</v>
      </c>
      <c r="D3202" s="36"/>
      <c r="E3202" s="152">
        <v>43921</v>
      </c>
      <c r="F3202" s="58">
        <v>44482</v>
      </c>
      <c r="G3202" s="5">
        <f t="shared" si="296"/>
        <v>1.536986301369863</v>
      </c>
      <c r="H3202" s="11">
        <v>15</v>
      </c>
      <c r="I3202" s="11"/>
      <c r="J3202" s="87">
        <v>0.05</v>
      </c>
      <c r="K3202" s="88">
        <f t="shared" si="297"/>
        <v>6.3333333333333325E-2</v>
      </c>
      <c r="L3202" s="238">
        <v>1001550</v>
      </c>
      <c r="M3202" s="238">
        <v>937945.16</v>
      </c>
      <c r="N3202" s="89">
        <v>0.05</v>
      </c>
      <c r="O3202" s="239">
        <f t="shared" si="299"/>
        <v>1051627.5</v>
      </c>
      <c r="P3202" s="238">
        <f t="shared" si="300"/>
        <v>102368.01390410958</v>
      </c>
      <c r="Q3202" s="238">
        <f t="shared" si="301"/>
        <v>949259.4860958904</v>
      </c>
      <c r="R3202" s="89">
        <v>0.05</v>
      </c>
      <c r="S3202" s="238">
        <f t="shared" si="298"/>
        <v>901796.51179109584</v>
      </c>
    </row>
    <row r="3203" spans="2:19" ht="15" customHeight="1" x14ac:dyDescent="0.25">
      <c r="B3203" s="11">
        <v>3199</v>
      </c>
      <c r="C3203" s="161" t="s">
        <v>1439</v>
      </c>
      <c r="D3203" s="36"/>
      <c r="E3203" s="152">
        <v>43921</v>
      </c>
      <c r="F3203" s="58">
        <v>44482</v>
      </c>
      <c r="G3203" s="5">
        <f t="shared" si="296"/>
        <v>1.536986301369863</v>
      </c>
      <c r="H3203" s="11">
        <v>15</v>
      </c>
      <c r="I3203" s="11"/>
      <c r="J3203" s="87">
        <v>0.05</v>
      </c>
      <c r="K3203" s="88">
        <f t="shared" si="297"/>
        <v>6.3333333333333325E-2</v>
      </c>
      <c r="L3203" s="238">
        <v>1001550</v>
      </c>
      <c r="M3203" s="238">
        <v>937945.16</v>
      </c>
      <c r="N3203" s="89">
        <v>0.05</v>
      </c>
      <c r="O3203" s="239">
        <f t="shared" si="299"/>
        <v>1051627.5</v>
      </c>
      <c r="P3203" s="238">
        <f t="shared" si="300"/>
        <v>102368.01390410958</v>
      </c>
      <c r="Q3203" s="238">
        <f t="shared" si="301"/>
        <v>949259.4860958904</v>
      </c>
      <c r="R3203" s="89">
        <v>0.05</v>
      </c>
      <c r="S3203" s="238">
        <f t="shared" si="298"/>
        <v>901796.51179109584</v>
      </c>
    </row>
    <row r="3204" spans="2:19" ht="15" customHeight="1" x14ac:dyDescent="0.25">
      <c r="B3204" s="11">
        <v>3200</v>
      </c>
      <c r="C3204" s="161" t="s">
        <v>1440</v>
      </c>
      <c r="D3204" s="36"/>
      <c r="E3204" s="152">
        <v>43921</v>
      </c>
      <c r="F3204" s="58">
        <v>44482</v>
      </c>
      <c r="G3204" s="5">
        <f t="shared" si="296"/>
        <v>1.536986301369863</v>
      </c>
      <c r="H3204" s="11">
        <v>25</v>
      </c>
      <c r="I3204" s="11"/>
      <c r="J3204" s="87">
        <v>0.05</v>
      </c>
      <c r="K3204" s="88">
        <f t="shared" si="297"/>
        <v>3.7999999999999999E-2</v>
      </c>
      <c r="L3204" s="238">
        <v>539296</v>
      </c>
      <c r="M3204" s="238">
        <v>505047.25</v>
      </c>
      <c r="N3204" s="89">
        <v>0.05</v>
      </c>
      <c r="O3204" s="239">
        <f t="shared" si="299"/>
        <v>566260.80000000005</v>
      </c>
      <c r="P3204" s="238">
        <f t="shared" si="300"/>
        <v>33072.733518904111</v>
      </c>
      <c r="Q3204" s="238">
        <f t="shared" si="301"/>
        <v>533188.06648109597</v>
      </c>
      <c r="R3204" s="89">
        <v>0.05</v>
      </c>
      <c r="S3204" s="238">
        <f t="shared" si="298"/>
        <v>506528.66315704113</v>
      </c>
    </row>
    <row r="3205" spans="2:19" ht="15" customHeight="1" x14ac:dyDescent="0.25">
      <c r="B3205" s="11">
        <v>3201</v>
      </c>
      <c r="C3205" s="161" t="s">
        <v>1441</v>
      </c>
      <c r="D3205" s="36"/>
      <c r="E3205" s="152">
        <v>43921</v>
      </c>
      <c r="F3205" s="58">
        <v>44482</v>
      </c>
      <c r="G3205" s="5">
        <f t="shared" ref="G3205:G3268" si="302">(F3205-E3205)/(EDATE(F3205,12)-F3205)</f>
        <v>1.536986301369863</v>
      </c>
      <c r="H3205" s="11">
        <v>15</v>
      </c>
      <c r="I3205" s="11"/>
      <c r="J3205" s="87">
        <v>0.05</v>
      </c>
      <c r="K3205" s="88">
        <f t="shared" ref="K3205:K3268" si="303">(1-J3205)/H3205</f>
        <v>6.3333333333333325E-2</v>
      </c>
      <c r="L3205" s="238">
        <v>2311270</v>
      </c>
      <c r="M3205" s="238">
        <v>2164489.54</v>
      </c>
      <c r="N3205" s="89">
        <v>0.05</v>
      </c>
      <c r="O3205" s="239">
        <f t="shared" si="299"/>
        <v>2426833.5</v>
      </c>
      <c r="P3205" s="238">
        <f t="shared" si="300"/>
        <v>236233.95686301368</v>
      </c>
      <c r="Q3205" s="238">
        <f t="shared" si="301"/>
        <v>2190599.5431369864</v>
      </c>
      <c r="R3205" s="89">
        <v>0.05</v>
      </c>
      <c r="S3205" s="238">
        <f t="shared" ref="S3205:S3268" si="304">IF(M3205&lt;=0,0,IF(Q3205&lt;=J3205*O3205,J3205*O3205,Q3205*(1-R3205)))</f>
        <v>2081069.5659801371</v>
      </c>
    </row>
    <row r="3206" spans="2:19" x14ac:dyDescent="0.25">
      <c r="B3206" s="11">
        <v>3202</v>
      </c>
      <c r="C3206" s="161" t="s">
        <v>1442</v>
      </c>
      <c r="D3206" s="36"/>
      <c r="E3206" s="152">
        <v>42217</v>
      </c>
      <c r="F3206" s="58">
        <v>44482</v>
      </c>
      <c r="G3206" s="5">
        <f t="shared" si="302"/>
        <v>6.2054794520547949</v>
      </c>
      <c r="H3206" s="11">
        <v>25</v>
      </c>
      <c r="I3206" s="11"/>
      <c r="J3206" s="87">
        <v>0.05</v>
      </c>
      <c r="K3206" s="88">
        <f t="shared" si="303"/>
        <v>3.7999999999999999E-2</v>
      </c>
      <c r="L3206" s="238">
        <v>50366234</v>
      </c>
      <c r="M3206" s="238">
        <v>40256554.890000001</v>
      </c>
      <c r="N3206" s="89">
        <v>0.05</v>
      </c>
      <c r="O3206" s="239">
        <f t="shared" ref="O3206:O3269" si="305">L3206*(1+N3206)</f>
        <v>52884545.700000003</v>
      </c>
      <c r="P3206" s="238">
        <f t="shared" ref="P3206:P3269" si="306">O3206*K3206*G3206</f>
        <v>12470610.543558907</v>
      </c>
      <c r="Q3206" s="238">
        <f t="shared" ref="Q3206:Q3269" si="307">MAX(O3206-P3206,0)</f>
        <v>40413935.156441092</v>
      </c>
      <c r="R3206" s="89">
        <v>0.05</v>
      </c>
      <c r="S3206" s="238">
        <f t="shared" si="304"/>
        <v>38393238.398619033</v>
      </c>
    </row>
    <row r="3207" spans="2:19" ht="15" customHeight="1" x14ac:dyDescent="0.25">
      <c r="B3207" s="11">
        <v>3203</v>
      </c>
      <c r="C3207" s="161" t="s">
        <v>1443</v>
      </c>
      <c r="D3207" s="36"/>
      <c r="E3207" s="152">
        <v>42217</v>
      </c>
      <c r="F3207" s="58">
        <v>44482</v>
      </c>
      <c r="G3207" s="5">
        <f t="shared" si="302"/>
        <v>6.2054794520547949</v>
      </c>
      <c r="H3207" s="11">
        <v>15</v>
      </c>
      <c r="I3207" s="11"/>
      <c r="J3207" s="87">
        <v>0.05</v>
      </c>
      <c r="K3207" s="88">
        <f t="shared" si="303"/>
        <v>6.3333333333333325E-2</v>
      </c>
      <c r="L3207" s="238">
        <v>4654281</v>
      </c>
      <c r="M3207" s="238">
        <v>3720058.14</v>
      </c>
      <c r="N3207" s="89">
        <v>7.0000000000000007E-2</v>
      </c>
      <c r="O3207" s="239">
        <f t="shared" si="305"/>
        <v>4980080.67</v>
      </c>
      <c r="P3207" s="238">
        <f t="shared" si="306"/>
        <v>1957239.9235931505</v>
      </c>
      <c r="Q3207" s="238">
        <f t="shared" si="307"/>
        <v>3022840.7464068495</v>
      </c>
      <c r="R3207" s="89">
        <v>0.05</v>
      </c>
      <c r="S3207" s="238">
        <f t="shared" si="304"/>
        <v>2871698.7090865071</v>
      </c>
    </row>
    <row r="3208" spans="2:19" ht="15" customHeight="1" x14ac:dyDescent="0.25">
      <c r="B3208" s="11">
        <v>3204</v>
      </c>
      <c r="C3208" s="161" t="s">
        <v>1444</v>
      </c>
      <c r="D3208" s="36"/>
      <c r="E3208" s="152">
        <v>42217</v>
      </c>
      <c r="F3208" s="58">
        <v>44482</v>
      </c>
      <c r="G3208" s="5">
        <f t="shared" si="302"/>
        <v>6.2054794520547949</v>
      </c>
      <c r="H3208" s="11">
        <v>8</v>
      </c>
      <c r="I3208" s="11"/>
      <c r="J3208" s="87">
        <v>0.05</v>
      </c>
      <c r="K3208" s="88">
        <f t="shared" si="303"/>
        <v>0.11874999999999999</v>
      </c>
      <c r="L3208" s="238">
        <v>849240</v>
      </c>
      <c r="M3208" s="238">
        <v>678777.72</v>
      </c>
      <c r="N3208" s="89">
        <v>0.05</v>
      </c>
      <c r="O3208" s="239">
        <f t="shared" si="305"/>
        <v>891702</v>
      </c>
      <c r="P3208" s="238">
        <f t="shared" si="306"/>
        <v>657095.81455479446</v>
      </c>
      <c r="Q3208" s="238">
        <f t="shared" si="307"/>
        <v>234606.18544520554</v>
      </c>
      <c r="R3208" s="89">
        <v>0.05</v>
      </c>
      <c r="S3208" s="238">
        <f t="shared" si="304"/>
        <v>222875.87617294525</v>
      </c>
    </row>
    <row r="3209" spans="2:19" ht="15" customHeight="1" x14ac:dyDescent="0.25">
      <c r="B3209" s="11">
        <v>3205</v>
      </c>
      <c r="C3209" s="161" t="s">
        <v>1445</v>
      </c>
      <c r="D3209" s="36"/>
      <c r="E3209" s="152">
        <v>42217</v>
      </c>
      <c r="F3209" s="58">
        <v>44482</v>
      </c>
      <c r="G3209" s="5">
        <f t="shared" si="302"/>
        <v>6.2054794520547949</v>
      </c>
      <c r="H3209" s="11">
        <v>15</v>
      </c>
      <c r="I3209" s="11"/>
      <c r="J3209" s="87">
        <v>0.05</v>
      </c>
      <c r="K3209" s="88">
        <f t="shared" si="303"/>
        <v>6.3333333333333325E-2</v>
      </c>
      <c r="L3209" s="238">
        <v>2524184</v>
      </c>
      <c r="M3209" s="238">
        <v>2017521.34</v>
      </c>
      <c r="N3209" s="89">
        <v>0.05</v>
      </c>
      <c r="O3209" s="239">
        <f t="shared" si="305"/>
        <v>2650393.2000000002</v>
      </c>
      <c r="P3209" s="238">
        <f t="shared" si="306"/>
        <v>1041640.8343561643</v>
      </c>
      <c r="Q3209" s="238">
        <f t="shared" si="307"/>
        <v>1608752.3656438359</v>
      </c>
      <c r="R3209" s="89">
        <v>0.05</v>
      </c>
      <c r="S3209" s="238">
        <f t="shared" si="304"/>
        <v>1528314.7473616439</v>
      </c>
    </row>
    <row r="3210" spans="2:19" ht="15" customHeight="1" x14ac:dyDescent="0.25">
      <c r="B3210" s="11">
        <v>3206</v>
      </c>
      <c r="C3210" s="161" t="s">
        <v>1446</v>
      </c>
      <c r="D3210" s="36"/>
      <c r="E3210" s="152">
        <v>42217</v>
      </c>
      <c r="F3210" s="58">
        <v>44482</v>
      </c>
      <c r="G3210" s="5">
        <f t="shared" si="302"/>
        <v>6.2054794520547949</v>
      </c>
      <c r="H3210" s="11">
        <v>8</v>
      </c>
      <c r="I3210" s="11"/>
      <c r="J3210" s="87">
        <v>0.05</v>
      </c>
      <c r="K3210" s="88">
        <f t="shared" si="303"/>
        <v>0.11874999999999999</v>
      </c>
      <c r="L3210" s="238">
        <v>849240</v>
      </c>
      <c r="M3210" s="238">
        <v>678777.72</v>
      </c>
      <c r="N3210" s="89">
        <v>0.05</v>
      </c>
      <c r="O3210" s="239">
        <f t="shared" si="305"/>
        <v>891702</v>
      </c>
      <c r="P3210" s="238">
        <f t="shared" si="306"/>
        <v>657095.81455479446</v>
      </c>
      <c r="Q3210" s="238">
        <f t="shared" si="307"/>
        <v>234606.18544520554</v>
      </c>
      <c r="R3210" s="89">
        <v>0.05</v>
      </c>
      <c r="S3210" s="238">
        <f t="shared" si="304"/>
        <v>222875.87617294525</v>
      </c>
    </row>
    <row r="3211" spans="2:19" ht="15" customHeight="1" x14ac:dyDescent="0.25">
      <c r="B3211" s="11">
        <v>3207</v>
      </c>
      <c r="C3211" s="161" t="s">
        <v>1447</v>
      </c>
      <c r="D3211" s="36"/>
      <c r="E3211" s="152">
        <v>42217</v>
      </c>
      <c r="F3211" s="58">
        <v>44482</v>
      </c>
      <c r="G3211" s="5">
        <f t="shared" si="302"/>
        <v>6.2054794520547949</v>
      </c>
      <c r="H3211" s="11">
        <v>15</v>
      </c>
      <c r="I3211" s="11"/>
      <c r="J3211" s="87">
        <v>0.05</v>
      </c>
      <c r="K3211" s="88">
        <f t="shared" si="303"/>
        <v>6.3333333333333325E-2</v>
      </c>
      <c r="L3211" s="238">
        <v>2457714</v>
      </c>
      <c r="M3211" s="238">
        <v>1964393.41</v>
      </c>
      <c r="N3211" s="89">
        <v>0.05</v>
      </c>
      <c r="O3211" s="239">
        <f t="shared" si="305"/>
        <v>2580599.7000000002</v>
      </c>
      <c r="P3211" s="238">
        <f t="shared" si="306"/>
        <v>1014211.032780822</v>
      </c>
      <c r="Q3211" s="238">
        <f t="shared" si="307"/>
        <v>1566388.6672191783</v>
      </c>
      <c r="R3211" s="89">
        <v>0.05</v>
      </c>
      <c r="S3211" s="238">
        <f t="shared" si="304"/>
        <v>1488069.2338582193</v>
      </c>
    </row>
    <row r="3212" spans="2:19" ht="15" customHeight="1" x14ac:dyDescent="0.25">
      <c r="B3212" s="11">
        <v>3208</v>
      </c>
      <c r="C3212" s="161" t="s">
        <v>1448</v>
      </c>
      <c r="D3212" s="36"/>
      <c r="E3212" s="152">
        <v>42217</v>
      </c>
      <c r="F3212" s="58">
        <v>44482</v>
      </c>
      <c r="G3212" s="5">
        <f t="shared" si="302"/>
        <v>6.2054794520547949</v>
      </c>
      <c r="H3212" s="11">
        <v>25</v>
      </c>
      <c r="I3212" s="11"/>
      <c r="J3212" s="87">
        <v>0.05</v>
      </c>
      <c r="K3212" s="88">
        <f t="shared" si="303"/>
        <v>3.7999999999999999E-2</v>
      </c>
      <c r="L3212" s="238">
        <v>13674323</v>
      </c>
      <c r="M3212" s="238">
        <v>10929567.109999999</v>
      </c>
      <c r="N3212" s="89">
        <v>0.05</v>
      </c>
      <c r="O3212" s="239">
        <f t="shared" si="305"/>
        <v>14358039.15</v>
      </c>
      <c r="P3212" s="238">
        <f t="shared" si="306"/>
        <v>3385743.6428506854</v>
      </c>
      <c r="Q3212" s="238">
        <f t="shared" si="307"/>
        <v>10972295.507149315</v>
      </c>
      <c r="R3212" s="89">
        <v>0.05</v>
      </c>
      <c r="S3212" s="238">
        <f t="shared" si="304"/>
        <v>10423680.731791848</v>
      </c>
    </row>
    <row r="3213" spans="2:19" ht="15" customHeight="1" x14ac:dyDescent="0.25">
      <c r="B3213" s="11">
        <v>3209</v>
      </c>
      <c r="C3213" s="161" t="s">
        <v>1449</v>
      </c>
      <c r="D3213" s="36"/>
      <c r="E3213" s="152">
        <v>42217</v>
      </c>
      <c r="F3213" s="58">
        <v>44482</v>
      </c>
      <c r="G3213" s="5">
        <f t="shared" si="302"/>
        <v>6.2054794520547949</v>
      </c>
      <c r="H3213" s="11">
        <v>8</v>
      </c>
      <c r="I3213" s="11"/>
      <c r="J3213" s="87">
        <v>0.05</v>
      </c>
      <c r="K3213" s="88">
        <f t="shared" si="303"/>
        <v>0.11874999999999999</v>
      </c>
      <c r="L3213" s="238">
        <v>1033262</v>
      </c>
      <c r="M3213" s="238">
        <v>825862.2</v>
      </c>
      <c r="N3213" s="89">
        <v>0.05</v>
      </c>
      <c r="O3213" s="239">
        <f t="shared" si="305"/>
        <v>1084925.1000000001</v>
      </c>
      <c r="P3213" s="238">
        <f t="shared" si="306"/>
        <v>799482.04928938369</v>
      </c>
      <c r="Q3213" s="238">
        <f t="shared" si="307"/>
        <v>285443.0507106164</v>
      </c>
      <c r="R3213" s="89">
        <v>0.05</v>
      </c>
      <c r="S3213" s="238">
        <f t="shared" si="304"/>
        <v>271170.89817508555</v>
      </c>
    </row>
    <row r="3214" spans="2:19" ht="15" customHeight="1" x14ac:dyDescent="0.25">
      <c r="B3214" s="11">
        <v>3210</v>
      </c>
      <c r="C3214" s="161" t="s">
        <v>1450</v>
      </c>
      <c r="D3214" s="36"/>
      <c r="E3214" s="152">
        <v>42217</v>
      </c>
      <c r="F3214" s="58">
        <v>44482</v>
      </c>
      <c r="G3214" s="5">
        <f t="shared" si="302"/>
        <v>6.2054794520547949</v>
      </c>
      <c r="H3214" s="11">
        <v>15</v>
      </c>
      <c r="I3214" s="11"/>
      <c r="J3214" s="87">
        <v>0.05</v>
      </c>
      <c r="K3214" s="88">
        <f t="shared" si="303"/>
        <v>6.3333333333333325E-2</v>
      </c>
      <c r="L3214" s="238">
        <v>2442908</v>
      </c>
      <c r="M3214" s="238">
        <v>1952559.33</v>
      </c>
      <c r="N3214" s="89">
        <v>0.05</v>
      </c>
      <c r="O3214" s="239">
        <f t="shared" si="305"/>
        <v>2565053.4</v>
      </c>
      <c r="P3214" s="238">
        <f t="shared" si="306"/>
        <v>1008101.1239178082</v>
      </c>
      <c r="Q3214" s="238">
        <f t="shared" si="307"/>
        <v>1556952.2760821916</v>
      </c>
      <c r="R3214" s="89">
        <v>0.05</v>
      </c>
      <c r="S3214" s="238">
        <f t="shared" si="304"/>
        <v>1479104.662278082</v>
      </c>
    </row>
    <row r="3215" spans="2:19" ht="15" customHeight="1" x14ac:dyDescent="0.25">
      <c r="B3215" s="11">
        <v>3211</v>
      </c>
      <c r="C3215" s="161" t="s">
        <v>1451</v>
      </c>
      <c r="D3215" s="36"/>
      <c r="E3215" s="152">
        <v>42217</v>
      </c>
      <c r="F3215" s="58">
        <v>44482</v>
      </c>
      <c r="G3215" s="5">
        <f t="shared" si="302"/>
        <v>6.2054794520547949</v>
      </c>
      <c r="H3215" s="11">
        <v>25</v>
      </c>
      <c r="I3215" s="11"/>
      <c r="J3215" s="87">
        <v>0.05</v>
      </c>
      <c r="K3215" s="88">
        <f t="shared" si="303"/>
        <v>3.7999999999999999E-2</v>
      </c>
      <c r="L3215" s="238">
        <v>101688444</v>
      </c>
      <c r="M3215" s="238">
        <v>81277199.069999993</v>
      </c>
      <c r="N3215" s="89">
        <v>0.05</v>
      </c>
      <c r="O3215" s="239">
        <f t="shared" si="305"/>
        <v>106772866.2</v>
      </c>
      <c r="P3215" s="238">
        <f t="shared" si="306"/>
        <v>25177919.435161646</v>
      </c>
      <c r="Q3215" s="238">
        <f t="shared" si="307"/>
        <v>81594946.764838353</v>
      </c>
      <c r="R3215" s="89">
        <v>0.05</v>
      </c>
      <c r="S3215" s="238">
        <f t="shared" si="304"/>
        <v>77515199.426596433</v>
      </c>
    </row>
    <row r="3216" spans="2:19" ht="15" customHeight="1" x14ac:dyDescent="0.25">
      <c r="B3216" s="11">
        <v>3212</v>
      </c>
      <c r="C3216" s="161" t="s">
        <v>1452</v>
      </c>
      <c r="D3216" s="36"/>
      <c r="E3216" s="152">
        <v>42217</v>
      </c>
      <c r="F3216" s="58">
        <v>44482</v>
      </c>
      <c r="G3216" s="5">
        <f t="shared" si="302"/>
        <v>6.2054794520547949</v>
      </c>
      <c r="H3216" s="11">
        <v>8</v>
      </c>
      <c r="I3216" s="11"/>
      <c r="J3216" s="87">
        <v>0.05</v>
      </c>
      <c r="K3216" s="88">
        <f t="shared" si="303"/>
        <v>0.11874999999999999</v>
      </c>
      <c r="L3216" s="238">
        <v>849240</v>
      </c>
      <c r="M3216" s="238">
        <v>678777.72</v>
      </c>
      <c r="N3216" s="89">
        <v>0.05</v>
      </c>
      <c r="O3216" s="239">
        <f t="shared" si="305"/>
        <v>891702</v>
      </c>
      <c r="P3216" s="238">
        <f t="shared" si="306"/>
        <v>657095.81455479446</v>
      </c>
      <c r="Q3216" s="238">
        <f t="shared" si="307"/>
        <v>234606.18544520554</v>
      </c>
      <c r="R3216" s="89">
        <v>0.05</v>
      </c>
      <c r="S3216" s="238">
        <f t="shared" si="304"/>
        <v>222875.87617294525</v>
      </c>
    </row>
    <row r="3217" spans="2:19" x14ac:dyDescent="0.25">
      <c r="B3217" s="11">
        <v>3213</v>
      </c>
      <c r="C3217" s="161" t="s">
        <v>1453</v>
      </c>
      <c r="D3217" s="36"/>
      <c r="E3217" s="152">
        <v>42217</v>
      </c>
      <c r="F3217" s="58">
        <v>44482</v>
      </c>
      <c r="G3217" s="5">
        <f t="shared" si="302"/>
        <v>6.2054794520547949</v>
      </c>
      <c r="H3217" s="11">
        <v>25</v>
      </c>
      <c r="I3217" s="11"/>
      <c r="J3217" s="87">
        <v>0.05</v>
      </c>
      <c r="K3217" s="88">
        <f t="shared" si="303"/>
        <v>3.7999999999999999E-2</v>
      </c>
      <c r="L3217" s="238">
        <v>1836052</v>
      </c>
      <c r="M3217" s="238">
        <v>1467513.5</v>
      </c>
      <c r="N3217" s="89">
        <v>0.05</v>
      </c>
      <c r="O3217" s="239">
        <f t="shared" si="305"/>
        <v>1927854.6</v>
      </c>
      <c r="P3217" s="238">
        <f t="shared" si="306"/>
        <v>454603.960060274</v>
      </c>
      <c r="Q3217" s="238">
        <f t="shared" si="307"/>
        <v>1473250.6399397261</v>
      </c>
      <c r="R3217" s="89">
        <v>0.05</v>
      </c>
      <c r="S3217" s="238">
        <f t="shared" si="304"/>
        <v>1399588.1079427397</v>
      </c>
    </row>
    <row r="3218" spans="2:19" x14ac:dyDescent="0.25">
      <c r="B3218" s="11">
        <v>3214</v>
      </c>
      <c r="C3218" s="161" t="s">
        <v>1454</v>
      </c>
      <c r="D3218" s="36"/>
      <c r="E3218" s="152">
        <v>42217</v>
      </c>
      <c r="F3218" s="58">
        <v>44482</v>
      </c>
      <c r="G3218" s="5">
        <f t="shared" si="302"/>
        <v>6.2054794520547949</v>
      </c>
      <c r="H3218" s="11">
        <v>25</v>
      </c>
      <c r="I3218" s="11"/>
      <c r="J3218" s="87">
        <v>0.05</v>
      </c>
      <c r="K3218" s="88">
        <f t="shared" si="303"/>
        <v>3.7999999999999999E-2</v>
      </c>
      <c r="L3218" s="238">
        <v>6272210</v>
      </c>
      <c r="M3218" s="238">
        <v>5013231.01</v>
      </c>
      <c r="N3218" s="89">
        <v>0.05</v>
      </c>
      <c r="O3218" s="239">
        <f t="shared" si="305"/>
        <v>6585820.5</v>
      </c>
      <c r="P3218" s="238">
        <f t="shared" si="306"/>
        <v>1552990.6039315069</v>
      </c>
      <c r="Q3218" s="238">
        <f t="shared" si="307"/>
        <v>5032829.8960684929</v>
      </c>
      <c r="R3218" s="89">
        <v>0.05</v>
      </c>
      <c r="S3218" s="238">
        <f t="shared" si="304"/>
        <v>4781188.401265068</v>
      </c>
    </row>
    <row r="3219" spans="2:19" ht="15" customHeight="1" x14ac:dyDescent="0.25">
      <c r="B3219" s="11">
        <v>3215</v>
      </c>
      <c r="C3219" s="161" t="s">
        <v>1455</v>
      </c>
      <c r="D3219" s="36"/>
      <c r="E3219" s="152">
        <v>42217</v>
      </c>
      <c r="F3219" s="58">
        <v>44482</v>
      </c>
      <c r="G3219" s="5">
        <f t="shared" si="302"/>
        <v>6.2054794520547949</v>
      </c>
      <c r="H3219" s="11">
        <v>8</v>
      </c>
      <c r="I3219" s="11"/>
      <c r="J3219" s="87">
        <v>0.05</v>
      </c>
      <c r="K3219" s="88">
        <f t="shared" si="303"/>
        <v>0.11874999999999999</v>
      </c>
      <c r="L3219" s="238">
        <v>849264</v>
      </c>
      <c r="M3219" s="238">
        <v>678796.88</v>
      </c>
      <c r="N3219" s="89">
        <v>0.05</v>
      </c>
      <c r="O3219" s="239">
        <f t="shared" si="305"/>
        <v>891727.20000000007</v>
      </c>
      <c r="P3219" s="238">
        <f t="shared" si="306"/>
        <v>657114.38445205486</v>
      </c>
      <c r="Q3219" s="238">
        <f t="shared" si="307"/>
        <v>234612.81554794521</v>
      </c>
      <c r="R3219" s="89">
        <v>0.05</v>
      </c>
      <c r="S3219" s="238">
        <f t="shared" si="304"/>
        <v>222882.17477054795</v>
      </c>
    </row>
    <row r="3220" spans="2:19" ht="15" customHeight="1" x14ac:dyDescent="0.25">
      <c r="B3220" s="11">
        <v>3216</v>
      </c>
      <c r="C3220" s="161" t="s">
        <v>1456</v>
      </c>
      <c r="D3220" s="36"/>
      <c r="E3220" s="152">
        <v>42217</v>
      </c>
      <c r="F3220" s="58">
        <v>44482</v>
      </c>
      <c r="G3220" s="5">
        <f t="shared" si="302"/>
        <v>6.2054794520547949</v>
      </c>
      <c r="H3220" s="11">
        <v>15</v>
      </c>
      <c r="I3220" s="11"/>
      <c r="J3220" s="87">
        <v>0.05</v>
      </c>
      <c r="K3220" s="88">
        <f t="shared" si="303"/>
        <v>6.3333333333333325E-2</v>
      </c>
      <c r="L3220" s="238">
        <v>3981785</v>
      </c>
      <c r="M3220" s="238">
        <v>3182547.78</v>
      </c>
      <c r="N3220" s="89">
        <v>0.05</v>
      </c>
      <c r="O3220" s="239">
        <f t="shared" si="305"/>
        <v>4180874.25</v>
      </c>
      <c r="P3220" s="238">
        <f t="shared" si="306"/>
        <v>1643140.8524999998</v>
      </c>
      <c r="Q3220" s="238">
        <f t="shared" si="307"/>
        <v>2537733.3975</v>
      </c>
      <c r="R3220" s="89">
        <v>0.05</v>
      </c>
      <c r="S3220" s="238">
        <f t="shared" si="304"/>
        <v>2410846.7276249998</v>
      </c>
    </row>
    <row r="3221" spans="2:19" ht="15" customHeight="1" x14ac:dyDescent="0.25">
      <c r="B3221" s="11">
        <v>3217</v>
      </c>
      <c r="C3221" s="161" t="s">
        <v>1456</v>
      </c>
      <c r="D3221" s="36"/>
      <c r="E3221" s="152">
        <v>42217</v>
      </c>
      <c r="F3221" s="58">
        <v>44482</v>
      </c>
      <c r="G3221" s="5">
        <f t="shared" si="302"/>
        <v>6.2054794520547949</v>
      </c>
      <c r="H3221" s="11">
        <v>15</v>
      </c>
      <c r="I3221" s="11"/>
      <c r="J3221" s="87">
        <v>0.05</v>
      </c>
      <c r="K3221" s="88">
        <f t="shared" si="303"/>
        <v>6.3333333333333325E-2</v>
      </c>
      <c r="L3221" s="238">
        <v>3981785</v>
      </c>
      <c r="M3221" s="238">
        <v>3182547.78</v>
      </c>
      <c r="N3221" s="89">
        <v>0.05</v>
      </c>
      <c r="O3221" s="239">
        <f t="shared" si="305"/>
        <v>4180874.25</v>
      </c>
      <c r="P3221" s="238">
        <f t="shared" si="306"/>
        <v>1643140.8524999998</v>
      </c>
      <c r="Q3221" s="238">
        <f t="shared" si="307"/>
        <v>2537733.3975</v>
      </c>
      <c r="R3221" s="89">
        <v>0.05</v>
      </c>
      <c r="S3221" s="238">
        <f t="shared" si="304"/>
        <v>2410846.7276249998</v>
      </c>
    </row>
    <row r="3222" spans="2:19" ht="15" customHeight="1" x14ac:dyDescent="0.25">
      <c r="B3222" s="11">
        <v>3218</v>
      </c>
      <c r="C3222" s="161" t="s">
        <v>1456</v>
      </c>
      <c r="D3222" s="36"/>
      <c r="E3222" s="152">
        <v>42217</v>
      </c>
      <c r="F3222" s="58">
        <v>44482</v>
      </c>
      <c r="G3222" s="5">
        <f t="shared" si="302"/>
        <v>6.2054794520547949</v>
      </c>
      <c r="H3222" s="11">
        <v>15</v>
      </c>
      <c r="I3222" s="11"/>
      <c r="J3222" s="87">
        <v>0.05</v>
      </c>
      <c r="K3222" s="88">
        <f t="shared" si="303"/>
        <v>6.3333333333333325E-2</v>
      </c>
      <c r="L3222" s="238">
        <v>3981785</v>
      </c>
      <c r="M3222" s="238">
        <v>3182547.78</v>
      </c>
      <c r="N3222" s="89">
        <v>0.05</v>
      </c>
      <c r="O3222" s="239">
        <f t="shared" si="305"/>
        <v>4180874.25</v>
      </c>
      <c r="P3222" s="238">
        <f t="shared" si="306"/>
        <v>1643140.8524999998</v>
      </c>
      <c r="Q3222" s="238">
        <f t="shared" si="307"/>
        <v>2537733.3975</v>
      </c>
      <c r="R3222" s="89">
        <v>0.05</v>
      </c>
      <c r="S3222" s="238">
        <f t="shared" si="304"/>
        <v>2410846.7276249998</v>
      </c>
    </row>
    <row r="3223" spans="2:19" ht="15" customHeight="1" x14ac:dyDescent="0.25">
      <c r="B3223" s="11">
        <v>3219</v>
      </c>
      <c r="C3223" s="161" t="s">
        <v>1456</v>
      </c>
      <c r="D3223" s="36"/>
      <c r="E3223" s="152">
        <v>42217</v>
      </c>
      <c r="F3223" s="58">
        <v>44482</v>
      </c>
      <c r="G3223" s="5">
        <f t="shared" si="302"/>
        <v>6.2054794520547949</v>
      </c>
      <c r="H3223" s="11">
        <v>15</v>
      </c>
      <c r="I3223" s="11"/>
      <c r="J3223" s="87">
        <v>0.05</v>
      </c>
      <c r="K3223" s="88">
        <f t="shared" si="303"/>
        <v>6.3333333333333325E-2</v>
      </c>
      <c r="L3223" s="238">
        <v>3981785</v>
      </c>
      <c r="M3223" s="238">
        <v>3182547.78</v>
      </c>
      <c r="N3223" s="89">
        <v>0.05</v>
      </c>
      <c r="O3223" s="239">
        <f t="shared" si="305"/>
        <v>4180874.25</v>
      </c>
      <c r="P3223" s="238">
        <f t="shared" si="306"/>
        <v>1643140.8524999998</v>
      </c>
      <c r="Q3223" s="238">
        <f t="shared" si="307"/>
        <v>2537733.3975</v>
      </c>
      <c r="R3223" s="89">
        <v>0.05</v>
      </c>
      <c r="S3223" s="238">
        <f t="shared" si="304"/>
        <v>2410846.7276249998</v>
      </c>
    </row>
    <row r="3224" spans="2:19" ht="15" customHeight="1" x14ac:dyDescent="0.25">
      <c r="B3224" s="11">
        <v>3220</v>
      </c>
      <c r="C3224" s="161" t="s">
        <v>1457</v>
      </c>
      <c r="D3224" s="36"/>
      <c r="E3224" s="152">
        <v>42217</v>
      </c>
      <c r="F3224" s="58">
        <v>44482</v>
      </c>
      <c r="G3224" s="5">
        <f t="shared" si="302"/>
        <v>6.2054794520547949</v>
      </c>
      <c r="H3224" s="11">
        <v>25</v>
      </c>
      <c r="I3224" s="11"/>
      <c r="J3224" s="87">
        <v>0.05</v>
      </c>
      <c r="K3224" s="88">
        <f t="shared" si="303"/>
        <v>3.7999999999999999E-2</v>
      </c>
      <c r="L3224" s="238">
        <v>3143859.17</v>
      </c>
      <c r="M3224" s="238">
        <v>2512813.23</v>
      </c>
      <c r="N3224" s="89">
        <v>0.05</v>
      </c>
      <c r="O3224" s="239">
        <f t="shared" si="305"/>
        <v>3301052.1285000001</v>
      </c>
      <c r="P3224" s="238">
        <f t="shared" si="306"/>
        <v>778415.22383560275</v>
      </c>
      <c r="Q3224" s="238">
        <f t="shared" si="307"/>
        <v>2522636.9046643972</v>
      </c>
      <c r="R3224" s="89">
        <v>0.05</v>
      </c>
      <c r="S3224" s="238">
        <f t="shared" si="304"/>
        <v>2396505.0594311771</v>
      </c>
    </row>
    <row r="3225" spans="2:19" ht="15" customHeight="1" x14ac:dyDescent="0.25">
      <c r="B3225" s="11">
        <v>3221</v>
      </c>
      <c r="C3225" s="161" t="s">
        <v>1458</v>
      </c>
      <c r="D3225" s="36"/>
      <c r="E3225" s="152">
        <v>42217</v>
      </c>
      <c r="F3225" s="58">
        <v>44482</v>
      </c>
      <c r="G3225" s="5">
        <f t="shared" si="302"/>
        <v>6.2054794520547949</v>
      </c>
      <c r="H3225" s="11">
        <v>15</v>
      </c>
      <c r="I3225" s="11"/>
      <c r="J3225" s="87">
        <v>0.05</v>
      </c>
      <c r="K3225" s="88">
        <f t="shared" si="303"/>
        <v>6.3333333333333325E-2</v>
      </c>
      <c r="L3225" s="238">
        <v>194845</v>
      </c>
      <c r="M3225" s="238">
        <v>155735.04999999999</v>
      </c>
      <c r="N3225" s="89">
        <v>7.0000000000000007E-2</v>
      </c>
      <c r="O3225" s="239">
        <f t="shared" si="305"/>
        <v>208484.15000000002</v>
      </c>
      <c r="P3225" s="238">
        <f t="shared" si="306"/>
        <v>81937.12689726027</v>
      </c>
      <c r="Q3225" s="238">
        <f t="shared" si="307"/>
        <v>126547.02310273975</v>
      </c>
      <c r="R3225" s="89">
        <v>0.05</v>
      </c>
      <c r="S3225" s="238">
        <f t="shared" si="304"/>
        <v>120219.67194760276</v>
      </c>
    </row>
    <row r="3226" spans="2:19" ht="15" customHeight="1" x14ac:dyDescent="0.25">
      <c r="B3226" s="11">
        <v>3222</v>
      </c>
      <c r="C3226" s="161" t="s">
        <v>1459</v>
      </c>
      <c r="D3226" s="36"/>
      <c r="E3226" s="152">
        <v>42217</v>
      </c>
      <c r="F3226" s="58">
        <v>44482</v>
      </c>
      <c r="G3226" s="5">
        <f t="shared" si="302"/>
        <v>6.2054794520547949</v>
      </c>
      <c r="H3226" s="11">
        <v>25</v>
      </c>
      <c r="I3226" s="11"/>
      <c r="J3226" s="87">
        <v>0.05</v>
      </c>
      <c r="K3226" s="88">
        <f t="shared" si="303"/>
        <v>3.7999999999999999E-2</v>
      </c>
      <c r="L3226" s="238">
        <v>3601326</v>
      </c>
      <c r="M3226" s="238">
        <v>2878455.79</v>
      </c>
      <c r="N3226" s="89">
        <v>0.05</v>
      </c>
      <c r="O3226" s="239">
        <f t="shared" si="305"/>
        <v>3781392.3000000003</v>
      </c>
      <c r="P3226" s="238">
        <f t="shared" si="306"/>
        <v>891683.38427671231</v>
      </c>
      <c r="Q3226" s="238">
        <f t="shared" si="307"/>
        <v>2889708.915723288</v>
      </c>
      <c r="R3226" s="89">
        <v>0.05</v>
      </c>
      <c r="S3226" s="238">
        <f t="shared" si="304"/>
        <v>2745223.4699371234</v>
      </c>
    </row>
    <row r="3227" spans="2:19" ht="15" customHeight="1" x14ac:dyDescent="0.25">
      <c r="B3227" s="11">
        <v>3223</v>
      </c>
      <c r="C3227" s="161" t="s">
        <v>1460</v>
      </c>
      <c r="D3227" s="36"/>
      <c r="E3227" s="152">
        <v>42217</v>
      </c>
      <c r="F3227" s="58">
        <v>44482</v>
      </c>
      <c r="G3227" s="5">
        <f t="shared" si="302"/>
        <v>6.2054794520547949</v>
      </c>
      <c r="H3227" s="11">
        <v>25</v>
      </c>
      <c r="I3227" s="11"/>
      <c r="J3227" s="87">
        <v>0.05</v>
      </c>
      <c r="K3227" s="88">
        <f t="shared" si="303"/>
        <v>3.7999999999999999E-2</v>
      </c>
      <c r="L3227" s="238">
        <v>340290278</v>
      </c>
      <c r="M3227" s="238">
        <v>271986074.13</v>
      </c>
      <c r="N3227" s="89">
        <v>0.05</v>
      </c>
      <c r="O3227" s="239">
        <f t="shared" si="305"/>
        <v>357304791.90000004</v>
      </c>
      <c r="P3227" s="238">
        <f t="shared" si="306"/>
        <v>84255406.681734264</v>
      </c>
      <c r="Q3227" s="238">
        <f t="shared" si="307"/>
        <v>273049385.21826577</v>
      </c>
      <c r="R3227" s="89">
        <v>0.05</v>
      </c>
      <c r="S3227" s="238">
        <f t="shared" si="304"/>
        <v>259396915.95735246</v>
      </c>
    </row>
    <row r="3228" spans="2:19" ht="15" customHeight="1" x14ac:dyDescent="0.25">
      <c r="B3228" s="11">
        <v>3224</v>
      </c>
      <c r="C3228" s="161" t="s">
        <v>1461</v>
      </c>
      <c r="D3228" s="36"/>
      <c r="E3228" s="152">
        <v>42217</v>
      </c>
      <c r="F3228" s="58">
        <v>44482</v>
      </c>
      <c r="G3228" s="5">
        <f t="shared" si="302"/>
        <v>6.2054794520547949</v>
      </c>
      <c r="H3228" s="11">
        <v>15</v>
      </c>
      <c r="I3228" s="11"/>
      <c r="J3228" s="87">
        <v>0.05</v>
      </c>
      <c r="K3228" s="88">
        <f t="shared" si="303"/>
        <v>6.3333333333333325E-2</v>
      </c>
      <c r="L3228" s="238">
        <v>4479242</v>
      </c>
      <c r="M3228" s="238">
        <v>3580153.55</v>
      </c>
      <c r="N3228" s="89">
        <v>7.0000000000000007E-2</v>
      </c>
      <c r="O3228" s="239">
        <f t="shared" si="305"/>
        <v>4792788.9400000004</v>
      </c>
      <c r="P3228" s="238">
        <f t="shared" si="306"/>
        <v>1883631.7080630139</v>
      </c>
      <c r="Q3228" s="238">
        <f t="shared" si="307"/>
        <v>2909157.2319369866</v>
      </c>
      <c r="R3228" s="89">
        <v>0.05</v>
      </c>
      <c r="S3228" s="238">
        <f t="shared" si="304"/>
        <v>2763699.3703401373</v>
      </c>
    </row>
    <row r="3229" spans="2:19" ht="15" customHeight="1" x14ac:dyDescent="0.25">
      <c r="B3229" s="11">
        <v>3225</v>
      </c>
      <c r="C3229" s="161" t="s">
        <v>1461</v>
      </c>
      <c r="D3229" s="36"/>
      <c r="E3229" s="152">
        <v>42217</v>
      </c>
      <c r="F3229" s="58">
        <v>44482</v>
      </c>
      <c r="G3229" s="5">
        <f t="shared" si="302"/>
        <v>6.2054794520547949</v>
      </c>
      <c r="H3229" s="11">
        <v>15</v>
      </c>
      <c r="I3229" s="11"/>
      <c r="J3229" s="87">
        <v>0.05</v>
      </c>
      <c r="K3229" s="88">
        <f t="shared" si="303"/>
        <v>6.3333333333333325E-2</v>
      </c>
      <c r="L3229" s="238">
        <v>4479242</v>
      </c>
      <c r="M3229" s="238">
        <v>3580153.55</v>
      </c>
      <c r="N3229" s="89">
        <v>7.0000000000000007E-2</v>
      </c>
      <c r="O3229" s="239">
        <f t="shared" si="305"/>
        <v>4792788.9400000004</v>
      </c>
      <c r="P3229" s="238">
        <f t="shared" si="306"/>
        <v>1883631.7080630139</v>
      </c>
      <c r="Q3229" s="238">
        <f t="shared" si="307"/>
        <v>2909157.2319369866</v>
      </c>
      <c r="R3229" s="89">
        <v>0.05</v>
      </c>
      <c r="S3229" s="238">
        <f t="shared" si="304"/>
        <v>2763699.3703401373</v>
      </c>
    </row>
    <row r="3230" spans="2:19" ht="15" customHeight="1" x14ac:dyDescent="0.25">
      <c r="B3230" s="11">
        <v>3226</v>
      </c>
      <c r="C3230" s="161" t="s">
        <v>1461</v>
      </c>
      <c r="D3230" s="36"/>
      <c r="E3230" s="152">
        <v>42217</v>
      </c>
      <c r="F3230" s="58">
        <v>44482</v>
      </c>
      <c r="G3230" s="5">
        <f t="shared" si="302"/>
        <v>6.2054794520547949</v>
      </c>
      <c r="H3230" s="11">
        <v>15</v>
      </c>
      <c r="I3230" s="11"/>
      <c r="J3230" s="87">
        <v>0.05</v>
      </c>
      <c r="K3230" s="88">
        <f t="shared" si="303"/>
        <v>6.3333333333333325E-2</v>
      </c>
      <c r="L3230" s="238">
        <v>4479242</v>
      </c>
      <c r="M3230" s="238">
        <v>3580153.55</v>
      </c>
      <c r="N3230" s="89">
        <v>7.0000000000000007E-2</v>
      </c>
      <c r="O3230" s="239">
        <f t="shared" si="305"/>
        <v>4792788.9400000004</v>
      </c>
      <c r="P3230" s="238">
        <f t="shared" si="306"/>
        <v>1883631.7080630139</v>
      </c>
      <c r="Q3230" s="238">
        <f t="shared" si="307"/>
        <v>2909157.2319369866</v>
      </c>
      <c r="R3230" s="89">
        <v>0.05</v>
      </c>
      <c r="S3230" s="238">
        <f t="shared" si="304"/>
        <v>2763699.3703401373</v>
      </c>
    </row>
    <row r="3231" spans="2:19" ht="15" customHeight="1" x14ac:dyDescent="0.25">
      <c r="B3231" s="11">
        <v>3227</v>
      </c>
      <c r="C3231" s="161" t="s">
        <v>1461</v>
      </c>
      <c r="D3231" s="36"/>
      <c r="E3231" s="152">
        <v>42217</v>
      </c>
      <c r="F3231" s="58">
        <v>44482</v>
      </c>
      <c r="G3231" s="5">
        <f t="shared" si="302"/>
        <v>6.2054794520547949</v>
      </c>
      <c r="H3231" s="11">
        <v>15</v>
      </c>
      <c r="I3231" s="11"/>
      <c r="J3231" s="87">
        <v>0.05</v>
      </c>
      <c r="K3231" s="88">
        <f t="shared" si="303"/>
        <v>6.3333333333333325E-2</v>
      </c>
      <c r="L3231" s="238">
        <v>4479242</v>
      </c>
      <c r="M3231" s="238">
        <v>3580153.55</v>
      </c>
      <c r="N3231" s="89">
        <v>7.0000000000000007E-2</v>
      </c>
      <c r="O3231" s="239">
        <f t="shared" si="305"/>
        <v>4792788.9400000004</v>
      </c>
      <c r="P3231" s="238">
        <f t="shared" si="306"/>
        <v>1883631.7080630139</v>
      </c>
      <c r="Q3231" s="238">
        <f t="shared" si="307"/>
        <v>2909157.2319369866</v>
      </c>
      <c r="R3231" s="89">
        <v>0.05</v>
      </c>
      <c r="S3231" s="238">
        <f t="shared" si="304"/>
        <v>2763699.3703401373</v>
      </c>
    </row>
    <row r="3232" spans="2:19" ht="15" customHeight="1" x14ac:dyDescent="0.25">
      <c r="B3232" s="11">
        <v>3228</v>
      </c>
      <c r="C3232" s="161" t="s">
        <v>1462</v>
      </c>
      <c r="D3232" s="36"/>
      <c r="E3232" s="152">
        <v>42217</v>
      </c>
      <c r="F3232" s="58">
        <v>44482</v>
      </c>
      <c r="G3232" s="5">
        <f t="shared" si="302"/>
        <v>6.2054794520547949</v>
      </c>
      <c r="H3232" s="11">
        <v>15</v>
      </c>
      <c r="I3232" s="11"/>
      <c r="J3232" s="87">
        <v>0.05</v>
      </c>
      <c r="K3232" s="88">
        <f t="shared" si="303"/>
        <v>6.3333333333333325E-2</v>
      </c>
      <c r="L3232" s="238">
        <v>2844994</v>
      </c>
      <c r="M3232" s="238">
        <v>2273937.2799999998</v>
      </c>
      <c r="N3232" s="89">
        <v>0.05</v>
      </c>
      <c r="O3232" s="239">
        <f t="shared" si="305"/>
        <v>2987243.7</v>
      </c>
      <c r="P3232" s="238">
        <f t="shared" si="306"/>
        <v>1174027.6952465754</v>
      </c>
      <c r="Q3232" s="238">
        <f t="shared" si="307"/>
        <v>1813216.0047534248</v>
      </c>
      <c r="R3232" s="89">
        <v>0.05</v>
      </c>
      <c r="S3232" s="238">
        <f t="shared" si="304"/>
        <v>1722555.2045157535</v>
      </c>
    </row>
    <row r="3233" spans="2:19" ht="15" customHeight="1" x14ac:dyDescent="0.25">
      <c r="B3233" s="11">
        <v>3229</v>
      </c>
      <c r="C3233" s="161" t="s">
        <v>1462</v>
      </c>
      <c r="D3233" s="36"/>
      <c r="E3233" s="152">
        <v>42217</v>
      </c>
      <c r="F3233" s="58">
        <v>44482</v>
      </c>
      <c r="G3233" s="5">
        <f t="shared" si="302"/>
        <v>6.2054794520547949</v>
      </c>
      <c r="H3233" s="11">
        <v>15</v>
      </c>
      <c r="I3233" s="11"/>
      <c r="J3233" s="87">
        <v>0.05</v>
      </c>
      <c r="K3233" s="88">
        <f t="shared" si="303"/>
        <v>6.3333333333333325E-2</v>
      </c>
      <c r="L3233" s="238">
        <v>1509410</v>
      </c>
      <c r="M3233" s="238">
        <v>1206436.18</v>
      </c>
      <c r="N3233" s="89">
        <v>0.05</v>
      </c>
      <c r="O3233" s="239">
        <f t="shared" si="305"/>
        <v>1584880.5</v>
      </c>
      <c r="P3233" s="238">
        <f t="shared" si="306"/>
        <v>622879.74719178071</v>
      </c>
      <c r="Q3233" s="238">
        <f t="shared" si="307"/>
        <v>962000.75280821929</v>
      </c>
      <c r="R3233" s="89">
        <v>0.05</v>
      </c>
      <c r="S3233" s="238">
        <f t="shared" si="304"/>
        <v>913900.71516780823</v>
      </c>
    </row>
    <row r="3234" spans="2:19" ht="15" customHeight="1" x14ac:dyDescent="0.25">
      <c r="B3234" s="11">
        <v>3230</v>
      </c>
      <c r="C3234" s="161" t="s">
        <v>1463</v>
      </c>
      <c r="D3234" s="36"/>
      <c r="E3234" s="152">
        <v>42217</v>
      </c>
      <c r="F3234" s="58">
        <v>44482</v>
      </c>
      <c r="G3234" s="5">
        <f t="shared" si="302"/>
        <v>6.2054794520547949</v>
      </c>
      <c r="H3234" s="11">
        <v>15</v>
      </c>
      <c r="I3234" s="11"/>
      <c r="J3234" s="87">
        <v>0.05</v>
      </c>
      <c r="K3234" s="88">
        <f t="shared" si="303"/>
        <v>6.3333333333333325E-2</v>
      </c>
      <c r="L3234" s="238">
        <v>3260160</v>
      </c>
      <c r="M3234" s="238">
        <v>2605769.7799999998</v>
      </c>
      <c r="N3234" s="89">
        <v>0.05</v>
      </c>
      <c r="O3234" s="239">
        <f t="shared" si="305"/>
        <v>3423168</v>
      </c>
      <c r="P3234" s="238">
        <f t="shared" si="306"/>
        <v>1345351.9167123288</v>
      </c>
      <c r="Q3234" s="238">
        <f t="shared" si="307"/>
        <v>2077816.0832876712</v>
      </c>
      <c r="R3234" s="89">
        <v>0.05</v>
      </c>
      <c r="S3234" s="238">
        <f t="shared" si="304"/>
        <v>1973925.2791232876</v>
      </c>
    </row>
    <row r="3235" spans="2:19" ht="15" customHeight="1" x14ac:dyDescent="0.25">
      <c r="B3235" s="11">
        <v>3231</v>
      </c>
      <c r="C3235" s="161" t="s">
        <v>1464</v>
      </c>
      <c r="D3235" s="36"/>
      <c r="E3235" s="152">
        <v>42217</v>
      </c>
      <c r="F3235" s="58">
        <v>44482</v>
      </c>
      <c r="G3235" s="5">
        <f t="shared" si="302"/>
        <v>6.2054794520547949</v>
      </c>
      <c r="H3235" s="11">
        <v>15</v>
      </c>
      <c r="I3235" s="11"/>
      <c r="J3235" s="87">
        <v>0.05</v>
      </c>
      <c r="K3235" s="88">
        <f t="shared" si="303"/>
        <v>6.3333333333333325E-2</v>
      </c>
      <c r="L3235" s="238">
        <v>901428</v>
      </c>
      <c r="M3235" s="238">
        <v>720490.35</v>
      </c>
      <c r="N3235" s="89">
        <v>0.05</v>
      </c>
      <c r="O3235" s="239">
        <f t="shared" si="305"/>
        <v>946499.4</v>
      </c>
      <c r="P3235" s="238">
        <f t="shared" si="306"/>
        <v>371987.22994520544</v>
      </c>
      <c r="Q3235" s="238">
        <f t="shared" si="307"/>
        <v>574512.17005479452</v>
      </c>
      <c r="R3235" s="89">
        <v>0.05</v>
      </c>
      <c r="S3235" s="238">
        <f t="shared" si="304"/>
        <v>545786.56155205471</v>
      </c>
    </row>
    <row r="3236" spans="2:19" ht="15" customHeight="1" x14ac:dyDescent="0.25">
      <c r="B3236" s="11">
        <v>3232</v>
      </c>
      <c r="C3236" s="161" t="s">
        <v>1464</v>
      </c>
      <c r="D3236" s="36"/>
      <c r="E3236" s="152">
        <v>42217</v>
      </c>
      <c r="F3236" s="58">
        <v>44482</v>
      </c>
      <c r="G3236" s="5">
        <f t="shared" si="302"/>
        <v>6.2054794520547949</v>
      </c>
      <c r="H3236" s="11">
        <v>15</v>
      </c>
      <c r="I3236" s="11"/>
      <c r="J3236" s="87">
        <v>0.05</v>
      </c>
      <c r="K3236" s="88">
        <f t="shared" si="303"/>
        <v>6.3333333333333325E-2</v>
      </c>
      <c r="L3236" s="238">
        <v>901428</v>
      </c>
      <c r="M3236" s="238">
        <v>720490.35</v>
      </c>
      <c r="N3236" s="89">
        <v>0.05</v>
      </c>
      <c r="O3236" s="239">
        <f t="shared" si="305"/>
        <v>946499.4</v>
      </c>
      <c r="P3236" s="238">
        <f t="shared" si="306"/>
        <v>371987.22994520544</v>
      </c>
      <c r="Q3236" s="238">
        <f t="shared" si="307"/>
        <v>574512.17005479452</v>
      </c>
      <c r="R3236" s="89">
        <v>0.05</v>
      </c>
      <c r="S3236" s="238">
        <f t="shared" si="304"/>
        <v>545786.56155205471</v>
      </c>
    </row>
    <row r="3237" spans="2:19" ht="15" customHeight="1" x14ac:dyDescent="0.25">
      <c r="B3237" s="11">
        <v>3233</v>
      </c>
      <c r="C3237" s="161" t="s">
        <v>1464</v>
      </c>
      <c r="D3237" s="36"/>
      <c r="E3237" s="152">
        <v>42217</v>
      </c>
      <c r="F3237" s="58">
        <v>44482</v>
      </c>
      <c r="G3237" s="5">
        <f t="shared" si="302"/>
        <v>6.2054794520547949</v>
      </c>
      <c r="H3237" s="11">
        <v>15</v>
      </c>
      <c r="I3237" s="11"/>
      <c r="J3237" s="87">
        <v>0.05</v>
      </c>
      <c r="K3237" s="88">
        <f t="shared" si="303"/>
        <v>6.3333333333333325E-2</v>
      </c>
      <c r="L3237" s="238">
        <v>901428</v>
      </c>
      <c r="M3237" s="238">
        <v>720490.35</v>
      </c>
      <c r="N3237" s="89">
        <v>0.05</v>
      </c>
      <c r="O3237" s="239">
        <f t="shared" si="305"/>
        <v>946499.4</v>
      </c>
      <c r="P3237" s="238">
        <f t="shared" si="306"/>
        <v>371987.22994520544</v>
      </c>
      <c r="Q3237" s="238">
        <f t="shared" si="307"/>
        <v>574512.17005479452</v>
      </c>
      <c r="R3237" s="89">
        <v>0.05</v>
      </c>
      <c r="S3237" s="238">
        <f t="shared" si="304"/>
        <v>545786.56155205471</v>
      </c>
    </row>
    <row r="3238" spans="2:19" ht="15" customHeight="1" x14ac:dyDescent="0.25">
      <c r="B3238" s="11">
        <v>3234</v>
      </c>
      <c r="C3238" s="161" t="s">
        <v>1464</v>
      </c>
      <c r="D3238" s="36"/>
      <c r="E3238" s="152">
        <v>42217</v>
      </c>
      <c r="F3238" s="58">
        <v>44482</v>
      </c>
      <c r="G3238" s="5">
        <f t="shared" si="302"/>
        <v>6.2054794520547949</v>
      </c>
      <c r="H3238" s="11">
        <v>15</v>
      </c>
      <c r="I3238" s="11"/>
      <c r="J3238" s="87">
        <v>0.05</v>
      </c>
      <c r="K3238" s="88">
        <f t="shared" si="303"/>
        <v>6.3333333333333325E-2</v>
      </c>
      <c r="L3238" s="238">
        <v>901428</v>
      </c>
      <c r="M3238" s="238">
        <v>720490.35</v>
      </c>
      <c r="N3238" s="89">
        <v>0.05</v>
      </c>
      <c r="O3238" s="239">
        <f t="shared" si="305"/>
        <v>946499.4</v>
      </c>
      <c r="P3238" s="238">
        <f t="shared" si="306"/>
        <v>371987.22994520544</v>
      </c>
      <c r="Q3238" s="238">
        <f t="shared" si="307"/>
        <v>574512.17005479452</v>
      </c>
      <c r="R3238" s="89">
        <v>0.05</v>
      </c>
      <c r="S3238" s="238">
        <f t="shared" si="304"/>
        <v>545786.56155205471</v>
      </c>
    </row>
    <row r="3239" spans="2:19" ht="15" customHeight="1" x14ac:dyDescent="0.25">
      <c r="B3239" s="11">
        <v>3235</v>
      </c>
      <c r="C3239" s="161" t="s">
        <v>1464</v>
      </c>
      <c r="D3239" s="36"/>
      <c r="E3239" s="152">
        <v>42217</v>
      </c>
      <c r="F3239" s="58">
        <v>44482</v>
      </c>
      <c r="G3239" s="5">
        <f t="shared" si="302"/>
        <v>6.2054794520547949</v>
      </c>
      <c r="H3239" s="11">
        <v>15</v>
      </c>
      <c r="I3239" s="11"/>
      <c r="J3239" s="87">
        <v>0.05</v>
      </c>
      <c r="K3239" s="88">
        <f t="shared" si="303"/>
        <v>6.3333333333333325E-2</v>
      </c>
      <c r="L3239" s="238">
        <v>901428</v>
      </c>
      <c r="M3239" s="238">
        <v>720490.35</v>
      </c>
      <c r="N3239" s="89">
        <v>0.05</v>
      </c>
      <c r="O3239" s="239">
        <f t="shared" si="305"/>
        <v>946499.4</v>
      </c>
      <c r="P3239" s="238">
        <f t="shared" si="306"/>
        <v>371987.22994520544</v>
      </c>
      <c r="Q3239" s="238">
        <f t="shared" si="307"/>
        <v>574512.17005479452</v>
      </c>
      <c r="R3239" s="89">
        <v>0.05</v>
      </c>
      <c r="S3239" s="238">
        <f t="shared" si="304"/>
        <v>545786.56155205471</v>
      </c>
    </row>
    <row r="3240" spans="2:19" ht="15" customHeight="1" x14ac:dyDescent="0.25">
      <c r="B3240" s="11">
        <v>3236</v>
      </c>
      <c r="C3240" s="161" t="s">
        <v>1464</v>
      </c>
      <c r="D3240" s="36"/>
      <c r="E3240" s="152">
        <v>42217</v>
      </c>
      <c r="F3240" s="58">
        <v>44482</v>
      </c>
      <c r="G3240" s="5">
        <f t="shared" si="302"/>
        <v>6.2054794520547949</v>
      </c>
      <c r="H3240" s="11">
        <v>15</v>
      </c>
      <c r="I3240" s="11"/>
      <c r="J3240" s="87">
        <v>0.05</v>
      </c>
      <c r="K3240" s="88">
        <f t="shared" si="303"/>
        <v>6.3333333333333325E-2</v>
      </c>
      <c r="L3240" s="238">
        <v>901428</v>
      </c>
      <c r="M3240" s="238">
        <v>720490.35</v>
      </c>
      <c r="N3240" s="89">
        <v>0.05</v>
      </c>
      <c r="O3240" s="239">
        <f t="shared" si="305"/>
        <v>946499.4</v>
      </c>
      <c r="P3240" s="238">
        <f t="shared" si="306"/>
        <v>371987.22994520544</v>
      </c>
      <c r="Q3240" s="238">
        <f t="shared" si="307"/>
        <v>574512.17005479452</v>
      </c>
      <c r="R3240" s="89">
        <v>0.05</v>
      </c>
      <c r="S3240" s="238">
        <f t="shared" si="304"/>
        <v>545786.56155205471</v>
      </c>
    </row>
    <row r="3241" spans="2:19" ht="15" customHeight="1" x14ac:dyDescent="0.25">
      <c r="B3241" s="11">
        <v>3237</v>
      </c>
      <c r="C3241" s="161" t="s">
        <v>1464</v>
      </c>
      <c r="D3241" s="36"/>
      <c r="E3241" s="152">
        <v>42217</v>
      </c>
      <c r="F3241" s="58">
        <v>44482</v>
      </c>
      <c r="G3241" s="5">
        <f t="shared" si="302"/>
        <v>6.2054794520547949</v>
      </c>
      <c r="H3241" s="11">
        <v>15</v>
      </c>
      <c r="I3241" s="11"/>
      <c r="J3241" s="87">
        <v>0.05</v>
      </c>
      <c r="K3241" s="88">
        <f t="shared" si="303"/>
        <v>6.3333333333333325E-2</v>
      </c>
      <c r="L3241" s="238">
        <v>901428</v>
      </c>
      <c r="M3241" s="238">
        <v>720490.35</v>
      </c>
      <c r="N3241" s="89">
        <v>0.05</v>
      </c>
      <c r="O3241" s="239">
        <f t="shared" si="305"/>
        <v>946499.4</v>
      </c>
      <c r="P3241" s="238">
        <f t="shared" si="306"/>
        <v>371987.22994520544</v>
      </c>
      <c r="Q3241" s="238">
        <f t="shared" si="307"/>
        <v>574512.17005479452</v>
      </c>
      <c r="R3241" s="89">
        <v>0.05</v>
      </c>
      <c r="S3241" s="238">
        <f t="shared" si="304"/>
        <v>545786.56155205471</v>
      </c>
    </row>
    <row r="3242" spans="2:19" ht="15" customHeight="1" x14ac:dyDescent="0.25">
      <c r="B3242" s="11">
        <v>3238</v>
      </c>
      <c r="C3242" s="161" t="s">
        <v>1464</v>
      </c>
      <c r="D3242" s="36"/>
      <c r="E3242" s="152">
        <v>42217</v>
      </c>
      <c r="F3242" s="58">
        <v>44482</v>
      </c>
      <c r="G3242" s="5">
        <f t="shared" si="302"/>
        <v>6.2054794520547949</v>
      </c>
      <c r="H3242" s="11">
        <v>15</v>
      </c>
      <c r="I3242" s="11"/>
      <c r="J3242" s="87">
        <v>0.05</v>
      </c>
      <c r="K3242" s="88">
        <f t="shared" si="303"/>
        <v>6.3333333333333325E-2</v>
      </c>
      <c r="L3242" s="238">
        <v>901428</v>
      </c>
      <c r="M3242" s="238">
        <v>720490.35</v>
      </c>
      <c r="N3242" s="89">
        <v>0.05</v>
      </c>
      <c r="O3242" s="239">
        <f t="shared" si="305"/>
        <v>946499.4</v>
      </c>
      <c r="P3242" s="238">
        <f t="shared" si="306"/>
        <v>371987.22994520544</v>
      </c>
      <c r="Q3242" s="238">
        <f t="shared" si="307"/>
        <v>574512.17005479452</v>
      </c>
      <c r="R3242" s="89">
        <v>0.05</v>
      </c>
      <c r="S3242" s="238">
        <f t="shared" si="304"/>
        <v>545786.56155205471</v>
      </c>
    </row>
    <row r="3243" spans="2:19" ht="15" customHeight="1" x14ac:dyDescent="0.25">
      <c r="B3243" s="11">
        <v>3239</v>
      </c>
      <c r="C3243" s="161" t="s">
        <v>1464</v>
      </c>
      <c r="D3243" s="36"/>
      <c r="E3243" s="152">
        <v>42217</v>
      </c>
      <c r="F3243" s="58">
        <v>44482</v>
      </c>
      <c r="G3243" s="5">
        <f t="shared" si="302"/>
        <v>6.2054794520547949</v>
      </c>
      <c r="H3243" s="11">
        <v>15</v>
      </c>
      <c r="I3243" s="11"/>
      <c r="J3243" s="87">
        <v>0.05</v>
      </c>
      <c r="K3243" s="88">
        <f t="shared" si="303"/>
        <v>6.3333333333333325E-2</v>
      </c>
      <c r="L3243" s="238">
        <v>901428</v>
      </c>
      <c r="M3243" s="238">
        <v>720490.35</v>
      </c>
      <c r="N3243" s="89">
        <v>0.05</v>
      </c>
      <c r="O3243" s="239">
        <f t="shared" si="305"/>
        <v>946499.4</v>
      </c>
      <c r="P3243" s="238">
        <f t="shared" si="306"/>
        <v>371987.22994520544</v>
      </c>
      <c r="Q3243" s="238">
        <f t="shared" si="307"/>
        <v>574512.17005479452</v>
      </c>
      <c r="R3243" s="89">
        <v>0.05</v>
      </c>
      <c r="S3243" s="238">
        <f t="shared" si="304"/>
        <v>545786.56155205471</v>
      </c>
    </row>
    <row r="3244" spans="2:19" ht="15" customHeight="1" x14ac:dyDescent="0.25">
      <c r="B3244" s="11">
        <v>3240</v>
      </c>
      <c r="C3244" s="161" t="s">
        <v>1464</v>
      </c>
      <c r="D3244" s="36"/>
      <c r="E3244" s="152">
        <v>42217</v>
      </c>
      <c r="F3244" s="58">
        <v>44482</v>
      </c>
      <c r="G3244" s="5">
        <f t="shared" si="302"/>
        <v>6.2054794520547949</v>
      </c>
      <c r="H3244" s="11">
        <v>15</v>
      </c>
      <c r="I3244" s="11"/>
      <c r="J3244" s="87">
        <v>0.05</v>
      </c>
      <c r="K3244" s="88">
        <f t="shared" si="303"/>
        <v>6.3333333333333325E-2</v>
      </c>
      <c r="L3244" s="238">
        <v>901428</v>
      </c>
      <c r="M3244" s="238">
        <v>720490.35</v>
      </c>
      <c r="N3244" s="89">
        <v>0.05</v>
      </c>
      <c r="O3244" s="239">
        <f t="shared" si="305"/>
        <v>946499.4</v>
      </c>
      <c r="P3244" s="238">
        <f t="shared" si="306"/>
        <v>371987.22994520544</v>
      </c>
      <c r="Q3244" s="238">
        <f t="shared" si="307"/>
        <v>574512.17005479452</v>
      </c>
      <c r="R3244" s="89">
        <v>0.05</v>
      </c>
      <c r="S3244" s="238">
        <f t="shared" si="304"/>
        <v>545786.56155205471</v>
      </c>
    </row>
    <row r="3245" spans="2:19" ht="15" customHeight="1" x14ac:dyDescent="0.25">
      <c r="B3245" s="11">
        <v>3241</v>
      </c>
      <c r="C3245" s="161" t="s">
        <v>1464</v>
      </c>
      <c r="D3245" s="36"/>
      <c r="E3245" s="152">
        <v>42217</v>
      </c>
      <c r="F3245" s="58">
        <v>44482</v>
      </c>
      <c r="G3245" s="5">
        <f t="shared" si="302"/>
        <v>6.2054794520547949</v>
      </c>
      <c r="H3245" s="11">
        <v>15</v>
      </c>
      <c r="I3245" s="11"/>
      <c r="J3245" s="87">
        <v>0.05</v>
      </c>
      <c r="K3245" s="88">
        <f t="shared" si="303"/>
        <v>6.3333333333333325E-2</v>
      </c>
      <c r="L3245" s="238">
        <v>901428</v>
      </c>
      <c r="M3245" s="238">
        <v>720490.35</v>
      </c>
      <c r="N3245" s="89">
        <v>0.05</v>
      </c>
      <c r="O3245" s="239">
        <f t="shared" si="305"/>
        <v>946499.4</v>
      </c>
      <c r="P3245" s="238">
        <f t="shared" si="306"/>
        <v>371987.22994520544</v>
      </c>
      <c r="Q3245" s="238">
        <f t="shared" si="307"/>
        <v>574512.17005479452</v>
      </c>
      <c r="R3245" s="89">
        <v>0.05</v>
      </c>
      <c r="S3245" s="238">
        <f t="shared" si="304"/>
        <v>545786.56155205471</v>
      </c>
    </row>
    <row r="3246" spans="2:19" ht="15" customHeight="1" x14ac:dyDescent="0.25">
      <c r="B3246" s="11">
        <v>3242</v>
      </c>
      <c r="C3246" s="161" t="s">
        <v>1464</v>
      </c>
      <c r="D3246" s="36"/>
      <c r="E3246" s="152">
        <v>42217</v>
      </c>
      <c r="F3246" s="58">
        <v>44482</v>
      </c>
      <c r="G3246" s="5">
        <f t="shared" si="302"/>
        <v>6.2054794520547949</v>
      </c>
      <c r="H3246" s="11">
        <v>15</v>
      </c>
      <c r="I3246" s="11"/>
      <c r="J3246" s="87">
        <v>0.05</v>
      </c>
      <c r="K3246" s="88">
        <f t="shared" si="303"/>
        <v>6.3333333333333325E-2</v>
      </c>
      <c r="L3246" s="238">
        <v>901428</v>
      </c>
      <c r="M3246" s="238">
        <v>720490.35</v>
      </c>
      <c r="N3246" s="89">
        <v>0.05</v>
      </c>
      <c r="O3246" s="239">
        <f t="shared" si="305"/>
        <v>946499.4</v>
      </c>
      <c r="P3246" s="238">
        <f t="shared" si="306"/>
        <v>371987.22994520544</v>
      </c>
      <c r="Q3246" s="238">
        <f t="shared" si="307"/>
        <v>574512.17005479452</v>
      </c>
      <c r="R3246" s="89">
        <v>0.05</v>
      </c>
      <c r="S3246" s="238">
        <f t="shared" si="304"/>
        <v>545786.56155205471</v>
      </c>
    </row>
    <row r="3247" spans="2:19" ht="15" customHeight="1" x14ac:dyDescent="0.25">
      <c r="B3247" s="11">
        <v>3243</v>
      </c>
      <c r="C3247" s="161" t="s">
        <v>1464</v>
      </c>
      <c r="D3247" s="36"/>
      <c r="E3247" s="152">
        <v>42217</v>
      </c>
      <c r="F3247" s="58">
        <v>44482</v>
      </c>
      <c r="G3247" s="5">
        <f t="shared" si="302"/>
        <v>6.2054794520547949</v>
      </c>
      <c r="H3247" s="11">
        <v>15</v>
      </c>
      <c r="I3247" s="11"/>
      <c r="J3247" s="87">
        <v>0.05</v>
      </c>
      <c r="K3247" s="88">
        <f t="shared" si="303"/>
        <v>6.3333333333333325E-2</v>
      </c>
      <c r="L3247" s="238">
        <v>901428</v>
      </c>
      <c r="M3247" s="238">
        <v>720490.35</v>
      </c>
      <c r="N3247" s="89">
        <v>0.05</v>
      </c>
      <c r="O3247" s="239">
        <f t="shared" si="305"/>
        <v>946499.4</v>
      </c>
      <c r="P3247" s="238">
        <f t="shared" si="306"/>
        <v>371987.22994520544</v>
      </c>
      <c r="Q3247" s="238">
        <f t="shared" si="307"/>
        <v>574512.17005479452</v>
      </c>
      <c r="R3247" s="89">
        <v>0.05</v>
      </c>
      <c r="S3247" s="238">
        <f t="shared" si="304"/>
        <v>545786.56155205471</v>
      </c>
    </row>
    <row r="3248" spans="2:19" ht="15" customHeight="1" x14ac:dyDescent="0.25">
      <c r="B3248" s="11">
        <v>3244</v>
      </c>
      <c r="C3248" s="161" t="s">
        <v>1464</v>
      </c>
      <c r="D3248" s="36"/>
      <c r="E3248" s="152">
        <v>42217</v>
      </c>
      <c r="F3248" s="58">
        <v>44482</v>
      </c>
      <c r="G3248" s="5">
        <f t="shared" si="302"/>
        <v>6.2054794520547949</v>
      </c>
      <c r="H3248" s="11">
        <v>15</v>
      </c>
      <c r="I3248" s="11"/>
      <c r="J3248" s="87">
        <v>0.05</v>
      </c>
      <c r="K3248" s="88">
        <f t="shared" si="303"/>
        <v>6.3333333333333325E-2</v>
      </c>
      <c r="L3248" s="238">
        <v>901428</v>
      </c>
      <c r="M3248" s="238">
        <v>720490.35</v>
      </c>
      <c r="N3248" s="89">
        <v>0.05</v>
      </c>
      <c r="O3248" s="239">
        <f t="shared" si="305"/>
        <v>946499.4</v>
      </c>
      <c r="P3248" s="238">
        <f t="shared" si="306"/>
        <v>371987.22994520544</v>
      </c>
      <c r="Q3248" s="238">
        <f t="shared" si="307"/>
        <v>574512.17005479452</v>
      </c>
      <c r="R3248" s="89">
        <v>0.05</v>
      </c>
      <c r="S3248" s="238">
        <f t="shared" si="304"/>
        <v>545786.56155205471</v>
      </c>
    </row>
    <row r="3249" spans="2:19" ht="15" customHeight="1" x14ac:dyDescent="0.25">
      <c r="B3249" s="11">
        <v>3245</v>
      </c>
      <c r="C3249" s="161" t="s">
        <v>1464</v>
      </c>
      <c r="D3249" s="36"/>
      <c r="E3249" s="152">
        <v>42217</v>
      </c>
      <c r="F3249" s="58">
        <v>44482</v>
      </c>
      <c r="G3249" s="5">
        <f t="shared" si="302"/>
        <v>6.2054794520547949</v>
      </c>
      <c r="H3249" s="11">
        <v>15</v>
      </c>
      <c r="I3249" s="11"/>
      <c r="J3249" s="87">
        <v>0.05</v>
      </c>
      <c r="K3249" s="88">
        <f t="shared" si="303"/>
        <v>6.3333333333333325E-2</v>
      </c>
      <c r="L3249" s="238">
        <v>901428</v>
      </c>
      <c r="M3249" s="238">
        <v>720490.35</v>
      </c>
      <c r="N3249" s="89">
        <v>0.05</v>
      </c>
      <c r="O3249" s="239">
        <f t="shared" si="305"/>
        <v>946499.4</v>
      </c>
      <c r="P3249" s="238">
        <f t="shared" si="306"/>
        <v>371987.22994520544</v>
      </c>
      <c r="Q3249" s="238">
        <f t="shared" si="307"/>
        <v>574512.17005479452</v>
      </c>
      <c r="R3249" s="89">
        <v>0.05</v>
      </c>
      <c r="S3249" s="238">
        <f t="shared" si="304"/>
        <v>545786.56155205471</v>
      </c>
    </row>
    <row r="3250" spans="2:19" ht="15" customHeight="1" x14ac:dyDescent="0.25">
      <c r="B3250" s="11">
        <v>3246</v>
      </c>
      <c r="C3250" s="161" t="s">
        <v>1464</v>
      </c>
      <c r="D3250" s="36"/>
      <c r="E3250" s="152">
        <v>42217</v>
      </c>
      <c r="F3250" s="58">
        <v>44482</v>
      </c>
      <c r="G3250" s="5">
        <f t="shared" si="302"/>
        <v>6.2054794520547949</v>
      </c>
      <c r="H3250" s="11">
        <v>15</v>
      </c>
      <c r="I3250" s="11"/>
      <c r="J3250" s="87">
        <v>0.05</v>
      </c>
      <c r="K3250" s="88">
        <f t="shared" si="303"/>
        <v>6.3333333333333325E-2</v>
      </c>
      <c r="L3250" s="238">
        <v>901428</v>
      </c>
      <c r="M3250" s="238">
        <v>720490.35</v>
      </c>
      <c r="N3250" s="89">
        <v>0.05</v>
      </c>
      <c r="O3250" s="239">
        <f t="shared" si="305"/>
        <v>946499.4</v>
      </c>
      <c r="P3250" s="238">
        <f t="shared" si="306"/>
        <v>371987.22994520544</v>
      </c>
      <c r="Q3250" s="238">
        <f t="shared" si="307"/>
        <v>574512.17005479452</v>
      </c>
      <c r="R3250" s="89">
        <v>0.05</v>
      </c>
      <c r="S3250" s="238">
        <f t="shared" si="304"/>
        <v>545786.56155205471</v>
      </c>
    </row>
    <row r="3251" spans="2:19" ht="15" customHeight="1" x14ac:dyDescent="0.25">
      <c r="B3251" s="11">
        <v>3247</v>
      </c>
      <c r="C3251" s="161" t="s">
        <v>1464</v>
      </c>
      <c r="D3251" s="36"/>
      <c r="E3251" s="152">
        <v>42217</v>
      </c>
      <c r="F3251" s="58">
        <v>44482</v>
      </c>
      <c r="G3251" s="5">
        <f t="shared" si="302"/>
        <v>6.2054794520547949</v>
      </c>
      <c r="H3251" s="11">
        <v>15</v>
      </c>
      <c r="I3251" s="11"/>
      <c r="J3251" s="87">
        <v>0.05</v>
      </c>
      <c r="K3251" s="88">
        <f t="shared" si="303"/>
        <v>6.3333333333333325E-2</v>
      </c>
      <c r="L3251" s="238">
        <v>901428</v>
      </c>
      <c r="M3251" s="238">
        <v>720490.35</v>
      </c>
      <c r="N3251" s="89">
        <v>0.05</v>
      </c>
      <c r="O3251" s="239">
        <f t="shared" si="305"/>
        <v>946499.4</v>
      </c>
      <c r="P3251" s="238">
        <f t="shared" si="306"/>
        <v>371987.22994520544</v>
      </c>
      <c r="Q3251" s="238">
        <f t="shared" si="307"/>
        <v>574512.17005479452</v>
      </c>
      <c r="R3251" s="89">
        <v>0.05</v>
      </c>
      <c r="S3251" s="238">
        <f t="shared" si="304"/>
        <v>545786.56155205471</v>
      </c>
    </row>
    <row r="3252" spans="2:19" ht="15" customHeight="1" x14ac:dyDescent="0.25">
      <c r="B3252" s="11">
        <v>3248</v>
      </c>
      <c r="C3252" s="161" t="s">
        <v>1464</v>
      </c>
      <c r="D3252" s="36"/>
      <c r="E3252" s="152">
        <v>42217</v>
      </c>
      <c r="F3252" s="58">
        <v>44482</v>
      </c>
      <c r="G3252" s="5">
        <f t="shared" si="302"/>
        <v>6.2054794520547949</v>
      </c>
      <c r="H3252" s="11">
        <v>15</v>
      </c>
      <c r="I3252" s="11"/>
      <c r="J3252" s="87">
        <v>0.05</v>
      </c>
      <c r="K3252" s="88">
        <f t="shared" si="303"/>
        <v>6.3333333333333325E-2</v>
      </c>
      <c r="L3252" s="238">
        <v>901428</v>
      </c>
      <c r="M3252" s="238">
        <v>720490.35</v>
      </c>
      <c r="N3252" s="89">
        <v>0.05</v>
      </c>
      <c r="O3252" s="239">
        <f t="shared" si="305"/>
        <v>946499.4</v>
      </c>
      <c r="P3252" s="238">
        <f t="shared" si="306"/>
        <v>371987.22994520544</v>
      </c>
      <c r="Q3252" s="238">
        <f t="shared" si="307"/>
        <v>574512.17005479452</v>
      </c>
      <c r="R3252" s="89">
        <v>0.05</v>
      </c>
      <c r="S3252" s="238">
        <f t="shared" si="304"/>
        <v>545786.56155205471</v>
      </c>
    </row>
    <row r="3253" spans="2:19" ht="15" customHeight="1" x14ac:dyDescent="0.25">
      <c r="B3253" s="11">
        <v>3249</v>
      </c>
      <c r="C3253" s="161" t="s">
        <v>1464</v>
      </c>
      <c r="D3253" s="36"/>
      <c r="E3253" s="152">
        <v>42217</v>
      </c>
      <c r="F3253" s="58">
        <v>44482</v>
      </c>
      <c r="G3253" s="5">
        <f t="shared" si="302"/>
        <v>6.2054794520547949</v>
      </c>
      <c r="H3253" s="11">
        <v>15</v>
      </c>
      <c r="I3253" s="11"/>
      <c r="J3253" s="87">
        <v>0.05</v>
      </c>
      <c r="K3253" s="88">
        <f t="shared" si="303"/>
        <v>6.3333333333333325E-2</v>
      </c>
      <c r="L3253" s="238">
        <v>901428</v>
      </c>
      <c r="M3253" s="238">
        <v>720490.35</v>
      </c>
      <c r="N3253" s="89">
        <v>0.05</v>
      </c>
      <c r="O3253" s="239">
        <f t="shared" si="305"/>
        <v>946499.4</v>
      </c>
      <c r="P3253" s="238">
        <f t="shared" si="306"/>
        <v>371987.22994520544</v>
      </c>
      <c r="Q3253" s="238">
        <f t="shared" si="307"/>
        <v>574512.17005479452</v>
      </c>
      <c r="R3253" s="89">
        <v>0.05</v>
      </c>
      <c r="S3253" s="238">
        <f t="shared" si="304"/>
        <v>545786.56155205471</v>
      </c>
    </row>
    <row r="3254" spans="2:19" ht="15" customHeight="1" x14ac:dyDescent="0.25">
      <c r="B3254" s="11">
        <v>3250</v>
      </c>
      <c r="C3254" s="161" t="s">
        <v>1465</v>
      </c>
      <c r="D3254" s="36"/>
      <c r="E3254" s="152">
        <v>42217</v>
      </c>
      <c r="F3254" s="58">
        <v>44482</v>
      </c>
      <c r="G3254" s="5">
        <f t="shared" si="302"/>
        <v>6.2054794520547949</v>
      </c>
      <c r="H3254" s="11">
        <v>15</v>
      </c>
      <c r="I3254" s="11"/>
      <c r="J3254" s="87">
        <v>0.05</v>
      </c>
      <c r="K3254" s="88">
        <f t="shared" si="303"/>
        <v>6.3333333333333325E-2</v>
      </c>
      <c r="L3254" s="238">
        <v>1399993</v>
      </c>
      <c r="M3254" s="238">
        <v>1118981.72</v>
      </c>
      <c r="N3254" s="89">
        <v>7.0000000000000007E-2</v>
      </c>
      <c r="O3254" s="239">
        <f t="shared" si="305"/>
        <v>1497992.51</v>
      </c>
      <c r="P3254" s="238">
        <f t="shared" si="306"/>
        <v>588731.57687534241</v>
      </c>
      <c r="Q3254" s="238">
        <f t="shared" si="307"/>
        <v>909260.9331246576</v>
      </c>
      <c r="R3254" s="89">
        <v>0.05</v>
      </c>
      <c r="S3254" s="238">
        <f t="shared" si="304"/>
        <v>863797.88646842469</v>
      </c>
    </row>
    <row r="3255" spans="2:19" ht="15" customHeight="1" x14ac:dyDescent="0.25">
      <c r="B3255" s="11">
        <v>3251</v>
      </c>
      <c r="C3255" s="161" t="s">
        <v>1466</v>
      </c>
      <c r="D3255" s="36"/>
      <c r="E3255" s="152">
        <v>42217</v>
      </c>
      <c r="F3255" s="58">
        <v>44482</v>
      </c>
      <c r="G3255" s="5">
        <f t="shared" si="302"/>
        <v>6.2054794520547949</v>
      </c>
      <c r="H3255" s="11">
        <v>25</v>
      </c>
      <c r="I3255" s="11"/>
      <c r="J3255" s="87">
        <v>0.05</v>
      </c>
      <c r="K3255" s="88">
        <f t="shared" si="303"/>
        <v>3.7999999999999999E-2</v>
      </c>
      <c r="L3255" s="238">
        <v>2993359</v>
      </c>
      <c r="M3255" s="238">
        <v>2392521.98</v>
      </c>
      <c r="N3255" s="89">
        <v>0.05</v>
      </c>
      <c r="O3255" s="239">
        <f t="shared" si="305"/>
        <v>3143026.95</v>
      </c>
      <c r="P3255" s="238">
        <f t="shared" si="306"/>
        <v>741151.58790821931</v>
      </c>
      <c r="Q3255" s="238">
        <f t="shared" si="307"/>
        <v>2401875.3620917806</v>
      </c>
      <c r="R3255" s="89">
        <v>0.05</v>
      </c>
      <c r="S3255" s="238">
        <f t="shared" si="304"/>
        <v>2281781.5939871916</v>
      </c>
    </row>
    <row r="3256" spans="2:19" ht="15" customHeight="1" x14ac:dyDescent="0.25">
      <c r="B3256" s="11">
        <v>3252</v>
      </c>
      <c r="C3256" s="161" t="s">
        <v>1467</v>
      </c>
      <c r="D3256" s="36"/>
      <c r="E3256" s="152">
        <v>42217</v>
      </c>
      <c r="F3256" s="58">
        <v>44482</v>
      </c>
      <c r="G3256" s="5">
        <f t="shared" si="302"/>
        <v>6.2054794520547949</v>
      </c>
      <c r="H3256" s="11">
        <v>25</v>
      </c>
      <c r="I3256" s="11"/>
      <c r="J3256" s="87">
        <v>0.05</v>
      </c>
      <c r="K3256" s="88">
        <f t="shared" si="303"/>
        <v>3.7999999999999999E-2</v>
      </c>
      <c r="L3256" s="238">
        <v>837129</v>
      </c>
      <c r="M3256" s="238">
        <v>669097.66</v>
      </c>
      <c r="N3256" s="89">
        <v>0.05</v>
      </c>
      <c r="O3256" s="239">
        <f t="shared" si="305"/>
        <v>878985.45000000007</v>
      </c>
      <c r="P3256" s="238">
        <f t="shared" si="306"/>
        <v>207271.99364794526</v>
      </c>
      <c r="Q3256" s="238">
        <f t="shared" si="307"/>
        <v>671713.45635205484</v>
      </c>
      <c r="R3256" s="89">
        <v>0.05</v>
      </c>
      <c r="S3256" s="238">
        <f t="shared" si="304"/>
        <v>638127.78353445209</v>
      </c>
    </row>
    <row r="3257" spans="2:19" ht="15" customHeight="1" x14ac:dyDescent="0.25">
      <c r="B3257" s="11">
        <v>3253</v>
      </c>
      <c r="C3257" s="161" t="s">
        <v>1467</v>
      </c>
      <c r="D3257" s="36"/>
      <c r="E3257" s="152">
        <v>42217</v>
      </c>
      <c r="F3257" s="58">
        <v>44482</v>
      </c>
      <c r="G3257" s="5">
        <f t="shared" si="302"/>
        <v>6.2054794520547949</v>
      </c>
      <c r="H3257" s="11">
        <v>25</v>
      </c>
      <c r="I3257" s="11"/>
      <c r="J3257" s="87">
        <v>0.05</v>
      </c>
      <c r="K3257" s="88">
        <f t="shared" si="303"/>
        <v>3.7999999999999999E-2</v>
      </c>
      <c r="L3257" s="238">
        <v>837129</v>
      </c>
      <c r="M3257" s="238">
        <v>669097.66</v>
      </c>
      <c r="N3257" s="89">
        <v>0.05</v>
      </c>
      <c r="O3257" s="239">
        <f t="shared" si="305"/>
        <v>878985.45000000007</v>
      </c>
      <c r="P3257" s="238">
        <f t="shared" si="306"/>
        <v>207271.99364794526</v>
      </c>
      <c r="Q3257" s="238">
        <f t="shared" si="307"/>
        <v>671713.45635205484</v>
      </c>
      <c r="R3257" s="89">
        <v>0.05</v>
      </c>
      <c r="S3257" s="238">
        <f t="shared" si="304"/>
        <v>638127.78353445209</v>
      </c>
    </row>
    <row r="3258" spans="2:19" ht="15" customHeight="1" x14ac:dyDescent="0.25">
      <c r="B3258" s="11">
        <v>3254</v>
      </c>
      <c r="C3258" s="161" t="s">
        <v>1468</v>
      </c>
      <c r="D3258" s="36"/>
      <c r="E3258" s="152">
        <v>42217</v>
      </c>
      <c r="F3258" s="58">
        <v>44482</v>
      </c>
      <c r="G3258" s="5">
        <f t="shared" si="302"/>
        <v>6.2054794520547949</v>
      </c>
      <c r="H3258" s="11">
        <v>25</v>
      </c>
      <c r="I3258" s="11"/>
      <c r="J3258" s="87">
        <v>0.05</v>
      </c>
      <c r="K3258" s="88">
        <f t="shared" si="303"/>
        <v>3.7999999999999999E-2</v>
      </c>
      <c r="L3258" s="238">
        <v>3097251</v>
      </c>
      <c r="M3258" s="238">
        <v>2475560.41</v>
      </c>
      <c r="N3258" s="89">
        <v>0.05</v>
      </c>
      <c r="O3258" s="239">
        <f t="shared" si="305"/>
        <v>3252113.5500000003</v>
      </c>
      <c r="P3258" s="238">
        <f t="shared" si="306"/>
        <v>766875.10479041107</v>
      </c>
      <c r="Q3258" s="238">
        <f t="shared" si="307"/>
        <v>2485238.4452095893</v>
      </c>
      <c r="R3258" s="89">
        <v>0.05</v>
      </c>
      <c r="S3258" s="238">
        <f t="shared" si="304"/>
        <v>2360976.5229491098</v>
      </c>
    </row>
    <row r="3259" spans="2:19" ht="15" customHeight="1" x14ac:dyDescent="0.25">
      <c r="B3259" s="11">
        <v>3255</v>
      </c>
      <c r="C3259" s="161" t="s">
        <v>1468</v>
      </c>
      <c r="D3259" s="36"/>
      <c r="E3259" s="152">
        <v>42217</v>
      </c>
      <c r="F3259" s="58">
        <v>44482</v>
      </c>
      <c r="G3259" s="5">
        <f t="shared" si="302"/>
        <v>6.2054794520547949</v>
      </c>
      <c r="H3259" s="11">
        <v>25</v>
      </c>
      <c r="I3259" s="11"/>
      <c r="J3259" s="87">
        <v>0.05</v>
      </c>
      <c r="K3259" s="88">
        <f t="shared" si="303"/>
        <v>3.7999999999999999E-2</v>
      </c>
      <c r="L3259" s="238">
        <v>3097251</v>
      </c>
      <c r="M3259" s="238">
        <v>2475560.41</v>
      </c>
      <c r="N3259" s="89">
        <v>0.05</v>
      </c>
      <c r="O3259" s="239">
        <f t="shared" si="305"/>
        <v>3252113.5500000003</v>
      </c>
      <c r="P3259" s="238">
        <f t="shared" si="306"/>
        <v>766875.10479041107</v>
      </c>
      <c r="Q3259" s="238">
        <f t="shared" si="307"/>
        <v>2485238.4452095893</v>
      </c>
      <c r="R3259" s="89">
        <v>0.05</v>
      </c>
      <c r="S3259" s="238">
        <f t="shared" si="304"/>
        <v>2360976.5229491098</v>
      </c>
    </row>
    <row r="3260" spans="2:19" ht="15" customHeight="1" x14ac:dyDescent="0.25">
      <c r="B3260" s="11">
        <v>3256</v>
      </c>
      <c r="C3260" s="161" t="s">
        <v>1469</v>
      </c>
      <c r="D3260" s="36"/>
      <c r="E3260" s="152">
        <v>42217</v>
      </c>
      <c r="F3260" s="58">
        <v>44482</v>
      </c>
      <c r="G3260" s="5">
        <f t="shared" si="302"/>
        <v>6.2054794520547949</v>
      </c>
      <c r="H3260" s="11">
        <v>25</v>
      </c>
      <c r="I3260" s="11"/>
      <c r="J3260" s="87">
        <v>0.05</v>
      </c>
      <c r="K3260" s="88">
        <f t="shared" si="303"/>
        <v>3.7999999999999999E-2</v>
      </c>
      <c r="L3260" s="238">
        <v>13452244</v>
      </c>
      <c r="M3260" s="238">
        <v>10752064.550000001</v>
      </c>
      <c r="N3260" s="89">
        <v>0.05</v>
      </c>
      <c r="O3260" s="239">
        <f t="shared" si="305"/>
        <v>14124856.200000001</v>
      </c>
      <c r="P3260" s="238">
        <f t="shared" si="306"/>
        <v>3330757.1866684938</v>
      </c>
      <c r="Q3260" s="238">
        <f t="shared" si="307"/>
        <v>10794099.013331506</v>
      </c>
      <c r="R3260" s="89">
        <v>0.05</v>
      </c>
      <c r="S3260" s="238">
        <f t="shared" si="304"/>
        <v>10254394.06266493</v>
      </c>
    </row>
    <row r="3261" spans="2:19" ht="15" customHeight="1" x14ac:dyDescent="0.25">
      <c r="B3261" s="11">
        <v>3257</v>
      </c>
      <c r="C3261" s="161" t="s">
        <v>1470</v>
      </c>
      <c r="D3261" s="36"/>
      <c r="E3261" s="152">
        <v>42217</v>
      </c>
      <c r="F3261" s="58">
        <v>44482</v>
      </c>
      <c r="G3261" s="5">
        <f t="shared" si="302"/>
        <v>6.2054794520547949</v>
      </c>
      <c r="H3261" s="11">
        <v>25</v>
      </c>
      <c r="I3261" s="11"/>
      <c r="J3261" s="87">
        <v>0.05</v>
      </c>
      <c r="K3261" s="88">
        <f t="shared" si="303"/>
        <v>3.7999999999999999E-2</v>
      </c>
      <c r="L3261" s="238">
        <v>3892214</v>
      </c>
      <c r="M3261" s="238">
        <v>3110955.77</v>
      </c>
      <c r="N3261" s="89">
        <v>0.05</v>
      </c>
      <c r="O3261" s="239">
        <f t="shared" si="305"/>
        <v>4086824.7</v>
      </c>
      <c r="P3261" s="238">
        <f t="shared" si="306"/>
        <v>963706.8546000002</v>
      </c>
      <c r="Q3261" s="238">
        <f t="shared" si="307"/>
        <v>3123117.8454</v>
      </c>
      <c r="R3261" s="89">
        <v>0.05</v>
      </c>
      <c r="S3261" s="238">
        <f t="shared" si="304"/>
        <v>2966961.9531299998</v>
      </c>
    </row>
    <row r="3262" spans="2:19" ht="15" customHeight="1" x14ac:dyDescent="0.25">
      <c r="B3262" s="11">
        <v>3258</v>
      </c>
      <c r="C3262" s="161" t="s">
        <v>1471</v>
      </c>
      <c r="D3262" s="36"/>
      <c r="E3262" s="152">
        <v>42217</v>
      </c>
      <c r="F3262" s="58">
        <v>44482</v>
      </c>
      <c r="G3262" s="5">
        <f t="shared" si="302"/>
        <v>6.2054794520547949</v>
      </c>
      <c r="H3262" s="11">
        <v>25</v>
      </c>
      <c r="I3262" s="11"/>
      <c r="J3262" s="87">
        <v>0.05</v>
      </c>
      <c r="K3262" s="88">
        <f t="shared" si="303"/>
        <v>3.7999999999999999E-2</v>
      </c>
      <c r="L3262" s="238">
        <v>51973451</v>
      </c>
      <c r="M3262" s="238">
        <v>41541165.920000002</v>
      </c>
      <c r="N3262" s="89">
        <v>0.05</v>
      </c>
      <c r="O3262" s="239">
        <f t="shared" si="305"/>
        <v>54572123.550000004</v>
      </c>
      <c r="P3262" s="238">
        <f t="shared" si="306"/>
        <v>12868555.271091782</v>
      </c>
      <c r="Q3262" s="238">
        <f t="shared" si="307"/>
        <v>41703568.278908223</v>
      </c>
      <c r="R3262" s="89">
        <v>0.05</v>
      </c>
      <c r="S3262" s="238">
        <f t="shared" si="304"/>
        <v>39618389.864962809</v>
      </c>
    </row>
    <row r="3263" spans="2:19" ht="15" customHeight="1" x14ac:dyDescent="0.25">
      <c r="B3263" s="11">
        <v>3259</v>
      </c>
      <c r="C3263" s="161" t="s">
        <v>1472</v>
      </c>
      <c r="D3263" s="36"/>
      <c r="E3263" s="152">
        <v>42217</v>
      </c>
      <c r="F3263" s="58">
        <v>44482</v>
      </c>
      <c r="G3263" s="5">
        <f t="shared" si="302"/>
        <v>6.2054794520547949</v>
      </c>
      <c r="H3263" s="11">
        <v>15</v>
      </c>
      <c r="I3263" s="11"/>
      <c r="J3263" s="87">
        <v>0.05</v>
      </c>
      <c r="K3263" s="88">
        <f t="shared" si="303"/>
        <v>6.3333333333333325E-2</v>
      </c>
      <c r="L3263" s="238">
        <v>2414475</v>
      </c>
      <c r="M3263" s="238">
        <v>1929833.49</v>
      </c>
      <c r="N3263" s="89">
        <v>0.08</v>
      </c>
      <c r="O3263" s="239">
        <f t="shared" si="305"/>
        <v>2607633</v>
      </c>
      <c r="P3263" s="238">
        <f t="shared" si="306"/>
        <v>1024835.4899999999</v>
      </c>
      <c r="Q3263" s="238">
        <f t="shared" si="307"/>
        <v>1582797.5100000002</v>
      </c>
      <c r="R3263" s="89">
        <v>0.05</v>
      </c>
      <c r="S3263" s="238">
        <f t="shared" si="304"/>
        <v>1503657.6345000002</v>
      </c>
    </row>
    <row r="3264" spans="2:19" ht="15" customHeight="1" x14ac:dyDescent="0.25">
      <c r="B3264" s="11">
        <v>3260</v>
      </c>
      <c r="C3264" s="161" t="s">
        <v>1472</v>
      </c>
      <c r="D3264" s="36"/>
      <c r="E3264" s="152">
        <v>42217</v>
      </c>
      <c r="F3264" s="58">
        <v>44482</v>
      </c>
      <c r="G3264" s="5">
        <f t="shared" si="302"/>
        <v>6.2054794520547949</v>
      </c>
      <c r="H3264" s="11">
        <v>15</v>
      </c>
      <c r="I3264" s="11"/>
      <c r="J3264" s="87">
        <v>0.05</v>
      </c>
      <c r="K3264" s="88">
        <f t="shared" si="303"/>
        <v>6.3333333333333325E-2</v>
      </c>
      <c r="L3264" s="238">
        <v>2414475</v>
      </c>
      <c r="M3264" s="238">
        <v>1929833.49</v>
      </c>
      <c r="N3264" s="89">
        <v>0.08</v>
      </c>
      <c r="O3264" s="239">
        <f t="shared" si="305"/>
        <v>2607633</v>
      </c>
      <c r="P3264" s="238">
        <f t="shared" si="306"/>
        <v>1024835.4899999999</v>
      </c>
      <c r="Q3264" s="238">
        <f t="shared" si="307"/>
        <v>1582797.5100000002</v>
      </c>
      <c r="R3264" s="89">
        <v>0.05</v>
      </c>
      <c r="S3264" s="238">
        <f t="shared" si="304"/>
        <v>1503657.6345000002</v>
      </c>
    </row>
    <row r="3265" spans="2:19" ht="15" customHeight="1" x14ac:dyDescent="0.25">
      <c r="B3265" s="11">
        <v>3261</v>
      </c>
      <c r="C3265" s="161" t="s">
        <v>1472</v>
      </c>
      <c r="D3265" s="36"/>
      <c r="E3265" s="152">
        <v>42217</v>
      </c>
      <c r="F3265" s="58">
        <v>44482</v>
      </c>
      <c r="G3265" s="5">
        <f t="shared" si="302"/>
        <v>6.2054794520547949</v>
      </c>
      <c r="H3265" s="11">
        <v>15</v>
      </c>
      <c r="I3265" s="11"/>
      <c r="J3265" s="87">
        <v>0.05</v>
      </c>
      <c r="K3265" s="88">
        <f t="shared" si="303"/>
        <v>6.3333333333333325E-2</v>
      </c>
      <c r="L3265" s="238">
        <v>2414475</v>
      </c>
      <c r="M3265" s="238">
        <v>1929833.49</v>
      </c>
      <c r="N3265" s="89">
        <v>0.08</v>
      </c>
      <c r="O3265" s="239">
        <f t="shared" si="305"/>
        <v>2607633</v>
      </c>
      <c r="P3265" s="238">
        <f t="shared" si="306"/>
        <v>1024835.4899999999</v>
      </c>
      <c r="Q3265" s="238">
        <f t="shared" si="307"/>
        <v>1582797.5100000002</v>
      </c>
      <c r="R3265" s="89">
        <v>0.05</v>
      </c>
      <c r="S3265" s="238">
        <f t="shared" si="304"/>
        <v>1503657.6345000002</v>
      </c>
    </row>
    <row r="3266" spans="2:19" ht="15" customHeight="1" x14ac:dyDescent="0.25">
      <c r="B3266" s="11">
        <v>3262</v>
      </c>
      <c r="C3266" s="161" t="s">
        <v>1472</v>
      </c>
      <c r="D3266" s="36"/>
      <c r="E3266" s="152">
        <v>42217</v>
      </c>
      <c r="F3266" s="58">
        <v>44482</v>
      </c>
      <c r="G3266" s="5">
        <f t="shared" si="302"/>
        <v>6.2054794520547949</v>
      </c>
      <c r="H3266" s="11">
        <v>15</v>
      </c>
      <c r="I3266" s="11"/>
      <c r="J3266" s="87">
        <v>0.05</v>
      </c>
      <c r="K3266" s="88">
        <f t="shared" si="303"/>
        <v>6.3333333333333325E-2</v>
      </c>
      <c r="L3266" s="238">
        <v>2414475</v>
      </c>
      <c r="M3266" s="238">
        <v>1929833.49</v>
      </c>
      <c r="N3266" s="89">
        <v>0.08</v>
      </c>
      <c r="O3266" s="239">
        <f t="shared" si="305"/>
        <v>2607633</v>
      </c>
      <c r="P3266" s="238">
        <f t="shared" si="306"/>
        <v>1024835.4899999999</v>
      </c>
      <c r="Q3266" s="238">
        <f t="shared" si="307"/>
        <v>1582797.5100000002</v>
      </c>
      <c r="R3266" s="89">
        <v>0.05</v>
      </c>
      <c r="S3266" s="238">
        <f t="shared" si="304"/>
        <v>1503657.6345000002</v>
      </c>
    </row>
    <row r="3267" spans="2:19" ht="15" customHeight="1" x14ac:dyDescent="0.25">
      <c r="B3267" s="11">
        <v>3263</v>
      </c>
      <c r="C3267" s="161" t="s">
        <v>1472</v>
      </c>
      <c r="D3267" s="36"/>
      <c r="E3267" s="152">
        <v>42217</v>
      </c>
      <c r="F3267" s="58">
        <v>44482</v>
      </c>
      <c r="G3267" s="5">
        <f t="shared" si="302"/>
        <v>6.2054794520547949</v>
      </c>
      <c r="H3267" s="11">
        <v>15</v>
      </c>
      <c r="I3267" s="11"/>
      <c r="J3267" s="87">
        <v>0.05</v>
      </c>
      <c r="K3267" s="88">
        <f t="shared" si="303"/>
        <v>6.3333333333333325E-2</v>
      </c>
      <c r="L3267" s="238">
        <v>2414475</v>
      </c>
      <c r="M3267" s="238">
        <v>1929833.49</v>
      </c>
      <c r="N3267" s="89">
        <v>0.08</v>
      </c>
      <c r="O3267" s="239">
        <f t="shared" si="305"/>
        <v>2607633</v>
      </c>
      <c r="P3267" s="238">
        <f t="shared" si="306"/>
        <v>1024835.4899999999</v>
      </c>
      <c r="Q3267" s="238">
        <f t="shared" si="307"/>
        <v>1582797.5100000002</v>
      </c>
      <c r="R3267" s="89">
        <v>0.05</v>
      </c>
      <c r="S3267" s="238">
        <f t="shared" si="304"/>
        <v>1503657.6345000002</v>
      </c>
    </row>
    <row r="3268" spans="2:19" x14ac:dyDescent="0.25">
      <c r="B3268" s="11">
        <v>3264</v>
      </c>
      <c r="C3268" s="161" t="s">
        <v>1473</v>
      </c>
      <c r="D3268" s="36"/>
      <c r="E3268" s="152">
        <v>42217</v>
      </c>
      <c r="F3268" s="58">
        <v>44482</v>
      </c>
      <c r="G3268" s="5">
        <f t="shared" si="302"/>
        <v>6.2054794520547949</v>
      </c>
      <c r="H3268" s="11">
        <v>25</v>
      </c>
      <c r="I3268" s="11"/>
      <c r="J3268" s="87">
        <v>0.05</v>
      </c>
      <c r="K3268" s="88">
        <f t="shared" si="303"/>
        <v>3.7999999999999999E-2</v>
      </c>
      <c r="L3268" s="238">
        <v>3713747</v>
      </c>
      <c r="M3268" s="238">
        <v>2968311.27</v>
      </c>
      <c r="N3268" s="89">
        <v>0.05</v>
      </c>
      <c r="O3268" s="239">
        <f t="shared" si="305"/>
        <v>3899434.35</v>
      </c>
      <c r="P3268" s="238">
        <f t="shared" si="306"/>
        <v>919518.66987534252</v>
      </c>
      <c r="Q3268" s="238">
        <f t="shared" si="307"/>
        <v>2979915.6801246577</v>
      </c>
      <c r="R3268" s="89">
        <v>0.05</v>
      </c>
      <c r="S3268" s="238">
        <f t="shared" si="304"/>
        <v>2830919.8961184248</v>
      </c>
    </row>
    <row r="3269" spans="2:19" x14ac:dyDescent="0.25">
      <c r="B3269" s="11">
        <v>3265</v>
      </c>
      <c r="C3269" s="161" t="s">
        <v>1473</v>
      </c>
      <c r="D3269" s="36"/>
      <c r="E3269" s="152">
        <v>42217</v>
      </c>
      <c r="F3269" s="58">
        <v>44482</v>
      </c>
      <c r="G3269" s="5">
        <f t="shared" ref="G3269:G3332" si="308">(F3269-E3269)/(EDATE(F3269,12)-F3269)</f>
        <v>6.2054794520547949</v>
      </c>
      <c r="H3269" s="11">
        <v>25</v>
      </c>
      <c r="I3269" s="11"/>
      <c r="J3269" s="87">
        <v>0.05</v>
      </c>
      <c r="K3269" s="88">
        <f t="shared" ref="K3269:K3332" si="309">(1-J3269)/H3269</f>
        <v>3.7999999999999999E-2</v>
      </c>
      <c r="L3269" s="238">
        <v>3713747</v>
      </c>
      <c r="M3269" s="238">
        <v>2968311.27</v>
      </c>
      <c r="N3269" s="89">
        <v>0.05</v>
      </c>
      <c r="O3269" s="239">
        <f t="shared" si="305"/>
        <v>3899434.35</v>
      </c>
      <c r="P3269" s="238">
        <f t="shared" si="306"/>
        <v>919518.66987534252</v>
      </c>
      <c r="Q3269" s="238">
        <f t="shared" si="307"/>
        <v>2979915.6801246577</v>
      </c>
      <c r="R3269" s="89">
        <v>0.05</v>
      </c>
      <c r="S3269" s="238">
        <f t="shared" ref="S3269:S3332" si="310">IF(M3269&lt;=0,0,IF(Q3269&lt;=J3269*O3269,J3269*O3269,Q3269*(1-R3269)))</f>
        <v>2830919.8961184248</v>
      </c>
    </row>
    <row r="3270" spans="2:19" x14ac:dyDescent="0.25">
      <c r="B3270" s="11">
        <v>3266</v>
      </c>
      <c r="C3270" s="161" t="s">
        <v>1473</v>
      </c>
      <c r="D3270" s="36"/>
      <c r="E3270" s="152">
        <v>42217</v>
      </c>
      <c r="F3270" s="58">
        <v>44482</v>
      </c>
      <c r="G3270" s="5">
        <f t="shared" si="308"/>
        <v>6.2054794520547949</v>
      </c>
      <c r="H3270" s="11">
        <v>25</v>
      </c>
      <c r="I3270" s="11"/>
      <c r="J3270" s="87">
        <v>0.05</v>
      </c>
      <c r="K3270" s="88">
        <f t="shared" si="309"/>
        <v>3.7999999999999999E-2</v>
      </c>
      <c r="L3270" s="238">
        <v>3713747</v>
      </c>
      <c r="M3270" s="238">
        <v>2968311.27</v>
      </c>
      <c r="N3270" s="89">
        <v>0.05</v>
      </c>
      <c r="O3270" s="239">
        <f t="shared" ref="O3270:O3333" si="311">L3270*(1+N3270)</f>
        <v>3899434.35</v>
      </c>
      <c r="P3270" s="238">
        <f t="shared" ref="P3270:P3333" si="312">O3270*K3270*G3270</f>
        <v>919518.66987534252</v>
      </c>
      <c r="Q3270" s="238">
        <f t="shared" ref="Q3270:Q3333" si="313">MAX(O3270-P3270,0)</f>
        <v>2979915.6801246577</v>
      </c>
      <c r="R3270" s="89">
        <v>0.05</v>
      </c>
      <c r="S3270" s="238">
        <f t="shared" si="310"/>
        <v>2830919.8961184248</v>
      </c>
    </row>
    <row r="3271" spans="2:19" x14ac:dyDescent="0.25">
      <c r="B3271" s="11">
        <v>3267</v>
      </c>
      <c r="C3271" s="161" t="s">
        <v>1473</v>
      </c>
      <c r="D3271" s="36"/>
      <c r="E3271" s="152">
        <v>42217</v>
      </c>
      <c r="F3271" s="58">
        <v>44482</v>
      </c>
      <c r="G3271" s="5">
        <f t="shared" si="308"/>
        <v>6.2054794520547949</v>
      </c>
      <c r="H3271" s="11">
        <v>25</v>
      </c>
      <c r="I3271" s="11"/>
      <c r="J3271" s="87">
        <v>0.05</v>
      </c>
      <c r="K3271" s="88">
        <f t="shared" si="309"/>
        <v>3.7999999999999999E-2</v>
      </c>
      <c r="L3271" s="238">
        <v>3713747</v>
      </c>
      <c r="M3271" s="238">
        <v>2968311.27</v>
      </c>
      <c r="N3271" s="89">
        <v>0.05</v>
      </c>
      <c r="O3271" s="239">
        <f t="shared" si="311"/>
        <v>3899434.35</v>
      </c>
      <c r="P3271" s="238">
        <f t="shared" si="312"/>
        <v>919518.66987534252</v>
      </c>
      <c r="Q3271" s="238">
        <f t="shared" si="313"/>
        <v>2979915.6801246577</v>
      </c>
      <c r="R3271" s="89">
        <v>0.05</v>
      </c>
      <c r="S3271" s="238">
        <f t="shared" si="310"/>
        <v>2830919.8961184248</v>
      </c>
    </row>
    <row r="3272" spans="2:19" x14ac:dyDescent="0.25">
      <c r="B3272" s="11">
        <v>3268</v>
      </c>
      <c r="C3272" s="161" t="s">
        <v>1473</v>
      </c>
      <c r="D3272" s="36"/>
      <c r="E3272" s="152">
        <v>42217</v>
      </c>
      <c r="F3272" s="58">
        <v>44482</v>
      </c>
      <c r="G3272" s="5">
        <f t="shared" si="308"/>
        <v>6.2054794520547949</v>
      </c>
      <c r="H3272" s="11">
        <v>25</v>
      </c>
      <c r="I3272" s="11"/>
      <c r="J3272" s="87">
        <v>0.05</v>
      </c>
      <c r="K3272" s="88">
        <f t="shared" si="309"/>
        <v>3.7999999999999999E-2</v>
      </c>
      <c r="L3272" s="238">
        <v>3713747</v>
      </c>
      <c r="M3272" s="238">
        <v>2968311.27</v>
      </c>
      <c r="N3272" s="89">
        <v>0.05</v>
      </c>
      <c r="O3272" s="239">
        <f t="shared" si="311"/>
        <v>3899434.35</v>
      </c>
      <c r="P3272" s="238">
        <f t="shared" si="312"/>
        <v>919518.66987534252</v>
      </c>
      <c r="Q3272" s="238">
        <f t="shared" si="313"/>
        <v>2979915.6801246577</v>
      </c>
      <c r="R3272" s="89">
        <v>0.05</v>
      </c>
      <c r="S3272" s="238">
        <f t="shared" si="310"/>
        <v>2830919.8961184248</v>
      </c>
    </row>
    <row r="3273" spans="2:19" ht="15" customHeight="1" x14ac:dyDescent="0.25">
      <c r="B3273" s="11">
        <v>3269</v>
      </c>
      <c r="C3273" s="161" t="s">
        <v>1474</v>
      </c>
      <c r="D3273" s="36"/>
      <c r="E3273" s="152">
        <v>42217</v>
      </c>
      <c r="F3273" s="58">
        <v>44482</v>
      </c>
      <c r="G3273" s="5">
        <f t="shared" si="308"/>
        <v>6.2054794520547949</v>
      </c>
      <c r="H3273" s="11">
        <v>25</v>
      </c>
      <c r="I3273" s="11"/>
      <c r="J3273" s="87">
        <v>0.05</v>
      </c>
      <c r="K3273" s="88">
        <f t="shared" si="309"/>
        <v>3.7999999999999999E-2</v>
      </c>
      <c r="L3273" s="238">
        <v>547010</v>
      </c>
      <c r="M3273" s="238">
        <v>437212.33</v>
      </c>
      <c r="N3273" s="89">
        <v>0.05</v>
      </c>
      <c r="O3273" s="239">
        <f t="shared" si="311"/>
        <v>574360.5</v>
      </c>
      <c r="P3273" s="238">
        <f t="shared" si="312"/>
        <v>135438.92667123288</v>
      </c>
      <c r="Q3273" s="238">
        <f t="shared" si="313"/>
        <v>438921.57332876709</v>
      </c>
      <c r="R3273" s="89">
        <v>0.05</v>
      </c>
      <c r="S3273" s="238">
        <f t="shared" si="310"/>
        <v>416975.49466232874</v>
      </c>
    </row>
    <row r="3274" spans="2:19" ht="15" customHeight="1" x14ac:dyDescent="0.25">
      <c r="B3274" s="11">
        <v>3270</v>
      </c>
      <c r="C3274" s="161" t="s">
        <v>1475</v>
      </c>
      <c r="D3274" s="36"/>
      <c r="E3274" s="152">
        <v>42217</v>
      </c>
      <c r="F3274" s="58">
        <v>44482</v>
      </c>
      <c r="G3274" s="5">
        <f t="shared" si="308"/>
        <v>6.2054794520547949</v>
      </c>
      <c r="H3274" s="11">
        <v>15</v>
      </c>
      <c r="I3274" s="11"/>
      <c r="J3274" s="87">
        <v>0.05</v>
      </c>
      <c r="K3274" s="88">
        <f t="shared" si="309"/>
        <v>6.3333333333333325E-2</v>
      </c>
      <c r="L3274" s="238">
        <v>1172817</v>
      </c>
      <c r="M3274" s="238">
        <v>937405.24</v>
      </c>
      <c r="N3274" s="89">
        <v>7.0000000000000007E-2</v>
      </c>
      <c r="O3274" s="239">
        <f t="shared" si="311"/>
        <v>1254914.1900000002</v>
      </c>
      <c r="P3274" s="238">
        <f t="shared" si="312"/>
        <v>493198.46727534255</v>
      </c>
      <c r="Q3274" s="238">
        <f t="shared" si="313"/>
        <v>761715.72272465762</v>
      </c>
      <c r="R3274" s="89">
        <v>0.05</v>
      </c>
      <c r="S3274" s="238">
        <f t="shared" si="310"/>
        <v>723629.93658842472</v>
      </c>
    </row>
    <row r="3275" spans="2:19" ht="15" customHeight="1" x14ac:dyDescent="0.25">
      <c r="B3275" s="11">
        <v>3271</v>
      </c>
      <c r="C3275" s="161" t="s">
        <v>1476</v>
      </c>
      <c r="D3275" s="36"/>
      <c r="E3275" s="152">
        <v>42217</v>
      </c>
      <c r="F3275" s="58">
        <v>44482</v>
      </c>
      <c r="G3275" s="5">
        <f t="shared" si="308"/>
        <v>6.2054794520547949</v>
      </c>
      <c r="H3275" s="11">
        <v>15</v>
      </c>
      <c r="I3275" s="11"/>
      <c r="J3275" s="87">
        <v>0.05</v>
      </c>
      <c r="K3275" s="88">
        <f t="shared" si="309"/>
        <v>6.3333333333333325E-2</v>
      </c>
      <c r="L3275" s="238">
        <v>3080742</v>
      </c>
      <c r="M3275" s="238">
        <v>2462365.16</v>
      </c>
      <c r="N3275" s="89">
        <v>7.0000000000000007E-2</v>
      </c>
      <c r="O3275" s="239">
        <f t="shared" si="311"/>
        <v>3296393.9400000004</v>
      </c>
      <c r="P3275" s="238">
        <f t="shared" si="312"/>
        <v>1295527.97450137</v>
      </c>
      <c r="Q3275" s="238">
        <f t="shared" si="313"/>
        <v>2000865.9654986304</v>
      </c>
      <c r="R3275" s="89">
        <v>0.05</v>
      </c>
      <c r="S3275" s="238">
        <f t="shared" si="310"/>
        <v>1900822.6672236989</v>
      </c>
    </row>
    <row r="3276" spans="2:19" ht="15" customHeight="1" x14ac:dyDescent="0.25">
      <c r="B3276" s="11">
        <v>3272</v>
      </c>
      <c r="C3276" s="161" t="s">
        <v>1477</v>
      </c>
      <c r="D3276" s="36"/>
      <c r="E3276" s="152">
        <v>42217</v>
      </c>
      <c r="F3276" s="58">
        <v>44482</v>
      </c>
      <c r="G3276" s="5">
        <f t="shared" si="308"/>
        <v>6.2054794520547949</v>
      </c>
      <c r="H3276" s="11">
        <v>15</v>
      </c>
      <c r="I3276" s="11"/>
      <c r="J3276" s="87">
        <v>0.05</v>
      </c>
      <c r="K3276" s="88">
        <f t="shared" si="309"/>
        <v>6.3333333333333325E-2</v>
      </c>
      <c r="L3276" s="238">
        <v>8394610</v>
      </c>
      <c r="M3276" s="238">
        <v>6709615.79</v>
      </c>
      <c r="N3276" s="89">
        <v>0.05</v>
      </c>
      <c r="O3276" s="239">
        <f t="shared" si="311"/>
        <v>8814340.5</v>
      </c>
      <c r="P3276" s="238">
        <f t="shared" si="312"/>
        <v>3464156.560890411</v>
      </c>
      <c r="Q3276" s="238">
        <f t="shared" si="313"/>
        <v>5350183.939109589</v>
      </c>
      <c r="R3276" s="89">
        <v>0.05</v>
      </c>
      <c r="S3276" s="238">
        <f t="shared" si="310"/>
        <v>5082674.7421541093</v>
      </c>
    </row>
    <row r="3277" spans="2:19" ht="15" customHeight="1" x14ac:dyDescent="0.25">
      <c r="B3277" s="11">
        <v>3273</v>
      </c>
      <c r="C3277" s="161" t="s">
        <v>1448</v>
      </c>
      <c r="D3277" s="36"/>
      <c r="E3277" s="152">
        <v>42217</v>
      </c>
      <c r="F3277" s="58">
        <v>44482</v>
      </c>
      <c r="G3277" s="5">
        <f t="shared" si="308"/>
        <v>6.2054794520547949</v>
      </c>
      <c r="H3277" s="11">
        <v>25</v>
      </c>
      <c r="I3277" s="11"/>
      <c r="J3277" s="87">
        <v>0.05</v>
      </c>
      <c r="K3277" s="88">
        <f t="shared" si="309"/>
        <v>3.7999999999999999E-2</v>
      </c>
      <c r="L3277" s="238">
        <v>16481990</v>
      </c>
      <c r="M3277" s="238">
        <v>13173669.800000001</v>
      </c>
      <c r="N3277" s="89">
        <v>0.05</v>
      </c>
      <c r="O3277" s="239">
        <f t="shared" si="311"/>
        <v>17306089.5</v>
      </c>
      <c r="P3277" s="238">
        <f t="shared" si="312"/>
        <v>4080918.145931507</v>
      </c>
      <c r="Q3277" s="238">
        <f t="shared" si="313"/>
        <v>13225171.354068493</v>
      </c>
      <c r="R3277" s="89">
        <v>0.05</v>
      </c>
      <c r="S3277" s="238">
        <f t="shared" si="310"/>
        <v>12563912.786365068</v>
      </c>
    </row>
    <row r="3278" spans="2:19" ht="15" customHeight="1" x14ac:dyDescent="0.25">
      <c r="B3278" s="11">
        <v>3274</v>
      </c>
      <c r="C3278" s="161" t="s">
        <v>1478</v>
      </c>
      <c r="D3278" s="36"/>
      <c r="E3278" s="152">
        <v>42217</v>
      </c>
      <c r="F3278" s="58">
        <v>44482</v>
      </c>
      <c r="G3278" s="5">
        <f t="shared" si="308"/>
        <v>6.2054794520547949</v>
      </c>
      <c r="H3278" s="11">
        <v>15</v>
      </c>
      <c r="I3278" s="11"/>
      <c r="J3278" s="87">
        <v>0.05</v>
      </c>
      <c r="K3278" s="88">
        <f t="shared" si="309"/>
        <v>6.3333333333333325E-2</v>
      </c>
      <c r="L3278" s="238">
        <v>12694080</v>
      </c>
      <c r="M3278" s="238">
        <v>10146081.76</v>
      </c>
      <c r="N3278" s="89">
        <v>0.05</v>
      </c>
      <c r="O3278" s="239">
        <f t="shared" si="311"/>
        <v>13328784</v>
      </c>
      <c r="P3278" s="238">
        <f t="shared" si="312"/>
        <v>5238394.6980821909</v>
      </c>
      <c r="Q3278" s="238">
        <f t="shared" si="313"/>
        <v>8090389.3019178091</v>
      </c>
      <c r="R3278" s="89">
        <v>0.05</v>
      </c>
      <c r="S3278" s="238">
        <f t="shared" si="310"/>
        <v>7685869.8368219184</v>
      </c>
    </row>
    <row r="3279" spans="2:19" ht="15" customHeight="1" x14ac:dyDescent="0.25">
      <c r="B3279" s="11">
        <v>3275</v>
      </c>
      <c r="C3279" s="161" t="s">
        <v>1479</v>
      </c>
      <c r="D3279" s="36"/>
      <c r="E3279" s="152">
        <v>42217</v>
      </c>
      <c r="F3279" s="58">
        <v>44482</v>
      </c>
      <c r="G3279" s="5">
        <f t="shared" si="308"/>
        <v>6.2054794520547949</v>
      </c>
      <c r="H3279" s="11">
        <v>25</v>
      </c>
      <c r="I3279" s="11"/>
      <c r="J3279" s="87">
        <v>0.05</v>
      </c>
      <c r="K3279" s="88">
        <f t="shared" si="309"/>
        <v>3.7999999999999999E-2</v>
      </c>
      <c r="L3279" s="238">
        <v>2390295</v>
      </c>
      <c r="M3279" s="238">
        <v>1910506.99</v>
      </c>
      <c r="N3279" s="89">
        <v>0.05</v>
      </c>
      <c r="O3279" s="239">
        <f t="shared" si="311"/>
        <v>2509809.75</v>
      </c>
      <c r="P3279" s="238">
        <f t="shared" si="312"/>
        <v>591833.76762328774</v>
      </c>
      <c r="Q3279" s="238">
        <f t="shared" si="313"/>
        <v>1917975.9823767124</v>
      </c>
      <c r="R3279" s="89">
        <v>0.05</v>
      </c>
      <c r="S3279" s="238">
        <f t="shared" si="310"/>
        <v>1822077.1832578767</v>
      </c>
    </row>
    <row r="3280" spans="2:19" x14ac:dyDescent="0.25">
      <c r="B3280" s="11">
        <v>3276</v>
      </c>
      <c r="C3280" s="161" t="s">
        <v>1480</v>
      </c>
      <c r="D3280" s="36"/>
      <c r="E3280" s="152">
        <v>42217</v>
      </c>
      <c r="F3280" s="58">
        <v>44482</v>
      </c>
      <c r="G3280" s="5">
        <f t="shared" si="308"/>
        <v>6.2054794520547949</v>
      </c>
      <c r="H3280" s="11">
        <v>25</v>
      </c>
      <c r="I3280" s="11"/>
      <c r="J3280" s="87">
        <v>0.05</v>
      </c>
      <c r="K3280" s="88">
        <f t="shared" si="309"/>
        <v>3.7999999999999999E-2</v>
      </c>
      <c r="L3280" s="238">
        <v>10194441</v>
      </c>
      <c r="M3280" s="238">
        <v>8148178.6799999997</v>
      </c>
      <c r="N3280" s="89">
        <v>0.05</v>
      </c>
      <c r="O3280" s="239">
        <f t="shared" si="311"/>
        <v>10704163.050000001</v>
      </c>
      <c r="P3280" s="238">
        <f t="shared" si="312"/>
        <v>2524129.6266123289</v>
      </c>
      <c r="Q3280" s="238">
        <f t="shared" si="313"/>
        <v>8180033.4233876718</v>
      </c>
      <c r="R3280" s="89">
        <v>0.05</v>
      </c>
      <c r="S3280" s="238">
        <f t="shared" si="310"/>
        <v>7771031.7522182874</v>
      </c>
    </row>
    <row r="3281" spans="2:19" x14ac:dyDescent="0.25">
      <c r="B3281" s="11">
        <v>3277</v>
      </c>
      <c r="C3281" s="161" t="s">
        <v>1480</v>
      </c>
      <c r="D3281" s="36"/>
      <c r="E3281" s="152">
        <v>42217</v>
      </c>
      <c r="F3281" s="58">
        <v>44482</v>
      </c>
      <c r="G3281" s="5">
        <f t="shared" si="308"/>
        <v>6.2054794520547949</v>
      </c>
      <c r="H3281" s="11">
        <v>25</v>
      </c>
      <c r="I3281" s="11"/>
      <c r="J3281" s="87">
        <v>0.05</v>
      </c>
      <c r="K3281" s="88">
        <f t="shared" si="309"/>
        <v>3.7999999999999999E-2</v>
      </c>
      <c r="L3281" s="238">
        <v>10194441</v>
      </c>
      <c r="M3281" s="238">
        <v>8148178.6799999997</v>
      </c>
      <c r="N3281" s="89">
        <v>0.05</v>
      </c>
      <c r="O3281" s="239">
        <f t="shared" si="311"/>
        <v>10704163.050000001</v>
      </c>
      <c r="P3281" s="238">
        <f t="shared" si="312"/>
        <v>2524129.6266123289</v>
      </c>
      <c r="Q3281" s="238">
        <f t="shared" si="313"/>
        <v>8180033.4233876718</v>
      </c>
      <c r="R3281" s="89">
        <v>0.05</v>
      </c>
      <c r="S3281" s="238">
        <f t="shared" si="310"/>
        <v>7771031.7522182874</v>
      </c>
    </row>
    <row r="3282" spans="2:19" ht="15" customHeight="1" x14ac:dyDescent="0.25">
      <c r="B3282" s="11">
        <v>3278</v>
      </c>
      <c r="C3282" s="161" t="s">
        <v>1481</v>
      </c>
      <c r="D3282" s="36"/>
      <c r="E3282" s="152">
        <v>42217</v>
      </c>
      <c r="F3282" s="58">
        <v>44482</v>
      </c>
      <c r="G3282" s="5">
        <f t="shared" si="308"/>
        <v>6.2054794520547949</v>
      </c>
      <c r="H3282" s="11">
        <v>25</v>
      </c>
      <c r="I3282" s="11"/>
      <c r="J3282" s="87">
        <v>0.05</v>
      </c>
      <c r="K3282" s="88">
        <f t="shared" si="309"/>
        <v>3.7999999999999999E-2</v>
      </c>
      <c r="L3282" s="238">
        <v>20364629</v>
      </c>
      <c r="M3282" s="238">
        <v>16276972.49</v>
      </c>
      <c r="N3282" s="89">
        <v>0.05</v>
      </c>
      <c r="O3282" s="239">
        <f t="shared" si="311"/>
        <v>21382860.449999999</v>
      </c>
      <c r="P3282" s="238">
        <f t="shared" si="312"/>
        <v>5042254.2436479451</v>
      </c>
      <c r="Q3282" s="238">
        <f t="shared" si="313"/>
        <v>16340606.206352055</v>
      </c>
      <c r="R3282" s="89">
        <v>0.05</v>
      </c>
      <c r="S3282" s="238">
        <f t="shared" si="310"/>
        <v>15523575.896034451</v>
      </c>
    </row>
    <row r="3283" spans="2:19" ht="15" customHeight="1" x14ac:dyDescent="0.25">
      <c r="B3283" s="11">
        <v>3279</v>
      </c>
      <c r="C3283" s="161" t="s">
        <v>1481</v>
      </c>
      <c r="D3283" s="36"/>
      <c r="E3283" s="152">
        <v>42217</v>
      </c>
      <c r="F3283" s="58">
        <v>44482</v>
      </c>
      <c r="G3283" s="5">
        <f t="shared" si="308"/>
        <v>6.2054794520547949</v>
      </c>
      <c r="H3283" s="11">
        <v>25</v>
      </c>
      <c r="I3283" s="11"/>
      <c r="J3283" s="87">
        <v>0.05</v>
      </c>
      <c r="K3283" s="88">
        <f t="shared" si="309"/>
        <v>3.7999999999999999E-2</v>
      </c>
      <c r="L3283" s="238">
        <v>20364629</v>
      </c>
      <c r="M3283" s="238">
        <v>16276972.49</v>
      </c>
      <c r="N3283" s="89">
        <v>0.05</v>
      </c>
      <c r="O3283" s="239">
        <f t="shared" si="311"/>
        <v>21382860.449999999</v>
      </c>
      <c r="P3283" s="238">
        <f t="shared" si="312"/>
        <v>5042254.2436479451</v>
      </c>
      <c r="Q3283" s="238">
        <f t="shared" si="313"/>
        <v>16340606.206352055</v>
      </c>
      <c r="R3283" s="89">
        <v>0.05</v>
      </c>
      <c r="S3283" s="238">
        <f t="shared" si="310"/>
        <v>15523575.896034451</v>
      </c>
    </row>
    <row r="3284" spans="2:19" ht="15" customHeight="1" x14ac:dyDescent="0.25">
      <c r="B3284" s="11">
        <v>3280</v>
      </c>
      <c r="C3284" s="161" t="s">
        <v>1482</v>
      </c>
      <c r="D3284" s="36"/>
      <c r="E3284" s="152">
        <v>42217</v>
      </c>
      <c r="F3284" s="58">
        <v>44482</v>
      </c>
      <c r="G3284" s="5">
        <f t="shared" si="308"/>
        <v>6.2054794520547949</v>
      </c>
      <c r="H3284" s="11">
        <v>15</v>
      </c>
      <c r="I3284" s="11"/>
      <c r="J3284" s="87">
        <v>0.05</v>
      </c>
      <c r="K3284" s="88">
        <f t="shared" si="309"/>
        <v>6.3333333333333325E-2</v>
      </c>
      <c r="L3284" s="238">
        <v>221572</v>
      </c>
      <c r="M3284" s="238">
        <v>177097.33</v>
      </c>
      <c r="N3284" s="89">
        <v>0.05</v>
      </c>
      <c r="O3284" s="239">
        <f t="shared" si="311"/>
        <v>232650.6</v>
      </c>
      <c r="P3284" s="238">
        <f t="shared" si="312"/>
        <v>91434.872794520546</v>
      </c>
      <c r="Q3284" s="238">
        <f t="shared" si="313"/>
        <v>141215.72720547946</v>
      </c>
      <c r="R3284" s="89">
        <v>0.05</v>
      </c>
      <c r="S3284" s="238">
        <f t="shared" si="310"/>
        <v>134154.94084520548</v>
      </c>
    </row>
    <row r="3285" spans="2:19" ht="15" customHeight="1" x14ac:dyDescent="0.25">
      <c r="B3285" s="11">
        <v>3281</v>
      </c>
      <c r="C3285" s="161" t="s">
        <v>1482</v>
      </c>
      <c r="D3285" s="36"/>
      <c r="E3285" s="152">
        <v>42217</v>
      </c>
      <c r="F3285" s="58">
        <v>44482</v>
      </c>
      <c r="G3285" s="5">
        <f t="shared" si="308"/>
        <v>6.2054794520547949</v>
      </c>
      <c r="H3285" s="11">
        <v>15</v>
      </c>
      <c r="I3285" s="11"/>
      <c r="J3285" s="87">
        <v>0.05</v>
      </c>
      <c r="K3285" s="88">
        <f t="shared" si="309"/>
        <v>6.3333333333333325E-2</v>
      </c>
      <c r="L3285" s="238">
        <v>221572</v>
      </c>
      <c r="M3285" s="238">
        <v>177097.33</v>
      </c>
      <c r="N3285" s="89">
        <v>0.05</v>
      </c>
      <c r="O3285" s="239">
        <f t="shared" si="311"/>
        <v>232650.6</v>
      </c>
      <c r="P3285" s="238">
        <f t="shared" si="312"/>
        <v>91434.872794520546</v>
      </c>
      <c r="Q3285" s="238">
        <f t="shared" si="313"/>
        <v>141215.72720547946</v>
      </c>
      <c r="R3285" s="89">
        <v>0.05</v>
      </c>
      <c r="S3285" s="238">
        <f t="shared" si="310"/>
        <v>134154.94084520548</v>
      </c>
    </row>
    <row r="3286" spans="2:19" ht="15" customHeight="1" x14ac:dyDescent="0.25">
      <c r="B3286" s="11">
        <v>3282</v>
      </c>
      <c r="C3286" s="161" t="s">
        <v>1482</v>
      </c>
      <c r="D3286" s="36"/>
      <c r="E3286" s="152">
        <v>42217</v>
      </c>
      <c r="F3286" s="58">
        <v>44482</v>
      </c>
      <c r="G3286" s="5">
        <f t="shared" si="308"/>
        <v>6.2054794520547949</v>
      </c>
      <c r="H3286" s="11">
        <v>15</v>
      </c>
      <c r="I3286" s="11"/>
      <c r="J3286" s="87">
        <v>0.05</v>
      </c>
      <c r="K3286" s="88">
        <f t="shared" si="309"/>
        <v>6.3333333333333325E-2</v>
      </c>
      <c r="L3286" s="238">
        <v>221572</v>
      </c>
      <c r="M3286" s="238">
        <v>177097.33</v>
      </c>
      <c r="N3286" s="89">
        <v>0.05</v>
      </c>
      <c r="O3286" s="239">
        <f t="shared" si="311"/>
        <v>232650.6</v>
      </c>
      <c r="P3286" s="238">
        <f t="shared" si="312"/>
        <v>91434.872794520546</v>
      </c>
      <c r="Q3286" s="238">
        <f t="shared" si="313"/>
        <v>141215.72720547946</v>
      </c>
      <c r="R3286" s="89">
        <v>0.05</v>
      </c>
      <c r="S3286" s="238">
        <f t="shared" si="310"/>
        <v>134154.94084520548</v>
      </c>
    </row>
    <row r="3287" spans="2:19" ht="15" customHeight="1" x14ac:dyDescent="0.25">
      <c r="B3287" s="11">
        <v>3283</v>
      </c>
      <c r="C3287" s="161" t="s">
        <v>1482</v>
      </c>
      <c r="D3287" s="36"/>
      <c r="E3287" s="152">
        <v>42217</v>
      </c>
      <c r="F3287" s="58">
        <v>44482</v>
      </c>
      <c r="G3287" s="5">
        <f t="shared" si="308"/>
        <v>6.2054794520547949</v>
      </c>
      <c r="H3287" s="11">
        <v>15</v>
      </c>
      <c r="I3287" s="11"/>
      <c r="J3287" s="87">
        <v>0.05</v>
      </c>
      <c r="K3287" s="88">
        <f t="shared" si="309"/>
        <v>6.3333333333333325E-2</v>
      </c>
      <c r="L3287" s="238">
        <v>221572</v>
      </c>
      <c r="M3287" s="238">
        <v>177097.33</v>
      </c>
      <c r="N3287" s="89">
        <v>0.05</v>
      </c>
      <c r="O3287" s="239">
        <f t="shared" si="311"/>
        <v>232650.6</v>
      </c>
      <c r="P3287" s="238">
        <f t="shared" si="312"/>
        <v>91434.872794520546</v>
      </c>
      <c r="Q3287" s="238">
        <f t="shared" si="313"/>
        <v>141215.72720547946</v>
      </c>
      <c r="R3287" s="89">
        <v>0.05</v>
      </c>
      <c r="S3287" s="238">
        <f t="shared" si="310"/>
        <v>134154.94084520548</v>
      </c>
    </row>
    <row r="3288" spans="2:19" ht="15" customHeight="1" x14ac:dyDescent="0.25">
      <c r="B3288" s="11">
        <v>3284</v>
      </c>
      <c r="C3288" s="161" t="s">
        <v>1483</v>
      </c>
      <c r="D3288" s="36"/>
      <c r="E3288" s="152">
        <v>42217</v>
      </c>
      <c r="F3288" s="58">
        <v>44482</v>
      </c>
      <c r="G3288" s="5">
        <f t="shared" si="308"/>
        <v>6.2054794520547949</v>
      </c>
      <c r="H3288" s="11">
        <v>8</v>
      </c>
      <c r="I3288" s="11"/>
      <c r="J3288" s="87">
        <v>0.05</v>
      </c>
      <c r="K3288" s="88">
        <f t="shared" si="309"/>
        <v>0.11874999999999999</v>
      </c>
      <c r="L3288" s="238">
        <v>67254</v>
      </c>
      <c r="M3288" s="238">
        <v>53754.55</v>
      </c>
      <c r="N3288" s="89">
        <v>0.05</v>
      </c>
      <c r="O3288" s="239">
        <f t="shared" si="311"/>
        <v>70616.7</v>
      </c>
      <c r="P3288" s="238">
        <f t="shared" si="312"/>
        <v>52037.494597602737</v>
      </c>
      <c r="Q3288" s="238">
        <f t="shared" si="313"/>
        <v>18579.20540239726</v>
      </c>
      <c r="R3288" s="89">
        <v>0.05</v>
      </c>
      <c r="S3288" s="238">
        <f t="shared" si="310"/>
        <v>17650.245132277396</v>
      </c>
    </row>
    <row r="3289" spans="2:19" ht="15" customHeight="1" x14ac:dyDescent="0.25">
      <c r="B3289" s="11">
        <v>3285</v>
      </c>
      <c r="C3289" s="161" t="s">
        <v>1484</v>
      </c>
      <c r="D3289" s="36"/>
      <c r="E3289" s="152">
        <v>42217</v>
      </c>
      <c r="F3289" s="58">
        <v>44482</v>
      </c>
      <c r="G3289" s="5">
        <f t="shared" si="308"/>
        <v>6.2054794520547949</v>
      </c>
      <c r="H3289" s="11">
        <v>6</v>
      </c>
      <c r="I3289" s="11"/>
      <c r="J3289" s="87">
        <v>0.05</v>
      </c>
      <c r="K3289" s="88">
        <f t="shared" si="309"/>
        <v>0.15833333333333333</v>
      </c>
      <c r="L3289" s="238">
        <v>664681</v>
      </c>
      <c r="M3289" s="238">
        <v>531264.02</v>
      </c>
      <c r="N3289" s="89">
        <v>0.05</v>
      </c>
      <c r="O3289" s="239">
        <f t="shared" si="311"/>
        <v>697915.05</v>
      </c>
      <c r="P3289" s="238">
        <f t="shared" si="312"/>
        <v>685725.43782534252</v>
      </c>
      <c r="Q3289" s="238">
        <f t="shared" si="313"/>
        <v>12189.612174657523</v>
      </c>
      <c r="R3289" s="89">
        <v>0.05</v>
      </c>
      <c r="S3289" s="238">
        <f t="shared" si="310"/>
        <v>34895.752500000002</v>
      </c>
    </row>
    <row r="3290" spans="2:19" ht="15" customHeight="1" x14ac:dyDescent="0.25">
      <c r="B3290" s="11">
        <v>3286</v>
      </c>
      <c r="C3290" s="161" t="s">
        <v>1485</v>
      </c>
      <c r="D3290" s="36"/>
      <c r="E3290" s="152">
        <v>42217</v>
      </c>
      <c r="F3290" s="58">
        <v>44482</v>
      </c>
      <c r="G3290" s="5">
        <f t="shared" si="308"/>
        <v>6.2054794520547949</v>
      </c>
      <c r="H3290" s="11">
        <v>6</v>
      </c>
      <c r="I3290" s="11"/>
      <c r="J3290" s="87">
        <v>0.05</v>
      </c>
      <c r="K3290" s="88">
        <f t="shared" si="309"/>
        <v>0.15833333333333333</v>
      </c>
      <c r="L3290" s="238">
        <v>3569295</v>
      </c>
      <c r="M3290" s="238">
        <v>2852854.16</v>
      </c>
      <c r="N3290" s="89">
        <v>0.05</v>
      </c>
      <c r="O3290" s="239">
        <f t="shared" si="311"/>
        <v>3747759.75</v>
      </c>
      <c r="P3290" s="238">
        <f t="shared" si="312"/>
        <v>3682302.302311644</v>
      </c>
      <c r="Q3290" s="238">
        <f t="shared" si="313"/>
        <v>65457.447688356042</v>
      </c>
      <c r="R3290" s="89">
        <v>0.05</v>
      </c>
      <c r="S3290" s="238">
        <f t="shared" si="310"/>
        <v>187387.98750000002</v>
      </c>
    </row>
    <row r="3291" spans="2:19" ht="15" customHeight="1" x14ac:dyDescent="0.25">
      <c r="B3291" s="11">
        <v>3287</v>
      </c>
      <c r="C3291" s="161" t="s">
        <v>1486</v>
      </c>
      <c r="D3291" s="36"/>
      <c r="E3291" s="152">
        <v>42217</v>
      </c>
      <c r="F3291" s="58">
        <v>44482</v>
      </c>
      <c r="G3291" s="5">
        <f t="shared" si="308"/>
        <v>6.2054794520547949</v>
      </c>
      <c r="H3291" s="11">
        <v>15</v>
      </c>
      <c r="I3291" s="11"/>
      <c r="J3291" s="87">
        <v>0.05</v>
      </c>
      <c r="K3291" s="88">
        <f t="shared" si="309"/>
        <v>6.3333333333333325E-2</v>
      </c>
      <c r="L3291" s="238">
        <v>1693939</v>
      </c>
      <c r="M3291" s="238">
        <v>1353925.89</v>
      </c>
      <c r="N3291" s="89">
        <v>0.05</v>
      </c>
      <c r="O3291" s="239">
        <f t="shared" si="311"/>
        <v>1778635.9500000002</v>
      </c>
      <c r="P3291" s="238">
        <f t="shared" si="312"/>
        <v>699028.2932260274</v>
      </c>
      <c r="Q3291" s="238">
        <f t="shared" si="313"/>
        <v>1079607.6567739728</v>
      </c>
      <c r="R3291" s="89">
        <v>0.05</v>
      </c>
      <c r="S3291" s="238">
        <f t="shared" si="310"/>
        <v>1025627.2739352741</v>
      </c>
    </row>
    <row r="3292" spans="2:19" ht="15" customHeight="1" x14ac:dyDescent="0.25">
      <c r="B3292" s="11">
        <v>3288</v>
      </c>
      <c r="C3292" s="161" t="s">
        <v>1487</v>
      </c>
      <c r="D3292" s="36"/>
      <c r="E3292" s="152">
        <v>42217</v>
      </c>
      <c r="F3292" s="58">
        <v>44482</v>
      </c>
      <c r="G3292" s="5">
        <f t="shared" si="308"/>
        <v>6.2054794520547949</v>
      </c>
      <c r="H3292" s="11">
        <v>15</v>
      </c>
      <c r="I3292" s="11"/>
      <c r="J3292" s="87">
        <v>0.05</v>
      </c>
      <c r="K3292" s="88">
        <f t="shared" si="309"/>
        <v>6.3333333333333325E-2</v>
      </c>
      <c r="L3292" s="238">
        <v>3337798</v>
      </c>
      <c r="M3292" s="238">
        <v>2667824.02</v>
      </c>
      <c r="N3292" s="89">
        <v>0.05</v>
      </c>
      <c r="O3292" s="239">
        <f t="shared" si="311"/>
        <v>3504687.9000000004</v>
      </c>
      <c r="P3292" s="238">
        <f t="shared" si="312"/>
        <v>1377390.3541232876</v>
      </c>
      <c r="Q3292" s="238">
        <f t="shared" si="313"/>
        <v>2127297.5458767125</v>
      </c>
      <c r="R3292" s="89">
        <v>0.05</v>
      </c>
      <c r="S3292" s="238">
        <f t="shared" si="310"/>
        <v>2020932.6685828769</v>
      </c>
    </row>
    <row r="3293" spans="2:19" ht="15" customHeight="1" x14ac:dyDescent="0.25">
      <c r="B3293" s="11">
        <v>3289</v>
      </c>
      <c r="C3293" s="161" t="s">
        <v>1488</v>
      </c>
      <c r="D3293" s="36"/>
      <c r="E3293" s="152">
        <v>42217</v>
      </c>
      <c r="F3293" s="58">
        <v>44482</v>
      </c>
      <c r="G3293" s="5">
        <f t="shared" si="308"/>
        <v>6.2054794520547949</v>
      </c>
      <c r="H3293" s="11">
        <v>15</v>
      </c>
      <c r="I3293" s="11"/>
      <c r="J3293" s="87">
        <v>0.05</v>
      </c>
      <c r="K3293" s="88">
        <f t="shared" si="309"/>
        <v>6.3333333333333325E-2</v>
      </c>
      <c r="L3293" s="238">
        <v>1787411</v>
      </c>
      <c r="M3293" s="238">
        <v>1428635.89</v>
      </c>
      <c r="N3293" s="89">
        <v>0.05</v>
      </c>
      <c r="O3293" s="239">
        <f t="shared" si="311"/>
        <v>1876781.55</v>
      </c>
      <c r="P3293" s="238">
        <f t="shared" si="312"/>
        <v>737600.85848630138</v>
      </c>
      <c r="Q3293" s="238">
        <f t="shared" si="313"/>
        <v>1139180.6915136985</v>
      </c>
      <c r="R3293" s="89">
        <v>0.05</v>
      </c>
      <c r="S3293" s="238">
        <f t="shared" si="310"/>
        <v>1082221.6569380136</v>
      </c>
    </row>
    <row r="3294" spans="2:19" ht="15" customHeight="1" x14ac:dyDescent="0.25">
      <c r="B3294" s="11">
        <v>3290</v>
      </c>
      <c r="C3294" s="161" t="s">
        <v>1488</v>
      </c>
      <c r="D3294" s="36"/>
      <c r="E3294" s="152">
        <v>42217</v>
      </c>
      <c r="F3294" s="58">
        <v>44482</v>
      </c>
      <c r="G3294" s="5">
        <f t="shared" si="308"/>
        <v>6.2054794520547949</v>
      </c>
      <c r="H3294" s="11">
        <v>15</v>
      </c>
      <c r="I3294" s="11"/>
      <c r="J3294" s="87">
        <v>0.05</v>
      </c>
      <c r="K3294" s="88">
        <f t="shared" si="309"/>
        <v>6.3333333333333325E-2</v>
      </c>
      <c r="L3294" s="238">
        <v>1787411</v>
      </c>
      <c r="M3294" s="238">
        <v>1428635.89</v>
      </c>
      <c r="N3294" s="89">
        <v>0.05</v>
      </c>
      <c r="O3294" s="239">
        <f t="shared" si="311"/>
        <v>1876781.55</v>
      </c>
      <c r="P3294" s="238">
        <f t="shared" si="312"/>
        <v>737600.85848630138</v>
      </c>
      <c r="Q3294" s="238">
        <f t="shared" si="313"/>
        <v>1139180.6915136985</v>
      </c>
      <c r="R3294" s="89">
        <v>0.05</v>
      </c>
      <c r="S3294" s="238">
        <f t="shared" si="310"/>
        <v>1082221.6569380136</v>
      </c>
    </row>
    <row r="3295" spans="2:19" ht="15" customHeight="1" x14ac:dyDescent="0.25">
      <c r="B3295" s="11">
        <v>3291</v>
      </c>
      <c r="C3295" s="161" t="s">
        <v>1489</v>
      </c>
      <c r="D3295" s="36"/>
      <c r="E3295" s="152">
        <v>42217</v>
      </c>
      <c r="F3295" s="58">
        <v>44482</v>
      </c>
      <c r="G3295" s="5">
        <f t="shared" si="308"/>
        <v>6.2054794520547949</v>
      </c>
      <c r="H3295" s="11">
        <v>25</v>
      </c>
      <c r="I3295" s="11"/>
      <c r="J3295" s="87">
        <v>0.05</v>
      </c>
      <c r="K3295" s="88">
        <f t="shared" si="309"/>
        <v>3.7999999999999999E-2</v>
      </c>
      <c r="L3295" s="238">
        <v>17699395</v>
      </c>
      <c r="M3295" s="238">
        <v>14146713.18</v>
      </c>
      <c r="N3295" s="89">
        <v>0.05</v>
      </c>
      <c r="O3295" s="239">
        <f t="shared" si="311"/>
        <v>18584364.75</v>
      </c>
      <c r="P3295" s="238">
        <f t="shared" si="312"/>
        <v>4382345.9562534243</v>
      </c>
      <c r="Q3295" s="238">
        <f t="shared" si="313"/>
        <v>14202018.793746576</v>
      </c>
      <c r="R3295" s="89">
        <v>0.05</v>
      </c>
      <c r="S3295" s="238">
        <f t="shared" si="310"/>
        <v>13491917.854059245</v>
      </c>
    </row>
    <row r="3296" spans="2:19" ht="15" customHeight="1" x14ac:dyDescent="0.25">
      <c r="B3296" s="11">
        <v>3292</v>
      </c>
      <c r="C3296" s="161" t="s">
        <v>1490</v>
      </c>
      <c r="D3296" s="36"/>
      <c r="E3296" s="152">
        <v>42217</v>
      </c>
      <c r="F3296" s="58">
        <v>44482</v>
      </c>
      <c r="G3296" s="5">
        <f t="shared" si="308"/>
        <v>6.2054794520547949</v>
      </c>
      <c r="H3296" s="11">
        <v>15</v>
      </c>
      <c r="I3296" s="11"/>
      <c r="J3296" s="87">
        <v>0.05</v>
      </c>
      <c r="K3296" s="88">
        <f t="shared" si="309"/>
        <v>6.3333333333333325E-2</v>
      </c>
      <c r="L3296" s="238">
        <v>480215</v>
      </c>
      <c r="M3296" s="238">
        <v>383824.63</v>
      </c>
      <c r="N3296" s="89">
        <v>0.05</v>
      </c>
      <c r="O3296" s="239">
        <f t="shared" si="311"/>
        <v>504225.75</v>
      </c>
      <c r="P3296" s="238">
        <f t="shared" si="312"/>
        <v>198167.62695205479</v>
      </c>
      <c r="Q3296" s="238">
        <f t="shared" si="313"/>
        <v>306058.12304794521</v>
      </c>
      <c r="R3296" s="89">
        <v>0.05</v>
      </c>
      <c r="S3296" s="238">
        <f t="shared" si="310"/>
        <v>290755.21689554793</v>
      </c>
    </row>
    <row r="3297" spans="2:19" ht="15" customHeight="1" x14ac:dyDescent="0.25">
      <c r="B3297" s="11">
        <v>3293</v>
      </c>
      <c r="C3297" s="161" t="s">
        <v>1490</v>
      </c>
      <c r="D3297" s="36"/>
      <c r="E3297" s="152">
        <v>42217</v>
      </c>
      <c r="F3297" s="58">
        <v>44482</v>
      </c>
      <c r="G3297" s="5">
        <f t="shared" si="308"/>
        <v>6.2054794520547949</v>
      </c>
      <c r="H3297" s="11">
        <v>15</v>
      </c>
      <c r="I3297" s="11"/>
      <c r="J3297" s="87">
        <v>0.05</v>
      </c>
      <c r="K3297" s="88">
        <f t="shared" si="309"/>
        <v>6.3333333333333325E-2</v>
      </c>
      <c r="L3297" s="238">
        <v>480215</v>
      </c>
      <c r="M3297" s="238">
        <v>383824.63</v>
      </c>
      <c r="N3297" s="89">
        <v>0.05</v>
      </c>
      <c r="O3297" s="239">
        <f t="shared" si="311"/>
        <v>504225.75</v>
      </c>
      <c r="P3297" s="238">
        <f t="shared" si="312"/>
        <v>198167.62695205479</v>
      </c>
      <c r="Q3297" s="238">
        <f t="shared" si="313"/>
        <v>306058.12304794521</v>
      </c>
      <c r="R3297" s="89">
        <v>0.05</v>
      </c>
      <c r="S3297" s="238">
        <f t="shared" si="310"/>
        <v>290755.21689554793</v>
      </c>
    </row>
    <row r="3298" spans="2:19" ht="15" customHeight="1" x14ac:dyDescent="0.25">
      <c r="B3298" s="11">
        <v>3294</v>
      </c>
      <c r="C3298" s="161" t="s">
        <v>1491</v>
      </c>
      <c r="D3298" s="36"/>
      <c r="E3298" s="152">
        <v>42217</v>
      </c>
      <c r="F3298" s="58">
        <v>44482</v>
      </c>
      <c r="G3298" s="5">
        <f t="shared" si="308"/>
        <v>6.2054794520547949</v>
      </c>
      <c r="H3298" s="11">
        <v>25</v>
      </c>
      <c r="I3298" s="11"/>
      <c r="J3298" s="87">
        <v>0.05</v>
      </c>
      <c r="K3298" s="88">
        <f t="shared" si="309"/>
        <v>3.7999999999999999E-2</v>
      </c>
      <c r="L3298" s="238">
        <v>1046158</v>
      </c>
      <c r="M3298" s="238">
        <v>836169.67</v>
      </c>
      <c r="N3298" s="89">
        <v>0.05</v>
      </c>
      <c r="O3298" s="239">
        <f t="shared" si="311"/>
        <v>1098465.9000000001</v>
      </c>
      <c r="P3298" s="238">
        <f t="shared" si="312"/>
        <v>259027.28770684937</v>
      </c>
      <c r="Q3298" s="238">
        <f t="shared" si="313"/>
        <v>839438.61229315074</v>
      </c>
      <c r="R3298" s="89">
        <v>0.05</v>
      </c>
      <c r="S3298" s="238">
        <f t="shared" si="310"/>
        <v>797466.68167849316</v>
      </c>
    </row>
    <row r="3299" spans="2:19" ht="15" customHeight="1" x14ac:dyDescent="0.25">
      <c r="B3299" s="11">
        <v>3295</v>
      </c>
      <c r="C3299" s="161" t="s">
        <v>1492</v>
      </c>
      <c r="D3299" s="36"/>
      <c r="E3299" s="152">
        <v>42217</v>
      </c>
      <c r="F3299" s="58">
        <v>44482</v>
      </c>
      <c r="G3299" s="5">
        <f t="shared" si="308"/>
        <v>6.2054794520547949</v>
      </c>
      <c r="H3299" s="11">
        <v>8</v>
      </c>
      <c r="I3299" s="11"/>
      <c r="J3299" s="87">
        <v>0.05</v>
      </c>
      <c r="K3299" s="88">
        <f t="shared" si="309"/>
        <v>0.11874999999999999</v>
      </c>
      <c r="L3299" s="238">
        <v>817403</v>
      </c>
      <c r="M3299" s="238">
        <v>653331.13</v>
      </c>
      <c r="N3299" s="89">
        <v>0.05</v>
      </c>
      <c r="O3299" s="239">
        <f t="shared" si="311"/>
        <v>858273.15</v>
      </c>
      <c r="P3299" s="238">
        <f t="shared" si="312"/>
        <v>632462.07209332194</v>
      </c>
      <c r="Q3299" s="238">
        <f t="shared" si="313"/>
        <v>225811.07790667808</v>
      </c>
      <c r="R3299" s="89">
        <v>0.05</v>
      </c>
      <c r="S3299" s="238">
        <f t="shared" si="310"/>
        <v>214520.52401134415</v>
      </c>
    </row>
    <row r="3300" spans="2:19" ht="15" customHeight="1" x14ac:dyDescent="0.25">
      <c r="B3300" s="11">
        <v>3296</v>
      </c>
      <c r="C3300" s="161" t="s">
        <v>1492</v>
      </c>
      <c r="D3300" s="36"/>
      <c r="E3300" s="152">
        <v>42217</v>
      </c>
      <c r="F3300" s="58">
        <v>44482</v>
      </c>
      <c r="G3300" s="5">
        <f t="shared" si="308"/>
        <v>6.2054794520547949</v>
      </c>
      <c r="H3300" s="11">
        <v>8</v>
      </c>
      <c r="I3300" s="11"/>
      <c r="J3300" s="87">
        <v>0.05</v>
      </c>
      <c r="K3300" s="88">
        <f t="shared" si="309"/>
        <v>0.11874999999999999</v>
      </c>
      <c r="L3300" s="238">
        <v>817403</v>
      </c>
      <c r="M3300" s="238">
        <v>653331.13</v>
      </c>
      <c r="N3300" s="89">
        <v>0.05</v>
      </c>
      <c r="O3300" s="239">
        <f t="shared" si="311"/>
        <v>858273.15</v>
      </c>
      <c r="P3300" s="238">
        <f t="shared" si="312"/>
        <v>632462.07209332194</v>
      </c>
      <c r="Q3300" s="238">
        <f t="shared" si="313"/>
        <v>225811.07790667808</v>
      </c>
      <c r="R3300" s="89">
        <v>0.05</v>
      </c>
      <c r="S3300" s="238">
        <f t="shared" si="310"/>
        <v>214520.52401134415</v>
      </c>
    </row>
    <row r="3301" spans="2:19" ht="15" customHeight="1" x14ac:dyDescent="0.25">
      <c r="B3301" s="11">
        <v>3297</v>
      </c>
      <c r="C3301" s="161" t="s">
        <v>1493</v>
      </c>
      <c r="D3301" s="36"/>
      <c r="E3301" s="152">
        <v>42217</v>
      </c>
      <c r="F3301" s="58">
        <v>44482</v>
      </c>
      <c r="G3301" s="5">
        <f t="shared" si="308"/>
        <v>6.2054794520547949</v>
      </c>
      <c r="H3301" s="11">
        <v>8</v>
      </c>
      <c r="I3301" s="11"/>
      <c r="J3301" s="87">
        <v>0.05</v>
      </c>
      <c r="K3301" s="88">
        <f t="shared" si="309"/>
        <v>0.11874999999999999</v>
      </c>
      <c r="L3301" s="238">
        <v>208027</v>
      </c>
      <c r="M3301" s="238">
        <v>166271.13</v>
      </c>
      <c r="N3301" s="89">
        <v>7.0000000000000007E-2</v>
      </c>
      <c r="O3301" s="239">
        <f t="shared" si="311"/>
        <v>222588.89</v>
      </c>
      <c r="P3301" s="238">
        <f t="shared" si="312"/>
        <v>164025.90549914385</v>
      </c>
      <c r="Q3301" s="238">
        <f t="shared" si="313"/>
        <v>58562.984500856168</v>
      </c>
      <c r="R3301" s="89">
        <v>0.05</v>
      </c>
      <c r="S3301" s="238">
        <f t="shared" si="310"/>
        <v>55634.835275813355</v>
      </c>
    </row>
    <row r="3302" spans="2:19" ht="15" customHeight="1" x14ac:dyDescent="0.25">
      <c r="B3302" s="11">
        <v>3298</v>
      </c>
      <c r="C3302" s="161" t="s">
        <v>1494</v>
      </c>
      <c r="D3302" s="36"/>
      <c r="E3302" s="152">
        <v>42217</v>
      </c>
      <c r="F3302" s="58">
        <v>44482</v>
      </c>
      <c r="G3302" s="5">
        <f t="shared" si="308"/>
        <v>6.2054794520547949</v>
      </c>
      <c r="H3302" s="11">
        <v>8</v>
      </c>
      <c r="I3302" s="11"/>
      <c r="J3302" s="87">
        <v>0.05</v>
      </c>
      <c r="K3302" s="88">
        <f t="shared" si="309"/>
        <v>0.11874999999999999</v>
      </c>
      <c r="L3302" s="238">
        <v>127299</v>
      </c>
      <c r="M3302" s="238">
        <v>101747.12</v>
      </c>
      <c r="N3302" s="89">
        <v>0.05</v>
      </c>
      <c r="O3302" s="239">
        <f t="shared" si="311"/>
        <v>133663.95000000001</v>
      </c>
      <c r="P3302" s="238">
        <f t="shared" si="312"/>
        <v>98497.056305650694</v>
      </c>
      <c r="Q3302" s="238">
        <f t="shared" si="313"/>
        <v>35166.893694349317</v>
      </c>
      <c r="R3302" s="89">
        <v>0.05</v>
      </c>
      <c r="S3302" s="238">
        <f t="shared" si="310"/>
        <v>33408.549009631846</v>
      </c>
    </row>
    <row r="3303" spans="2:19" ht="15" customHeight="1" x14ac:dyDescent="0.25">
      <c r="B3303" s="11">
        <v>3299</v>
      </c>
      <c r="C3303" s="161" t="s">
        <v>1495</v>
      </c>
      <c r="D3303" s="36"/>
      <c r="E3303" s="152">
        <v>42217</v>
      </c>
      <c r="F3303" s="58">
        <v>44482</v>
      </c>
      <c r="G3303" s="5">
        <f t="shared" si="308"/>
        <v>6.2054794520547949</v>
      </c>
      <c r="H3303" s="11">
        <v>8</v>
      </c>
      <c r="I3303" s="11"/>
      <c r="J3303" s="87">
        <v>0.05</v>
      </c>
      <c r="K3303" s="88">
        <f t="shared" si="309"/>
        <v>0.11874999999999999</v>
      </c>
      <c r="L3303" s="238">
        <v>388955</v>
      </c>
      <c r="M3303" s="238">
        <v>310882.65000000002</v>
      </c>
      <c r="N3303" s="89">
        <v>0.05</v>
      </c>
      <c r="O3303" s="239">
        <f t="shared" si="311"/>
        <v>408402.75</v>
      </c>
      <c r="P3303" s="238">
        <f t="shared" si="312"/>
        <v>300952.26620291098</v>
      </c>
      <c r="Q3303" s="238">
        <f t="shared" si="313"/>
        <v>107450.48379708902</v>
      </c>
      <c r="R3303" s="89">
        <v>0.05</v>
      </c>
      <c r="S3303" s="238">
        <f t="shared" si="310"/>
        <v>102077.95960723456</v>
      </c>
    </row>
    <row r="3304" spans="2:19" x14ac:dyDescent="0.25">
      <c r="B3304" s="11">
        <v>3300</v>
      </c>
      <c r="C3304" s="161" t="s">
        <v>1496</v>
      </c>
      <c r="D3304" s="36"/>
      <c r="E3304" s="152">
        <v>42217</v>
      </c>
      <c r="F3304" s="58">
        <v>44482</v>
      </c>
      <c r="G3304" s="5">
        <f t="shared" si="308"/>
        <v>6.2054794520547949</v>
      </c>
      <c r="H3304" s="11">
        <v>25</v>
      </c>
      <c r="I3304" s="11"/>
      <c r="J3304" s="87">
        <v>0.05</v>
      </c>
      <c r="K3304" s="88">
        <f t="shared" si="309"/>
        <v>3.7999999999999999E-2</v>
      </c>
      <c r="L3304" s="238">
        <v>15080739</v>
      </c>
      <c r="M3304" s="238">
        <v>12053682.57</v>
      </c>
      <c r="N3304" s="89">
        <v>0.05</v>
      </c>
      <c r="O3304" s="239">
        <f t="shared" si="311"/>
        <v>15834775.950000001</v>
      </c>
      <c r="P3304" s="238">
        <f t="shared" si="312"/>
        <v>3733970.3178534247</v>
      </c>
      <c r="Q3304" s="238">
        <f t="shared" si="313"/>
        <v>12100805.632146576</v>
      </c>
      <c r="R3304" s="89">
        <v>0.05</v>
      </c>
      <c r="S3304" s="238">
        <f t="shared" si="310"/>
        <v>11495765.350539247</v>
      </c>
    </row>
    <row r="3305" spans="2:19" ht="15" customHeight="1" x14ac:dyDescent="0.25">
      <c r="B3305" s="11">
        <v>3301</v>
      </c>
      <c r="C3305" s="161" t="s">
        <v>1497</v>
      </c>
      <c r="D3305" s="36"/>
      <c r="E3305" s="152">
        <v>42217</v>
      </c>
      <c r="F3305" s="58">
        <v>44482</v>
      </c>
      <c r="G3305" s="5">
        <f t="shared" si="308"/>
        <v>6.2054794520547949</v>
      </c>
      <c r="H3305" s="11">
        <v>25</v>
      </c>
      <c r="I3305" s="11"/>
      <c r="J3305" s="87">
        <v>0.05</v>
      </c>
      <c r="K3305" s="88">
        <f t="shared" si="309"/>
        <v>3.7999999999999999E-2</v>
      </c>
      <c r="L3305" s="238">
        <v>13193030</v>
      </c>
      <c r="M3305" s="238">
        <v>10544880.84</v>
      </c>
      <c r="N3305" s="89">
        <v>0.05</v>
      </c>
      <c r="O3305" s="239">
        <f t="shared" si="311"/>
        <v>13852681.5</v>
      </c>
      <c r="P3305" s="238">
        <f t="shared" si="312"/>
        <v>3266576.1553561646</v>
      </c>
      <c r="Q3305" s="238">
        <f t="shared" si="313"/>
        <v>10586105.344643835</v>
      </c>
      <c r="R3305" s="89">
        <v>0.05</v>
      </c>
      <c r="S3305" s="238">
        <f t="shared" si="310"/>
        <v>10056800.077411642</v>
      </c>
    </row>
    <row r="3306" spans="2:19" ht="15" customHeight="1" x14ac:dyDescent="0.25">
      <c r="B3306" s="11">
        <v>3302</v>
      </c>
      <c r="C3306" s="161" t="s">
        <v>1498</v>
      </c>
      <c r="D3306" s="36"/>
      <c r="E3306" s="152">
        <v>42217</v>
      </c>
      <c r="F3306" s="58">
        <v>44482</v>
      </c>
      <c r="G3306" s="5">
        <f t="shared" si="308"/>
        <v>6.2054794520547949</v>
      </c>
      <c r="H3306" s="11">
        <v>15</v>
      </c>
      <c r="I3306" s="11"/>
      <c r="J3306" s="87">
        <v>0.05</v>
      </c>
      <c r="K3306" s="88">
        <f t="shared" si="309"/>
        <v>6.3333333333333325E-2</v>
      </c>
      <c r="L3306" s="238">
        <v>1262445</v>
      </c>
      <c r="M3306" s="238">
        <v>1009042.82</v>
      </c>
      <c r="N3306" s="89">
        <v>0.05</v>
      </c>
      <c r="O3306" s="239">
        <f t="shared" si="311"/>
        <v>1325567.25</v>
      </c>
      <c r="P3306" s="238">
        <f t="shared" si="312"/>
        <v>520966.08770547941</v>
      </c>
      <c r="Q3306" s="238">
        <f t="shared" si="313"/>
        <v>804601.16229452053</v>
      </c>
      <c r="R3306" s="89">
        <v>0.05</v>
      </c>
      <c r="S3306" s="238">
        <f t="shared" si="310"/>
        <v>764371.10417979443</v>
      </c>
    </row>
    <row r="3307" spans="2:19" ht="15" customHeight="1" x14ac:dyDescent="0.25">
      <c r="B3307" s="11">
        <v>3303</v>
      </c>
      <c r="C3307" s="161" t="s">
        <v>1498</v>
      </c>
      <c r="D3307" s="36"/>
      <c r="E3307" s="152">
        <v>42217</v>
      </c>
      <c r="F3307" s="58">
        <v>44482</v>
      </c>
      <c r="G3307" s="5">
        <f t="shared" si="308"/>
        <v>6.2054794520547949</v>
      </c>
      <c r="H3307" s="11">
        <v>15</v>
      </c>
      <c r="I3307" s="11"/>
      <c r="J3307" s="87">
        <v>0.05</v>
      </c>
      <c r="K3307" s="88">
        <f t="shared" si="309"/>
        <v>6.3333333333333325E-2</v>
      </c>
      <c r="L3307" s="238">
        <v>1262445</v>
      </c>
      <c r="M3307" s="238">
        <v>1009042.82</v>
      </c>
      <c r="N3307" s="89">
        <v>0.05</v>
      </c>
      <c r="O3307" s="239">
        <f t="shared" si="311"/>
        <v>1325567.25</v>
      </c>
      <c r="P3307" s="238">
        <f t="shared" si="312"/>
        <v>520966.08770547941</v>
      </c>
      <c r="Q3307" s="238">
        <f t="shared" si="313"/>
        <v>804601.16229452053</v>
      </c>
      <c r="R3307" s="89">
        <v>0.05</v>
      </c>
      <c r="S3307" s="238">
        <f t="shared" si="310"/>
        <v>764371.10417979443</v>
      </c>
    </row>
    <row r="3308" spans="2:19" ht="15" customHeight="1" x14ac:dyDescent="0.25">
      <c r="B3308" s="11">
        <v>3304</v>
      </c>
      <c r="C3308" s="161" t="s">
        <v>1499</v>
      </c>
      <c r="D3308" s="36"/>
      <c r="E3308" s="152">
        <v>42217</v>
      </c>
      <c r="F3308" s="58">
        <v>44482</v>
      </c>
      <c r="G3308" s="5">
        <f t="shared" si="308"/>
        <v>6.2054794520547949</v>
      </c>
      <c r="H3308" s="11">
        <v>25</v>
      </c>
      <c r="I3308" s="11"/>
      <c r="J3308" s="87">
        <v>0.05</v>
      </c>
      <c r="K3308" s="88">
        <f t="shared" si="309"/>
        <v>3.7999999999999999E-2</v>
      </c>
      <c r="L3308" s="238">
        <v>38185065</v>
      </c>
      <c r="M3308" s="238">
        <v>30520430.91</v>
      </c>
      <c r="N3308" s="89">
        <v>0.05</v>
      </c>
      <c r="O3308" s="239">
        <f t="shared" si="311"/>
        <v>40094318.25</v>
      </c>
      <c r="P3308" s="238">
        <f t="shared" si="312"/>
        <v>9454569.785691781</v>
      </c>
      <c r="Q3308" s="238">
        <f t="shared" si="313"/>
        <v>30639748.464308217</v>
      </c>
      <c r="R3308" s="89">
        <v>0.05</v>
      </c>
      <c r="S3308" s="238">
        <f t="shared" si="310"/>
        <v>29107761.041092806</v>
      </c>
    </row>
    <row r="3309" spans="2:19" ht="15" customHeight="1" x14ac:dyDescent="0.25">
      <c r="B3309" s="11">
        <v>3305</v>
      </c>
      <c r="C3309" s="161" t="s">
        <v>1500</v>
      </c>
      <c r="D3309" s="36"/>
      <c r="E3309" s="152">
        <v>42217</v>
      </c>
      <c r="F3309" s="58">
        <v>44482</v>
      </c>
      <c r="G3309" s="5">
        <f t="shared" si="308"/>
        <v>6.2054794520547949</v>
      </c>
      <c r="H3309" s="11">
        <v>5</v>
      </c>
      <c r="I3309" s="11"/>
      <c r="J3309" s="87">
        <v>0.05</v>
      </c>
      <c r="K3309" s="88">
        <f t="shared" si="309"/>
        <v>0.19</v>
      </c>
      <c r="L3309" s="238">
        <v>181820</v>
      </c>
      <c r="M3309" s="238">
        <v>145324.48000000001</v>
      </c>
      <c r="N3309" s="89">
        <v>7.0000000000000007E-2</v>
      </c>
      <c r="O3309" s="239">
        <f t="shared" si="311"/>
        <v>194547.40000000002</v>
      </c>
      <c r="P3309" s="238">
        <f t="shared" si="312"/>
        <v>229379.37969863016</v>
      </c>
      <c r="Q3309" s="238">
        <f t="shared" si="313"/>
        <v>0</v>
      </c>
      <c r="R3309" s="89">
        <v>0.05</v>
      </c>
      <c r="S3309" s="238">
        <f t="shared" si="310"/>
        <v>9727.3700000000008</v>
      </c>
    </row>
    <row r="3310" spans="2:19" ht="15" customHeight="1" x14ac:dyDescent="0.25">
      <c r="B3310" s="11">
        <v>3306</v>
      </c>
      <c r="C3310" s="161" t="s">
        <v>1501</v>
      </c>
      <c r="D3310" s="36"/>
      <c r="E3310" s="152">
        <v>42217</v>
      </c>
      <c r="F3310" s="58">
        <v>44482</v>
      </c>
      <c r="G3310" s="5">
        <f t="shared" si="308"/>
        <v>6.2054794520547949</v>
      </c>
      <c r="H3310" s="11">
        <v>25</v>
      </c>
      <c r="I3310" s="11"/>
      <c r="J3310" s="87">
        <v>0.05</v>
      </c>
      <c r="K3310" s="88">
        <f t="shared" si="309"/>
        <v>3.7999999999999999E-2</v>
      </c>
      <c r="L3310" s="238">
        <v>10950</v>
      </c>
      <c r="M3310" s="238">
        <v>8752.08</v>
      </c>
      <c r="N3310" s="89">
        <v>0.05</v>
      </c>
      <c r="O3310" s="239">
        <f t="shared" si="311"/>
        <v>11497.5</v>
      </c>
      <c r="P3310" s="238">
        <f t="shared" si="312"/>
        <v>2711.2049999999999</v>
      </c>
      <c r="Q3310" s="238">
        <f t="shared" si="313"/>
        <v>8786.2950000000001</v>
      </c>
      <c r="R3310" s="89">
        <v>0.05</v>
      </c>
      <c r="S3310" s="238">
        <f t="shared" si="310"/>
        <v>8346.9802500000005</v>
      </c>
    </row>
    <row r="3311" spans="2:19" ht="15" customHeight="1" x14ac:dyDescent="0.25">
      <c r="B3311" s="11">
        <v>3307</v>
      </c>
      <c r="C3311" s="161" t="s">
        <v>1501</v>
      </c>
      <c r="D3311" s="36"/>
      <c r="E3311" s="152">
        <v>42217</v>
      </c>
      <c r="F3311" s="58">
        <v>44482</v>
      </c>
      <c r="G3311" s="5">
        <f t="shared" si="308"/>
        <v>6.2054794520547949</v>
      </c>
      <c r="H3311" s="11">
        <v>25</v>
      </c>
      <c r="I3311" s="11"/>
      <c r="J3311" s="87">
        <v>0.05</v>
      </c>
      <c r="K3311" s="88">
        <f t="shared" si="309"/>
        <v>3.7999999999999999E-2</v>
      </c>
      <c r="L3311" s="238">
        <v>10950</v>
      </c>
      <c r="M3311" s="238">
        <v>8752.08</v>
      </c>
      <c r="N3311" s="89">
        <v>0.05</v>
      </c>
      <c r="O3311" s="239">
        <f t="shared" si="311"/>
        <v>11497.5</v>
      </c>
      <c r="P3311" s="238">
        <f t="shared" si="312"/>
        <v>2711.2049999999999</v>
      </c>
      <c r="Q3311" s="238">
        <f t="shared" si="313"/>
        <v>8786.2950000000001</v>
      </c>
      <c r="R3311" s="89">
        <v>0.05</v>
      </c>
      <c r="S3311" s="238">
        <f t="shared" si="310"/>
        <v>8346.9802500000005</v>
      </c>
    </row>
    <row r="3312" spans="2:19" x14ac:dyDescent="0.25">
      <c r="B3312" s="11">
        <v>3308</v>
      </c>
      <c r="C3312" s="161" t="s">
        <v>1502</v>
      </c>
      <c r="D3312" s="36"/>
      <c r="E3312" s="152">
        <v>42217</v>
      </c>
      <c r="F3312" s="58">
        <v>44482</v>
      </c>
      <c r="G3312" s="5">
        <f t="shared" si="308"/>
        <v>6.2054794520547949</v>
      </c>
      <c r="H3312" s="11">
        <v>25</v>
      </c>
      <c r="I3312" s="11"/>
      <c r="J3312" s="87">
        <v>0.05</v>
      </c>
      <c r="K3312" s="88">
        <f t="shared" si="309"/>
        <v>3.7999999999999999E-2</v>
      </c>
      <c r="L3312" s="238">
        <v>14600</v>
      </c>
      <c r="M3312" s="238">
        <v>11669.43</v>
      </c>
      <c r="N3312" s="89">
        <v>0.05</v>
      </c>
      <c r="O3312" s="239">
        <f t="shared" si="311"/>
        <v>15330</v>
      </c>
      <c r="P3312" s="238">
        <f t="shared" si="312"/>
        <v>3614.94</v>
      </c>
      <c r="Q3312" s="238">
        <f t="shared" si="313"/>
        <v>11715.06</v>
      </c>
      <c r="R3312" s="89">
        <v>0.05</v>
      </c>
      <c r="S3312" s="238">
        <f t="shared" si="310"/>
        <v>11129.306999999999</v>
      </c>
    </row>
    <row r="3313" spans="2:19" ht="15" customHeight="1" x14ac:dyDescent="0.25">
      <c r="B3313" s="11">
        <v>3309</v>
      </c>
      <c r="C3313" s="161" t="s">
        <v>1503</v>
      </c>
      <c r="D3313" s="36"/>
      <c r="E3313" s="152">
        <v>42217</v>
      </c>
      <c r="F3313" s="58">
        <v>44482</v>
      </c>
      <c r="G3313" s="5">
        <f t="shared" si="308"/>
        <v>6.2054794520547949</v>
      </c>
      <c r="H3313" s="11">
        <v>15</v>
      </c>
      <c r="I3313" s="11"/>
      <c r="J3313" s="87">
        <v>0.05</v>
      </c>
      <c r="K3313" s="88">
        <f t="shared" si="309"/>
        <v>6.3333333333333325E-2</v>
      </c>
      <c r="L3313" s="238">
        <v>2173015</v>
      </c>
      <c r="M3313" s="238">
        <v>1736840.15</v>
      </c>
      <c r="N3313" s="89">
        <v>0.05</v>
      </c>
      <c r="O3313" s="239">
        <f t="shared" si="311"/>
        <v>2281665.75</v>
      </c>
      <c r="P3313" s="238">
        <f t="shared" si="312"/>
        <v>896725.89544520539</v>
      </c>
      <c r="Q3313" s="238">
        <f t="shared" si="313"/>
        <v>1384939.8545547947</v>
      </c>
      <c r="R3313" s="89">
        <v>0.05</v>
      </c>
      <c r="S3313" s="238">
        <f t="shared" si="310"/>
        <v>1315692.861827055</v>
      </c>
    </row>
    <row r="3314" spans="2:19" ht="15" customHeight="1" x14ac:dyDescent="0.25">
      <c r="B3314" s="11">
        <v>3310</v>
      </c>
      <c r="C3314" s="161" t="s">
        <v>1504</v>
      </c>
      <c r="D3314" s="36"/>
      <c r="E3314" s="152">
        <v>42217</v>
      </c>
      <c r="F3314" s="58">
        <v>44482</v>
      </c>
      <c r="G3314" s="5">
        <f t="shared" si="308"/>
        <v>6.2054794520547949</v>
      </c>
      <c r="H3314" s="11">
        <v>25</v>
      </c>
      <c r="I3314" s="11"/>
      <c r="J3314" s="87">
        <v>0.05</v>
      </c>
      <c r="K3314" s="88">
        <f t="shared" si="309"/>
        <v>3.7999999999999999E-2</v>
      </c>
      <c r="L3314" s="238">
        <v>531549</v>
      </c>
      <c r="M3314" s="238">
        <v>424854.72</v>
      </c>
      <c r="N3314" s="89">
        <v>0.05</v>
      </c>
      <c r="O3314" s="239">
        <f t="shared" si="311"/>
        <v>558126.45000000007</v>
      </c>
      <c r="P3314" s="238">
        <f t="shared" si="312"/>
        <v>131610.80425068495</v>
      </c>
      <c r="Q3314" s="238">
        <f t="shared" si="313"/>
        <v>426515.64574931515</v>
      </c>
      <c r="R3314" s="89">
        <v>0.05</v>
      </c>
      <c r="S3314" s="238">
        <f t="shared" si="310"/>
        <v>405189.8634618494</v>
      </c>
    </row>
    <row r="3315" spans="2:19" ht="15" customHeight="1" x14ac:dyDescent="0.25">
      <c r="B3315" s="11">
        <v>3311</v>
      </c>
      <c r="C3315" s="161" t="s">
        <v>1505</v>
      </c>
      <c r="D3315" s="36"/>
      <c r="E3315" s="152">
        <v>42217</v>
      </c>
      <c r="F3315" s="58">
        <v>44482</v>
      </c>
      <c r="G3315" s="5">
        <f t="shared" si="308"/>
        <v>6.2054794520547949</v>
      </c>
      <c r="H3315" s="11">
        <v>25</v>
      </c>
      <c r="I3315" s="11"/>
      <c r="J3315" s="87">
        <v>0.05</v>
      </c>
      <c r="K3315" s="88">
        <f t="shared" si="309"/>
        <v>3.7999999999999999E-2</v>
      </c>
      <c r="L3315" s="238">
        <v>60185137</v>
      </c>
      <c r="M3315" s="238">
        <v>48104574.810000002</v>
      </c>
      <c r="N3315" s="89">
        <v>0.05</v>
      </c>
      <c r="O3315" s="239">
        <f t="shared" si="311"/>
        <v>63194393.850000001</v>
      </c>
      <c r="P3315" s="238">
        <f t="shared" si="312"/>
        <v>14901757.475806851</v>
      </c>
      <c r="Q3315" s="238">
        <f t="shared" si="313"/>
        <v>48292636.374193147</v>
      </c>
      <c r="R3315" s="89">
        <v>0.05</v>
      </c>
      <c r="S3315" s="238">
        <f t="shared" si="310"/>
        <v>45878004.55548349</v>
      </c>
    </row>
    <row r="3316" spans="2:19" ht="15" customHeight="1" x14ac:dyDescent="0.25">
      <c r="B3316" s="11">
        <v>3312</v>
      </c>
      <c r="C3316" s="161" t="s">
        <v>1506</v>
      </c>
      <c r="D3316" s="36"/>
      <c r="E3316" s="152">
        <v>42217</v>
      </c>
      <c r="F3316" s="58">
        <v>44482</v>
      </c>
      <c r="G3316" s="5">
        <f t="shared" si="308"/>
        <v>6.2054794520547949</v>
      </c>
      <c r="H3316" s="11">
        <v>15</v>
      </c>
      <c r="I3316" s="11"/>
      <c r="J3316" s="87">
        <v>0.05</v>
      </c>
      <c r="K3316" s="88">
        <f t="shared" si="309"/>
        <v>6.3333333333333325E-2</v>
      </c>
      <c r="L3316" s="238">
        <v>1718652</v>
      </c>
      <c r="M3316" s="238">
        <v>1373678.41</v>
      </c>
      <c r="N3316" s="89">
        <v>0.05</v>
      </c>
      <c r="O3316" s="239">
        <f t="shared" si="311"/>
        <v>1804584.6</v>
      </c>
      <c r="P3316" s="238">
        <f t="shared" si="312"/>
        <v>709226.46813698625</v>
      </c>
      <c r="Q3316" s="238">
        <f t="shared" si="313"/>
        <v>1095358.1318630138</v>
      </c>
      <c r="R3316" s="89">
        <v>0.05</v>
      </c>
      <c r="S3316" s="238">
        <f t="shared" si="310"/>
        <v>1040590.2252698631</v>
      </c>
    </row>
    <row r="3317" spans="2:19" ht="15" customHeight="1" x14ac:dyDescent="0.25">
      <c r="B3317" s="11">
        <v>3313</v>
      </c>
      <c r="C3317" s="161" t="s">
        <v>1507</v>
      </c>
      <c r="D3317" s="36"/>
      <c r="E3317" s="152">
        <v>42217</v>
      </c>
      <c r="F3317" s="58">
        <v>44482</v>
      </c>
      <c r="G3317" s="5">
        <f t="shared" si="308"/>
        <v>6.2054794520547949</v>
      </c>
      <c r="H3317" s="11">
        <v>25</v>
      </c>
      <c r="I3317" s="11"/>
      <c r="J3317" s="87">
        <v>0.05</v>
      </c>
      <c r="K3317" s="88">
        <f t="shared" si="309"/>
        <v>3.7999999999999999E-2</v>
      </c>
      <c r="L3317" s="238">
        <v>522268</v>
      </c>
      <c r="M3317" s="238">
        <v>417436.62</v>
      </c>
      <c r="N3317" s="89">
        <v>0.05</v>
      </c>
      <c r="O3317" s="239">
        <f t="shared" si="311"/>
        <v>548381.4</v>
      </c>
      <c r="P3317" s="238">
        <f t="shared" si="312"/>
        <v>129312.84136438358</v>
      </c>
      <c r="Q3317" s="238">
        <f t="shared" si="313"/>
        <v>419068.55863561644</v>
      </c>
      <c r="R3317" s="89">
        <v>0.05</v>
      </c>
      <c r="S3317" s="238">
        <f t="shared" si="310"/>
        <v>398115.13070383557</v>
      </c>
    </row>
    <row r="3318" spans="2:19" ht="15" customHeight="1" x14ac:dyDescent="0.25">
      <c r="B3318" s="11">
        <v>3314</v>
      </c>
      <c r="C3318" s="161" t="s">
        <v>1508</v>
      </c>
      <c r="D3318" s="36"/>
      <c r="E3318" s="152">
        <v>42217</v>
      </c>
      <c r="F3318" s="58">
        <v>44482</v>
      </c>
      <c r="G3318" s="5">
        <f t="shared" si="308"/>
        <v>6.2054794520547949</v>
      </c>
      <c r="H3318" s="11">
        <v>12</v>
      </c>
      <c r="I3318" s="11"/>
      <c r="J3318" s="87">
        <v>0.05</v>
      </c>
      <c r="K3318" s="88">
        <f t="shared" si="309"/>
        <v>7.9166666666666663E-2</v>
      </c>
      <c r="L3318" s="238">
        <v>17068261</v>
      </c>
      <c r="M3318" s="238">
        <v>13642262.52</v>
      </c>
      <c r="N3318" s="89">
        <v>0.05</v>
      </c>
      <c r="O3318" s="239">
        <f t="shared" si="311"/>
        <v>17921674.050000001</v>
      </c>
      <c r="P3318" s="238">
        <f t="shared" si="312"/>
        <v>8804329.2550428081</v>
      </c>
      <c r="Q3318" s="238">
        <f t="shared" si="313"/>
        <v>9117344.7949571926</v>
      </c>
      <c r="R3318" s="89">
        <v>0.05</v>
      </c>
      <c r="S3318" s="238">
        <f t="shared" si="310"/>
        <v>8661477.5552093331</v>
      </c>
    </row>
    <row r="3319" spans="2:19" ht="15" customHeight="1" x14ac:dyDescent="0.25">
      <c r="B3319" s="11">
        <v>3315</v>
      </c>
      <c r="C3319" s="161" t="s">
        <v>1509</v>
      </c>
      <c r="D3319" s="36"/>
      <c r="E3319" s="152">
        <v>42217</v>
      </c>
      <c r="F3319" s="58">
        <v>44482</v>
      </c>
      <c r="G3319" s="5">
        <f t="shared" si="308"/>
        <v>6.2054794520547949</v>
      </c>
      <c r="H3319" s="11">
        <v>25</v>
      </c>
      <c r="I3319" s="11"/>
      <c r="J3319" s="87">
        <v>0.05</v>
      </c>
      <c r="K3319" s="88">
        <f t="shared" si="309"/>
        <v>3.7999999999999999E-2</v>
      </c>
      <c r="L3319" s="238">
        <v>807971182</v>
      </c>
      <c r="M3319" s="238">
        <v>645792501.32000005</v>
      </c>
      <c r="N3319" s="89">
        <v>0.05</v>
      </c>
      <c r="O3319" s="239">
        <f t="shared" si="311"/>
        <v>848369741.10000002</v>
      </c>
      <c r="P3319" s="238">
        <f t="shared" si="312"/>
        <v>200052557.85336167</v>
      </c>
      <c r="Q3319" s="238">
        <f t="shared" si="313"/>
        <v>648317183.2466383</v>
      </c>
      <c r="R3319" s="89">
        <v>0.05</v>
      </c>
      <c r="S3319" s="238">
        <f t="shared" si="310"/>
        <v>615901324.08430636</v>
      </c>
    </row>
    <row r="3320" spans="2:19" ht="15" customHeight="1" x14ac:dyDescent="0.25">
      <c r="B3320" s="11">
        <v>3316</v>
      </c>
      <c r="C3320" s="161" t="s">
        <v>1510</v>
      </c>
      <c r="D3320" s="36"/>
      <c r="E3320" s="152">
        <v>42217</v>
      </c>
      <c r="F3320" s="58">
        <v>44482</v>
      </c>
      <c r="G3320" s="5">
        <f t="shared" si="308"/>
        <v>6.2054794520547949</v>
      </c>
      <c r="H3320" s="11">
        <v>25</v>
      </c>
      <c r="I3320" s="11"/>
      <c r="J3320" s="87">
        <v>0.05</v>
      </c>
      <c r="K3320" s="88">
        <f t="shared" si="309"/>
        <v>3.7999999999999999E-2</v>
      </c>
      <c r="L3320" s="238">
        <v>1234729.8700000001</v>
      </c>
      <c r="M3320" s="238">
        <v>986890.75</v>
      </c>
      <c r="N3320" s="89">
        <v>0.05</v>
      </c>
      <c r="O3320" s="239">
        <f t="shared" si="311"/>
        <v>1296466.3635000002</v>
      </c>
      <c r="P3320" s="238">
        <f t="shared" si="312"/>
        <v>305717.42440121924</v>
      </c>
      <c r="Q3320" s="238">
        <f t="shared" si="313"/>
        <v>990748.93909878097</v>
      </c>
      <c r="R3320" s="89">
        <v>0.05</v>
      </c>
      <c r="S3320" s="238">
        <f t="shared" si="310"/>
        <v>941211.49214384193</v>
      </c>
    </row>
    <row r="3321" spans="2:19" ht="15" customHeight="1" x14ac:dyDescent="0.25">
      <c r="B3321" s="11">
        <v>3317</v>
      </c>
      <c r="C3321" s="161" t="s">
        <v>1511</v>
      </c>
      <c r="D3321" s="36"/>
      <c r="E3321" s="152">
        <v>42217</v>
      </c>
      <c r="F3321" s="58">
        <v>44482</v>
      </c>
      <c r="G3321" s="5">
        <f t="shared" si="308"/>
        <v>6.2054794520547949</v>
      </c>
      <c r="H3321" s="11">
        <v>15</v>
      </c>
      <c r="I3321" s="11"/>
      <c r="J3321" s="87">
        <v>0.05</v>
      </c>
      <c r="K3321" s="88">
        <f t="shared" si="309"/>
        <v>6.3333333333333325E-2</v>
      </c>
      <c r="L3321" s="238">
        <v>26967747</v>
      </c>
      <c r="M3321" s="238">
        <v>21554690.550000001</v>
      </c>
      <c r="N3321" s="89">
        <v>0.05</v>
      </c>
      <c r="O3321" s="239">
        <f t="shared" si="311"/>
        <v>28316134.350000001</v>
      </c>
      <c r="P3321" s="238">
        <f t="shared" si="312"/>
        <v>11128628.691801369</v>
      </c>
      <c r="Q3321" s="238">
        <f t="shared" si="313"/>
        <v>17187505.658198632</v>
      </c>
      <c r="R3321" s="89">
        <v>0.05</v>
      </c>
      <c r="S3321" s="238">
        <f t="shared" si="310"/>
        <v>16328130.375288701</v>
      </c>
    </row>
    <row r="3322" spans="2:19" ht="15" customHeight="1" x14ac:dyDescent="0.25">
      <c r="B3322" s="11">
        <v>3318</v>
      </c>
      <c r="C3322" s="161" t="s">
        <v>1512</v>
      </c>
      <c r="D3322" s="36"/>
      <c r="E3322" s="152">
        <v>42217</v>
      </c>
      <c r="F3322" s="58">
        <v>44482</v>
      </c>
      <c r="G3322" s="5">
        <f t="shared" si="308"/>
        <v>6.2054794520547949</v>
      </c>
      <c r="H3322" s="11">
        <v>25</v>
      </c>
      <c r="I3322" s="11"/>
      <c r="J3322" s="87">
        <v>0.05</v>
      </c>
      <c r="K3322" s="88">
        <f t="shared" si="309"/>
        <v>3.7999999999999999E-2</v>
      </c>
      <c r="L3322" s="238">
        <v>51258056</v>
      </c>
      <c r="M3322" s="238">
        <v>40969367.390000001</v>
      </c>
      <c r="N3322" s="89">
        <v>0.05</v>
      </c>
      <c r="O3322" s="239">
        <f t="shared" si="311"/>
        <v>53820958.800000004</v>
      </c>
      <c r="P3322" s="238">
        <f t="shared" si="312"/>
        <v>12691424.449084934</v>
      </c>
      <c r="Q3322" s="238">
        <f t="shared" si="313"/>
        <v>41129534.350915074</v>
      </c>
      <c r="R3322" s="89">
        <v>0.05</v>
      </c>
      <c r="S3322" s="238">
        <f t="shared" si="310"/>
        <v>39073057.633369319</v>
      </c>
    </row>
    <row r="3323" spans="2:19" x14ac:dyDescent="0.25">
      <c r="B3323" s="11">
        <v>3319</v>
      </c>
      <c r="C3323" s="161" t="s">
        <v>1513</v>
      </c>
      <c r="D3323" s="36"/>
      <c r="E3323" s="152">
        <v>42217</v>
      </c>
      <c r="F3323" s="58">
        <v>44482</v>
      </c>
      <c r="G3323" s="5">
        <f t="shared" si="308"/>
        <v>6.2054794520547949</v>
      </c>
      <c r="H3323" s="11">
        <v>25</v>
      </c>
      <c r="I3323" s="11"/>
      <c r="J3323" s="87">
        <v>0.05</v>
      </c>
      <c r="K3323" s="88">
        <f t="shared" si="309"/>
        <v>3.7999999999999999E-2</v>
      </c>
      <c r="L3323" s="238">
        <v>3292017</v>
      </c>
      <c r="M3323" s="238">
        <v>2631232.3199999998</v>
      </c>
      <c r="N3323" s="89">
        <v>0.05</v>
      </c>
      <c r="O3323" s="239">
        <f t="shared" si="311"/>
        <v>3456617.85</v>
      </c>
      <c r="P3323" s="238">
        <f t="shared" si="312"/>
        <v>815098.89958767116</v>
      </c>
      <c r="Q3323" s="238">
        <f t="shared" si="313"/>
        <v>2641518.9504123288</v>
      </c>
      <c r="R3323" s="89">
        <v>0.05</v>
      </c>
      <c r="S3323" s="238">
        <f t="shared" si="310"/>
        <v>2509443.0028917124</v>
      </c>
    </row>
    <row r="3324" spans="2:19" x14ac:dyDescent="0.25">
      <c r="B3324" s="11">
        <v>3320</v>
      </c>
      <c r="C3324" s="161" t="s">
        <v>1514</v>
      </c>
      <c r="D3324" s="36"/>
      <c r="E3324" s="152">
        <v>42217</v>
      </c>
      <c r="F3324" s="58">
        <v>44482</v>
      </c>
      <c r="G3324" s="5">
        <f t="shared" si="308"/>
        <v>6.2054794520547949</v>
      </c>
      <c r="H3324" s="11">
        <v>25</v>
      </c>
      <c r="I3324" s="11"/>
      <c r="J3324" s="87">
        <v>0.05</v>
      </c>
      <c r="K3324" s="88">
        <f t="shared" si="309"/>
        <v>3.7999999999999999E-2</v>
      </c>
      <c r="L3324" s="238">
        <v>2075392</v>
      </c>
      <c r="M3324" s="238">
        <v>1658812.36</v>
      </c>
      <c r="N3324" s="89">
        <v>0.05</v>
      </c>
      <c r="O3324" s="239">
        <f t="shared" si="311"/>
        <v>2179161.6</v>
      </c>
      <c r="P3324" s="238">
        <f t="shared" si="312"/>
        <v>513864.21619726036</v>
      </c>
      <c r="Q3324" s="238">
        <f t="shared" si="313"/>
        <v>1665297.3838027397</v>
      </c>
      <c r="R3324" s="89">
        <v>0.05</v>
      </c>
      <c r="S3324" s="238">
        <f t="shared" si="310"/>
        <v>1582032.5146126025</v>
      </c>
    </row>
    <row r="3325" spans="2:19" x14ac:dyDescent="0.25">
      <c r="B3325" s="11">
        <v>3321</v>
      </c>
      <c r="C3325" s="161" t="s">
        <v>1515</v>
      </c>
      <c r="D3325" s="36"/>
      <c r="E3325" s="152">
        <v>42217</v>
      </c>
      <c r="F3325" s="58">
        <v>44482</v>
      </c>
      <c r="G3325" s="5">
        <f t="shared" si="308"/>
        <v>6.2054794520547949</v>
      </c>
      <c r="H3325" s="11">
        <v>25</v>
      </c>
      <c r="I3325" s="11"/>
      <c r="J3325" s="87">
        <v>0.05</v>
      </c>
      <c r="K3325" s="88">
        <f t="shared" si="309"/>
        <v>3.7999999999999999E-2</v>
      </c>
      <c r="L3325" s="238">
        <v>2488026</v>
      </c>
      <c r="M3325" s="238">
        <v>1988621.09</v>
      </c>
      <c r="N3325" s="89">
        <v>0.05</v>
      </c>
      <c r="O3325" s="239">
        <f t="shared" si="311"/>
        <v>2612427.3000000003</v>
      </c>
      <c r="P3325" s="238">
        <f t="shared" si="312"/>
        <v>616031.82934520557</v>
      </c>
      <c r="Q3325" s="238">
        <f t="shared" si="313"/>
        <v>1996395.4706547947</v>
      </c>
      <c r="R3325" s="89">
        <v>0.05</v>
      </c>
      <c r="S3325" s="238">
        <f t="shared" si="310"/>
        <v>1896575.6971220549</v>
      </c>
    </row>
    <row r="3326" spans="2:19" ht="15" customHeight="1" x14ac:dyDescent="0.25">
      <c r="B3326" s="11">
        <v>3322</v>
      </c>
      <c r="C3326" s="161" t="s">
        <v>1516</v>
      </c>
      <c r="D3326" s="36"/>
      <c r="E3326" s="152">
        <v>42217</v>
      </c>
      <c r="F3326" s="58">
        <v>44482</v>
      </c>
      <c r="G3326" s="5">
        <f t="shared" si="308"/>
        <v>6.2054794520547949</v>
      </c>
      <c r="H3326" s="11">
        <v>8</v>
      </c>
      <c r="I3326" s="11"/>
      <c r="J3326" s="87">
        <v>0.05</v>
      </c>
      <c r="K3326" s="88">
        <f t="shared" si="309"/>
        <v>0.11874999999999999</v>
      </c>
      <c r="L3326" s="238">
        <v>101155</v>
      </c>
      <c r="M3326" s="238">
        <v>80850.84</v>
      </c>
      <c r="N3326" s="89">
        <v>0.05</v>
      </c>
      <c r="O3326" s="239">
        <f t="shared" si="311"/>
        <v>106212.75</v>
      </c>
      <c r="P3326" s="238">
        <f t="shared" si="312"/>
        <v>78268.248223458897</v>
      </c>
      <c r="Q3326" s="238">
        <f t="shared" si="313"/>
        <v>27944.501776541103</v>
      </c>
      <c r="R3326" s="89">
        <v>0.05</v>
      </c>
      <c r="S3326" s="238">
        <f t="shared" si="310"/>
        <v>26547.276687714046</v>
      </c>
    </row>
    <row r="3327" spans="2:19" ht="15" customHeight="1" x14ac:dyDescent="0.25">
      <c r="B3327" s="11">
        <v>3323</v>
      </c>
      <c r="C3327" s="161" t="s">
        <v>1516</v>
      </c>
      <c r="D3327" s="36"/>
      <c r="E3327" s="152">
        <v>42217</v>
      </c>
      <c r="F3327" s="58">
        <v>44482</v>
      </c>
      <c r="G3327" s="5">
        <f t="shared" si="308"/>
        <v>6.2054794520547949</v>
      </c>
      <c r="H3327" s="11">
        <v>8</v>
      </c>
      <c r="I3327" s="11"/>
      <c r="J3327" s="87">
        <v>0.05</v>
      </c>
      <c r="K3327" s="88">
        <f t="shared" si="309"/>
        <v>0.11874999999999999</v>
      </c>
      <c r="L3327" s="238">
        <v>101155</v>
      </c>
      <c r="M3327" s="238">
        <v>80850.84</v>
      </c>
      <c r="N3327" s="89">
        <v>0.05</v>
      </c>
      <c r="O3327" s="239">
        <f t="shared" si="311"/>
        <v>106212.75</v>
      </c>
      <c r="P3327" s="238">
        <f t="shared" si="312"/>
        <v>78268.248223458897</v>
      </c>
      <c r="Q3327" s="238">
        <f t="shared" si="313"/>
        <v>27944.501776541103</v>
      </c>
      <c r="R3327" s="89">
        <v>0.05</v>
      </c>
      <c r="S3327" s="238">
        <f t="shared" si="310"/>
        <v>26547.276687714046</v>
      </c>
    </row>
    <row r="3328" spans="2:19" x14ac:dyDescent="0.25">
      <c r="B3328" s="11">
        <v>3324</v>
      </c>
      <c r="C3328" s="161" t="s">
        <v>1517</v>
      </c>
      <c r="D3328" s="36"/>
      <c r="E3328" s="152">
        <v>42217</v>
      </c>
      <c r="F3328" s="58">
        <v>44482</v>
      </c>
      <c r="G3328" s="5">
        <f t="shared" si="308"/>
        <v>6.2054794520547949</v>
      </c>
      <c r="H3328" s="11">
        <v>25</v>
      </c>
      <c r="I3328" s="11"/>
      <c r="J3328" s="87">
        <v>0.05</v>
      </c>
      <c r="K3328" s="88">
        <f t="shared" si="309"/>
        <v>3.7999999999999999E-2</v>
      </c>
      <c r="L3328" s="238">
        <v>202310</v>
      </c>
      <c r="M3328" s="238">
        <v>161701.67000000001</v>
      </c>
      <c r="N3328" s="89">
        <v>0.05</v>
      </c>
      <c r="O3328" s="239">
        <f t="shared" si="311"/>
        <v>212425.5</v>
      </c>
      <c r="P3328" s="238">
        <f t="shared" si="312"/>
        <v>50091.678863013702</v>
      </c>
      <c r="Q3328" s="238">
        <f t="shared" si="313"/>
        <v>162333.82113698631</v>
      </c>
      <c r="R3328" s="89">
        <v>0.05</v>
      </c>
      <c r="S3328" s="238">
        <f t="shared" si="310"/>
        <v>154217.13008013699</v>
      </c>
    </row>
    <row r="3329" spans="2:19" x14ac:dyDescent="0.25">
      <c r="B3329" s="11">
        <v>3325</v>
      </c>
      <c r="C3329" s="161" t="s">
        <v>1518</v>
      </c>
      <c r="D3329" s="36"/>
      <c r="E3329" s="152">
        <v>42217</v>
      </c>
      <c r="F3329" s="58">
        <v>44482</v>
      </c>
      <c r="G3329" s="5">
        <f t="shared" si="308"/>
        <v>6.2054794520547949</v>
      </c>
      <c r="H3329" s="11">
        <v>25</v>
      </c>
      <c r="I3329" s="11"/>
      <c r="J3329" s="87">
        <v>0.05</v>
      </c>
      <c r="K3329" s="88">
        <f t="shared" si="309"/>
        <v>3.7999999999999999E-2</v>
      </c>
      <c r="L3329" s="238">
        <v>12264779</v>
      </c>
      <c r="M3329" s="238">
        <v>9802951.5099999998</v>
      </c>
      <c r="N3329" s="89">
        <v>0.05</v>
      </c>
      <c r="O3329" s="239">
        <f t="shared" si="311"/>
        <v>12878017.950000001</v>
      </c>
      <c r="P3329" s="238">
        <f t="shared" si="312"/>
        <v>3036742.4793328773</v>
      </c>
      <c r="Q3329" s="238">
        <f t="shared" si="313"/>
        <v>9841275.4706671238</v>
      </c>
      <c r="R3329" s="89">
        <v>0.05</v>
      </c>
      <c r="S3329" s="238">
        <f t="shared" si="310"/>
        <v>9349211.6971337665</v>
      </c>
    </row>
    <row r="3330" spans="2:19" ht="15" customHeight="1" x14ac:dyDescent="0.25">
      <c r="B3330" s="11">
        <v>3326</v>
      </c>
      <c r="C3330" s="161" t="s">
        <v>1519</v>
      </c>
      <c r="D3330" s="36"/>
      <c r="E3330" s="152">
        <v>42217</v>
      </c>
      <c r="F3330" s="58">
        <v>44482</v>
      </c>
      <c r="G3330" s="5">
        <f t="shared" si="308"/>
        <v>6.2054794520547949</v>
      </c>
      <c r="H3330" s="11">
        <v>25</v>
      </c>
      <c r="I3330" s="11"/>
      <c r="J3330" s="87">
        <v>0.05</v>
      </c>
      <c r="K3330" s="88">
        <f t="shared" si="309"/>
        <v>3.7999999999999999E-2</v>
      </c>
      <c r="L3330" s="238">
        <v>1997069</v>
      </c>
      <c r="M3330" s="238">
        <v>1596210.62</v>
      </c>
      <c r="N3330" s="89">
        <v>0.05</v>
      </c>
      <c r="O3330" s="239">
        <f t="shared" si="311"/>
        <v>2096922.4500000002</v>
      </c>
      <c r="P3330" s="238">
        <f t="shared" si="312"/>
        <v>494471.54868904117</v>
      </c>
      <c r="Q3330" s="238">
        <f t="shared" si="313"/>
        <v>1602450.9013109589</v>
      </c>
      <c r="R3330" s="89">
        <v>0.05</v>
      </c>
      <c r="S3330" s="238">
        <f t="shared" si="310"/>
        <v>1522328.3562454109</v>
      </c>
    </row>
    <row r="3331" spans="2:19" ht="15" customHeight="1" x14ac:dyDescent="0.25">
      <c r="B3331" s="11">
        <v>3327</v>
      </c>
      <c r="C3331" s="161" t="s">
        <v>1520</v>
      </c>
      <c r="D3331" s="36"/>
      <c r="E3331" s="152">
        <v>42217</v>
      </c>
      <c r="F3331" s="58">
        <v>44482</v>
      </c>
      <c r="G3331" s="5">
        <f t="shared" si="308"/>
        <v>6.2054794520547949</v>
      </c>
      <c r="H3331" s="11">
        <v>25</v>
      </c>
      <c r="I3331" s="11"/>
      <c r="J3331" s="87">
        <v>0.05</v>
      </c>
      <c r="K3331" s="88">
        <f t="shared" si="309"/>
        <v>3.7999999999999999E-2</v>
      </c>
      <c r="L3331" s="238">
        <v>2868234</v>
      </c>
      <c r="M3331" s="238">
        <v>2292512.4500000002</v>
      </c>
      <c r="N3331" s="89">
        <v>0.05</v>
      </c>
      <c r="O3331" s="239">
        <f t="shared" si="311"/>
        <v>3011645.7</v>
      </c>
      <c r="P3331" s="238">
        <f t="shared" si="312"/>
        <v>710170.80931232881</v>
      </c>
      <c r="Q3331" s="238">
        <f t="shared" si="313"/>
        <v>2301474.8906876715</v>
      </c>
      <c r="R3331" s="89">
        <v>0.05</v>
      </c>
      <c r="S3331" s="238">
        <f t="shared" si="310"/>
        <v>2186401.146153288</v>
      </c>
    </row>
    <row r="3332" spans="2:19" ht="15" customHeight="1" x14ac:dyDescent="0.25">
      <c r="B3332" s="11">
        <v>3328</v>
      </c>
      <c r="C3332" s="161" t="s">
        <v>1521</v>
      </c>
      <c r="D3332" s="36"/>
      <c r="E3332" s="152">
        <v>42217</v>
      </c>
      <c r="F3332" s="58">
        <v>44482</v>
      </c>
      <c r="G3332" s="5">
        <f t="shared" si="308"/>
        <v>6.2054794520547949</v>
      </c>
      <c r="H3332" s="11">
        <v>25</v>
      </c>
      <c r="I3332" s="11"/>
      <c r="J3332" s="87">
        <v>0.05</v>
      </c>
      <c r="K3332" s="88">
        <f t="shared" si="309"/>
        <v>3.7999999999999999E-2</v>
      </c>
      <c r="L3332" s="238">
        <v>2501822</v>
      </c>
      <c r="M3332" s="238">
        <v>1999647.9</v>
      </c>
      <c r="N3332" s="89">
        <v>0.05</v>
      </c>
      <c r="O3332" s="239">
        <f t="shared" si="311"/>
        <v>2626913.1</v>
      </c>
      <c r="P3332" s="238">
        <f t="shared" si="312"/>
        <v>619447.7000465754</v>
      </c>
      <c r="Q3332" s="238">
        <f t="shared" si="313"/>
        <v>2007465.3999534247</v>
      </c>
      <c r="R3332" s="89">
        <v>0.05</v>
      </c>
      <c r="S3332" s="238">
        <f t="shared" si="310"/>
        <v>1907092.1299557535</v>
      </c>
    </row>
    <row r="3333" spans="2:19" ht="15" customHeight="1" x14ac:dyDescent="0.25">
      <c r="B3333" s="11">
        <v>3329</v>
      </c>
      <c r="C3333" s="161" t="s">
        <v>1522</v>
      </c>
      <c r="D3333" s="36"/>
      <c r="E3333" s="152">
        <v>42217</v>
      </c>
      <c r="F3333" s="58">
        <v>44482</v>
      </c>
      <c r="G3333" s="5">
        <f t="shared" ref="G3333:G3396" si="314">(F3333-E3333)/(EDATE(F3333,12)-F3333)</f>
        <v>6.2054794520547949</v>
      </c>
      <c r="H3333" s="11">
        <v>8</v>
      </c>
      <c r="I3333" s="11"/>
      <c r="J3333" s="87">
        <v>0.05</v>
      </c>
      <c r="K3333" s="88">
        <f t="shared" ref="K3333:K3396" si="315">(1-J3333)/H3333</f>
        <v>0.11874999999999999</v>
      </c>
      <c r="L3333" s="238">
        <v>372010</v>
      </c>
      <c r="M3333" s="238">
        <v>297338.90000000002</v>
      </c>
      <c r="N3333" s="89">
        <v>0.05</v>
      </c>
      <c r="O3333" s="239">
        <f t="shared" si="311"/>
        <v>390610.5</v>
      </c>
      <c r="P3333" s="238">
        <f t="shared" si="312"/>
        <v>287841.14499143837</v>
      </c>
      <c r="Q3333" s="238">
        <f t="shared" si="313"/>
        <v>102769.35500856163</v>
      </c>
      <c r="R3333" s="89">
        <v>0.05</v>
      </c>
      <c r="S3333" s="238">
        <f t="shared" ref="S3333:S3396" si="316">IF(M3333&lt;=0,0,IF(Q3333&lt;=J3333*O3333,J3333*O3333,Q3333*(1-R3333)))</f>
        <v>97630.887258133545</v>
      </c>
    </row>
    <row r="3334" spans="2:19" ht="15" customHeight="1" x14ac:dyDescent="0.25">
      <c r="B3334" s="11">
        <v>3330</v>
      </c>
      <c r="C3334" s="161" t="s">
        <v>1522</v>
      </c>
      <c r="D3334" s="36"/>
      <c r="E3334" s="152">
        <v>42217</v>
      </c>
      <c r="F3334" s="58">
        <v>44482</v>
      </c>
      <c r="G3334" s="5">
        <f t="shared" si="314"/>
        <v>6.2054794520547949</v>
      </c>
      <c r="H3334" s="11">
        <v>8</v>
      </c>
      <c r="I3334" s="11"/>
      <c r="J3334" s="87">
        <v>0.05</v>
      </c>
      <c r="K3334" s="88">
        <f t="shared" si="315"/>
        <v>0.11874999999999999</v>
      </c>
      <c r="L3334" s="238">
        <v>372010</v>
      </c>
      <c r="M3334" s="238">
        <v>297338.90000000002</v>
      </c>
      <c r="N3334" s="89">
        <v>0.05</v>
      </c>
      <c r="O3334" s="239">
        <f t="shared" ref="O3334:O3397" si="317">L3334*(1+N3334)</f>
        <v>390610.5</v>
      </c>
      <c r="P3334" s="238">
        <f t="shared" ref="P3334:P3397" si="318">O3334*K3334*G3334</f>
        <v>287841.14499143837</v>
      </c>
      <c r="Q3334" s="238">
        <f t="shared" ref="Q3334:Q3397" si="319">MAX(O3334-P3334,0)</f>
        <v>102769.35500856163</v>
      </c>
      <c r="R3334" s="89">
        <v>0.05</v>
      </c>
      <c r="S3334" s="238">
        <f t="shared" si="316"/>
        <v>97630.887258133545</v>
      </c>
    </row>
    <row r="3335" spans="2:19" ht="15" customHeight="1" x14ac:dyDescent="0.25">
      <c r="B3335" s="11">
        <v>3331</v>
      </c>
      <c r="C3335" s="161" t="s">
        <v>1523</v>
      </c>
      <c r="D3335" s="36"/>
      <c r="E3335" s="152">
        <v>42217</v>
      </c>
      <c r="F3335" s="58">
        <v>44482</v>
      </c>
      <c r="G3335" s="5">
        <f t="shared" si="314"/>
        <v>6.2054794520547949</v>
      </c>
      <c r="H3335" s="11">
        <v>25</v>
      </c>
      <c r="I3335" s="11"/>
      <c r="J3335" s="87">
        <v>0.05</v>
      </c>
      <c r="K3335" s="88">
        <f t="shared" si="315"/>
        <v>3.7999999999999999E-2</v>
      </c>
      <c r="L3335" s="238">
        <v>1389897</v>
      </c>
      <c r="M3335" s="238">
        <v>1110912.22</v>
      </c>
      <c r="N3335" s="89">
        <v>0.05</v>
      </c>
      <c r="O3335" s="239">
        <f t="shared" si="317"/>
        <v>1459391.85</v>
      </c>
      <c r="P3335" s="238">
        <f t="shared" si="318"/>
        <v>344136.59323150688</v>
      </c>
      <c r="Q3335" s="238">
        <f t="shared" si="319"/>
        <v>1115255.2567684932</v>
      </c>
      <c r="R3335" s="89">
        <v>0.05</v>
      </c>
      <c r="S3335" s="238">
        <f t="shared" si="316"/>
        <v>1059492.4939300686</v>
      </c>
    </row>
    <row r="3336" spans="2:19" ht="15" customHeight="1" x14ac:dyDescent="0.25">
      <c r="B3336" s="11">
        <v>3332</v>
      </c>
      <c r="C3336" s="161" t="s">
        <v>1524</v>
      </c>
      <c r="D3336" s="36"/>
      <c r="E3336" s="152">
        <v>42217</v>
      </c>
      <c r="F3336" s="58">
        <v>44482</v>
      </c>
      <c r="G3336" s="5">
        <f t="shared" si="314"/>
        <v>6.2054794520547949</v>
      </c>
      <c r="H3336" s="11">
        <v>15</v>
      </c>
      <c r="I3336" s="11"/>
      <c r="J3336" s="87">
        <v>0.05</v>
      </c>
      <c r="K3336" s="88">
        <f t="shared" si="315"/>
        <v>6.3333333333333325E-2</v>
      </c>
      <c r="L3336" s="238">
        <v>3603296</v>
      </c>
      <c r="M3336" s="238">
        <v>2880030.38</v>
      </c>
      <c r="N3336" s="89">
        <v>7.0000000000000007E-2</v>
      </c>
      <c r="O3336" s="239">
        <f t="shared" si="317"/>
        <v>3855526.72</v>
      </c>
      <c r="P3336" s="238">
        <f t="shared" si="318"/>
        <v>1515274.8163945205</v>
      </c>
      <c r="Q3336" s="238">
        <f t="shared" si="319"/>
        <v>2340251.9036054797</v>
      </c>
      <c r="R3336" s="89">
        <v>0.05</v>
      </c>
      <c r="S3336" s="238">
        <f t="shared" si="316"/>
        <v>2223239.3084252058</v>
      </c>
    </row>
    <row r="3337" spans="2:19" ht="15" customHeight="1" x14ac:dyDescent="0.25">
      <c r="B3337" s="11">
        <v>3333</v>
      </c>
      <c r="C3337" s="161" t="s">
        <v>1524</v>
      </c>
      <c r="D3337" s="36"/>
      <c r="E3337" s="152">
        <v>42217</v>
      </c>
      <c r="F3337" s="58">
        <v>44482</v>
      </c>
      <c r="G3337" s="5">
        <f t="shared" si="314"/>
        <v>6.2054794520547949</v>
      </c>
      <c r="H3337" s="11">
        <v>15</v>
      </c>
      <c r="I3337" s="11"/>
      <c r="J3337" s="87">
        <v>0.05</v>
      </c>
      <c r="K3337" s="88">
        <f t="shared" si="315"/>
        <v>6.3333333333333325E-2</v>
      </c>
      <c r="L3337" s="238">
        <v>3603308</v>
      </c>
      <c r="M3337" s="238">
        <v>2880039.94</v>
      </c>
      <c r="N3337" s="89">
        <v>7.0000000000000007E-2</v>
      </c>
      <c r="O3337" s="239">
        <f t="shared" si="317"/>
        <v>3855539.56</v>
      </c>
      <c r="P3337" s="238">
        <f t="shared" si="318"/>
        <v>1515279.8626904108</v>
      </c>
      <c r="Q3337" s="238">
        <f t="shared" si="319"/>
        <v>2340259.697309589</v>
      </c>
      <c r="R3337" s="89">
        <v>0.05</v>
      </c>
      <c r="S3337" s="238">
        <f t="shared" si="316"/>
        <v>2223246.7124441094</v>
      </c>
    </row>
    <row r="3338" spans="2:19" ht="15" customHeight="1" x14ac:dyDescent="0.25">
      <c r="B3338" s="11">
        <v>3334</v>
      </c>
      <c r="C3338" s="161" t="s">
        <v>1525</v>
      </c>
      <c r="D3338" s="36"/>
      <c r="E3338" s="152">
        <v>42217</v>
      </c>
      <c r="F3338" s="58">
        <v>44482</v>
      </c>
      <c r="G3338" s="5">
        <f t="shared" si="314"/>
        <v>6.2054794520547949</v>
      </c>
      <c r="H3338" s="11">
        <v>15</v>
      </c>
      <c r="I3338" s="11"/>
      <c r="J3338" s="87">
        <v>0.05</v>
      </c>
      <c r="K3338" s="88">
        <f t="shared" si="315"/>
        <v>6.3333333333333325E-2</v>
      </c>
      <c r="L3338" s="238">
        <v>3665428</v>
      </c>
      <c r="M3338" s="238">
        <v>2929691.03</v>
      </c>
      <c r="N3338" s="89">
        <v>0.05</v>
      </c>
      <c r="O3338" s="239">
        <f t="shared" si="317"/>
        <v>3848699.4000000004</v>
      </c>
      <c r="P3338" s="238">
        <f t="shared" si="318"/>
        <v>1512591.5861095891</v>
      </c>
      <c r="Q3338" s="238">
        <f t="shared" si="319"/>
        <v>2336107.8138904115</v>
      </c>
      <c r="R3338" s="89">
        <v>0.05</v>
      </c>
      <c r="S3338" s="238">
        <f t="shared" si="316"/>
        <v>2219302.4231958906</v>
      </c>
    </row>
    <row r="3339" spans="2:19" ht="15" customHeight="1" x14ac:dyDescent="0.25">
      <c r="B3339" s="11">
        <v>3335</v>
      </c>
      <c r="C3339" s="161" t="s">
        <v>1525</v>
      </c>
      <c r="D3339" s="36"/>
      <c r="E3339" s="152">
        <v>42217</v>
      </c>
      <c r="F3339" s="58">
        <v>44482</v>
      </c>
      <c r="G3339" s="5">
        <f t="shared" si="314"/>
        <v>6.2054794520547949</v>
      </c>
      <c r="H3339" s="11">
        <v>15</v>
      </c>
      <c r="I3339" s="11"/>
      <c r="J3339" s="87">
        <v>0.05</v>
      </c>
      <c r="K3339" s="88">
        <f t="shared" si="315"/>
        <v>6.3333333333333325E-2</v>
      </c>
      <c r="L3339" s="238">
        <v>3665428</v>
      </c>
      <c r="M3339" s="238">
        <v>2929691.03</v>
      </c>
      <c r="N3339" s="89">
        <v>0.05</v>
      </c>
      <c r="O3339" s="239">
        <f t="shared" si="317"/>
        <v>3848699.4000000004</v>
      </c>
      <c r="P3339" s="238">
        <f t="shared" si="318"/>
        <v>1512591.5861095891</v>
      </c>
      <c r="Q3339" s="238">
        <f t="shared" si="319"/>
        <v>2336107.8138904115</v>
      </c>
      <c r="R3339" s="89">
        <v>0.05</v>
      </c>
      <c r="S3339" s="238">
        <f t="shared" si="316"/>
        <v>2219302.4231958906</v>
      </c>
    </row>
    <row r="3340" spans="2:19" ht="15" customHeight="1" x14ac:dyDescent="0.25">
      <c r="B3340" s="11">
        <v>3336</v>
      </c>
      <c r="C3340" s="161" t="s">
        <v>1526</v>
      </c>
      <c r="D3340" s="36"/>
      <c r="E3340" s="152">
        <v>42217</v>
      </c>
      <c r="F3340" s="58">
        <v>44482</v>
      </c>
      <c r="G3340" s="5">
        <f t="shared" si="314"/>
        <v>6.2054794520547949</v>
      </c>
      <c r="H3340" s="11">
        <v>15</v>
      </c>
      <c r="I3340" s="11"/>
      <c r="J3340" s="87">
        <v>0.05</v>
      </c>
      <c r="K3340" s="88">
        <f t="shared" si="315"/>
        <v>6.3333333333333325E-2</v>
      </c>
      <c r="L3340" s="238">
        <v>632969</v>
      </c>
      <c r="M3340" s="238">
        <v>505917.33</v>
      </c>
      <c r="N3340" s="89">
        <v>0.05</v>
      </c>
      <c r="O3340" s="239">
        <f t="shared" si="317"/>
        <v>664617.45000000007</v>
      </c>
      <c r="P3340" s="238">
        <f t="shared" si="318"/>
        <v>261203.76219863014</v>
      </c>
      <c r="Q3340" s="238">
        <f t="shared" si="319"/>
        <v>403413.68780136993</v>
      </c>
      <c r="R3340" s="89">
        <v>0.05</v>
      </c>
      <c r="S3340" s="238">
        <f t="shared" si="316"/>
        <v>383243.00341130141</v>
      </c>
    </row>
    <row r="3341" spans="2:19" ht="15" customHeight="1" x14ac:dyDescent="0.25">
      <c r="B3341" s="11">
        <v>3337</v>
      </c>
      <c r="C3341" s="161" t="s">
        <v>1527</v>
      </c>
      <c r="D3341" s="36"/>
      <c r="E3341" s="152">
        <v>42217</v>
      </c>
      <c r="F3341" s="58">
        <v>44482</v>
      </c>
      <c r="G3341" s="5">
        <f t="shared" si="314"/>
        <v>6.2054794520547949</v>
      </c>
      <c r="H3341" s="11">
        <v>8</v>
      </c>
      <c r="I3341" s="11"/>
      <c r="J3341" s="87">
        <v>0.05</v>
      </c>
      <c r="K3341" s="88">
        <f t="shared" si="315"/>
        <v>0.11874999999999999</v>
      </c>
      <c r="L3341" s="238">
        <v>987154</v>
      </c>
      <c r="M3341" s="238">
        <v>789009.14</v>
      </c>
      <c r="N3341" s="89">
        <v>0.05</v>
      </c>
      <c r="O3341" s="239">
        <f t="shared" si="317"/>
        <v>1036511.7000000001</v>
      </c>
      <c r="P3341" s="238">
        <f t="shared" si="318"/>
        <v>763806.18166952056</v>
      </c>
      <c r="Q3341" s="238">
        <f t="shared" si="319"/>
        <v>272705.51833047951</v>
      </c>
      <c r="R3341" s="89">
        <v>0.05</v>
      </c>
      <c r="S3341" s="238">
        <f t="shared" si="316"/>
        <v>259070.24241395551</v>
      </c>
    </row>
    <row r="3342" spans="2:19" ht="15" customHeight="1" x14ac:dyDescent="0.25">
      <c r="B3342" s="11">
        <v>3338</v>
      </c>
      <c r="C3342" s="161" t="s">
        <v>1527</v>
      </c>
      <c r="D3342" s="36"/>
      <c r="E3342" s="152">
        <v>42217</v>
      </c>
      <c r="F3342" s="58">
        <v>44482</v>
      </c>
      <c r="G3342" s="5">
        <f t="shared" si="314"/>
        <v>6.2054794520547949</v>
      </c>
      <c r="H3342" s="11">
        <v>8</v>
      </c>
      <c r="I3342" s="11"/>
      <c r="J3342" s="87">
        <v>0.05</v>
      </c>
      <c r="K3342" s="88">
        <f t="shared" si="315"/>
        <v>0.11874999999999999</v>
      </c>
      <c r="L3342" s="238">
        <v>987154</v>
      </c>
      <c r="M3342" s="238">
        <v>789009.14</v>
      </c>
      <c r="N3342" s="89">
        <v>0.05</v>
      </c>
      <c r="O3342" s="239">
        <f t="shared" si="317"/>
        <v>1036511.7000000001</v>
      </c>
      <c r="P3342" s="238">
        <f t="shared" si="318"/>
        <v>763806.18166952056</v>
      </c>
      <c r="Q3342" s="238">
        <f t="shared" si="319"/>
        <v>272705.51833047951</v>
      </c>
      <c r="R3342" s="89">
        <v>0.05</v>
      </c>
      <c r="S3342" s="238">
        <f t="shared" si="316"/>
        <v>259070.24241395551</v>
      </c>
    </row>
    <row r="3343" spans="2:19" ht="15" customHeight="1" x14ac:dyDescent="0.25">
      <c r="B3343" s="11">
        <v>3339</v>
      </c>
      <c r="C3343" s="161" t="s">
        <v>1527</v>
      </c>
      <c r="D3343" s="36"/>
      <c r="E3343" s="152">
        <v>42217</v>
      </c>
      <c r="F3343" s="58">
        <v>44482</v>
      </c>
      <c r="G3343" s="5">
        <f t="shared" si="314"/>
        <v>6.2054794520547949</v>
      </c>
      <c r="H3343" s="11">
        <v>8</v>
      </c>
      <c r="I3343" s="11"/>
      <c r="J3343" s="87">
        <v>0.05</v>
      </c>
      <c r="K3343" s="88">
        <f t="shared" si="315"/>
        <v>0.11874999999999999</v>
      </c>
      <c r="L3343" s="238">
        <v>987154</v>
      </c>
      <c r="M3343" s="238">
        <v>789009.14</v>
      </c>
      <c r="N3343" s="89">
        <v>0.05</v>
      </c>
      <c r="O3343" s="239">
        <f t="shared" si="317"/>
        <v>1036511.7000000001</v>
      </c>
      <c r="P3343" s="238">
        <f t="shared" si="318"/>
        <v>763806.18166952056</v>
      </c>
      <c r="Q3343" s="238">
        <f t="shared" si="319"/>
        <v>272705.51833047951</v>
      </c>
      <c r="R3343" s="89">
        <v>0.05</v>
      </c>
      <c r="S3343" s="238">
        <f t="shared" si="316"/>
        <v>259070.24241395551</v>
      </c>
    </row>
    <row r="3344" spans="2:19" ht="15" customHeight="1" x14ac:dyDescent="0.25">
      <c r="B3344" s="11">
        <v>3340</v>
      </c>
      <c r="C3344" s="161" t="s">
        <v>1528</v>
      </c>
      <c r="D3344" s="36"/>
      <c r="E3344" s="152">
        <v>42217</v>
      </c>
      <c r="F3344" s="58">
        <v>44482</v>
      </c>
      <c r="G3344" s="5">
        <f t="shared" si="314"/>
        <v>6.2054794520547949</v>
      </c>
      <c r="H3344" s="11">
        <v>25</v>
      </c>
      <c r="I3344" s="11"/>
      <c r="J3344" s="87">
        <v>0.05</v>
      </c>
      <c r="K3344" s="88">
        <f t="shared" si="315"/>
        <v>3.7999999999999999E-2</v>
      </c>
      <c r="L3344" s="238">
        <v>1628209</v>
      </c>
      <c r="M3344" s="238">
        <v>1301389.45</v>
      </c>
      <c r="N3344" s="89">
        <v>0.05</v>
      </c>
      <c r="O3344" s="239">
        <f t="shared" si="317"/>
        <v>1709619.4500000002</v>
      </c>
      <c r="P3344" s="238">
        <f t="shared" si="318"/>
        <v>403142.31797671242</v>
      </c>
      <c r="Q3344" s="238">
        <f t="shared" si="319"/>
        <v>1306477.1320232877</v>
      </c>
      <c r="R3344" s="89">
        <v>0.05</v>
      </c>
      <c r="S3344" s="238">
        <f t="shared" si="316"/>
        <v>1241153.2754221233</v>
      </c>
    </row>
    <row r="3345" spans="2:19" ht="15" customHeight="1" x14ac:dyDescent="0.25">
      <c r="B3345" s="11">
        <v>3341</v>
      </c>
      <c r="C3345" s="161" t="s">
        <v>1528</v>
      </c>
      <c r="D3345" s="36"/>
      <c r="E3345" s="152">
        <v>42217</v>
      </c>
      <c r="F3345" s="58">
        <v>44482</v>
      </c>
      <c r="G3345" s="5">
        <f t="shared" si="314"/>
        <v>6.2054794520547949</v>
      </c>
      <c r="H3345" s="11">
        <v>25</v>
      </c>
      <c r="I3345" s="11"/>
      <c r="J3345" s="87">
        <v>0.05</v>
      </c>
      <c r="K3345" s="88">
        <f t="shared" si="315"/>
        <v>3.7999999999999999E-2</v>
      </c>
      <c r="L3345" s="238">
        <v>1628209</v>
      </c>
      <c r="M3345" s="238">
        <v>1301389.45</v>
      </c>
      <c r="N3345" s="89">
        <v>0.05</v>
      </c>
      <c r="O3345" s="239">
        <f t="shared" si="317"/>
        <v>1709619.4500000002</v>
      </c>
      <c r="P3345" s="238">
        <f t="shared" si="318"/>
        <v>403142.31797671242</v>
      </c>
      <c r="Q3345" s="238">
        <f t="shared" si="319"/>
        <v>1306477.1320232877</v>
      </c>
      <c r="R3345" s="89">
        <v>0.05</v>
      </c>
      <c r="S3345" s="238">
        <f t="shared" si="316"/>
        <v>1241153.2754221233</v>
      </c>
    </row>
    <row r="3346" spans="2:19" ht="15" customHeight="1" x14ac:dyDescent="0.25">
      <c r="B3346" s="11">
        <v>3342</v>
      </c>
      <c r="C3346" s="161" t="s">
        <v>1528</v>
      </c>
      <c r="D3346" s="36"/>
      <c r="E3346" s="152">
        <v>42217</v>
      </c>
      <c r="F3346" s="58">
        <v>44482</v>
      </c>
      <c r="G3346" s="5">
        <f t="shared" si="314"/>
        <v>6.2054794520547949</v>
      </c>
      <c r="H3346" s="11">
        <v>25</v>
      </c>
      <c r="I3346" s="11"/>
      <c r="J3346" s="87">
        <v>0.05</v>
      </c>
      <c r="K3346" s="88">
        <f t="shared" si="315"/>
        <v>3.7999999999999999E-2</v>
      </c>
      <c r="L3346" s="238">
        <v>1628209</v>
      </c>
      <c r="M3346" s="238">
        <v>1301389.45</v>
      </c>
      <c r="N3346" s="89">
        <v>0.05</v>
      </c>
      <c r="O3346" s="239">
        <f t="shared" si="317"/>
        <v>1709619.4500000002</v>
      </c>
      <c r="P3346" s="238">
        <f t="shared" si="318"/>
        <v>403142.31797671242</v>
      </c>
      <c r="Q3346" s="238">
        <f t="shared" si="319"/>
        <v>1306477.1320232877</v>
      </c>
      <c r="R3346" s="89">
        <v>0.05</v>
      </c>
      <c r="S3346" s="238">
        <f t="shared" si="316"/>
        <v>1241153.2754221233</v>
      </c>
    </row>
    <row r="3347" spans="2:19" ht="15" customHeight="1" x14ac:dyDescent="0.25">
      <c r="B3347" s="11">
        <v>3343</v>
      </c>
      <c r="C3347" s="161" t="s">
        <v>1529</v>
      </c>
      <c r="D3347" s="36"/>
      <c r="E3347" s="152">
        <v>42217</v>
      </c>
      <c r="F3347" s="58">
        <v>44482</v>
      </c>
      <c r="G3347" s="5">
        <f t="shared" si="314"/>
        <v>6.2054794520547949</v>
      </c>
      <c r="H3347" s="11">
        <v>25</v>
      </c>
      <c r="I3347" s="11"/>
      <c r="J3347" s="87">
        <v>0.05</v>
      </c>
      <c r="K3347" s="88">
        <f t="shared" si="315"/>
        <v>3.7999999999999999E-2</v>
      </c>
      <c r="L3347" s="238">
        <v>2316759</v>
      </c>
      <c r="M3347" s="238">
        <v>1851731.39</v>
      </c>
      <c r="N3347" s="89">
        <v>0.05</v>
      </c>
      <c r="O3347" s="239">
        <f t="shared" si="317"/>
        <v>2432596.9500000002</v>
      </c>
      <c r="P3347" s="238">
        <f t="shared" si="318"/>
        <v>573626.35475753422</v>
      </c>
      <c r="Q3347" s="238">
        <f t="shared" si="319"/>
        <v>1858970.5952424658</v>
      </c>
      <c r="R3347" s="89">
        <v>0.05</v>
      </c>
      <c r="S3347" s="238">
        <f t="shared" si="316"/>
        <v>1766022.0654803424</v>
      </c>
    </row>
    <row r="3348" spans="2:19" ht="15" customHeight="1" x14ac:dyDescent="0.25">
      <c r="B3348" s="11">
        <v>3344</v>
      </c>
      <c r="C3348" s="161" t="s">
        <v>1529</v>
      </c>
      <c r="D3348" s="36"/>
      <c r="E3348" s="152">
        <v>42217</v>
      </c>
      <c r="F3348" s="58">
        <v>44482</v>
      </c>
      <c r="G3348" s="5">
        <f t="shared" si="314"/>
        <v>6.2054794520547949</v>
      </c>
      <c r="H3348" s="11">
        <v>25</v>
      </c>
      <c r="I3348" s="11"/>
      <c r="J3348" s="87">
        <v>0.05</v>
      </c>
      <c r="K3348" s="88">
        <f t="shared" si="315"/>
        <v>3.7999999999999999E-2</v>
      </c>
      <c r="L3348" s="238">
        <v>2316759</v>
      </c>
      <c r="M3348" s="238">
        <v>1851731.39</v>
      </c>
      <c r="N3348" s="89">
        <v>0.05</v>
      </c>
      <c r="O3348" s="239">
        <f t="shared" si="317"/>
        <v>2432596.9500000002</v>
      </c>
      <c r="P3348" s="238">
        <f t="shared" si="318"/>
        <v>573626.35475753422</v>
      </c>
      <c r="Q3348" s="238">
        <f t="shared" si="319"/>
        <v>1858970.5952424658</v>
      </c>
      <c r="R3348" s="89">
        <v>0.05</v>
      </c>
      <c r="S3348" s="238">
        <f t="shared" si="316"/>
        <v>1766022.0654803424</v>
      </c>
    </row>
    <row r="3349" spans="2:19" ht="15" customHeight="1" x14ac:dyDescent="0.25">
      <c r="B3349" s="11">
        <v>3345</v>
      </c>
      <c r="C3349" s="161" t="s">
        <v>1529</v>
      </c>
      <c r="D3349" s="36"/>
      <c r="E3349" s="152">
        <v>42217</v>
      </c>
      <c r="F3349" s="58">
        <v>44482</v>
      </c>
      <c r="G3349" s="5">
        <f t="shared" si="314"/>
        <v>6.2054794520547949</v>
      </c>
      <c r="H3349" s="11">
        <v>25</v>
      </c>
      <c r="I3349" s="11"/>
      <c r="J3349" s="87">
        <v>0.05</v>
      </c>
      <c r="K3349" s="88">
        <f t="shared" si="315"/>
        <v>3.7999999999999999E-2</v>
      </c>
      <c r="L3349" s="238">
        <v>2316759</v>
      </c>
      <c r="M3349" s="238">
        <v>1851731.39</v>
      </c>
      <c r="N3349" s="89">
        <v>0.05</v>
      </c>
      <c r="O3349" s="239">
        <f t="shared" si="317"/>
        <v>2432596.9500000002</v>
      </c>
      <c r="P3349" s="238">
        <f t="shared" si="318"/>
        <v>573626.35475753422</v>
      </c>
      <c r="Q3349" s="238">
        <f t="shared" si="319"/>
        <v>1858970.5952424658</v>
      </c>
      <c r="R3349" s="89">
        <v>0.05</v>
      </c>
      <c r="S3349" s="238">
        <f t="shared" si="316"/>
        <v>1766022.0654803424</v>
      </c>
    </row>
    <row r="3350" spans="2:19" ht="15" customHeight="1" x14ac:dyDescent="0.25">
      <c r="B3350" s="11">
        <v>3346</v>
      </c>
      <c r="C3350" s="161" t="s">
        <v>1530</v>
      </c>
      <c r="D3350" s="36"/>
      <c r="E3350" s="152">
        <v>42217</v>
      </c>
      <c r="F3350" s="58">
        <v>44482</v>
      </c>
      <c r="G3350" s="5">
        <f t="shared" si="314"/>
        <v>6.2054794520547949</v>
      </c>
      <c r="H3350" s="11">
        <v>8</v>
      </c>
      <c r="I3350" s="11"/>
      <c r="J3350" s="87">
        <v>0.05</v>
      </c>
      <c r="K3350" s="88">
        <f t="shared" si="315"/>
        <v>0.11874999999999999</v>
      </c>
      <c r="L3350" s="238">
        <v>987880</v>
      </c>
      <c r="M3350" s="238">
        <v>789589.44</v>
      </c>
      <c r="N3350" s="89">
        <v>0.05</v>
      </c>
      <c r="O3350" s="239">
        <f t="shared" si="317"/>
        <v>1037274</v>
      </c>
      <c r="P3350" s="238">
        <f t="shared" si="318"/>
        <v>764367.92106164386</v>
      </c>
      <c r="Q3350" s="238">
        <f t="shared" si="319"/>
        <v>272906.07893835614</v>
      </c>
      <c r="R3350" s="89">
        <v>0.05</v>
      </c>
      <c r="S3350" s="238">
        <f t="shared" si="316"/>
        <v>259260.77499143832</v>
      </c>
    </row>
    <row r="3351" spans="2:19" ht="15" customHeight="1" x14ac:dyDescent="0.25">
      <c r="B3351" s="11">
        <v>3347</v>
      </c>
      <c r="C3351" s="161" t="s">
        <v>1530</v>
      </c>
      <c r="D3351" s="36"/>
      <c r="E3351" s="152">
        <v>42217</v>
      </c>
      <c r="F3351" s="58">
        <v>44482</v>
      </c>
      <c r="G3351" s="5">
        <f t="shared" si="314"/>
        <v>6.2054794520547949</v>
      </c>
      <c r="H3351" s="11">
        <v>8</v>
      </c>
      <c r="I3351" s="11"/>
      <c r="J3351" s="87">
        <v>0.05</v>
      </c>
      <c r="K3351" s="88">
        <f t="shared" si="315"/>
        <v>0.11874999999999999</v>
      </c>
      <c r="L3351" s="238">
        <v>987880</v>
      </c>
      <c r="M3351" s="238">
        <v>789589.44</v>
      </c>
      <c r="N3351" s="89">
        <v>0.05</v>
      </c>
      <c r="O3351" s="239">
        <f t="shared" si="317"/>
        <v>1037274</v>
      </c>
      <c r="P3351" s="238">
        <f t="shared" si="318"/>
        <v>764367.92106164386</v>
      </c>
      <c r="Q3351" s="238">
        <f t="shared" si="319"/>
        <v>272906.07893835614</v>
      </c>
      <c r="R3351" s="89">
        <v>0.05</v>
      </c>
      <c r="S3351" s="238">
        <f t="shared" si="316"/>
        <v>259260.77499143832</v>
      </c>
    </row>
    <row r="3352" spans="2:19" ht="15" customHeight="1" x14ac:dyDescent="0.25">
      <c r="B3352" s="11">
        <v>3348</v>
      </c>
      <c r="C3352" s="161" t="s">
        <v>1530</v>
      </c>
      <c r="D3352" s="36"/>
      <c r="E3352" s="152">
        <v>42217</v>
      </c>
      <c r="F3352" s="58">
        <v>44482</v>
      </c>
      <c r="G3352" s="5">
        <f t="shared" si="314"/>
        <v>6.2054794520547949</v>
      </c>
      <c r="H3352" s="11">
        <v>8</v>
      </c>
      <c r="I3352" s="11"/>
      <c r="J3352" s="87">
        <v>0.05</v>
      </c>
      <c r="K3352" s="88">
        <f t="shared" si="315"/>
        <v>0.11874999999999999</v>
      </c>
      <c r="L3352" s="238">
        <v>987880</v>
      </c>
      <c r="M3352" s="238">
        <v>789589.44</v>
      </c>
      <c r="N3352" s="89">
        <v>0.05</v>
      </c>
      <c r="O3352" s="239">
        <f t="shared" si="317"/>
        <v>1037274</v>
      </c>
      <c r="P3352" s="238">
        <f t="shared" si="318"/>
        <v>764367.92106164386</v>
      </c>
      <c r="Q3352" s="238">
        <f t="shared" si="319"/>
        <v>272906.07893835614</v>
      </c>
      <c r="R3352" s="89">
        <v>0.05</v>
      </c>
      <c r="S3352" s="238">
        <f t="shared" si="316"/>
        <v>259260.77499143832</v>
      </c>
    </row>
    <row r="3353" spans="2:19" ht="15" customHeight="1" x14ac:dyDescent="0.25">
      <c r="B3353" s="11">
        <v>3349</v>
      </c>
      <c r="C3353" s="161" t="s">
        <v>1531</v>
      </c>
      <c r="D3353" s="36"/>
      <c r="E3353" s="152">
        <v>42217</v>
      </c>
      <c r="F3353" s="58">
        <v>44482</v>
      </c>
      <c r="G3353" s="5">
        <f t="shared" si="314"/>
        <v>6.2054794520547949</v>
      </c>
      <c r="H3353" s="11">
        <v>8</v>
      </c>
      <c r="I3353" s="11"/>
      <c r="J3353" s="87">
        <v>0.05</v>
      </c>
      <c r="K3353" s="88">
        <f t="shared" si="315"/>
        <v>0.11874999999999999</v>
      </c>
      <c r="L3353" s="238">
        <v>987880</v>
      </c>
      <c r="M3353" s="238">
        <v>789589.44</v>
      </c>
      <c r="N3353" s="89">
        <v>0.05</v>
      </c>
      <c r="O3353" s="239">
        <f t="shared" si="317"/>
        <v>1037274</v>
      </c>
      <c r="P3353" s="238">
        <f t="shared" si="318"/>
        <v>764367.92106164386</v>
      </c>
      <c r="Q3353" s="238">
        <f t="shared" si="319"/>
        <v>272906.07893835614</v>
      </c>
      <c r="R3353" s="89">
        <v>0.05</v>
      </c>
      <c r="S3353" s="238">
        <f t="shared" si="316"/>
        <v>259260.77499143832</v>
      </c>
    </row>
    <row r="3354" spans="2:19" ht="15" customHeight="1" x14ac:dyDescent="0.25">
      <c r="B3354" s="11">
        <v>3350</v>
      </c>
      <c r="C3354" s="161" t="s">
        <v>1531</v>
      </c>
      <c r="D3354" s="36"/>
      <c r="E3354" s="152">
        <v>42217</v>
      </c>
      <c r="F3354" s="58">
        <v>44482</v>
      </c>
      <c r="G3354" s="5">
        <f t="shared" si="314"/>
        <v>6.2054794520547949</v>
      </c>
      <c r="H3354" s="11">
        <v>8</v>
      </c>
      <c r="I3354" s="11"/>
      <c r="J3354" s="87">
        <v>0.05</v>
      </c>
      <c r="K3354" s="88">
        <f t="shared" si="315"/>
        <v>0.11874999999999999</v>
      </c>
      <c r="L3354" s="238">
        <v>987880</v>
      </c>
      <c r="M3354" s="238">
        <v>789589.44</v>
      </c>
      <c r="N3354" s="89">
        <v>0.05</v>
      </c>
      <c r="O3354" s="239">
        <f t="shared" si="317"/>
        <v>1037274</v>
      </c>
      <c r="P3354" s="238">
        <f t="shared" si="318"/>
        <v>764367.92106164386</v>
      </c>
      <c r="Q3354" s="238">
        <f t="shared" si="319"/>
        <v>272906.07893835614</v>
      </c>
      <c r="R3354" s="89">
        <v>0.05</v>
      </c>
      <c r="S3354" s="238">
        <f t="shared" si="316"/>
        <v>259260.77499143832</v>
      </c>
    </row>
    <row r="3355" spans="2:19" ht="15" customHeight="1" x14ac:dyDescent="0.25">
      <c r="B3355" s="11">
        <v>3351</v>
      </c>
      <c r="C3355" s="161" t="s">
        <v>1532</v>
      </c>
      <c r="D3355" s="36"/>
      <c r="E3355" s="152">
        <v>42217</v>
      </c>
      <c r="F3355" s="58">
        <v>44482</v>
      </c>
      <c r="G3355" s="5">
        <f t="shared" si="314"/>
        <v>6.2054794520547949</v>
      </c>
      <c r="H3355" s="11">
        <v>25</v>
      </c>
      <c r="I3355" s="11"/>
      <c r="J3355" s="87">
        <v>0.05</v>
      </c>
      <c r="K3355" s="88">
        <f t="shared" si="315"/>
        <v>3.7999999999999999E-2</v>
      </c>
      <c r="L3355" s="238">
        <v>12242435</v>
      </c>
      <c r="M3355" s="238">
        <v>9785092.4600000009</v>
      </c>
      <c r="N3355" s="89">
        <v>0.05</v>
      </c>
      <c r="O3355" s="239">
        <f t="shared" si="317"/>
        <v>12854556.75</v>
      </c>
      <c r="P3355" s="238">
        <f t="shared" si="318"/>
        <v>3031210.1355410959</v>
      </c>
      <c r="Q3355" s="238">
        <f t="shared" si="319"/>
        <v>9823346.6144589037</v>
      </c>
      <c r="R3355" s="89">
        <v>0.05</v>
      </c>
      <c r="S3355" s="238">
        <f t="shared" si="316"/>
        <v>9332179.2837359589</v>
      </c>
    </row>
    <row r="3356" spans="2:19" ht="15" customHeight="1" x14ac:dyDescent="0.25">
      <c r="B3356" s="11">
        <v>3352</v>
      </c>
      <c r="C3356" s="161" t="s">
        <v>1533</v>
      </c>
      <c r="D3356" s="36"/>
      <c r="E3356" s="152">
        <v>42217</v>
      </c>
      <c r="F3356" s="58">
        <v>44482</v>
      </c>
      <c r="G3356" s="5">
        <f t="shared" si="314"/>
        <v>6.2054794520547949</v>
      </c>
      <c r="H3356" s="11">
        <v>25</v>
      </c>
      <c r="I3356" s="11"/>
      <c r="J3356" s="87">
        <v>0.05</v>
      </c>
      <c r="K3356" s="88">
        <f t="shared" si="315"/>
        <v>3.7999999999999999E-2</v>
      </c>
      <c r="L3356" s="238">
        <v>8392046</v>
      </c>
      <c r="M3356" s="238">
        <v>6707566.4400000004</v>
      </c>
      <c r="N3356" s="89">
        <v>0.05</v>
      </c>
      <c r="O3356" s="239">
        <f t="shared" si="317"/>
        <v>8811648.3000000007</v>
      </c>
      <c r="P3356" s="238">
        <f t="shared" si="318"/>
        <v>2077859.0936465757</v>
      </c>
      <c r="Q3356" s="238">
        <f t="shared" si="319"/>
        <v>6733789.206353425</v>
      </c>
      <c r="R3356" s="89">
        <v>0.05</v>
      </c>
      <c r="S3356" s="238">
        <f t="shared" si="316"/>
        <v>6397099.7460357537</v>
      </c>
    </row>
    <row r="3357" spans="2:19" ht="15" customHeight="1" x14ac:dyDescent="0.25">
      <c r="B3357" s="11">
        <v>3353</v>
      </c>
      <c r="C3357" s="161" t="s">
        <v>1534</v>
      </c>
      <c r="D3357" s="36"/>
      <c r="E3357" s="152">
        <v>42217</v>
      </c>
      <c r="F3357" s="58">
        <v>44482</v>
      </c>
      <c r="G3357" s="5">
        <f t="shared" si="314"/>
        <v>6.2054794520547949</v>
      </c>
      <c r="H3357" s="11">
        <v>25</v>
      </c>
      <c r="I3357" s="11"/>
      <c r="J3357" s="87">
        <v>0.05</v>
      </c>
      <c r="K3357" s="88">
        <f t="shared" si="315"/>
        <v>3.7999999999999999E-2</v>
      </c>
      <c r="L3357" s="238">
        <v>382856</v>
      </c>
      <c r="M3357" s="238">
        <v>306007.84999999998</v>
      </c>
      <c r="N3357" s="89">
        <v>0.05</v>
      </c>
      <c r="O3357" s="239">
        <f t="shared" si="317"/>
        <v>401998.8</v>
      </c>
      <c r="P3357" s="238">
        <f t="shared" si="318"/>
        <v>94794.621139726019</v>
      </c>
      <c r="Q3357" s="238">
        <f t="shared" si="319"/>
        <v>307204.17886027397</v>
      </c>
      <c r="R3357" s="89">
        <v>0.05</v>
      </c>
      <c r="S3357" s="238">
        <f t="shared" si="316"/>
        <v>291843.96991726029</v>
      </c>
    </row>
    <row r="3358" spans="2:19" ht="15" customHeight="1" x14ac:dyDescent="0.25">
      <c r="B3358" s="11">
        <v>3354</v>
      </c>
      <c r="C3358" s="161" t="s">
        <v>1535</v>
      </c>
      <c r="D3358" s="36"/>
      <c r="E3358" s="152">
        <v>42217</v>
      </c>
      <c r="F3358" s="58">
        <v>44482</v>
      </c>
      <c r="G3358" s="5">
        <f t="shared" si="314"/>
        <v>6.2054794520547949</v>
      </c>
      <c r="H3358" s="11">
        <v>15</v>
      </c>
      <c r="I3358" s="11"/>
      <c r="J3358" s="87">
        <v>0.05</v>
      </c>
      <c r="K3358" s="88">
        <f t="shared" si="315"/>
        <v>6.3333333333333325E-2</v>
      </c>
      <c r="L3358" s="238">
        <v>4083322</v>
      </c>
      <c r="M3358" s="238">
        <v>3263703.94</v>
      </c>
      <c r="N3358" s="89">
        <v>0.05</v>
      </c>
      <c r="O3358" s="239">
        <f t="shared" si="317"/>
        <v>4287488.1000000006</v>
      </c>
      <c r="P3358" s="238">
        <f t="shared" si="318"/>
        <v>1685041.5560136987</v>
      </c>
      <c r="Q3358" s="238">
        <f t="shared" si="319"/>
        <v>2602446.5439863019</v>
      </c>
      <c r="R3358" s="89">
        <v>0.05</v>
      </c>
      <c r="S3358" s="238">
        <f t="shared" si="316"/>
        <v>2472324.2167869867</v>
      </c>
    </row>
    <row r="3359" spans="2:19" ht="15" customHeight="1" x14ac:dyDescent="0.25">
      <c r="B3359" s="11">
        <v>3355</v>
      </c>
      <c r="C3359" s="161" t="s">
        <v>1535</v>
      </c>
      <c r="D3359" s="36"/>
      <c r="E3359" s="152">
        <v>42217</v>
      </c>
      <c r="F3359" s="58">
        <v>44482</v>
      </c>
      <c r="G3359" s="5">
        <f t="shared" si="314"/>
        <v>6.2054794520547949</v>
      </c>
      <c r="H3359" s="11">
        <v>15</v>
      </c>
      <c r="I3359" s="11"/>
      <c r="J3359" s="87">
        <v>0.05</v>
      </c>
      <c r="K3359" s="88">
        <f t="shared" si="315"/>
        <v>6.3333333333333325E-2</v>
      </c>
      <c r="L3359" s="238">
        <v>4083322</v>
      </c>
      <c r="M3359" s="238">
        <v>3263703.94</v>
      </c>
      <c r="N3359" s="89">
        <v>0.05</v>
      </c>
      <c r="O3359" s="239">
        <f t="shared" si="317"/>
        <v>4287488.1000000006</v>
      </c>
      <c r="P3359" s="238">
        <f t="shared" si="318"/>
        <v>1685041.5560136987</v>
      </c>
      <c r="Q3359" s="238">
        <f t="shared" si="319"/>
        <v>2602446.5439863019</v>
      </c>
      <c r="R3359" s="89">
        <v>0.05</v>
      </c>
      <c r="S3359" s="238">
        <f t="shared" si="316"/>
        <v>2472324.2167869867</v>
      </c>
    </row>
    <row r="3360" spans="2:19" ht="15" customHeight="1" x14ac:dyDescent="0.25">
      <c r="B3360" s="11">
        <v>3356</v>
      </c>
      <c r="C3360" s="161" t="s">
        <v>1535</v>
      </c>
      <c r="D3360" s="36"/>
      <c r="E3360" s="152">
        <v>42217</v>
      </c>
      <c r="F3360" s="58">
        <v>44482</v>
      </c>
      <c r="G3360" s="5">
        <f t="shared" si="314"/>
        <v>6.2054794520547949</v>
      </c>
      <c r="H3360" s="11">
        <v>15</v>
      </c>
      <c r="I3360" s="11"/>
      <c r="J3360" s="87">
        <v>0.05</v>
      </c>
      <c r="K3360" s="88">
        <f t="shared" si="315"/>
        <v>6.3333333333333325E-2</v>
      </c>
      <c r="L3360" s="238">
        <v>4083322</v>
      </c>
      <c r="M3360" s="238">
        <v>3263703.94</v>
      </c>
      <c r="N3360" s="89">
        <v>0.05</v>
      </c>
      <c r="O3360" s="239">
        <f t="shared" si="317"/>
        <v>4287488.1000000006</v>
      </c>
      <c r="P3360" s="238">
        <f t="shared" si="318"/>
        <v>1685041.5560136987</v>
      </c>
      <c r="Q3360" s="238">
        <f t="shared" si="319"/>
        <v>2602446.5439863019</v>
      </c>
      <c r="R3360" s="89">
        <v>0.05</v>
      </c>
      <c r="S3360" s="238">
        <f t="shared" si="316"/>
        <v>2472324.2167869867</v>
      </c>
    </row>
    <row r="3361" spans="2:19" ht="15" customHeight="1" x14ac:dyDescent="0.25">
      <c r="B3361" s="11">
        <v>3357</v>
      </c>
      <c r="C3361" s="161" t="s">
        <v>1536</v>
      </c>
      <c r="D3361" s="36"/>
      <c r="E3361" s="152">
        <v>42217</v>
      </c>
      <c r="F3361" s="58">
        <v>44482</v>
      </c>
      <c r="G3361" s="5">
        <f t="shared" si="314"/>
        <v>6.2054794520547949</v>
      </c>
      <c r="H3361" s="11">
        <v>8</v>
      </c>
      <c r="I3361" s="11"/>
      <c r="J3361" s="87">
        <v>0.05</v>
      </c>
      <c r="K3361" s="88">
        <f t="shared" si="315"/>
        <v>0.11874999999999999</v>
      </c>
      <c r="L3361" s="238">
        <v>1052468</v>
      </c>
      <c r="M3361" s="238">
        <v>841213.09</v>
      </c>
      <c r="N3361" s="89">
        <v>0.05</v>
      </c>
      <c r="O3361" s="239">
        <f t="shared" si="317"/>
        <v>1105091.4000000001</v>
      </c>
      <c r="P3361" s="238">
        <f t="shared" si="318"/>
        <v>814342.60957191791</v>
      </c>
      <c r="Q3361" s="238">
        <f t="shared" si="319"/>
        <v>290748.79042808223</v>
      </c>
      <c r="R3361" s="89">
        <v>0.05</v>
      </c>
      <c r="S3361" s="238">
        <f t="shared" si="316"/>
        <v>276211.35090667813</v>
      </c>
    </row>
    <row r="3362" spans="2:19" ht="15" customHeight="1" x14ac:dyDescent="0.25">
      <c r="B3362" s="11">
        <v>3358</v>
      </c>
      <c r="C3362" s="161" t="s">
        <v>1536</v>
      </c>
      <c r="D3362" s="36"/>
      <c r="E3362" s="152">
        <v>42217</v>
      </c>
      <c r="F3362" s="58">
        <v>44482</v>
      </c>
      <c r="G3362" s="5">
        <f t="shared" si="314"/>
        <v>6.2054794520547949</v>
      </c>
      <c r="H3362" s="11">
        <v>8</v>
      </c>
      <c r="I3362" s="11"/>
      <c r="J3362" s="87">
        <v>0.05</v>
      </c>
      <c r="K3362" s="88">
        <f t="shared" si="315"/>
        <v>0.11874999999999999</v>
      </c>
      <c r="L3362" s="238">
        <v>1052468</v>
      </c>
      <c r="M3362" s="238">
        <v>841213.09</v>
      </c>
      <c r="N3362" s="89">
        <v>0.05</v>
      </c>
      <c r="O3362" s="239">
        <f t="shared" si="317"/>
        <v>1105091.4000000001</v>
      </c>
      <c r="P3362" s="238">
        <f t="shared" si="318"/>
        <v>814342.60957191791</v>
      </c>
      <c r="Q3362" s="238">
        <f t="shared" si="319"/>
        <v>290748.79042808223</v>
      </c>
      <c r="R3362" s="89">
        <v>0.05</v>
      </c>
      <c r="S3362" s="238">
        <f t="shared" si="316"/>
        <v>276211.35090667813</v>
      </c>
    </row>
    <row r="3363" spans="2:19" ht="15" customHeight="1" x14ac:dyDescent="0.25">
      <c r="B3363" s="11">
        <v>3359</v>
      </c>
      <c r="C3363" s="161" t="s">
        <v>1536</v>
      </c>
      <c r="D3363" s="36"/>
      <c r="E3363" s="152">
        <v>42217</v>
      </c>
      <c r="F3363" s="58">
        <v>44482</v>
      </c>
      <c r="G3363" s="5">
        <f t="shared" si="314"/>
        <v>6.2054794520547949</v>
      </c>
      <c r="H3363" s="11">
        <v>8</v>
      </c>
      <c r="I3363" s="11"/>
      <c r="J3363" s="87">
        <v>0.05</v>
      </c>
      <c r="K3363" s="88">
        <f t="shared" si="315"/>
        <v>0.11874999999999999</v>
      </c>
      <c r="L3363" s="238">
        <v>1052468</v>
      </c>
      <c r="M3363" s="238">
        <v>841213.09</v>
      </c>
      <c r="N3363" s="89">
        <v>0.05</v>
      </c>
      <c r="O3363" s="239">
        <f t="shared" si="317"/>
        <v>1105091.4000000001</v>
      </c>
      <c r="P3363" s="238">
        <f t="shared" si="318"/>
        <v>814342.60957191791</v>
      </c>
      <c r="Q3363" s="238">
        <f t="shared" si="319"/>
        <v>290748.79042808223</v>
      </c>
      <c r="R3363" s="89">
        <v>0.05</v>
      </c>
      <c r="S3363" s="238">
        <f t="shared" si="316"/>
        <v>276211.35090667813</v>
      </c>
    </row>
    <row r="3364" spans="2:19" ht="15" customHeight="1" x14ac:dyDescent="0.25">
      <c r="B3364" s="11">
        <v>3360</v>
      </c>
      <c r="C3364" s="161" t="s">
        <v>1537</v>
      </c>
      <c r="D3364" s="36"/>
      <c r="E3364" s="152">
        <v>42217</v>
      </c>
      <c r="F3364" s="58">
        <v>44482</v>
      </c>
      <c r="G3364" s="5">
        <f t="shared" si="314"/>
        <v>6.2054794520547949</v>
      </c>
      <c r="H3364" s="11">
        <v>15</v>
      </c>
      <c r="I3364" s="11"/>
      <c r="J3364" s="87">
        <v>0.05</v>
      </c>
      <c r="K3364" s="88">
        <f t="shared" si="315"/>
        <v>6.3333333333333325E-2</v>
      </c>
      <c r="L3364" s="238">
        <v>1102965</v>
      </c>
      <c r="M3364" s="238">
        <v>881574.16</v>
      </c>
      <c r="N3364" s="89">
        <v>0.05</v>
      </c>
      <c r="O3364" s="239">
        <f t="shared" si="317"/>
        <v>1158113.25</v>
      </c>
      <c r="P3364" s="238">
        <f t="shared" si="318"/>
        <v>455154.37181506841</v>
      </c>
      <c r="Q3364" s="238">
        <f t="shared" si="319"/>
        <v>702958.87818493159</v>
      </c>
      <c r="R3364" s="89">
        <v>0.05</v>
      </c>
      <c r="S3364" s="238">
        <f t="shared" si="316"/>
        <v>667810.93427568499</v>
      </c>
    </row>
    <row r="3365" spans="2:19" ht="15" customHeight="1" x14ac:dyDescent="0.25">
      <c r="B3365" s="11">
        <v>3361</v>
      </c>
      <c r="C3365" s="161" t="s">
        <v>1537</v>
      </c>
      <c r="D3365" s="36"/>
      <c r="E3365" s="152">
        <v>42217</v>
      </c>
      <c r="F3365" s="58">
        <v>44482</v>
      </c>
      <c r="G3365" s="5">
        <f t="shared" si="314"/>
        <v>6.2054794520547949</v>
      </c>
      <c r="H3365" s="11">
        <v>15</v>
      </c>
      <c r="I3365" s="11"/>
      <c r="J3365" s="87">
        <v>0.05</v>
      </c>
      <c r="K3365" s="88">
        <f t="shared" si="315"/>
        <v>6.3333333333333325E-2</v>
      </c>
      <c r="L3365" s="238">
        <v>1102965</v>
      </c>
      <c r="M3365" s="238">
        <v>881574.16</v>
      </c>
      <c r="N3365" s="89">
        <v>0.05</v>
      </c>
      <c r="O3365" s="239">
        <f t="shared" si="317"/>
        <v>1158113.25</v>
      </c>
      <c r="P3365" s="238">
        <f t="shared" si="318"/>
        <v>455154.37181506841</v>
      </c>
      <c r="Q3365" s="238">
        <f t="shared" si="319"/>
        <v>702958.87818493159</v>
      </c>
      <c r="R3365" s="89">
        <v>0.05</v>
      </c>
      <c r="S3365" s="238">
        <f t="shared" si="316"/>
        <v>667810.93427568499</v>
      </c>
    </row>
    <row r="3366" spans="2:19" ht="15" customHeight="1" x14ac:dyDescent="0.25">
      <c r="B3366" s="11">
        <v>3362</v>
      </c>
      <c r="C3366" s="161" t="s">
        <v>1538</v>
      </c>
      <c r="D3366" s="36"/>
      <c r="E3366" s="152">
        <v>42217</v>
      </c>
      <c r="F3366" s="58">
        <v>44482</v>
      </c>
      <c r="G3366" s="5">
        <f t="shared" si="314"/>
        <v>6.2054794520547949</v>
      </c>
      <c r="H3366" s="11">
        <v>15</v>
      </c>
      <c r="I3366" s="11"/>
      <c r="J3366" s="87">
        <v>0.05</v>
      </c>
      <c r="K3366" s="88">
        <f t="shared" si="315"/>
        <v>6.3333333333333325E-2</v>
      </c>
      <c r="L3366" s="238">
        <v>2866642</v>
      </c>
      <c r="M3366" s="238">
        <v>2291240.02</v>
      </c>
      <c r="N3366" s="89">
        <v>7.0000000000000007E-2</v>
      </c>
      <c r="O3366" s="239">
        <f t="shared" si="317"/>
        <v>3067306.9400000004</v>
      </c>
      <c r="P3366" s="238">
        <f t="shared" si="318"/>
        <v>1205493.6453232877</v>
      </c>
      <c r="Q3366" s="238">
        <f t="shared" si="319"/>
        <v>1861813.2946767127</v>
      </c>
      <c r="R3366" s="89">
        <v>0.05</v>
      </c>
      <c r="S3366" s="238">
        <f t="shared" si="316"/>
        <v>1768722.629942877</v>
      </c>
    </row>
    <row r="3367" spans="2:19" ht="15" customHeight="1" x14ac:dyDescent="0.25">
      <c r="B3367" s="11">
        <v>3363</v>
      </c>
      <c r="C3367" s="161" t="s">
        <v>1538</v>
      </c>
      <c r="D3367" s="36"/>
      <c r="E3367" s="152">
        <v>42217</v>
      </c>
      <c r="F3367" s="58">
        <v>44482</v>
      </c>
      <c r="G3367" s="5">
        <f t="shared" si="314"/>
        <v>6.2054794520547949</v>
      </c>
      <c r="H3367" s="11">
        <v>15</v>
      </c>
      <c r="I3367" s="11"/>
      <c r="J3367" s="87">
        <v>0.05</v>
      </c>
      <c r="K3367" s="88">
        <f t="shared" si="315"/>
        <v>6.3333333333333325E-2</v>
      </c>
      <c r="L3367" s="238">
        <v>2866642</v>
      </c>
      <c r="M3367" s="238">
        <v>2291240.02</v>
      </c>
      <c r="N3367" s="89">
        <v>7.0000000000000007E-2</v>
      </c>
      <c r="O3367" s="239">
        <f t="shared" si="317"/>
        <v>3067306.9400000004</v>
      </c>
      <c r="P3367" s="238">
        <f t="shared" si="318"/>
        <v>1205493.6453232877</v>
      </c>
      <c r="Q3367" s="238">
        <f t="shared" si="319"/>
        <v>1861813.2946767127</v>
      </c>
      <c r="R3367" s="89">
        <v>0.05</v>
      </c>
      <c r="S3367" s="238">
        <f t="shared" si="316"/>
        <v>1768722.629942877</v>
      </c>
    </row>
    <row r="3368" spans="2:19" ht="15" customHeight="1" x14ac:dyDescent="0.25">
      <c r="B3368" s="11">
        <v>3364</v>
      </c>
      <c r="C3368" s="161" t="s">
        <v>1538</v>
      </c>
      <c r="D3368" s="36"/>
      <c r="E3368" s="152">
        <v>42217</v>
      </c>
      <c r="F3368" s="58">
        <v>44482</v>
      </c>
      <c r="G3368" s="5">
        <f t="shared" si="314"/>
        <v>6.2054794520547949</v>
      </c>
      <c r="H3368" s="11">
        <v>15</v>
      </c>
      <c r="I3368" s="11"/>
      <c r="J3368" s="87">
        <v>0.05</v>
      </c>
      <c r="K3368" s="88">
        <f t="shared" si="315"/>
        <v>6.3333333333333325E-2</v>
      </c>
      <c r="L3368" s="238">
        <v>2866642</v>
      </c>
      <c r="M3368" s="238">
        <v>2291240.02</v>
      </c>
      <c r="N3368" s="89">
        <v>7.0000000000000007E-2</v>
      </c>
      <c r="O3368" s="239">
        <f t="shared" si="317"/>
        <v>3067306.9400000004</v>
      </c>
      <c r="P3368" s="238">
        <f t="shared" si="318"/>
        <v>1205493.6453232877</v>
      </c>
      <c r="Q3368" s="238">
        <f t="shared" si="319"/>
        <v>1861813.2946767127</v>
      </c>
      <c r="R3368" s="89">
        <v>0.05</v>
      </c>
      <c r="S3368" s="238">
        <f t="shared" si="316"/>
        <v>1768722.629942877</v>
      </c>
    </row>
    <row r="3369" spans="2:19" ht="15" customHeight="1" x14ac:dyDescent="0.25">
      <c r="B3369" s="11">
        <v>3365</v>
      </c>
      <c r="C3369" s="161" t="s">
        <v>1539</v>
      </c>
      <c r="D3369" s="36"/>
      <c r="E3369" s="152">
        <v>42217</v>
      </c>
      <c r="F3369" s="58">
        <v>44482</v>
      </c>
      <c r="G3369" s="5">
        <f t="shared" si="314"/>
        <v>6.2054794520547949</v>
      </c>
      <c r="H3369" s="11">
        <v>15</v>
      </c>
      <c r="I3369" s="11"/>
      <c r="J3369" s="87">
        <v>0.05</v>
      </c>
      <c r="K3369" s="88">
        <f t="shared" si="315"/>
        <v>6.3333333333333325E-2</v>
      </c>
      <c r="L3369" s="238">
        <v>3065457</v>
      </c>
      <c r="M3369" s="238">
        <v>2450148.2200000002</v>
      </c>
      <c r="N3369" s="89">
        <v>0.05</v>
      </c>
      <c r="O3369" s="239">
        <f t="shared" si="317"/>
        <v>3218729.85</v>
      </c>
      <c r="P3369" s="238">
        <f t="shared" si="318"/>
        <v>1265004.9232397259</v>
      </c>
      <c r="Q3369" s="238">
        <f t="shared" si="319"/>
        <v>1953724.9267602742</v>
      </c>
      <c r="R3369" s="89">
        <v>0.05</v>
      </c>
      <c r="S3369" s="238">
        <f t="shared" si="316"/>
        <v>1856038.6804222604</v>
      </c>
    </row>
    <row r="3370" spans="2:19" ht="15" customHeight="1" x14ac:dyDescent="0.25">
      <c r="B3370" s="11">
        <v>3366</v>
      </c>
      <c r="C3370" s="161" t="s">
        <v>1539</v>
      </c>
      <c r="D3370" s="36"/>
      <c r="E3370" s="152">
        <v>42217</v>
      </c>
      <c r="F3370" s="58">
        <v>44482</v>
      </c>
      <c r="G3370" s="5">
        <f t="shared" si="314"/>
        <v>6.2054794520547949</v>
      </c>
      <c r="H3370" s="11">
        <v>15</v>
      </c>
      <c r="I3370" s="11"/>
      <c r="J3370" s="87">
        <v>0.05</v>
      </c>
      <c r="K3370" s="88">
        <f t="shared" si="315"/>
        <v>6.3333333333333325E-2</v>
      </c>
      <c r="L3370" s="238">
        <v>3065457</v>
      </c>
      <c r="M3370" s="238">
        <v>2450148.2200000002</v>
      </c>
      <c r="N3370" s="89">
        <v>0.05</v>
      </c>
      <c r="O3370" s="239">
        <f t="shared" si="317"/>
        <v>3218729.85</v>
      </c>
      <c r="P3370" s="238">
        <f t="shared" si="318"/>
        <v>1265004.9232397259</v>
      </c>
      <c r="Q3370" s="238">
        <f t="shared" si="319"/>
        <v>1953724.9267602742</v>
      </c>
      <c r="R3370" s="89">
        <v>0.05</v>
      </c>
      <c r="S3370" s="238">
        <f t="shared" si="316"/>
        <v>1856038.6804222604</v>
      </c>
    </row>
    <row r="3371" spans="2:19" ht="15" customHeight="1" x14ac:dyDescent="0.25">
      <c r="B3371" s="11">
        <v>3367</v>
      </c>
      <c r="C3371" s="161" t="s">
        <v>1539</v>
      </c>
      <c r="D3371" s="36"/>
      <c r="E3371" s="152">
        <v>42217</v>
      </c>
      <c r="F3371" s="58">
        <v>44482</v>
      </c>
      <c r="G3371" s="5">
        <f t="shared" si="314"/>
        <v>6.2054794520547949</v>
      </c>
      <c r="H3371" s="11">
        <v>15</v>
      </c>
      <c r="I3371" s="11"/>
      <c r="J3371" s="87">
        <v>0.05</v>
      </c>
      <c r="K3371" s="88">
        <f t="shared" si="315"/>
        <v>6.3333333333333325E-2</v>
      </c>
      <c r="L3371" s="238">
        <v>3065457</v>
      </c>
      <c r="M3371" s="238">
        <v>2450148.2200000002</v>
      </c>
      <c r="N3371" s="89">
        <v>0.05</v>
      </c>
      <c r="O3371" s="239">
        <f t="shared" si="317"/>
        <v>3218729.85</v>
      </c>
      <c r="P3371" s="238">
        <f t="shared" si="318"/>
        <v>1265004.9232397259</v>
      </c>
      <c r="Q3371" s="238">
        <f t="shared" si="319"/>
        <v>1953724.9267602742</v>
      </c>
      <c r="R3371" s="89">
        <v>0.05</v>
      </c>
      <c r="S3371" s="238">
        <f t="shared" si="316"/>
        <v>1856038.6804222604</v>
      </c>
    </row>
    <row r="3372" spans="2:19" ht="15" customHeight="1" x14ac:dyDescent="0.25">
      <c r="B3372" s="11">
        <v>3368</v>
      </c>
      <c r="C3372" s="161" t="s">
        <v>1540</v>
      </c>
      <c r="D3372" s="36"/>
      <c r="E3372" s="152">
        <v>42217</v>
      </c>
      <c r="F3372" s="58">
        <v>44482</v>
      </c>
      <c r="G3372" s="5">
        <f t="shared" si="314"/>
        <v>6.2054794520547949</v>
      </c>
      <c r="H3372" s="11">
        <v>8</v>
      </c>
      <c r="I3372" s="11"/>
      <c r="J3372" s="87">
        <v>0.05</v>
      </c>
      <c r="K3372" s="88">
        <f t="shared" si="315"/>
        <v>0.11874999999999999</v>
      </c>
      <c r="L3372" s="238">
        <v>692659</v>
      </c>
      <c r="M3372" s="238">
        <v>553626.17000000004</v>
      </c>
      <c r="N3372" s="89">
        <v>0.05</v>
      </c>
      <c r="O3372" s="239">
        <f t="shared" si="317"/>
        <v>727291.95000000007</v>
      </c>
      <c r="P3372" s="238">
        <f t="shared" si="318"/>
        <v>535941.9361001713</v>
      </c>
      <c r="Q3372" s="238">
        <f t="shared" si="319"/>
        <v>191350.01389982877</v>
      </c>
      <c r="R3372" s="89">
        <v>0.05</v>
      </c>
      <c r="S3372" s="238">
        <f t="shared" si="316"/>
        <v>181782.51320483733</v>
      </c>
    </row>
    <row r="3373" spans="2:19" ht="15" customHeight="1" x14ac:dyDescent="0.25">
      <c r="B3373" s="11">
        <v>3369</v>
      </c>
      <c r="C3373" s="161" t="s">
        <v>1540</v>
      </c>
      <c r="D3373" s="36"/>
      <c r="E3373" s="152">
        <v>42217</v>
      </c>
      <c r="F3373" s="58">
        <v>44482</v>
      </c>
      <c r="G3373" s="5">
        <f t="shared" si="314"/>
        <v>6.2054794520547949</v>
      </c>
      <c r="H3373" s="11">
        <v>8</v>
      </c>
      <c r="I3373" s="11"/>
      <c r="J3373" s="87">
        <v>0.05</v>
      </c>
      <c r="K3373" s="88">
        <f t="shared" si="315"/>
        <v>0.11874999999999999</v>
      </c>
      <c r="L3373" s="238">
        <v>692659</v>
      </c>
      <c r="M3373" s="238">
        <v>553626.17000000004</v>
      </c>
      <c r="N3373" s="89">
        <v>0.05</v>
      </c>
      <c r="O3373" s="239">
        <f t="shared" si="317"/>
        <v>727291.95000000007</v>
      </c>
      <c r="P3373" s="238">
        <f t="shared" si="318"/>
        <v>535941.9361001713</v>
      </c>
      <c r="Q3373" s="238">
        <f t="shared" si="319"/>
        <v>191350.01389982877</v>
      </c>
      <c r="R3373" s="89">
        <v>0.05</v>
      </c>
      <c r="S3373" s="238">
        <f t="shared" si="316"/>
        <v>181782.51320483733</v>
      </c>
    </row>
    <row r="3374" spans="2:19" ht="15" customHeight="1" x14ac:dyDescent="0.25">
      <c r="B3374" s="11">
        <v>3370</v>
      </c>
      <c r="C3374" s="161" t="s">
        <v>1541</v>
      </c>
      <c r="D3374" s="36"/>
      <c r="E3374" s="152">
        <v>42217</v>
      </c>
      <c r="F3374" s="58">
        <v>44482</v>
      </c>
      <c r="G3374" s="5">
        <f t="shared" si="314"/>
        <v>6.2054794520547949</v>
      </c>
      <c r="H3374" s="11">
        <v>8</v>
      </c>
      <c r="I3374" s="11"/>
      <c r="J3374" s="87">
        <v>0.05</v>
      </c>
      <c r="K3374" s="88">
        <f t="shared" si="315"/>
        <v>0.11874999999999999</v>
      </c>
      <c r="L3374" s="238">
        <v>802679</v>
      </c>
      <c r="M3374" s="238">
        <v>641562.57999999996</v>
      </c>
      <c r="N3374" s="89">
        <v>0.05</v>
      </c>
      <c r="O3374" s="239">
        <f t="shared" si="317"/>
        <v>842812.95000000007</v>
      </c>
      <c r="P3374" s="238">
        <f t="shared" si="318"/>
        <v>621069.44012414385</v>
      </c>
      <c r="Q3374" s="238">
        <f t="shared" si="319"/>
        <v>221743.50987585622</v>
      </c>
      <c r="R3374" s="89">
        <v>0.05</v>
      </c>
      <c r="S3374" s="238">
        <f t="shared" si="316"/>
        <v>210656.33438206339</v>
      </c>
    </row>
    <row r="3375" spans="2:19" ht="15" customHeight="1" x14ac:dyDescent="0.25">
      <c r="B3375" s="11">
        <v>3371</v>
      </c>
      <c r="C3375" s="161" t="s">
        <v>1541</v>
      </c>
      <c r="D3375" s="36"/>
      <c r="E3375" s="152">
        <v>42217</v>
      </c>
      <c r="F3375" s="58">
        <v>44482</v>
      </c>
      <c r="G3375" s="5">
        <f t="shared" si="314"/>
        <v>6.2054794520547949</v>
      </c>
      <c r="H3375" s="11">
        <v>8</v>
      </c>
      <c r="I3375" s="11"/>
      <c r="J3375" s="87">
        <v>0.05</v>
      </c>
      <c r="K3375" s="88">
        <f t="shared" si="315"/>
        <v>0.11874999999999999</v>
      </c>
      <c r="L3375" s="238">
        <v>802679</v>
      </c>
      <c r="M3375" s="238">
        <v>641562.57999999996</v>
      </c>
      <c r="N3375" s="89">
        <v>0.05</v>
      </c>
      <c r="O3375" s="239">
        <f t="shared" si="317"/>
        <v>842812.95000000007</v>
      </c>
      <c r="P3375" s="238">
        <f t="shared" si="318"/>
        <v>621069.44012414385</v>
      </c>
      <c r="Q3375" s="238">
        <f t="shared" si="319"/>
        <v>221743.50987585622</v>
      </c>
      <c r="R3375" s="89">
        <v>0.05</v>
      </c>
      <c r="S3375" s="238">
        <f t="shared" si="316"/>
        <v>210656.33438206339</v>
      </c>
    </row>
    <row r="3376" spans="2:19" ht="15" customHeight="1" x14ac:dyDescent="0.25">
      <c r="B3376" s="11">
        <v>3372</v>
      </c>
      <c r="C3376" s="161" t="s">
        <v>1542</v>
      </c>
      <c r="D3376" s="36"/>
      <c r="E3376" s="152">
        <v>42217</v>
      </c>
      <c r="F3376" s="58">
        <v>44482</v>
      </c>
      <c r="G3376" s="5">
        <f t="shared" si="314"/>
        <v>6.2054794520547949</v>
      </c>
      <c r="H3376" s="11">
        <v>8</v>
      </c>
      <c r="I3376" s="11"/>
      <c r="J3376" s="87">
        <v>0.05</v>
      </c>
      <c r="K3376" s="88">
        <f t="shared" si="315"/>
        <v>0.11874999999999999</v>
      </c>
      <c r="L3376" s="238">
        <v>962678</v>
      </c>
      <c r="M3376" s="238">
        <v>769446.05</v>
      </c>
      <c r="N3376" s="89">
        <v>0.05</v>
      </c>
      <c r="O3376" s="239">
        <f t="shared" si="317"/>
        <v>1010811.9</v>
      </c>
      <c r="P3376" s="238">
        <f t="shared" si="318"/>
        <v>744867.98144691775</v>
      </c>
      <c r="Q3376" s="238">
        <f t="shared" si="319"/>
        <v>265943.91855308227</v>
      </c>
      <c r="R3376" s="89">
        <v>0.05</v>
      </c>
      <c r="S3376" s="238">
        <f t="shared" si="316"/>
        <v>252646.72262542814</v>
      </c>
    </row>
    <row r="3377" spans="2:19" ht="15" customHeight="1" x14ac:dyDescent="0.25">
      <c r="B3377" s="11">
        <v>3373</v>
      </c>
      <c r="C3377" s="161" t="s">
        <v>1542</v>
      </c>
      <c r="D3377" s="36"/>
      <c r="E3377" s="152">
        <v>42217</v>
      </c>
      <c r="F3377" s="58">
        <v>44482</v>
      </c>
      <c r="G3377" s="5">
        <f t="shared" si="314"/>
        <v>6.2054794520547949</v>
      </c>
      <c r="H3377" s="11">
        <v>8</v>
      </c>
      <c r="I3377" s="11"/>
      <c r="J3377" s="87">
        <v>0.05</v>
      </c>
      <c r="K3377" s="88">
        <f t="shared" si="315"/>
        <v>0.11874999999999999</v>
      </c>
      <c r="L3377" s="238">
        <v>962678</v>
      </c>
      <c r="M3377" s="238">
        <v>769446.05</v>
      </c>
      <c r="N3377" s="89">
        <v>0.05</v>
      </c>
      <c r="O3377" s="239">
        <f t="shared" si="317"/>
        <v>1010811.9</v>
      </c>
      <c r="P3377" s="238">
        <f t="shared" si="318"/>
        <v>744867.98144691775</v>
      </c>
      <c r="Q3377" s="238">
        <f t="shared" si="319"/>
        <v>265943.91855308227</v>
      </c>
      <c r="R3377" s="89">
        <v>0.05</v>
      </c>
      <c r="S3377" s="238">
        <f t="shared" si="316"/>
        <v>252646.72262542814</v>
      </c>
    </row>
    <row r="3378" spans="2:19" ht="15" customHeight="1" x14ac:dyDescent="0.25">
      <c r="B3378" s="11">
        <v>3374</v>
      </c>
      <c r="C3378" s="161" t="s">
        <v>1542</v>
      </c>
      <c r="D3378" s="36"/>
      <c r="E3378" s="152">
        <v>42217</v>
      </c>
      <c r="F3378" s="58">
        <v>44482</v>
      </c>
      <c r="G3378" s="5">
        <f t="shared" si="314"/>
        <v>6.2054794520547949</v>
      </c>
      <c r="H3378" s="11">
        <v>8</v>
      </c>
      <c r="I3378" s="11"/>
      <c r="J3378" s="87">
        <v>0.05</v>
      </c>
      <c r="K3378" s="88">
        <f t="shared" si="315"/>
        <v>0.11874999999999999</v>
      </c>
      <c r="L3378" s="238">
        <v>962678</v>
      </c>
      <c r="M3378" s="238">
        <v>769446.05</v>
      </c>
      <c r="N3378" s="89">
        <v>0.05</v>
      </c>
      <c r="O3378" s="239">
        <f t="shared" si="317"/>
        <v>1010811.9</v>
      </c>
      <c r="P3378" s="238">
        <f t="shared" si="318"/>
        <v>744867.98144691775</v>
      </c>
      <c r="Q3378" s="238">
        <f t="shared" si="319"/>
        <v>265943.91855308227</v>
      </c>
      <c r="R3378" s="89">
        <v>0.05</v>
      </c>
      <c r="S3378" s="238">
        <f t="shared" si="316"/>
        <v>252646.72262542814</v>
      </c>
    </row>
    <row r="3379" spans="2:19" ht="15" customHeight="1" x14ac:dyDescent="0.25">
      <c r="B3379" s="11">
        <v>3375</v>
      </c>
      <c r="C3379" s="161" t="s">
        <v>1543</v>
      </c>
      <c r="D3379" s="36"/>
      <c r="E3379" s="152">
        <v>42217</v>
      </c>
      <c r="F3379" s="58">
        <v>44482</v>
      </c>
      <c r="G3379" s="5">
        <f t="shared" si="314"/>
        <v>6.2054794520547949</v>
      </c>
      <c r="H3379" s="11">
        <v>15</v>
      </c>
      <c r="I3379" s="11"/>
      <c r="J3379" s="87">
        <v>0.05</v>
      </c>
      <c r="K3379" s="88">
        <f t="shared" si="315"/>
        <v>6.3333333333333325E-2</v>
      </c>
      <c r="L3379" s="238">
        <v>2224923</v>
      </c>
      <c r="M3379" s="238">
        <v>1778329.01</v>
      </c>
      <c r="N3379" s="89">
        <v>0.05</v>
      </c>
      <c r="O3379" s="239">
        <f t="shared" si="317"/>
        <v>2336169.15</v>
      </c>
      <c r="P3379" s="238">
        <f t="shared" si="318"/>
        <v>918146.47826712322</v>
      </c>
      <c r="Q3379" s="238">
        <f t="shared" si="319"/>
        <v>1418022.6717328767</v>
      </c>
      <c r="R3379" s="89">
        <v>0.05</v>
      </c>
      <c r="S3379" s="238">
        <f t="shared" si="316"/>
        <v>1347121.5381462327</v>
      </c>
    </row>
    <row r="3380" spans="2:19" ht="15" customHeight="1" x14ac:dyDescent="0.25">
      <c r="B3380" s="11">
        <v>3376</v>
      </c>
      <c r="C3380" s="161" t="s">
        <v>1543</v>
      </c>
      <c r="D3380" s="36"/>
      <c r="E3380" s="152">
        <v>42217</v>
      </c>
      <c r="F3380" s="58">
        <v>44482</v>
      </c>
      <c r="G3380" s="5">
        <f t="shared" si="314"/>
        <v>6.2054794520547949</v>
      </c>
      <c r="H3380" s="11">
        <v>15</v>
      </c>
      <c r="I3380" s="11"/>
      <c r="J3380" s="87">
        <v>0.05</v>
      </c>
      <c r="K3380" s="88">
        <f t="shared" si="315"/>
        <v>6.3333333333333325E-2</v>
      </c>
      <c r="L3380" s="238">
        <v>2224923</v>
      </c>
      <c r="M3380" s="238">
        <v>1778329.01</v>
      </c>
      <c r="N3380" s="89">
        <v>0.05</v>
      </c>
      <c r="O3380" s="239">
        <f t="shared" si="317"/>
        <v>2336169.15</v>
      </c>
      <c r="P3380" s="238">
        <f t="shared" si="318"/>
        <v>918146.47826712322</v>
      </c>
      <c r="Q3380" s="238">
        <f t="shared" si="319"/>
        <v>1418022.6717328767</v>
      </c>
      <c r="R3380" s="89">
        <v>0.05</v>
      </c>
      <c r="S3380" s="238">
        <f t="shared" si="316"/>
        <v>1347121.5381462327</v>
      </c>
    </row>
    <row r="3381" spans="2:19" ht="15" customHeight="1" x14ac:dyDescent="0.25">
      <c r="B3381" s="11">
        <v>3377</v>
      </c>
      <c r="C3381" s="161" t="s">
        <v>1543</v>
      </c>
      <c r="D3381" s="36"/>
      <c r="E3381" s="152">
        <v>42217</v>
      </c>
      <c r="F3381" s="58">
        <v>44482</v>
      </c>
      <c r="G3381" s="5">
        <f t="shared" si="314"/>
        <v>6.2054794520547949</v>
      </c>
      <c r="H3381" s="11">
        <v>15</v>
      </c>
      <c r="I3381" s="11"/>
      <c r="J3381" s="87">
        <v>0.05</v>
      </c>
      <c r="K3381" s="88">
        <f t="shared" si="315"/>
        <v>6.3333333333333325E-2</v>
      </c>
      <c r="L3381" s="238">
        <v>2224923</v>
      </c>
      <c r="M3381" s="238">
        <v>1778329.01</v>
      </c>
      <c r="N3381" s="89">
        <v>0.05</v>
      </c>
      <c r="O3381" s="239">
        <f t="shared" si="317"/>
        <v>2336169.15</v>
      </c>
      <c r="P3381" s="238">
        <f t="shared" si="318"/>
        <v>918146.47826712322</v>
      </c>
      <c r="Q3381" s="238">
        <f t="shared" si="319"/>
        <v>1418022.6717328767</v>
      </c>
      <c r="R3381" s="89">
        <v>0.05</v>
      </c>
      <c r="S3381" s="238">
        <f t="shared" si="316"/>
        <v>1347121.5381462327</v>
      </c>
    </row>
    <row r="3382" spans="2:19" ht="15" customHeight="1" x14ac:dyDescent="0.25">
      <c r="B3382" s="11">
        <v>3378</v>
      </c>
      <c r="C3382" s="161" t="s">
        <v>1544</v>
      </c>
      <c r="D3382" s="36"/>
      <c r="E3382" s="152">
        <v>42217</v>
      </c>
      <c r="F3382" s="58">
        <v>44482</v>
      </c>
      <c r="G3382" s="5">
        <f t="shared" si="314"/>
        <v>6.2054794520547949</v>
      </c>
      <c r="H3382" s="11">
        <v>10</v>
      </c>
      <c r="I3382" s="11"/>
      <c r="J3382" s="87">
        <v>0.05</v>
      </c>
      <c r="K3382" s="88">
        <f t="shared" si="315"/>
        <v>9.5000000000000001E-2</v>
      </c>
      <c r="L3382" s="238">
        <v>979212</v>
      </c>
      <c r="M3382" s="238">
        <v>782661.3</v>
      </c>
      <c r="N3382" s="89">
        <v>0.05</v>
      </c>
      <c r="O3382" s="239">
        <f t="shared" si="317"/>
        <v>1028172.6000000001</v>
      </c>
      <c r="P3382" s="238">
        <f t="shared" si="318"/>
        <v>606128.87453424663</v>
      </c>
      <c r="Q3382" s="238">
        <f t="shared" si="319"/>
        <v>422043.72546575346</v>
      </c>
      <c r="R3382" s="89">
        <v>0.05</v>
      </c>
      <c r="S3382" s="238">
        <f t="shared" si="316"/>
        <v>400941.53919246577</v>
      </c>
    </row>
    <row r="3383" spans="2:19" ht="15" customHeight="1" x14ac:dyDescent="0.25">
      <c r="B3383" s="11">
        <v>3379</v>
      </c>
      <c r="C3383" s="161" t="s">
        <v>1544</v>
      </c>
      <c r="D3383" s="36"/>
      <c r="E3383" s="152">
        <v>42217</v>
      </c>
      <c r="F3383" s="58">
        <v>44482</v>
      </c>
      <c r="G3383" s="5">
        <f t="shared" si="314"/>
        <v>6.2054794520547949</v>
      </c>
      <c r="H3383" s="11">
        <v>10</v>
      </c>
      <c r="I3383" s="11"/>
      <c r="J3383" s="87">
        <v>0.05</v>
      </c>
      <c r="K3383" s="88">
        <f t="shared" si="315"/>
        <v>9.5000000000000001E-2</v>
      </c>
      <c r="L3383" s="238">
        <v>979212</v>
      </c>
      <c r="M3383" s="238">
        <v>782661.3</v>
      </c>
      <c r="N3383" s="89">
        <v>0.05</v>
      </c>
      <c r="O3383" s="239">
        <f t="shared" si="317"/>
        <v>1028172.6000000001</v>
      </c>
      <c r="P3383" s="238">
        <f t="shared" si="318"/>
        <v>606128.87453424663</v>
      </c>
      <c r="Q3383" s="238">
        <f t="shared" si="319"/>
        <v>422043.72546575346</v>
      </c>
      <c r="R3383" s="89">
        <v>0.05</v>
      </c>
      <c r="S3383" s="238">
        <f t="shared" si="316"/>
        <v>400941.53919246577</v>
      </c>
    </row>
    <row r="3384" spans="2:19" ht="15" customHeight="1" x14ac:dyDescent="0.25">
      <c r="B3384" s="11">
        <v>3380</v>
      </c>
      <c r="C3384" s="161" t="s">
        <v>1544</v>
      </c>
      <c r="D3384" s="36"/>
      <c r="E3384" s="152">
        <v>42217</v>
      </c>
      <c r="F3384" s="58">
        <v>44482</v>
      </c>
      <c r="G3384" s="5">
        <f t="shared" si="314"/>
        <v>6.2054794520547949</v>
      </c>
      <c r="H3384" s="11">
        <v>10</v>
      </c>
      <c r="I3384" s="11"/>
      <c r="J3384" s="87">
        <v>0.05</v>
      </c>
      <c r="K3384" s="88">
        <f t="shared" si="315"/>
        <v>9.5000000000000001E-2</v>
      </c>
      <c r="L3384" s="238">
        <v>979212</v>
      </c>
      <c r="M3384" s="238">
        <v>782661.3</v>
      </c>
      <c r="N3384" s="89">
        <v>0.05</v>
      </c>
      <c r="O3384" s="239">
        <f t="shared" si="317"/>
        <v>1028172.6000000001</v>
      </c>
      <c r="P3384" s="238">
        <f t="shared" si="318"/>
        <v>606128.87453424663</v>
      </c>
      <c r="Q3384" s="238">
        <f t="shared" si="319"/>
        <v>422043.72546575346</v>
      </c>
      <c r="R3384" s="89">
        <v>0.05</v>
      </c>
      <c r="S3384" s="238">
        <f t="shared" si="316"/>
        <v>400941.53919246577</v>
      </c>
    </row>
    <row r="3385" spans="2:19" ht="15" customHeight="1" x14ac:dyDescent="0.25">
      <c r="B3385" s="11">
        <v>3381</v>
      </c>
      <c r="C3385" s="161" t="s">
        <v>1544</v>
      </c>
      <c r="D3385" s="36"/>
      <c r="E3385" s="152">
        <v>42217</v>
      </c>
      <c r="F3385" s="58">
        <v>44482</v>
      </c>
      <c r="G3385" s="5">
        <f t="shared" si="314"/>
        <v>6.2054794520547949</v>
      </c>
      <c r="H3385" s="11">
        <v>10</v>
      </c>
      <c r="I3385" s="11"/>
      <c r="J3385" s="87">
        <v>0.05</v>
      </c>
      <c r="K3385" s="88">
        <f t="shared" si="315"/>
        <v>9.5000000000000001E-2</v>
      </c>
      <c r="L3385" s="238">
        <v>979212</v>
      </c>
      <c r="M3385" s="238">
        <v>782661.3</v>
      </c>
      <c r="N3385" s="89">
        <v>0.05</v>
      </c>
      <c r="O3385" s="239">
        <f t="shared" si="317"/>
        <v>1028172.6000000001</v>
      </c>
      <c r="P3385" s="238">
        <f t="shared" si="318"/>
        <v>606128.87453424663</v>
      </c>
      <c r="Q3385" s="238">
        <f t="shared" si="319"/>
        <v>422043.72546575346</v>
      </c>
      <c r="R3385" s="89">
        <v>0.05</v>
      </c>
      <c r="S3385" s="238">
        <f t="shared" si="316"/>
        <v>400941.53919246577</v>
      </c>
    </row>
    <row r="3386" spans="2:19" ht="15" customHeight="1" x14ac:dyDescent="0.25">
      <c r="B3386" s="11">
        <v>3382</v>
      </c>
      <c r="C3386" s="161" t="s">
        <v>1544</v>
      </c>
      <c r="D3386" s="36"/>
      <c r="E3386" s="152">
        <v>42217</v>
      </c>
      <c r="F3386" s="58">
        <v>44482</v>
      </c>
      <c r="G3386" s="5">
        <f t="shared" si="314"/>
        <v>6.2054794520547949</v>
      </c>
      <c r="H3386" s="11">
        <v>10</v>
      </c>
      <c r="I3386" s="11"/>
      <c r="J3386" s="87">
        <v>0.05</v>
      </c>
      <c r="K3386" s="88">
        <f t="shared" si="315"/>
        <v>9.5000000000000001E-2</v>
      </c>
      <c r="L3386" s="238">
        <v>979212</v>
      </c>
      <c r="M3386" s="238">
        <v>782661.3</v>
      </c>
      <c r="N3386" s="89">
        <v>0.05</v>
      </c>
      <c r="O3386" s="239">
        <f t="shared" si="317"/>
        <v>1028172.6000000001</v>
      </c>
      <c r="P3386" s="238">
        <f t="shared" si="318"/>
        <v>606128.87453424663</v>
      </c>
      <c r="Q3386" s="238">
        <f t="shared" si="319"/>
        <v>422043.72546575346</v>
      </c>
      <c r="R3386" s="89">
        <v>0.05</v>
      </c>
      <c r="S3386" s="238">
        <f t="shared" si="316"/>
        <v>400941.53919246577</v>
      </c>
    </row>
    <row r="3387" spans="2:19" ht="15" customHeight="1" x14ac:dyDescent="0.25">
      <c r="B3387" s="11">
        <v>3383</v>
      </c>
      <c r="C3387" s="161" t="s">
        <v>1544</v>
      </c>
      <c r="D3387" s="36"/>
      <c r="E3387" s="152">
        <v>42217</v>
      </c>
      <c r="F3387" s="58">
        <v>44482</v>
      </c>
      <c r="G3387" s="5">
        <f t="shared" si="314"/>
        <v>6.2054794520547949</v>
      </c>
      <c r="H3387" s="11">
        <v>10</v>
      </c>
      <c r="I3387" s="11"/>
      <c r="J3387" s="87">
        <v>0.05</v>
      </c>
      <c r="K3387" s="88">
        <f t="shared" si="315"/>
        <v>9.5000000000000001E-2</v>
      </c>
      <c r="L3387" s="238">
        <v>979212</v>
      </c>
      <c r="M3387" s="238">
        <v>782661.3</v>
      </c>
      <c r="N3387" s="89">
        <v>0.05</v>
      </c>
      <c r="O3387" s="239">
        <f t="shared" si="317"/>
        <v>1028172.6000000001</v>
      </c>
      <c r="P3387" s="238">
        <f t="shared" si="318"/>
        <v>606128.87453424663</v>
      </c>
      <c r="Q3387" s="238">
        <f t="shared" si="319"/>
        <v>422043.72546575346</v>
      </c>
      <c r="R3387" s="89">
        <v>0.05</v>
      </c>
      <c r="S3387" s="238">
        <f t="shared" si="316"/>
        <v>400941.53919246577</v>
      </c>
    </row>
    <row r="3388" spans="2:19" ht="15" customHeight="1" x14ac:dyDescent="0.25">
      <c r="B3388" s="11">
        <v>3384</v>
      </c>
      <c r="C3388" s="161" t="s">
        <v>1544</v>
      </c>
      <c r="D3388" s="36"/>
      <c r="E3388" s="152">
        <v>42217</v>
      </c>
      <c r="F3388" s="58">
        <v>44482</v>
      </c>
      <c r="G3388" s="5">
        <f t="shared" si="314"/>
        <v>6.2054794520547949</v>
      </c>
      <c r="H3388" s="11">
        <v>10</v>
      </c>
      <c r="I3388" s="11"/>
      <c r="J3388" s="87">
        <v>0.05</v>
      </c>
      <c r="K3388" s="88">
        <f t="shared" si="315"/>
        <v>9.5000000000000001E-2</v>
      </c>
      <c r="L3388" s="238">
        <v>979212</v>
      </c>
      <c r="M3388" s="238">
        <v>782661.3</v>
      </c>
      <c r="N3388" s="89">
        <v>0.05</v>
      </c>
      <c r="O3388" s="239">
        <f t="shared" si="317"/>
        <v>1028172.6000000001</v>
      </c>
      <c r="P3388" s="238">
        <f t="shared" si="318"/>
        <v>606128.87453424663</v>
      </c>
      <c r="Q3388" s="238">
        <f t="shared" si="319"/>
        <v>422043.72546575346</v>
      </c>
      <c r="R3388" s="89">
        <v>0.05</v>
      </c>
      <c r="S3388" s="238">
        <f t="shared" si="316"/>
        <v>400941.53919246577</v>
      </c>
    </row>
    <row r="3389" spans="2:19" ht="15" customHeight="1" x14ac:dyDescent="0.25">
      <c r="B3389" s="11">
        <v>3385</v>
      </c>
      <c r="C3389" s="161" t="s">
        <v>1544</v>
      </c>
      <c r="D3389" s="36"/>
      <c r="E3389" s="152">
        <v>42217</v>
      </c>
      <c r="F3389" s="58">
        <v>44482</v>
      </c>
      <c r="G3389" s="5">
        <f t="shared" si="314"/>
        <v>6.2054794520547949</v>
      </c>
      <c r="H3389" s="11">
        <v>10</v>
      </c>
      <c r="I3389" s="11"/>
      <c r="J3389" s="87">
        <v>0.05</v>
      </c>
      <c r="K3389" s="88">
        <f t="shared" si="315"/>
        <v>9.5000000000000001E-2</v>
      </c>
      <c r="L3389" s="238">
        <v>979212</v>
      </c>
      <c r="M3389" s="238">
        <v>782661.3</v>
      </c>
      <c r="N3389" s="89">
        <v>0.05</v>
      </c>
      <c r="O3389" s="239">
        <f t="shared" si="317"/>
        <v>1028172.6000000001</v>
      </c>
      <c r="P3389" s="238">
        <f t="shared" si="318"/>
        <v>606128.87453424663</v>
      </c>
      <c r="Q3389" s="238">
        <f t="shared" si="319"/>
        <v>422043.72546575346</v>
      </c>
      <c r="R3389" s="89">
        <v>0.05</v>
      </c>
      <c r="S3389" s="238">
        <f t="shared" si="316"/>
        <v>400941.53919246577</v>
      </c>
    </row>
    <row r="3390" spans="2:19" ht="15" customHeight="1" x14ac:dyDescent="0.25">
      <c r="B3390" s="11">
        <v>3386</v>
      </c>
      <c r="C3390" s="161" t="s">
        <v>1544</v>
      </c>
      <c r="D3390" s="36"/>
      <c r="E3390" s="152">
        <v>42217</v>
      </c>
      <c r="F3390" s="58">
        <v>44482</v>
      </c>
      <c r="G3390" s="5">
        <f t="shared" si="314"/>
        <v>6.2054794520547949</v>
      </c>
      <c r="H3390" s="11">
        <v>10</v>
      </c>
      <c r="I3390" s="11"/>
      <c r="J3390" s="87">
        <v>0.05</v>
      </c>
      <c r="K3390" s="88">
        <f t="shared" si="315"/>
        <v>9.5000000000000001E-2</v>
      </c>
      <c r="L3390" s="238">
        <v>979212</v>
      </c>
      <c r="M3390" s="238">
        <v>782661.3</v>
      </c>
      <c r="N3390" s="89">
        <v>0.05</v>
      </c>
      <c r="O3390" s="239">
        <f t="shared" si="317"/>
        <v>1028172.6000000001</v>
      </c>
      <c r="P3390" s="238">
        <f t="shared" si="318"/>
        <v>606128.87453424663</v>
      </c>
      <c r="Q3390" s="238">
        <f t="shared" si="319"/>
        <v>422043.72546575346</v>
      </c>
      <c r="R3390" s="89">
        <v>0.05</v>
      </c>
      <c r="S3390" s="238">
        <f t="shared" si="316"/>
        <v>400941.53919246577</v>
      </c>
    </row>
    <row r="3391" spans="2:19" ht="15" customHeight="1" x14ac:dyDescent="0.25">
      <c r="B3391" s="11">
        <v>3387</v>
      </c>
      <c r="C3391" s="161" t="s">
        <v>1544</v>
      </c>
      <c r="D3391" s="36"/>
      <c r="E3391" s="152">
        <v>42217</v>
      </c>
      <c r="F3391" s="58">
        <v>44482</v>
      </c>
      <c r="G3391" s="5">
        <f t="shared" si="314"/>
        <v>6.2054794520547949</v>
      </c>
      <c r="H3391" s="11">
        <v>10</v>
      </c>
      <c r="I3391" s="11"/>
      <c r="J3391" s="87">
        <v>0.05</v>
      </c>
      <c r="K3391" s="88">
        <f t="shared" si="315"/>
        <v>9.5000000000000001E-2</v>
      </c>
      <c r="L3391" s="238">
        <v>979212</v>
      </c>
      <c r="M3391" s="238">
        <v>782661.3</v>
      </c>
      <c r="N3391" s="89">
        <v>0.05</v>
      </c>
      <c r="O3391" s="239">
        <f t="shared" si="317"/>
        <v>1028172.6000000001</v>
      </c>
      <c r="P3391" s="238">
        <f t="shared" si="318"/>
        <v>606128.87453424663</v>
      </c>
      <c r="Q3391" s="238">
        <f t="shared" si="319"/>
        <v>422043.72546575346</v>
      </c>
      <c r="R3391" s="89">
        <v>0.05</v>
      </c>
      <c r="S3391" s="238">
        <f t="shared" si="316"/>
        <v>400941.53919246577</v>
      </c>
    </row>
    <row r="3392" spans="2:19" ht="15" customHeight="1" x14ac:dyDescent="0.25">
      <c r="B3392" s="11">
        <v>3388</v>
      </c>
      <c r="C3392" s="161" t="s">
        <v>1544</v>
      </c>
      <c r="D3392" s="36"/>
      <c r="E3392" s="152">
        <v>42217</v>
      </c>
      <c r="F3392" s="58">
        <v>44482</v>
      </c>
      <c r="G3392" s="5">
        <f t="shared" si="314"/>
        <v>6.2054794520547949</v>
      </c>
      <c r="H3392" s="11">
        <v>10</v>
      </c>
      <c r="I3392" s="11"/>
      <c r="J3392" s="87">
        <v>0.05</v>
      </c>
      <c r="K3392" s="88">
        <f t="shared" si="315"/>
        <v>9.5000000000000001E-2</v>
      </c>
      <c r="L3392" s="238">
        <v>979212</v>
      </c>
      <c r="M3392" s="238">
        <v>782661.3</v>
      </c>
      <c r="N3392" s="89">
        <v>0.05</v>
      </c>
      <c r="O3392" s="239">
        <f t="shared" si="317"/>
        <v>1028172.6000000001</v>
      </c>
      <c r="P3392" s="238">
        <f t="shared" si="318"/>
        <v>606128.87453424663</v>
      </c>
      <c r="Q3392" s="238">
        <f t="shared" si="319"/>
        <v>422043.72546575346</v>
      </c>
      <c r="R3392" s="89">
        <v>0.05</v>
      </c>
      <c r="S3392" s="238">
        <f t="shared" si="316"/>
        <v>400941.53919246577</v>
      </c>
    </row>
    <row r="3393" spans="2:19" ht="15" customHeight="1" x14ac:dyDescent="0.25">
      <c r="B3393" s="11">
        <v>3389</v>
      </c>
      <c r="C3393" s="161" t="s">
        <v>1544</v>
      </c>
      <c r="D3393" s="36"/>
      <c r="E3393" s="152">
        <v>42217</v>
      </c>
      <c r="F3393" s="58">
        <v>44482</v>
      </c>
      <c r="G3393" s="5">
        <f t="shared" si="314"/>
        <v>6.2054794520547949</v>
      </c>
      <c r="H3393" s="11">
        <v>10</v>
      </c>
      <c r="I3393" s="11"/>
      <c r="J3393" s="87">
        <v>0.05</v>
      </c>
      <c r="K3393" s="88">
        <f t="shared" si="315"/>
        <v>9.5000000000000001E-2</v>
      </c>
      <c r="L3393" s="238">
        <v>979212</v>
      </c>
      <c r="M3393" s="238">
        <v>782661.3</v>
      </c>
      <c r="N3393" s="89">
        <v>0.05</v>
      </c>
      <c r="O3393" s="239">
        <f t="shared" si="317"/>
        <v>1028172.6000000001</v>
      </c>
      <c r="P3393" s="238">
        <f t="shared" si="318"/>
        <v>606128.87453424663</v>
      </c>
      <c r="Q3393" s="238">
        <f t="shared" si="319"/>
        <v>422043.72546575346</v>
      </c>
      <c r="R3393" s="89">
        <v>0.05</v>
      </c>
      <c r="S3393" s="238">
        <f t="shared" si="316"/>
        <v>400941.53919246577</v>
      </c>
    </row>
    <row r="3394" spans="2:19" ht="15" customHeight="1" x14ac:dyDescent="0.25">
      <c r="B3394" s="11">
        <v>3390</v>
      </c>
      <c r="C3394" s="161" t="s">
        <v>1544</v>
      </c>
      <c r="D3394" s="36"/>
      <c r="E3394" s="152">
        <v>42217</v>
      </c>
      <c r="F3394" s="58">
        <v>44482</v>
      </c>
      <c r="G3394" s="5">
        <f t="shared" si="314"/>
        <v>6.2054794520547949</v>
      </c>
      <c r="H3394" s="11">
        <v>10</v>
      </c>
      <c r="I3394" s="11"/>
      <c r="J3394" s="87">
        <v>0.05</v>
      </c>
      <c r="K3394" s="88">
        <f t="shared" si="315"/>
        <v>9.5000000000000001E-2</v>
      </c>
      <c r="L3394" s="238">
        <v>979212</v>
      </c>
      <c r="M3394" s="238">
        <v>782661.3</v>
      </c>
      <c r="N3394" s="89">
        <v>0.05</v>
      </c>
      <c r="O3394" s="239">
        <f t="shared" si="317"/>
        <v>1028172.6000000001</v>
      </c>
      <c r="P3394" s="238">
        <f t="shared" si="318"/>
        <v>606128.87453424663</v>
      </c>
      <c r="Q3394" s="238">
        <f t="shared" si="319"/>
        <v>422043.72546575346</v>
      </c>
      <c r="R3394" s="89">
        <v>0.05</v>
      </c>
      <c r="S3394" s="238">
        <f t="shared" si="316"/>
        <v>400941.53919246577</v>
      </c>
    </row>
    <row r="3395" spans="2:19" ht="15" customHeight="1" x14ac:dyDescent="0.25">
      <c r="B3395" s="11">
        <v>3391</v>
      </c>
      <c r="C3395" s="161" t="s">
        <v>1544</v>
      </c>
      <c r="D3395" s="36"/>
      <c r="E3395" s="152">
        <v>42217</v>
      </c>
      <c r="F3395" s="58">
        <v>44482</v>
      </c>
      <c r="G3395" s="5">
        <f t="shared" si="314"/>
        <v>6.2054794520547949</v>
      </c>
      <c r="H3395" s="11">
        <v>10</v>
      </c>
      <c r="I3395" s="11"/>
      <c r="J3395" s="87">
        <v>0.05</v>
      </c>
      <c r="K3395" s="88">
        <f t="shared" si="315"/>
        <v>9.5000000000000001E-2</v>
      </c>
      <c r="L3395" s="238">
        <v>979212</v>
      </c>
      <c r="M3395" s="238">
        <v>782661.3</v>
      </c>
      <c r="N3395" s="89">
        <v>0.05</v>
      </c>
      <c r="O3395" s="239">
        <f t="shared" si="317"/>
        <v>1028172.6000000001</v>
      </c>
      <c r="P3395" s="238">
        <f t="shared" si="318"/>
        <v>606128.87453424663</v>
      </c>
      <c r="Q3395" s="238">
        <f t="shared" si="319"/>
        <v>422043.72546575346</v>
      </c>
      <c r="R3395" s="89">
        <v>0.05</v>
      </c>
      <c r="S3395" s="238">
        <f t="shared" si="316"/>
        <v>400941.53919246577</v>
      </c>
    </row>
    <row r="3396" spans="2:19" ht="15" customHeight="1" x14ac:dyDescent="0.25">
      <c r="B3396" s="11">
        <v>3392</v>
      </c>
      <c r="C3396" s="161" t="s">
        <v>1544</v>
      </c>
      <c r="D3396" s="36"/>
      <c r="E3396" s="152">
        <v>42217</v>
      </c>
      <c r="F3396" s="58">
        <v>44482</v>
      </c>
      <c r="G3396" s="5">
        <f t="shared" si="314"/>
        <v>6.2054794520547949</v>
      </c>
      <c r="H3396" s="11">
        <v>10</v>
      </c>
      <c r="I3396" s="11"/>
      <c r="J3396" s="87">
        <v>0.05</v>
      </c>
      <c r="K3396" s="88">
        <f t="shared" si="315"/>
        <v>9.5000000000000001E-2</v>
      </c>
      <c r="L3396" s="238">
        <v>979212</v>
      </c>
      <c r="M3396" s="238">
        <v>782661.3</v>
      </c>
      <c r="N3396" s="89">
        <v>0.05</v>
      </c>
      <c r="O3396" s="239">
        <f t="shared" si="317"/>
        <v>1028172.6000000001</v>
      </c>
      <c r="P3396" s="238">
        <f t="shared" si="318"/>
        <v>606128.87453424663</v>
      </c>
      <c r="Q3396" s="238">
        <f t="shared" si="319"/>
        <v>422043.72546575346</v>
      </c>
      <c r="R3396" s="89">
        <v>0.05</v>
      </c>
      <c r="S3396" s="238">
        <f t="shared" si="316"/>
        <v>400941.53919246577</v>
      </c>
    </row>
    <row r="3397" spans="2:19" ht="15" customHeight="1" x14ac:dyDescent="0.25">
      <c r="B3397" s="11">
        <v>3393</v>
      </c>
      <c r="C3397" s="161" t="s">
        <v>1544</v>
      </c>
      <c r="D3397" s="36"/>
      <c r="E3397" s="152">
        <v>42217</v>
      </c>
      <c r="F3397" s="58">
        <v>44482</v>
      </c>
      <c r="G3397" s="5">
        <f t="shared" ref="G3397:G3460" si="320">(F3397-E3397)/(EDATE(F3397,12)-F3397)</f>
        <v>6.2054794520547949</v>
      </c>
      <c r="H3397" s="11">
        <v>10</v>
      </c>
      <c r="I3397" s="11"/>
      <c r="J3397" s="87">
        <v>0.05</v>
      </c>
      <c r="K3397" s="88">
        <f t="shared" ref="K3397:K3460" si="321">(1-J3397)/H3397</f>
        <v>9.5000000000000001E-2</v>
      </c>
      <c r="L3397" s="238">
        <v>979212</v>
      </c>
      <c r="M3397" s="238">
        <v>782661.3</v>
      </c>
      <c r="N3397" s="89">
        <v>0.05</v>
      </c>
      <c r="O3397" s="239">
        <f t="shared" si="317"/>
        <v>1028172.6000000001</v>
      </c>
      <c r="P3397" s="238">
        <f t="shared" si="318"/>
        <v>606128.87453424663</v>
      </c>
      <c r="Q3397" s="238">
        <f t="shared" si="319"/>
        <v>422043.72546575346</v>
      </c>
      <c r="R3397" s="89">
        <v>0.05</v>
      </c>
      <c r="S3397" s="238">
        <f t="shared" ref="S3397:S3460" si="322">IF(M3397&lt;=0,0,IF(Q3397&lt;=J3397*O3397,J3397*O3397,Q3397*(1-R3397)))</f>
        <v>400941.53919246577</v>
      </c>
    </row>
    <row r="3398" spans="2:19" ht="15" customHeight="1" x14ac:dyDescent="0.25">
      <c r="B3398" s="11">
        <v>3394</v>
      </c>
      <c r="C3398" s="161" t="s">
        <v>1544</v>
      </c>
      <c r="D3398" s="36"/>
      <c r="E3398" s="152">
        <v>42217</v>
      </c>
      <c r="F3398" s="58">
        <v>44482</v>
      </c>
      <c r="G3398" s="5">
        <f t="shared" si="320"/>
        <v>6.2054794520547949</v>
      </c>
      <c r="H3398" s="11">
        <v>10</v>
      </c>
      <c r="I3398" s="11"/>
      <c r="J3398" s="87">
        <v>0.05</v>
      </c>
      <c r="K3398" s="88">
        <f t="shared" si="321"/>
        <v>9.5000000000000001E-2</v>
      </c>
      <c r="L3398" s="238">
        <v>979212</v>
      </c>
      <c r="M3398" s="238">
        <v>782661.3</v>
      </c>
      <c r="N3398" s="89">
        <v>0.05</v>
      </c>
      <c r="O3398" s="239">
        <f t="shared" ref="O3398:O3461" si="323">L3398*(1+N3398)</f>
        <v>1028172.6000000001</v>
      </c>
      <c r="P3398" s="238">
        <f t="shared" ref="P3398:P3461" si="324">O3398*K3398*G3398</f>
        <v>606128.87453424663</v>
      </c>
      <c r="Q3398" s="238">
        <f t="shared" ref="Q3398:Q3461" si="325">MAX(O3398-P3398,0)</f>
        <v>422043.72546575346</v>
      </c>
      <c r="R3398" s="89">
        <v>0.05</v>
      </c>
      <c r="S3398" s="238">
        <f t="shared" si="322"/>
        <v>400941.53919246577</v>
      </c>
    </row>
    <row r="3399" spans="2:19" ht="15" customHeight="1" x14ac:dyDescent="0.25">
      <c r="B3399" s="11">
        <v>3395</v>
      </c>
      <c r="C3399" s="161" t="s">
        <v>1544</v>
      </c>
      <c r="D3399" s="36"/>
      <c r="E3399" s="152">
        <v>42217</v>
      </c>
      <c r="F3399" s="58">
        <v>44482</v>
      </c>
      <c r="G3399" s="5">
        <f t="shared" si="320"/>
        <v>6.2054794520547949</v>
      </c>
      <c r="H3399" s="11">
        <v>10</v>
      </c>
      <c r="I3399" s="11"/>
      <c r="J3399" s="87">
        <v>0.05</v>
      </c>
      <c r="K3399" s="88">
        <f t="shared" si="321"/>
        <v>9.5000000000000001E-2</v>
      </c>
      <c r="L3399" s="238">
        <v>979212</v>
      </c>
      <c r="M3399" s="238">
        <v>782661.3</v>
      </c>
      <c r="N3399" s="89">
        <v>0.05</v>
      </c>
      <c r="O3399" s="239">
        <f t="shared" si="323"/>
        <v>1028172.6000000001</v>
      </c>
      <c r="P3399" s="238">
        <f t="shared" si="324"/>
        <v>606128.87453424663</v>
      </c>
      <c r="Q3399" s="238">
        <f t="shared" si="325"/>
        <v>422043.72546575346</v>
      </c>
      <c r="R3399" s="89">
        <v>0.05</v>
      </c>
      <c r="S3399" s="238">
        <f t="shared" si="322"/>
        <v>400941.53919246577</v>
      </c>
    </row>
    <row r="3400" spans="2:19" ht="15" customHeight="1" x14ac:dyDescent="0.25">
      <c r="B3400" s="11">
        <v>3396</v>
      </c>
      <c r="C3400" s="161" t="s">
        <v>1544</v>
      </c>
      <c r="D3400" s="36"/>
      <c r="E3400" s="152">
        <v>42217</v>
      </c>
      <c r="F3400" s="58">
        <v>44482</v>
      </c>
      <c r="G3400" s="5">
        <f t="shared" si="320"/>
        <v>6.2054794520547949</v>
      </c>
      <c r="H3400" s="11">
        <v>10</v>
      </c>
      <c r="I3400" s="11"/>
      <c r="J3400" s="87">
        <v>0.05</v>
      </c>
      <c r="K3400" s="88">
        <f t="shared" si="321"/>
        <v>9.5000000000000001E-2</v>
      </c>
      <c r="L3400" s="238">
        <v>979212</v>
      </c>
      <c r="M3400" s="238">
        <v>782661.3</v>
      </c>
      <c r="N3400" s="89">
        <v>0.05</v>
      </c>
      <c r="O3400" s="239">
        <f t="shared" si="323"/>
        <v>1028172.6000000001</v>
      </c>
      <c r="P3400" s="238">
        <f t="shared" si="324"/>
        <v>606128.87453424663</v>
      </c>
      <c r="Q3400" s="238">
        <f t="shared" si="325"/>
        <v>422043.72546575346</v>
      </c>
      <c r="R3400" s="89">
        <v>0.05</v>
      </c>
      <c r="S3400" s="238">
        <f t="shared" si="322"/>
        <v>400941.53919246577</v>
      </c>
    </row>
    <row r="3401" spans="2:19" ht="15" customHeight="1" x14ac:dyDescent="0.25">
      <c r="B3401" s="11">
        <v>3397</v>
      </c>
      <c r="C3401" s="161" t="s">
        <v>1544</v>
      </c>
      <c r="D3401" s="36"/>
      <c r="E3401" s="152">
        <v>42217</v>
      </c>
      <c r="F3401" s="58">
        <v>44482</v>
      </c>
      <c r="G3401" s="5">
        <f t="shared" si="320"/>
        <v>6.2054794520547949</v>
      </c>
      <c r="H3401" s="11">
        <v>10</v>
      </c>
      <c r="I3401" s="11"/>
      <c r="J3401" s="87">
        <v>0.05</v>
      </c>
      <c r="K3401" s="88">
        <f t="shared" si="321"/>
        <v>9.5000000000000001E-2</v>
      </c>
      <c r="L3401" s="238">
        <v>979212</v>
      </c>
      <c r="M3401" s="238">
        <v>782661.3</v>
      </c>
      <c r="N3401" s="89">
        <v>0.05</v>
      </c>
      <c r="O3401" s="239">
        <f t="shared" si="323"/>
        <v>1028172.6000000001</v>
      </c>
      <c r="P3401" s="238">
        <f t="shared" si="324"/>
        <v>606128.87453424663</v>
      </c>
      <c r="Q3401" s="238">
        <f t="shared" si="325"/>
        <v>422043.72546575346</v>
      </c>
      <c r="R3401" s="89">
        <v>0.05</v>
      </c>
      <c r="S3401" s="238">
        <f t="shared" si="322"/>
        <v>400941.53919246577</v>
      </c>
    </row>
    <row r="3402" spans="2:19" ht="15" customHeight="1" x14ac:dyDescent="0.25">
      <c r="B3402" s="11">
        <v>3398</v>
      </c>
      <c r="C3402" s="161" t="s">
        <v>1544</v>
      </c>
      <c r="D3402" s="36"/>
      <c r="E3402" s="152">
        <v>42217</v>
      </c>
      <c r="F3402" s="58">
        <v>44482</v>
      </c>
      <c r="G3402" s="5">
        <f t="shared" si="320"/>
        <v>6.2054794520547949</v>
      </c>
      <c r="H3402" s="11">
        <v>10</v>
      </c>
      <c r="I3402" s="11"/>
      <c r="J3402" s="87">
        <v>0.05</v>
      </c>
      <c r="K3402" s="88">
        <f t="shared" si="321"/>
        <v>9.5000000000000001E-2</v>
      </c>
      <c r="L3402" s="238">
        <v>979212</v>
      </c>
      <c r="M3402" s="238">
        <v>782661.3</v>
      </c>
      <c r="N3402" s="89">
        <v>0.05</v>
      </c>
      <c r="O3402" s="239">
        <f t="shared" si="323"/>
        <v>1028172.6000000001</v>
      </c>
      <c r="P3402" s="238">
        <f t="shared" si="324"/>
        <v>606128.87453424663</v>
      </c>
      <c r="Q3402" s="238">
        <f t="shared" si="325"/>
        <v>422043.72546575346</v>
      </c>
      <c r="R3402" s="89">
        <v>0.05</v>
      </c>
      <c r="S3402" s="238">
        <f t="shared" si="322"/>
        <v>400941.53919246577</v>
      </c>
    </row>
    <row r="3403" spans="2:19" ht="15" customHeight="1" x14ac:dyDescent="0.25">
      <c r="B3403" s="11">
        <v>3399</v>
      </c>
      <c r="C3403" s="161" t="s">
        <v>1544</v>
      </c>
      <c r="D3403" s="36"/>
      <c r="E3403" s="152">
        <v>42217</v>
      </c>
      <c r="F3403" s="58">
        <v>44482</v>
      </c>
      <c r="G3403" s="5">
        <f t="shared" si="320"/>
        <v>6.2054794520547949</v>
      </c>
      <c r="H3403" s="11">
        <v>10</v>
      </c>
      <c r="I3403" s="11"/>
      <c r="J3403" s="87">
        <v>0.05</v>
      </c>
      <c r="K3403" s="88">
        <f t="shared" si="321"/>
        <v>9.5000000000000001E-2</v>
      </c>
      <c r="L3403" s="238">
        <v>979212</v>
      </c>
      <c r="M3403" s="238">
        <v>782661.3</v>
      </c>
      <c r="N3403" s="89">
        <v>0.05</v>
      </c>
      <c r="O3403" s="239">
        <f t="shared" si="323"/>
        <v>1028172.6000000001</v>
      </c>
      <c r="P3403" s="238">
        <f t="shared" si="324"/>
        <v>606128.87453424663</v>
      </c>
      <c r="Q3403" s="238">
        <f t="shared" si="325"/>
        <v>422043.72546575346</v>
      </c>
      <c r="R3403" s="89">
        <v>0.05</v>
      </c>
      <c r="S3403" s="238">
        <f t="shared" si="322"/>
        <v>400941.53919246577</v>
      </c>
    </row>
    <row r="3404" spans="2:19" ht="15" customHeight="1" x14ac:dyDescent="0.25">
      <c r="B3404" s="11">
        <v>3400</v>
      </c>
      <c r="C3404" s="161" t="s">
        <v>1544</v>
      </c>
      <c r="D3404" s="36"/>
      <c r="E3404" s="152">
        <v>42217</v>
      </c>
      <c r="F3404" s="58">
        <v>44482</v>
      </c>
      <c r="G3404" s="5">
        <f t="shared" si="320"/>
        <v>6.2054794520547949</v>
      </c>
      <c r="H3404" s="11">
        <v>10</v>
      </c>
      <c r="I3404" s="11"/>
      <c r="J3404" s="87">
        <v>0.05</v>
      </c>
      <c r="K3404" s="88">
        <f t="shared" si="321"/>
        <v>9.5000000000000001E-2</v>
      </c>
      <c r="L3404" s="238">
        <v>979212</v>
      </c>
      <c r="M3404" s="238">
        <v>782661.3</v>
      </c>
      <c r="N3404" s="89">
        <v>0.05</v>
      </c>
      <c r="O3404" s="239">
        <f t="shared" si="323"/>
        <v>1028172.6000000001</v>
      </c>
      <c r="P3404" s="238">
        <f t="shared" si="324"/>
        <v>606128.87453424663</v>
      </c>
      <c r="Q3404" s="238">
        <f t="shared" si="325"/>
        <v>422043.72546575346</v>
      </c>
      <c r="R3404" s="89">
        <v>0.05</v>
      </c>
      <c r="S3404" s="238">
        <f t="shared" si="322"/>
        <v>400941.53919246577</v>
      </c>
    </row>
    <row r="3405" spans="2:19" ht="15" customHeight="1" x14ac:dyDescent="0.25">
      <c r="B3405" s="11">
        <v>3401</v>
      </c>
      <c r="C3405" s="161" t="s">
        <v>1544</v>
      </c>
      <c r="D3405" s="36"/>
      <c r="E3405" s="152">
        <v>42217</v>
      </c>
      <c r="F3405" s="58">
        <v>44482</v>
      </c>
      <c r="G3405" s="5">
        <f t="shared" si="320"/>
        <v>6.2054794520547949</v>
      </c>
      <c r="H3405" s="11">
        <v>10</v>
      </c>
      <c r="I3405" s="11"/>
      <c r="J3405" s="87">
        <v>0.05</v>
      </c>
      <c r="K3405" s="88">
        <f t="shared" si="321"/>
        <v>9.5000000000000001E-2</v>
      </c>
      <c r="L3405" s="238">
        <v>979212</v>
      </c>
      <c r="M3405" s="238">
        <v>782661.3</v>
      </c>
      <c r="N3405" s="89">
        <v>0.05</v>
      </c>
      <c r="O3405" s="239">
        <f t="shared" si="323"/>
        <v>1028172.6000000001</v>
      </c>
      <c r="P3405" s="238">
        <f t="shared" si="324"/>
        <v>606128.87453424663</v>
      </c>
      <c r="Q3405" s="238">
        <f t="shared" si="325"/>
        <v>422043.72546575346</v>
      </c>
      <c r="R3405" s="89">
        <v>0.05</v>
      </c>
      <c r="S3405" s="238">
        <f t="shared" si="322"/>
        <v>400941.53919246577</v>
      </c>
    </row>
    <row r="3406" spans="2:19" ht="15" customHeight="1" x14ac:dyDescent="0.25">
      <c r="B3406" s="11">
        <v>3402</v>
      </c>
      <c r="C3406" s="161" t="s">
        <v>1544</v>
      </c>
      <c r="D3406" s="36"/>
      <c r="E3406" s="152">
        <v>42217</v>
      </c>
      <c r="F3406" s="58">
        <v>44482</v>
      </c>
      <c r="G3406" s="5">
        <f t="shared" si="320"/>
        <v>6.2054794520547949</v>
      </c>
      <c r="H3406" s="11">
        <v>10</v>
      </c>
      <c r="I3406" s="11"/>
      <c r="J3406" s="87">
        <v>0.05</v>
      </c>
      <c r="K3406" s="88">
        <f t="shared" si="321"/>
        <v>9.5000000000000001E-2</v>
      </c>
      <c r="L3406" s="238">
        <v>979212</v>
      </c>
      <c r="M3406" s="238">
        <v>782661.3</v>
      </c>
      <c r="N3406" s="89">
        <v>0.05</v>
      </c>
      <c r="O3406" s="239">
        <f t="shared" si="323"/>
        <v>1028172.6000000001</v>
      </c>
      <c r="P3406" s="238">
        <f t="shared" si="324"/>
        <v>606128.87453424663</v>
      </c>
      <c r="Q3406" s="238">
        <f t="shared" si="325"/>
        <v>422043.72546575346</v>
      </c>
      <c r="R3406" s="89">
        <v>0.05</v>
      </c>
      <c r="S3406" s="238">
        <f t="shared" si="322"/>
        <v>400941.53919246577</v>
      </c>
    </row>
    <row r="3407" spans="2:19" ht="15" customHeight="1" x14ac:dyDescent="0.25">
      <c r="B3407" s="11">
        <v>3403</v>
      </c>
      <c r="C3407" s="161" t="s">
        <v>1544</v>
      </c>
      <c r="D3407" s="36"/>
      <c r="E3407" s="152">
        <v>42217</v>
      </c>
      <c r="F3407" s="58">
        <v>44482</v>
      </c>
      <c r="G3407" s="5">
        <f t="shared" si="320"/>
        <v>6.2054794520547949</v>
      </c>
      <c r="H3407" s="11">
        <v>10</v>
      </c>
      <c r="I3407" s="11"/>
      <c r="J3407" s="87">
        <v>0.05</v>
      </c>
      <c r="K3407" s="88">
        <f t="shared" si="321"/>
        <v>9.5000000000000001E-2</v>
      </c>
      <c r="L3407" s="238">
        <v>979212</v>
      </c>
      <c r="M3407" s="238">
        <v>782661.3</v>
      </c>
      <c r="N3407" s="89">
        <v>0.05</v>
      </c>
      <c r="O3407" s="239">
        <f t="shared" si="323"/>
        <v>1028172.6000000001</v>
      </c>
      <c r="P3407" s="238">
        <f t="shared" si="324"/>
        <v>606128.87453424663</v>
      </c>
      <c r="Q3407" s="238">
        <f t="shared" si="325"/>
        <v>422043.72546575346</v>
      </c>
      <c r="R3407" s="89">
        <v>0.05</v>
      </c>
      <c r="S3407" s="238">
        <f t="shared" si="322"/>
        <v>400941.53919246577</v>
      </c>
    </row>
    <row r="3408" spans="2:19" ht="15" customHeight="1" x14ac:dyDescent="0.25">
      <c r="B3408" s="11">
        <v>3404</v>
      </c>
      <c r="C3408" s="161" t="s">
        <v>1544</v>
      </c>
      <c r="D3408" s="36"/>
      <c r="E3408" s="152">
        <v>42217</v>
      </c>
      <c r="F3408" s="58">
        <v>44482</v>
      </c>
      <c r="G3408" s="5">
        <f t="shared" si="320"/>
        <v>6.2054794520547949</v>
      </c>
      <c r="H3408" s="11">
        <v>10</v>
      </c>
      <c r="I3408" s="11"/>
      <c r="J3408" s="87">
        <v>0.05</v>
      </c>
      <c r="K3408" s="88">
        <f t="shared" si="321"/>
        <v>9.5000000000000001E-2</v>
      </c>
      <c r="L3408" s="238">
        <v>979212</v>
      </c>
      <c r="M3408" s="238">
        <v>782661.3</v>
      </c>
      <c r="N3408" s="89">
        <v>0.05</v>
      </c>
      <c r="O3408" s="239">
        <f t="shared" si="323"/>
        <v>1028172.6000000001</v>
      </c>
      <c r="P3408" s="238">
        <f t="shared" si="324"/>
        <v>606128.87453424663</v>
      </c>
      <c r="Q3408" s="238">
        <f t="shared" si="325"/>
        <v>422043.72546575346</v>
      </c>
      <c r="R3408" s="89">
        <v>0.05</v>
      </c>
      <c r="S3408" s="238">
        <f t="shared" si="322"/>
        <v>400941.53919246577</v>
      </c>
    </row>
    <row r="3409" spans="2:19" ht="15" customHeight="1" x14ac:dyDescent="0.25">
      <c r="B3409" s="11">
        <v>3405</v>
      </c>
      <c r="C3409" s="161" t="s">
        <v>1545</v>
      </c>
      <c r="D3409" s="36"/>
      <c r="E3409" s="152">
        <v>42217</v>
      </c>
      <c r="F3409" s="58">
        <v>44482</v>
      </c>
      <c r="G3409" s="5">
        <f t="shared" si="320"/>
        <v>6.2054794520547949</v>
      </c>
      <c r="H3409" s="11">
        <v>10</v>
      </c>
      <c r="I3409" s="11"/>
      <c r="J3409" s="87">
        <v>0.05</v>
      </c>
      <c r="K3409" s="88">
        <f t="shared" si="321"/>
        <v>9.5000000000000001E-2</v>
      </c>
      <c r="L3409" s="238">
        <v>1189326</v>
      </c>
      <c r="M3409" s="238">
        <v>950600.49</v>
      </c>
      <c r="N3409" s="89">
        <v>7.0000000000000007E-2</v>
      </c>
      <c r="O3409" s="239">
        <f t="shared" si="323"/>
        <v>1272578.82</v>
      </c>
      <c r="P3409" s="238">
        <f t="shared" si="324"/>
        <v>750211.36326986307</v>
      </c>
      <c r="Q3409" s="238">
        <f t="shared" si="325"/>
        <v>522367.456730137</v>
      </c>
      <c r="R3409" s="89">
        <v>0.05</v>
      </c>
      <c r="S3409" s="238">
        <f t="shared" si="322"/>
        <v>496249.08389363013</v>
      </c>
    </row>
    <row r="3410" spans="2:19" ht="15" customHeight="1" x14ac:dyDescent="0.25">
      <c r="B3410" s="11">
        <v>3406</v>
      </c>
      <c r="C3410" s="161" t="s">
        <v>1546</v>
      </c>
      <c r="D3410" s="36"/>
      <c r="E3410" s="152">
        <v>42217</v>
      </c>
      <c r="F3410" s="58">
        <v>44482</v>
      </c>
      <c r="G3410" s="5">
        <f t="shared" si="320"/>
        <v>6.2054794520547949</v>
      </c>
      <c r="H3410" s="11">
        <v>10</v>
      </c>
      <c r="I3410" s="11"/>
      <c r="J3410" s="87">
        <v>0.05</v>
      </c>
      <c r="K3410" s="88">
        <f t="shared" si="321"/>
        <v>9.5000000000000001E-2</v>
      </c>
      <c r="L3410" s="238">
        <v>1666666</v>
      </c>
      <c r="M3410" s="238">
        <v>1332127.22</v>
      </c>
      <c r="N3410" s="89">
        <v>0.05</v>
      </c>
      <c r="O3410" s="239">
        <f t="shared" si="323"/>
        <v>1749999.3</v>
      </c>
      <c r="P3410" s="238">
        <f t="shared" si="324"/>
        <v>1031660.5462397261</v>
      </c>
      <c r="Q3410" s="238">
        <f t="shared" si="325"/>
        <v>718338.75376027392</v>
      </c>
      <c r="R3410" s="89">
        <v>0.05</v>
      </c>
      <c r="S3410" s="238">
        <f t="shared" si="322"/>
        <v>682421.81607226015</v>
      </c>
    </row>
    <row r="3411" spans="2:19" ht="15" customHeight="1" x14ac:dyDescent="0.25">
      <c r="B3411" s="11">
        <v>3407</v>
      </c>
      <c r="C3411" s="161" t="s">
        <v>1547</v>
      </c>
      <c r="D3411" s="36"/>
      <c r="E3411" s="152">
        <v>42217</v>
      </c>
      <c r="F3411" s="58">
        <v>44482</v>
      </c>
      <c r="G3411" s="5">
        <f t="shared" si="320"/>
        <v>6.2054794520547949</v>
      </c>
      <c r="H3411" s="11">
        <v>15</v>
      </c>
      <c r="I3411" s="11"/>
      <c r="J3411" s="87">
        <v>0.05</v>
      </c>
      <c r="K3411" s="88">
        <f t="shared" si="321"/>
        <v>6.3333333333333325E-2</v>
      </c>
      <c r="L3411" s="238">
        <v>1885511</v>
      </c>
      <c r="M3411" s="238">
        <v>1507044.93</v>
      </c>
      <c r="N3411" s="89">
        <v>0.05</v>
      </c>
      <c r="O3411" s="239">
        <f t="shared" si="323"/>
        <v>1979786.55</v>
      </c>
      <c r="P3411" s="238">
        <f t="shared" si="324"/>
        <v>778083.23451369849</v>
      </c>
      <c r="Q3411" s="238">
        <f t="shared" si="325"/>
        <v>1201703.3154863017</v>
      </c>
      <c r="R3411" s="89">
        <v>0.05</v>
      </c>
      <c r="S3411" s="238">
        <f t="shared" si="322"/>
        <v>1141618.1497119865</v>
      </c>
    </row>
    <row r="3412" spans="2:19" ht="15" customHeight="1" x14ac:dyDescent="0.25">
      <c r="B3412" s="11">
        <v>3408</v>
      </c>
      <c r="C3412" s="161" t="s">
        <v>1547</v>
      </c>
      <c r="D3412" s="36"/>
      <c r="E3412" s="152">
        <v>42217</v>
      </c>
      <c r="F3412" s="58">
        <v>44482</v>
      </c>
      <c r="G3412" s="5">
        <f t="shared" si="320"/>
        <v>6.2054794520547949</v>
      </c>
      <c r="H3412" s="11">
        <v>15</v>
      </c>
      <c r="I3412" s="11"/>
      <c r="J3412" s="87">
        <v>0.05</v>
      </c>
      <c r="K3412" s="88">
        <f t="shared" si="321"/>
        <v>6.3333333333333325E-2</v>
      </c>
      <c r="L3412" s="238">
        <v>1885511</v>
      </c>
      <c r="M3412" s="238">
        <v>1507044.93</v>
      </c>
      <c r="N3412" s="89">
        <v>0.05</v>
      </c>
      <c r="O3412" s="239">
        <f t="shared" si="323"/>
        <v>1979786.55</v>
      </c>
      <c r="P3412" s="238">
        <f t="shared" si="324"/>
        <v>778083.23451369849</v>
      </c>
      <c r="Q3412" s="238">
        <f t="shared" si="325"/>
        <v>1201703.3154863017</v>
      </c>
      <c r="R3412" s="89">
        <v>0.05</v>
      </c>
      <c r="S3412" s="238">
        <f t="shared" si="322"/>
        <v>1141618.1497119865</v>
      </c>
    </row>
    <row r="3413" spans="2:19" x14ac:dyDescent="0.25">
      <c r="B3413" s="11">
        <v>3409</v>
      </c>
      <c r="C3413" s="161" t="s">
        <v>1548</v>
      </c>
      <c r="D3413" s="36"/>
      <c r="E3413" s="152">
        <v>42217</v>
      </c>
      <c r="F3413" s="58">
        <v>44482</v>
      </c>
      <c r="G3413" s="5">
        <f t="shared" si="320"/>
        <v>6.2054794520547949</v>
      </c>
      <c r="H3413" s="11">
        <v>25</v>
      </c>
      <c r="I3413" s="11"/>
      <c r="J3413" s="87">
        <v>0.05</v>
      </c>
      <c r="K3413" s="88">
        <f t="shared" si="321"/>
        <v>3.7999999999999999E-2</v>
      </c>
      <c r="L3413" s="238">
        <v>36002061</v>
      </c>
      <c r="M3413" s="238">
        <v>28775606.77</v>
      </c>
      <c r="N3413" s="89">
        <v>0.05</v>
      </c>
      <c r="O3413" s="239">
        <f t="shared" si="323"/>
        <v>37802164.050000004</v>
      </c>
      <c r="P3413" s="238">
        <f t="shared" si="324"/>
        <v>8914060.9857082199</v>
      </c>
      <c r="Q3413" s="238">
        <f t="shared" si="325"/>
        <v>28888103.064291783</v>
      </c>
      <c r="R3413" s="89">
        <v>0.05</v>
      </c>
      <c r="S3413" s="238">
        <f t="shared" si="322"/>
        <v>27443697.911077194</v>
      </c>
    </row>
    <row r="3414" spans="2:19" x14ac:dyDescent="0.25">
      <c r="B3414" s="11">
        <v>3410</v>
      </c>
      <c r="C3414" s="161" t="s">
        <v>1549</v>
      </c>
      <c r="D3414" s="36"/>
      <c r="E3414" s="152">
        <v>42217</v>
      </c>
      <c r="F3414" s="58">
        <v>44482</v>
      </c>
      <c r="G3414" s="5">
        <f t="shared" si="320"/>
        <v>6.2054794520547949</v>
      </c>
      <c r="H3414" s="11">
        <v>25</v>
      </c>
      <c r="I3414" s="11"/>
      <c r="J3414" s="87">
        <v>0.05</v>
      </c>
      <c r="K3414" s="88">
        <f t="shared" si="321"/>
        <v>3.7999999999999999E-2</v>
      </c>
      <c r="L3414" s="238">
        <v>9890046</v>
      </c>
      <c r="M3414" s="238">
        <v>7904882.8600000003</v>
      </c>
      <c r="N3414" s="89">
        <v>0.05</v>
      </c>
      <c r="O3414" s="239">
        <f t="shared" si="323"/>
        <v>10384548.300000001</v>
      </c>
      <c r="P3414" s="238">
        <f t="shared" si="324"/>
        <v>2448761.841591781</v>
      </c>
      <c r="Q3414" s="238">
        <f t="shared" si="325"/>
        <v>7935786.4584082197</v>
      </c>
      <c r="R3414" s="89">
        <v>0.05</v>
      </c>
      <c r="S3414" s="238">
        <f t="shared" si="322"/>
        <v>7538997.1354878088</v>
      </c>
    </row>
    <row r="3415" spans="2:19" ht="15" customHeight="1" x14ac:dyDescent="0.25">
      <c r="B3415" s="11">
        <v>3411</v>
      </c>
      <c r="C3415" s="161" t="s">
        <v>1550</v>
      </c>
      <c r="D3415" s="36"/>
      <c r="E3415" s="152">
        <v>42217</v>
      </c>
      <c r="F3415" s="58">
        <v>44482</v>
      </c>
      <c r="G3415" s="5">
        <f t="shared" si="320"/>
        <v>6.2054794520547949</v>
      </c>
      <c r="H3415" s="11">
        <v>25</v>
      </c>
      <c r="I3415" s="11"/>
      <c r="J3415" s="87">
        <v>0.05</v>
      </c>
      <c r="K3415" s="88">
        <f t="shared" si="321"/>
        <v>3.7999999999999999E-2</v>
      </c>
      <c r="L3415" s="238">
        <v>6951790</v>
      </c>
      <c r="M3415" s="238">
        <v>5556403.4299999997</v>
      </c>
      <c r="N3415" s="89">
        <v>0.05</v>
      </c>
      <c r="O3415" s="239">
        <f t="shared" si="323"/>
        <v>7299379.5</v>
      </c>
      <c r="P3415" s="238">
        <f t="shared" si="324"/>
        <v>1721253.6809999999</v>
      </c>
      <c r="Q3415" s="238">
        <f t="shared" si="325"/>
        <v>5578125.8190000001</v>
      </c>
      <c r="R3415" s="89">
        <v>0.05</v>
      </c>
      <c r="S3415" s="238">
        <f t="shared" si="322"/>
        <v>5299219.5280499998</v>
      </c>
    </row>
    <row r="3416" spans="2:19" ht="15" customHeight="1" x14ac:dyDescent="0.25">
      <c r="B3416" s="11">
        <v>3412</v>
      </c>
      <c r="C3416" s="161" t="s">
        <v>1551</v>
      </c>
      <c r="D3416" s="36"/>
      <c r="E3416" s="152">
        <v>42217</v>
      </c>
      <c r="F3416" s="58">
        <v>44482</v>
      </c>
      <c r="G3416" s="5">
        <f t="shared" si="320"/>
        <v>6.2054794520547949</v>
      </c>
      <c r="H3416" s="11">
        <v>25</v>
      </c>
      <c r="I3416" s="11"/>
      <c r="J3416" s="87">
        <v>0.05</v>
      </c>
      <c r="K3416" s="88">
        <f t="shared" si="321"/>
        <v>3.7999999999999999E-2</v>
      </c>
      <c r="L3416" s="238">
        <v>1039829</v>
      </c>
      <c r="M3416" s="238">
        <v>831111.03</v>
      </c>
      <c r="N3416" s="89">
        <v>0.05</v>
      </c>
      <c r="O3416" s="239">
        <f t="shared" si="323"/>
        <v>1091820.45</v>
      </c>
      <c r="P3416" s="238">
        <f t="shared" si="324"/>
        <v>257460.23597671234</v>
      </c>
      <c r="Q3416" s="238">
        <f t="shared" si="325"/>
        <v>834360.21402328764</v>
      </c>
      <c r="R3416" s="89">
        <v>0.05</v>
      </c>
      <c r="S3416" s="238">
        <f t="shared" si="322"/>
        <v>792642.20332212327</v>
      </c>
    </row>
    <row r="3417" spans="2:19" ht="15" customHeight="1" x14ac:dyDescent="0.25">
      <c r="B3417" s="11">
        <v>3413</v>
      </c>
      <c r="C3417" s="161" t="s">
        <v>1552</v>
      </c>
      <c r="D3417" s="36"/>
      <c r="E3417" s="152">
        <v>42217</v>
      </c>
      <c r="F3417" s="58">
        <v>44482</v>
      </c>
      <c r="G3417" s="5">
        <f t="shared" si="320"/>
        <v>6.2054794520547949</v>
      </c>
      <c r="H3417" s="11">
        <v>25</v>
      </c>
      <c r="I3417" s="11"/>
      <c r="J3417" s="87">
        <v>0.05</v>
      </c>
      <c r="K3417" s="88">
        <f t="shared" si="321"/>
        <v>3.7999999999999999E-2</v>
      </c>
      <c r="L3417" s="238">
        <v>69631439</v>
      </c>
      <c r="M3417" s="238">
        <v>55654783.439999998</v>
      </c>
      <c r="N3417" s="89">
        <v>0.05</v>
      </c>
      <c r="O3417" s="239">
        <f t="shared" si="323"/>
        <v>73113010.950000003</v>
      </c>
      <c r="P3417" s="238">
        <f t="shared" si="324"/>
        <v>17240648.910867125</v>
      </c>
      <c r="Q3417" s="238">
        <f t="shared" si="325"/>
        <v>55872362.039132878</v>
      </c>
      <c r="R3417" s="89">
        <v>0.05</v>
      </c>
      <c r="S3417" s="238">
        <f t="shared" si="322"/>
        <v>53078743.937176235</v>
      </c>
    </row>
    <row r="3418" spans="2:19" ht="15" customHeight="1" x14ac:dyDescent="0.25">
      <c r="B3418" s="11">
        <v>3414</v>
      </c>
      <c r="C3418" s="161" t="s">
        <v>1553</v>
      </c>
      <c r="D3418" s="36"/>
      <c r="E3418" s="152">
        <v>42217</v>
      </c>
      <c r="F3418" s="58">
        <v>44482</v>
      </c>
      <c r="G3418" s="5">
        <f t="shared" si="320"/>
        <v>6.2054794520547949</v>
      </c>
      <c r="H3418" s="11">
        <v>25</v>
      </c>
      <c r="I3418" s="11"/>
      <c r="J3418" s="87">
        <v>0.05</v>
      </c>
      <c r="K3418" s="88">
        <f t="shared" si="321"/>
        <v>3.7999999999999999E-2</v>
      </c>
      <c r="L3418" s="238">
        <v>1130855</v>
      </c>
      <c r="M3418" s="238">
        <v>903865.99</v>
      </c>
      <c r="N3418" s="89">
        <v>0.05</v>
      </c>
      <c r="O3418" s="239">
        <f t="shared" si="323"/>
        <v>1187397.75</v>
      </c>
      <c r="P3418" s="238">
        <f t="shared" si="324"/>
        <v>279998.14888356166</v>
      </c>
      <c r="Q3418" s="238">
        <f t="shared" si="325"/>
        <v>907399.6011164384</v>
      </c>
      <c r="R3418" s="89">
        <v>0.05</v>
      </c>
      <c r="S3418" s="238">
        <f t="shared" si="322"/>
        <v>862029.62106061645</v>
      </c>
    </row>
    <row r="3419" spans="2:19" ht="15" customHeight="1" x14ac:dyDescent="0.25">
      <c r="B3419" s="11">
        <v>3415</v>
      </c>
      <c r="C3419" s="161" t="s">
        <v>1554</v>
      </c>
      <c r="D3419" s="36"/>
      <c r="E3419" s="152">
        <v>42217</v>
      </c>
      <c r="F3419" s="58">
        <v>44482</v>
      </c>
      <c r="G3419" s="5">
        <f t="shared" si="320"/>
        <v>6.2054794520547949</v>
      </c>
      <c r="H3419" s="11">
        <v>15</v>
      </c>
      <c r="I3419" s="11"/>
      <c r="J3419" s="87">
        <v>0.05</v>
      </c>
      <c r="K3419" s="88">
        <f t="shared" si="321"/>
        <v>6.3333333333333325E-2</v>
      </c>
      <c r="L3419" s="238">
        <v>3163243</v>
      </c>
      <c r="M3419" s="238">
        <v>2528306.2799999998</v>
      </c>
      <c r="N3419" s="89">
        <v>7.0000000000000007E-2</v>
      </c>
      <c r="O3419" s="239">
        <f t="shared" si="323"/>
        <v>3384670.0100000002</v>
      </c>
      <c r="P3419" s="238">
        <f t="shared" si="324"/>
        <v>1330221.6792726028</v>
      </c>
      <c r="Q3419" s="238">
        <f t="shared" si="325"/>
        <v>2054448.3307273975</v>
      </c>
      <c r="R3419" s="89">
        <v>0.05</v>
      </c>
      <c r="S3419" s="238">
        <f t="shared" si="322"/>
        <v>1951725.9141910274</v>
      </c>
    </row>
    <row r="3420" spans="2:19" ht="15" customHeight="1" x14ac:dyDescent="0.25">
      <c r="B3420" s="11">
        <v>3416</v>
      </c>
      <c r="C3420" s="161" t="s">
        <v>1555</v>
      </c>
      <c r="D3420" s="36"/>
      <c r="E3420" s="152">
        <v>42217</v>
      </c>
      <c r="F3420" s="58">
        <v>44482</v>
      </c>
      <c r="G3420" s="5">
        <f t="shared" si="320"/>
        <v>6.2054794520547949</v>
      </c>
      <c r="H3420" s="11">
        <v>15</v>
      </c>
      <c r="I3420" s="11"/>
      <c r="J3420" s="87">
        <v>0.05</v>
      </c>
      <c r="K3420" s="88">
        <f t="shared" si="321"/>
        <v>6.3333333333333325E-2</v>
      </c>
      <c r="L3420" s="238">
        <v>7625318</v>
      </c>
      <c r="M3420" s="238">
        <v>6094738.6399999997</v>
      </c>
      <c r="N3420" s="89">
        <v>7.0000000000000007E-2</v>
      </c>
      <c r="O3420" s="239">
        <f t="shared" si="323"/>
        <v>8159090.2600000007</v>
      </c>
      <c r="P3420" s="238">
        <f t="shared" si="324"/>
        <v>3206634.2405397259</v>
      </c>
      <c r="Q3420" s="238">
        <f t="shared" si="325"/>
        <v>4952456.0194602748</v>
      </c>
      <c r="R3420" s="89">
        <v>0.05</v>
      </c>
      <c r="S3420" s="238">
        <f t="shared" si="322"/>
        <v>4704833.2184872609</v>
      </c>
    </row>
    <row r="3421" spans="2:19" ht="15" customHeight="1" x14ac:dyDescent="0.25">
      <c r="B3421" s="11">
        <v>3417</v>
      </c>
      <c r="C3421" s="161" t="s">
        <v>1556</v>
      </c>
      <c r="D3421" s="36"/>
      <c r="E3421" s="152">
        <v>42217</v>
      </c>
      <c r="F3421" s="58">
        <v>44482</v>
      </c>
      <c r="G3421" s="5">
        <f t="shared" si="320"/>
        <v>6.2054794520547949</v>
      </c>
      <c r="H3421" s="11">
        <v>8</v>
      </c>
      <c r="I3421" s="11"/>
      <c r="J3421" s="87">
        <v>0.05</v>
      </c>
      <c r="K3421" s="88">
        <f t="shared" si="321"/>
        <v>0.11874999999999999</v>
      </c>
      <c r="L3421" s="238">
        <v>864457</v>
      </c>
      <c r="M3421" s="238">
        <v>690940.3</v>
      </c>
      <c r="N3421" s="89">
        <v>0.05</v>
      </c>
      <c r="O3421" s="239">
        <f t="shared" si="323"/>
        <v>907679.85000000009</v>
      </c>
      <c r="P3421" s="238">
        <f t="shared" si="324"/>
        <v>668869.90316352749</v>
      </c>
      <c r="Q3421" s="238">
        <f t="shared" si="325"/>
        <v>238809.94683647261</v>
      </c>
      <c r="R3421" s="89">
        <v>0.05</v>
      </c>
      <c r="S3421" s="238">
        <f t="shared" si="322"/>
        <v>226869.44949464896</v>
      </c>
    </row>
    <row r="3422" spans="2:19" ht="15" customHeight="1" x14ac:dyDescent="0.25">
      <c r="B3422" s="11">
        <v>3418</v>
      </c>
      <c r="C3422" s="161" t="s">
        <v>1557</v>
      </c>
      <c r="D3422" s="36"/>
      <c r="E3422" s="152">
        <v>42217</v>
      </c>
      <c r="F3422" s="58">
        <v>44482</v>
      </c>
      <c r="G3422" s="5">
        <f t="shared" si="320"/>
        <v>6.2054794520547949</v>
      </c>
      <c r="H3422" s="11">
        <v>25</v>
      </c>
      <c r="I3422" s="11"/>
      <c r="J3422" s="87">
        <v>0.05</v>
      </c>
      <c r="K3422" s="88">
        <f t="shared" si="321"/>
        <v>3.7999999999999999E-2</v>
      </c>
      <c r="L3422" s="238">
        <v>1504684</v>
      </c>
      <c r="M3422" s="238">
        <v>1202658.8</v>
      </c>
      <c r="N3422" s="89">
        <v>0.05</v>
      </c>
      <c r="O3422" s="239">
        <f t="shared" si="323"/>
        <v>1579918.2</v>
      </c>
      <c r="P3422" s="238">
        <f t="shared" si="324"/>
        <v>372557.69718904106</v>
      </c>
      <c r="Q3422" s="238">
        <f t="shared" si="325"/>
        <v>1207360.5028109588</v>
      </c>
      <c r="R3422" s="89">
        <v>0.05</v>
      </c>
      <c r="S3422" s="238">
        <f t="shared" si="322"/>
        <v>1146992.4776704109</v>
      </c>
    </row>
    <row r="3423" spans="2:19" x14ac:dyDescent="0.25">
      <c r="B3423" s="11">
        <v>3419</v>
      </c>
      <c r="C3423" s="161" t="s">
        <v>1558</v>
      </c>
      <c r="D3423" s="36"/>
      <c r="E3423" s="152">
        <v>42217</v>
      </c>
      <c r="F3423" s="58">
        <v>44482</v>
      </c>
      <c r="G3423" s="5">
        <f t="shared" si="320"/>
        <v>6.2054794520547949</v>
      </c>
      <c r="H3423" s="11">
        <v>25</v>
      </c>
      <c r="I3423" s="11"/>
      <c r="J3423" s="87">
        <v>0.05</v>
      </c>
      <c r="K3423" s="88">
        <f t="shared" si="321"/>
        <v>3.7999999999999999E-2</v>
      </c>
      <c r="L3423" s="238">
        <v>1181225</v>
      </c>
      <c r="M3423" s="238">
        <v>944125.57</v>
      </c>
      <c r="N3423" s="89">
        <v>0.05</v>
      </c>
      <c r="O3423" s="239">
        <f t="shared" si="323"/>
        <v>1240286.25</v>
      </c>
      <c r="P3423" s="238">
        <f t="shared" si="324"/>
        <v>292469.69188356167</v>
      </c>
      <c r="Q3423" s="238">
        <f t="shared" si="325"/>
        <v>947816.55811643833</v>
      </c>
      <c r="R3423" s="89">
        <v>0.05</v>
      </c>
      <c r="S3423" s="238">
        <f t="shared" si="322"/>
        <v>900425.73021061637</v>
      </c>
    </row>
    <row r="3424" spans="2:19" ht="15" customHeight="1" x14ac:dyDescent="0.25">
      <c r="B3424" s="11">
        <v>3420</v>
      </c>
      <c r="C3424" s="161" t="s">
        <v>1559</v>
      </c>
      <c r="D3424" s="36"/>
      <c r="E3424" s="152">
        <v>42217</v>
      </c>
      <c r="F3424" s="58">
        <v>44482</v>
      </c>
      <c r="G3424" s="5">
        <f t="shared" si="320"/>
        <v>6.2054794520547949</v>
      </c>
      <c r="H3424" s="11">
        <v>25</v>
      </c>
      <c r="I3424" s="11"/>
      <c r="J3424" s="87">
        <v>0.05</v>
      </c>
      <c r="K3424" s="88">
        <f t="shared" si="321"/>
        <v>3.7999999999999999E-2</v>
      </c>
      <c r="L3424" s="238">
        <v>667213</v>
      </c>
      <c r="M3424" s="238">
        <v>533287.77</v>
      </c>
      <c r="N3424" s="89">
        <v>0.05</v>
      </c>
      <c r="O3424" s="239">
        <f t="shared" si="323"/>
        <v>700573.65</v>
      </c>
      <c r="P3424" s="238">
        <f t="shared" si="324"/>
        <v>165201.02480958906</v>
      </c>
      <c r="Q3424" s="238">
        <f t="shared" si="325"/>
        <v>535372.625190411</v>
      </c>
      <c r="R3424" s="89">
        <v>0.05</v>
      </c>
      <c r="S3424" s="238">
        <f t="shared" si="322"/>
        <v>508603.9939308904</v>
      </c>
    </row>
    <row r="3425" spans="2:19" ht="15" customHeight="1" x14ac:dyDescent="0.25">
      <c r="B3425" s="11">
        <v>3421</v>
      </c>
      <c r="C3425" s="161" t="s">
        <v>1560</v>
      </c>
      <c r="D3425" s="36"/>
      <c r="E3425" s="152">
        <v>42217</v>
      </c>
      <c r="F3425" s="58">
        <v>44482</v>
      </c>
      <c r="G3425" s="5">
        <f t="shared" si="320"/>
        <v>6.2054794520547949</v>
      </c>
      <c r="H3425" s="11">
        <v>25</v>
      </c>
      <c r="I3425" s="11"/>
      <c r="J3425" s="87">
        <v>0.05</v>
      </c>
      <c r="K3425" s="88">
        <f t="shared" si="321"/>
        <v>3.7999999999999999E-2</v>
      </c>
      <c r="L3425" s="238">
        <v>3540575</v>
      </c>
      <c r="M3425" s="238">
        <v>2829898.93</v>
      </c>
      <c r="N3425" s="89">
        <v>0.05</v>
      </c>
      <c r="O3425" s="239">
        <f t="shared" si="323"/>
        <v>3717603.75</v>
      </c>
      <c r="P3425" s="238">
        <f t="shared" si="324"/>
        <v>876641.51989726035</v>
      </c>
      <c r="Q3425" s="238">
        <f t="shared" si="325"/>
        <v>2840962.2301027398</v>
      </c>
      <c r="R3425" s="89">
        <v>0.05</v>
      </c>
      <c r="S3425" s="238">
        <f t="shared" si="322"/>
        <v>2698914.1185976025</v>
      </c>
    </row>
    <row r="3426" spans="2:19" x14ac:dyDescent="0.25">
      <c r="B3426" s="11">
        <v>3422</v>
      </c>
      <c r="C3426" s="161" t="s">
        <v>1561</v>
      </c>
      <c r="D3426" s="36"/>
      <c r="E3426" s="152">
        <v>42217</v>
      </c>
      <c r="F3426" s="58">
        <v>44482</v>
      </c>
      <c r="G3426" s="5">
        <f t="shared" si="320"/>
        <v>6.2054794520547949</v>
      </c>
      <c r="H3426" s="11">
        <v>25</v>
      </c>
      <c r="I3426" s="11"/>
      <c r="J3426" s="87">
        <v>0.05</v>
      </c>
      <c r="K3426" s="88">
        <f t="shared" si="321"/>
        <v>3.7999999999999999E-2</v>
      </c>
      <c r="L3426" s="238">
        <v>1654566</v>
      </c>
      <c r="M3426" s="238">
        <v>1322455.97</v>
      </c>
      <c r="N3426" s="89">
        <v>0.05</v>
      </c>
      <c r="O3426" s="239">
        <f t="shared" si="323"/>
        <v>1737294.3</v>
      </c>
      <c r="P3426" s="238">
        <f t="shared" si="324"/>
        <v>409668.27507123287</v>
      </c>
      <c r="Q3426" s="238">
        <f t="shared" si="325"/>
        <v>1327626.0249287672</v>
      </c>
      <c r="R3426" s="89">
        <v>0.05</v>
      </c>
      <c r="S3426" s="238">
        <f t="shared" si="322"/>
        <v>1261244.7236823288</v>
      </c>
    </row>
    <row r="3427" spans="2:19" ht="15" customHeight="1" x14ac:dyDescent="0.25">
      <c r="B3427" s="11">
        <v>3423</v>
      </c>
      <c r="C3427" s="161" t="s">
        <v>1562</v>
      </c>
      <c r="D3427" s="36"/>
      <c r="E3427" s="152">
        <v>42217</v>
      </c>
      <c r="F3427" s="58">
        <v>44482</v>
      </c>
      <c r="G3427" s="5">
        <f t="shared" si="320"/>
        <v>6.2054794520547949</v>
      </c>
      <c r="H3427" s="11">
        <v>15</v>
      </c>
      <c r="I3427" s="11"/>
      <c r="J3427" s="87">
        <v>0.05</v>
      </c>
      <c r="K3427" s="88">
        <f t="shared" si="321"/>
        <v>6.3333333333333325E-2</v>
      </c>
      <c r="L3427" s="238">
        <v>3807679</v>
      </c>
      <c r="M3427" s="238">
        <v>3043388.92</v>
      </c>
      <c r="N3427" s="89">
        <v>0.05</v>
      </c>
      <c r="O3427" s="239">
        <f t="shared" si="323"/>
        <v>3998062.95</v>
      </c>
      <c r="P3427" s="238">
        <f t="shared" si="324"/>
        <v>1571293.5073356165</v>
      </c>
      <c r="Q3427" s="238">
        <f t="shared" si="325"/>
        <v>2426769.4426643839</v>
      </c>
      <c r="R3427" s="89">
        <v>0.05</v>
      </c>
      <c r="S3427" s="238">
        <f t="shared" si="322"/>
        <v>2305430.9705311647</v>
      </c>
    </row>
    <row r="3428" spans="2:19" ht="15" customHeight="1" x14ac:dyDescent="0.25">
      <c r="B3428" s="11">
        <v>3424</v>
      </c>
      <c r="C3428" s="161" t="s">
        <v>1444</v>
      </c>
      <c r="D3428" s="36"/>
      <c r="E3428" s="152">
        <v>42455</v>
      </c>
      <c r="F3428" s="58">
        <v>44482</v>
      </c>
      <c r="G3428" s="5">
        <f t="shared" si="320"/>
        <v>5.5534246575342463</v>
      </c>
      <c r="H3428" s="11">
        <v>8</v>
      </c>
      <c r="I3428" s="11"/>
      <c r="J3428" s="87">
        <v>0.05</v>
      </c>
      <c r="K3428" s="88">
        <f t="shared" si="321"/>
        <v>0.11874999999999999</v>
      </c>
      <c r="L3428" s="238">
        <v>899819</v>
      </c>
      <c r="M3428" s="238">
        <v>738764.45</v>
      </c>
      <c r="N3428" s="89">
        <v>0.05</v>
      </c>
      <c r="O3428" s="239">
        <f t="shared" si="323"/>
        <v>944809.95000000007</v>
      </c>
      <c r="P3428" s="238">
        <f t="shared" si="324"/>
        <v>623073.0411703767</v>
      </c>
      <c r="Q3428" s="238">
        <f t="shared" si="325"/>
        <v>321736.90882962337</v>
      </c>
      <c r="R3428" s="89">
        <v>0.05</v>
      </c>
      <c r="S3428" s="238">
        <f t="shared" si="322"/>
        <v>305650.06338814221</v>
      </c>
    </row>
    <row r="3429" spans="2:19" ht="15" customHeight="1" x14ac:dyDescent="0.25">
      <c r="B3429" s="11">
        <v>3425</v>
      </c>
      <c r="C3429" s="161" t="s">
        <v>1444</v>
      </c>
      <c r="D3429" s="36"/>
      <c r="E3429" s="152">
        <v>42455</v>
      </c>
      <c r="F3429" s="58">
        <v>44482</v>
      </c>
      <c r="G3429" s="5">
        <f t="shared" si="320"/>
        <v>5.5534246575342463</v>
      </c>
      <c r="H3429" s="11">
        <v>8</v>
      </c>
      <c r="I3429" s="11"/>
      <c r="J3429" s="87">
        <v>0.05</v>
      </c>
      <c r="K3429" s="88">
        <f t="shared" si="321"/>
        <v>0.11874999999999999</v>
      </c>
      <c r="L3429" s="238">
        <v>899819</v>
      </c>
      <c r="M3429" s="238">
        <v>738764.45</v>
      </c>
      <c r="N3429" s="89">
        <v>0.05</v>
      </c>
      <c r="O3429" s="239">
        <f t="shared" si="323"/>
        <v>944809.95000000007</v>
      </c>
      <c r="P3429" s="238">
        <f t="shared" si="324"/>
        <v>623073.0411703767</v>
      </c>
      <c r="Q3429" s="238">
        <f t="shared" si="325"/>
        <v>321736.90882962337</v>
      </c>
      <c r="R3429" s="89">
        <v>0.05</v>
      </c>
      <c r="S3429" s="238">
        <f t="shared" si="322"/>
        <v>305650.06338814221</v>
      </c>
    </row>
    <row r="3430" spans="2:19" ht="15" customHeight="1" x14ac:dyDescent="0.25">
      <c r="B3430" s="11">
        <v>3426</v>
      </c>
      <c r="C3430" s="161" t="s">
        <v>1445</v>
      </c>
      <c r="D3430" s="36"/>
      <c r="E3430" s="152">
        <v>42455</v>
      </c>
      <c r="F3430" s="58">
        <v>44482</v>
      </c>
      <c r="G3430" s="5">
        <f t="shared" si="320"/>
        <v>5.5534246575342463</v>
      </c>
      <c r="H3430" s="11">
        <v>25</v>
      </c>
      <c r="I3430" s="11"/>
      <c r="J3430" s="87">
        <v>0.05</v>
      </c>
      <c r="K3430" s="88">
        <f t="shared" si="321"/>
        <v>3.7999999999999999E-2</v>
      </c>
      <c r="L3430" s="238">
        <v>2674518</v>
      </c>
      <c r="M3430" s="238">
        <v>2195818.0299999998</v>
      </c>
      <c r="N3430" s="89">
        <v>0.05</v>
      </c>
      <c r="O3430" s="239">
        <f t="shared" si="323"/>
        <v>2808243.9</v>
      </c>
      <c r="P3430" s="238">
        <f t="shared" si="324"/>
        <v>592624.09490794514</v>
      </c>
      <c r="Q3430" s="238">
        <f t="shared" si="325"/>
        <v>2215619.8050920549</v>
      </c>
      <c r="R3430" s="89">
        <v>0.05</v>
      </c>
      <c r="S3430" s="238">
        <f t="shared" si="322"/>
        <v>2104838.814837452</v>
      </c>
    </row>
    <row r="3431" spans="2:19" ht="15" customHeight="1" x14ac:dyDescent="0.25">
      <c r="B3431" s="11">
        <v>3427</v>
      </c>
      <c r="C3431" s="161" t="s">
        <v>1446</v>
      </c>
      <c r="D3431" s="36"/>
      <c r="E3431" s="152">
        <v>42455</v>
      </c>
      <c r="F3431" s="58">
        <v>44482</v>
      </c>
      <c r="G3431" s="5">
        <f t="shared" si="320"/>
        <v>5.5534246575342463</v>
      </c>
      <c r="H3431" s="11">
        <v>15</v>
      </c>
      <c r="I3431" s="11"/>
      <c r="J3431" s="87">
        <v>0.05</v>
      </c>
      <c r="K3431" s="88">
        <f t="shared" si="321"/>
        <v>6.3333333333333325E-2</v>
      </c>
      <c r="L3431" s="238">
        <v>1199556</v>
      </c>
      <c r="M3431" s="238">
        <v>984852.87</v>
      </c>
      <c r="N3431" s="89">
        <v>0.05</v>
      </c>
      <c r="O3431" s="239">
        <f t="shared" si="323"/>
        <v>1259533.8</v>
      </c>
      <c r="P3431" s="238">
        <f t="shared" si="324"/>
        <v>442999.31725479441</v>
      </c>
      <c r="Q3431" s="238">
        <f t="shared" si="325"/>
        <v>816534.48274520563</v>
      </c>
      <c r="R3431" s="89">
        <v>0.05</v>
      </c>
      <c r="S3431" s="238">
        <f t="shared" si="322"/>
        <v>775707.75860794529</v>
      </c>
    </row>
    <row r="3432" spans="2:19" ht="15" customHeight="1" x14ac:dyDescent="0.25">
      <c r="B3432" s="11">
        <v>3428</v>
      </c>
      <c r="C3432" s="161" t="s">
        <v>1446</v>
      </c>
      <c r="D3432" s="36"/>
      <c r="E3432" s="152">
        <v>42455</v>
      </c>
      <c r="F3432" s="58">
        <v>44482</v>
      </c>
      <c r="G3432" s="5">
        <f t="shared" si="320"/>
        <v>5.5534246575342463</v>
      </c>
      <c r="H3432" s="11">
        <v>15</v>
      </c>
      <c r="I3432" s="11"/>
      <c r="J3432" s="87">
        <v>0.05</v>
      </c>
      <c r="K3432" s="88">
        <f t="shared" si="321"/>
        <v>6.3333333333333325E-2</v>
      </c>
      <c r="L3432" s="238">
        <v>1199556</v>
      </c>
      <c r="M3432" s="238">
        <v>984852.87</v>
      </c>
      <c r="N3432" s="89">
        <v>0.05</v>
      </c>
      <c r="O3432" s="239">
        <f t="shared" si="323"/>
        <v>1259533.8</v>
      </c>
      <c r="P3432" s="238">
        <f t="shared" si="324"/>
        <v>442999.31725479441</v>
      </c>
      <c r="Q3432" s="238">
        <f t="shared" si="325"/>
        <v>816534.48274520563</v>
      </c>
      <c r="R3432" s="89">
        <v>0.05</v>
      </c>
      <c r="S3432" s="238">
        <f t="shared" si="322"/>
        <v>775707.75860794529</v>
      </c>
    </row>
    <row r="3433" spans="2:19" ht="15" customHeight="1" x14ac:dyDescent="0.25">
      <c r="B3433" s="11">
        <v>3429</v>
      </c>
      <c r="C3433" s="161" t="s">
        <v>1447</v>
      </c>
      <c r="D3433" s="36"/>
      <c r="E3433" s="152">
        <v>42455</v>
      </c>
      <c r="F3433" s="58">
        <v>44482</v>
      </c>
      <c r="G3433" s="5">
        <f t="shared" si="320"/>
        <v>5.5534246575342463</v>
      </c>
      <c r="H3433" s="11">
        <v>25</v>
      </c>
      <c r="I3433" s="11"/>
      <c r="J3433" s="87">
        <v>0.05</v>
      </c>
      <c r="K3433" s="88">
        <f t="shared" si="321"/>
        <v>3.7999999999999999E-2</v>
      </c>
      <c r="L3433" s="238">
        <v>2604089</v>
      </c>
      <c r="M3433" s="238">
        <v>2137994.7999999998</v>
      </c>
      <c r="N3433" s="89">
        <v>0.05</v>
      </c>
      <c r="O3433" s="239">
        <f t="shared" si="323"/>
        <v>2734293.45</v>
      </c>
      <c r="P3433" s="238">
        <f t="shared" si="324"/>
        <v>577018.32131424651</v>
      </c>
      <c r="Q3433" s="238">
        <f t="shared" si="325"/>
        <v>2157275.1286857538</v>
      </c>
      <c r="R3433" s="89">
        <v>0.05</v>
      </c>
      <c r="S3433" s="238">
        <f t="shared" si="322"/>
        <v>2049411.3722514659</v>
      </c>
    </row>
    <row r="3434" spans="2:19" ht="15" customHeight="1" x14ac:dyDescent="0.25">
      <c r="B3434" s="11">
        <v>3430</v>
      </c>
      <c r="C3434" s="161" t="s">
        <v>1448</v>
      </c>
      <c r="D3434" s="36"/>
      <c r="E3434" s="152">
        <v>42455</v>
      </c>
      <c r="F3434" s="58">
        <v>44482</v>
      </c>
      <c r="G3434" s="5">
        <f t="shared" si="320"/>
        <v>5.5534246575342463</v>
      </c>
      <c r="H3434" s="11">
        <v>25</v>
      </c>
      <c r="I3434" s="11"/>
      <c r="J3434" s="87">
        <v>0.05</v>
      </c>
      <c r="K3434" s="88">
        <f t="shared" si="321"/>
        <v>3.7999999999999999E-2</v>
      </c>
      <c r="L3434" s="238">
        <v>14488731</v>
      </c>
      <c r="M3434" s="238">
        <v>11895458.140000001</v>
      </c>
      <c r="N3434" s="89">
        <v>0.05</v>
      </c>
      <c r="O3434" s="239">
        <f t="shared" si="323"/>
        <v>15213167.550000001</v>
      </c>
      <c r="P3434" s="238">
        <f t="shared" si="324"/>
        <v>3210436.832072055</v>
      </c>
      <c r="Q3434" s="238">
        <f t="shared" si="325"/>
        <v>12002730.717927946</v>
      </c>
      <c r="R3434" s="89">
        <v>0.05</v>
      </c>
      <c r="S3434" s="238">
        <f t="shared" si="322"/>
        <v>11402594.182031548</v>
      </c>
    </row>
    <row r="3435" spans="2:19" ht="15" customHeight="1" x14ac:dyDescent="0.25">
      <c r="B3435" s="11">
        <v>3431</v>
      </c>
      <c r="C3435" s="161" t="s">
        <v>1449</v>
      </c>
      <c r="D3435" s="36"/>
      <c r="E3435" s="152">
        <v>42455</v>
      </c>
      <c r="F3435" s="58">
        <v>44482</v>
      </c>
      <c r="G3435" s="5">
        <f t="shared" si="320"/>
        <v>5.5534246575342463</v>
      </c>
      <c r="H3435" s="11">
        <v>8</v>
      </c>
      <c r="I3435" s="11"/>
      <c r="J3435" s="87">
        <v>0.05</v>
      </c>
      <c r="K3435" s="88">
        <f t="shared" si="321"/>
        <v>0.11874999999999999</v>
      </c>
      <c r="L3435" s="238">
        <v>1094801</v>
      </c>
      <c r="M3435" s="238">
        <v>898847.49</v>
      </c>
      <c r="N3435" s="89">
        <v>0.05</v>
      </c>
      <c r="O3435" s="239">
        <f t="shared" si="323"/>
        <v>1149541.05</v>
      </c>
      <c r="P3435" s="238">
        <f t="shared" si="324"/>
        <v>758086.89141523978</v>
      </c>
      <c r="Q3435" s="238">
        <f t="shared" si="325"/>
        <v>391454.15858476027</v>
      </c>
      <c r="R3435" s="89">
        <v>0.05</v>
      </c>
      <c r="S3435" s="238">
        <f t="shared" si="322"/>
        <v>371881.45065552223</v>
      </c>
    </row>
    <row r="3436" spans="2:19" ht="15" customHeight="1" x14ac:dyDescent="0.25">
      <c r="B3436" s="11">
        <v>3432</v>
      </c>
      <c r="C3436" s="161" t="s">
        <v>1449</v>
      </c>
      <c r="D3436" s="36"/>
      <c r="E3436" s="152">
        <v>42455</v>
      </c>
      <c r="F3436" s="58">
        <v>44482</v>
      </c>
      <c r="G3436" s="5">
        <f t="shared" si="320"/>
        <v>5.5534246575342463</v>
      </c>
      <c r="H3436" s="11">
        <v>8</v>
      </c>
      <c r="I3436" s="11"/>
      <c r="J3436" s="87">
        <v>0.05</v>
      </c>
      <c r="K3436" s="88">
        <f t="shared" si="321"/>
        <v>0.11874999999999999</v>
      </c>
      <c r="L3436" s="238">
        <v>1094801</v>
      </c>
      <c r="M3436" s="238">
        <v>898847.49</v>
      </c>
      <c r="N3436" s="89">
        <v>0.05</v>
      </c>
      <c r="O3436" s="239">
        <f t="shared" si="323"/>
        <v>1149541.05</v>
      </c>
      <c r="P3436" s="238">
        <f t="shared" si="324"/>
        <v>758086.89141523978</v>
      </c>
      <c r="Q3436" s="238">
        <f t="shared" si="325"/>
        <v>391454.15858476027</v>
      </c>
      <c r="R3436" s="89">
        <v>0.05</v>
      </c>
      <c r="S3436" s="238">
        <f t="shared" si="322"/>
        <v>371881.45065552223</v>
      </c>
    </row>
    <row r="3437" spans="2:19" ht="15" customHeight="1" x14ac:dyDescent="0.25">
      <c r="B3437" s="11">
        <v>3433</v>
      </c>
      <c r="C3437" s="161" t="s">
        <v>1450</v>
      </c>
      <c r="D3437" s="36"/>
      <c r="E3437" s="152">
        <v>42455</v>
      </c>
      <c r="F3437" s="58">
        <v>44482</v>
      </c>
      <c r="G3437" s="5">
        <f t="shared" si="320"/>
        <v>5.5534246575342463</v>
      </c>
      <c r="H3437" s="11">
        <v>25</v>
      </c>
      <c r="I3437" s="11"/>
      <c r="J3437" s="87">
        <v>0.05</v>
      </c>
      <c r="K3437" s="88">
        <f t="shared" si="321"/>
        <v>3.7999999999999999E-2</v>
      </c>
      <c r="L3437" s="238">
        <v>2588400</v>
      </c>
      <c r="M3437" s="238">
        <v>2125113.9</v>
      </c>
      <c r="N3437" s="89">
        <v>0.05</v>
      </c>
      <c r="O3437" s="239">
        <f t="shared" si="323"/>
        <v>2717820</v>
      </c>
      <c r="P3437" s="238">
        <f t="shared" si="324"/>
        <v>573541.92690410954</v>
      </c>
      <c r="Q3437" s="238">
        <f t="shared" si="325"/>
        <v>2144278.0730958907</v>
      </c>
      <c r="R3437" s="89">
        <v>0.05</v>
      </c>
      <c r="S3437" s="238">
        <f t="shared" si="322"/>
        <v>2037064.169441096</v>
      </c>
    </row>
    <row r="3438" spans="2:19" ht="15" customHeight="1" x14ac:dyDescent="0.25">
      <c r="B3438" s="11">
        <v>3434</v>
      </c>
      <c r="C3438" s="161" t="s">
        <v>1451</v>
      </c>
      <c r="D3438" s="36"/>
      <c r="E3438" s="152">
        <v>42455</v>
      </c>
      <c r="F3438" s="58">
        <v>44482</v>
      </c>
      <c r="G3438" s="5">
        <f t="shared" si="320"/>
        <v>5.5534246575342463</v>
      </c>
      <c r="H3438" s="11">
        <v>25</v>
      </c>
      <c r="I3438" s="11"/>
      <c r="J3438" s="87">
        <v>0.05</v>
      </c>
      <c r="K3438" s="88">
        <f t="shared" si="321"/>
        <v>3.7999999999999999E-2</v>
      </c>
      <c r="L3438" s="238">
        <v>122559511</v>
      </c>
      <c r="M3438" s="238">
        <v>100623134.76000001</v>
      </c>
      <c r="N3438" s="89">
        <v>0.05</v>
      </c>
      <c r="O3438" s="239">
        <f t="shared" si="323"/>
        <v>128687486.55000001</v>
      </c>
      <c r="P3438" s="238">
        <f t="shared" si="324"/>
        <v>27156937.915069316</v>
      </c>
      <c r="Q3438" s="238">
        <f t="shared" si="325"/>
        <v>101530548.6349307</v>
      </c>
      <c r="R3438" s="89">
        <v>0.05</v>
      </c>
      <c r="S3438" s="238">
        <f t="shared" si="322"/>
        <v>96454021.203184158</v>
      </c>
    </row>
    <row r="3439" spans="2:19" ht="15" customHeight="1" x14ac:dyDescent="0.25">
      <c r="B3439" s="11">
        <v>3435</v>
      </c>
      <c r="C3439" s="161" t="s">
        <v>1452</v>
      </c>
      <c r="D3439" s="36"/>
      <c r="E3439" s="152">
        <v>42455</v>
      </c>
      <c r="F3439" s="58">
        <v>44482</v>
      </c>
      <c r="G3439" s="5">
        <f t="shared" si="320"/>
        <v>5.5534246575342463</v>
      </c>
      <c r="H3439" s="11">
        <v>8</v>
      </c>
      <c r="I3439" s="11"/>
      <c r="J3439" s="87">
        <v>0.05</v>
      </c>
      <c r="K3439" s="88">
        <f t="shared" si="321"/>
        <v>0.11874999999999999</v>
      </c>
      <c r="L3439" s="238">
        <v>899819</v>
      </c>
      <c r="M3439" s="238">
        <v>738764.45</v>
      </c>
      <c r="N3439" s="89">
        <v>0.05</v>
      </c>
      <c r="O3439" s="239">
        <f t="shared" si="323"/>
        <v>944809.95000000007</v>
      </c>
      <c r="P3439" s="238">
        <f t="shared" si="324"/>
        <v>623073.0411703767</v>
      </c>
      <c r="Q3439" s="238">
        <f t="shared" si="325"/>
        <v>321736.90882962337</v>
      </c>
      <c r="R3439" s="89">
        <v>0.05</v>
      </c>
      <c r="S3439" s="238">
        <f t="shared" si="322"/>
        <v>305650.06338814221</v>
      </c>
    </row>
    <row r="3440" spans="2:19" ht="15" customHeight="1" x14ac:dyDescent="0.25">
      <c r="B3440" s="11">
        <v>3436</v>
      </c>
      <c r="C3440" s="161" t="s">
        <v>1452</v>
      </c>
      <c r="D3440" s="36"/>
      <c r="E3440" s="152">
        <v>42455</v>
      </c>
      <c r="F3440" s="58">
        <v>44482</v>
      </c>
      <c r="G3440" s="5">
        <f t="shared" si="320"/>
        <v>5.5534246575342463</v>
      </c>
      <c r="H3440" s="11">
        <v>8</v>
      </c>
      <c r="I3440" s="11"/>
      <c r="J3440" s="87">
        <v>0.05</v>
      </c>
      <c r="K3440" s="88">
        <f t="shared" si="321"/>
        <v>0.11874999999999999</v>
      </c>
      <c r="L3440" s="238">
        <v>899819</v>
      </c>
      <c r="M3440" s="238">
        <v>738764.45</v>
      </c>
      <c r="N3440" s="89">
        <v>0.05</v>
      </c>
      <c r="O3440" s="239">
        <f t="shared" si="323"/>
        <v>944809.95000000007</v>
      </c>
      <c r="P3440" s="238">
        <f t="shared" si="324"/>
        <v>623073.0411703767</v>
      </c>
      <c r="Q3440" s="238">
        <f t="shared" si="325"/>
        <v>321736.90882962337</v>
      </c>
      <c r="R3440" s="89">
        <v>0.05</v>
      </c>
      <c r="S3440" s="238">
        <f t="shared" si="322"/>
        <v>305650.06338814221</v>
      </c>
    </row>
    <row r="3441" spans="2:19" ht="15" customHeight="1" x14ac:dyDescent="0.25">
      <c r="B3441" s="11">
        <v>3437</v>
      </c>
      <c r="C3441" s="161" t="s">
        <v>1453</v>
      </c>
      <c r="D3441" s="36"/>
      <c r="E3441" s="152">
        <v>42455</v>
      </c>
      <c r="F3441" s="58">
        <v>44482</v>
      </c>
      <c r="G3441" s="5">
        <f t="shared" si="320"/>
        <v>5.5534246575342463</v>
      </c>
      <c r="H3441" s="11">
        <v>25</v>
      </c>
      <c r="I3441" s="11"/>
      <c r="J3441" s="87">
        <v>0.05</v>
      </c>
      <c r="K3441" s="88">
        <f t="shared" si="321"/>
        <v>3.7999999999999999E-2</v>
      </c>
      <c r="L3441" s="238">
        <v>1945403</v>
      </c>
      <c r="M3441" s="238">
        <v>1597204.05</v>
      </c>
      <c r="N3441" s="89">
        <v>0.06</v>
      </c>
      <c r="O3441" s="239">
        <f t="shared" si="323"/>
        <v>2062127.1800000002</v>
      </c>
      <c r="P3441" s="238">
        <f t="shared" si="324"/>
        <v>435170.98127857532</v>
      </c>
      <c r="Q3441" s="238">
        <f t="shared" si="325"/>
        <v>1626956.1987214249</v>
      </c>
      <c r="R3441" s="89">
        <v>0.05</v>
      </c>
      <c r="S3441" s="238">
        <f t="shared" si="322"/>
        <v>1545608.3887853536</v>
      </c>
    </row>
    <row r="3442" spans="2:19" ht="15" customHeight="1" x14ac:dyDescent="0.25">
      <c r="B3442" s="11">
        <v>3438</v>
      </c>
      <c r="C3442" s="161" t="s">
        <v>1455</v>
      </c>
      <c r="D3442" s="36"/>
      <c r="E3442" s="152">
        <v>42455</v>
      </c>
      <c r="F3442" s="58">
        <v>44482</v>
      </c>
      <c r="G3442" s="5">
        <f t="shared" si="320"/>
        <v>5.5534246575342463</v>
      </c>
      <c r="H3442" s="11">
        <v>8</v>
      </c>
      <c r="I3442" s="11"/>
      <c r="J3442" s="87">
        <v>0.05</v>
      </c>
      <c r="K3442" s="88">
        <f t="shared" si="321"/>
        <v>0.11874999999999999</v>
      </c>
      <c r="L3442" s="238">
        <v>899843</v>
      </c>
      <c r="M3442" s="238">
        <v>738784.14</v>
      </c>
      <c r="N3442" s="89">
        <v>0.05</v>
      </c>
      <c r="O3442" s="239">
        <f t="shared" si="323"/>
        <v>944835.15</v>
      </c>
      <c r="P3442" s="238">
        <f t="shared" si="324"/>
        <v>623089.65979366435</v>
      </c>
      <c r="Q3442" s="238">
        <f t="shared" si="325"/>
        <v>321745.49020633567</v>
      </c>
      <c r="R3442" s="89">
        <v>0.05</v>
      </c>
      <c r="S3442" s="238">
        <f t="shared" si="322"/>
        <v>305658.21569601889</v>
      </c>
    </row>
    <row r="3443" spans="2:19" ht="15" customHeight="1" x14ac:dyDescent="0.25">
      <c r="B3443" s="11">
        <v>3439</v>
      </c>
      <c r="C3443" s="161" t="s">
        <v>1456</v>
      </c>
      <c r="D3443" s="36"/>
      <c r="E3443" s="152">
        <v>42455</v>
      </c>
      <c r="F3443" s="58">
        <v>44482</v>
      </c>
      <c r="G3443" s="5">
        <f t="shared" si="320"/>
        <v>5.5534246575342463</v>
      </c>
      <c r="H3443" s="11">
        <v>15</v>
      </c>
      <c r="I3443" s="11"/>
      <c r="J3443" s="87">
        <v>0.05</v>
      </c>
      <c r="K3443" s="88">
        <f t="shared" si="321"/>
        <v>6.3333333333333325E-2</v>
      </c>
      <c r="L3443" s="238">
        <v>4218930</v>
      </c>
      <c r="M3443" s="238">
        <v>3463802.67</v>
      </c>
      <c r="N3443" s="89">
        <v>0.05</v>
      </c>
      <c r="O3443" s="239">
        <f t="shared" si="323"/>
        <v>4429876.5</v>
      </c>
      <c r="P3443" s="238">
        <f t="shared" si="324"/>
        <v>1558062.4077123285</v>
      </c>
      <c r="Q3443" s="238">
        <f t="shared" si="325"/>
        <v>2871814.0922876718</v>
      </c>
      <c r="R3443" s="89">
        <v>0.05</v>
      </c>
      <c r="S3443" s="238">
        <f t="shared" si="322"/>
        <v>2728223.3876732881</v>
      </c>
    </row>
    <row r="3444" spans="2:19" ht="15" customHeight="1" x14ac:dyDescent="0.25">
      <c r="B3444" s="11">
        <v>3440</v>
      </c>
      <c r="C3444" s="161" t="s">
        <v>1456</v>
      </c>
      <c r="D3444" s="36"/>
      <c r="E3444" s="152">
        <v>42455</v>
      </c>
      <c r="F3444" s="58">
        <v>44482</v>
      </c>
      <c r="G3444" s="5">
        <f t="shared" si="320"/>
        <v>5.5534246575342463</v>
      </c>
      <c r="H3444" s="11">
        <v>15</v>
      </c>
      <c r="I3444" s="11"/>
      <c r="J3444" s="87">
        <v>0.05</v>
      </c>
      <c r="K3444" s="88">
        <f t="shared" si="321"/>
        <v>6.3333333333333325E-2</v>
      </c>
      <c r="L3444" s="238">
        <v>4218930</v>
      </c>
      <c r="M3444" s="238">
        <v>3463802.67</v>
      </c>
      <c r="N3444" s="89">
        <v>0.05</v>
      </c>
      <c r="O3444" s="239">
        <f t="shared" si="323"/>
        <v>4429876.5</v>
      </c>
      <c r="P3444" s="238">
        <f t="shared" si="324"/>
        <v>1558062.4077123285</v>
      </c>
      <c r="Q3444" s="238">
        <f t="shared" si="325"/>
        <v>2871814.0922876718</v>
      </c>
      <c r="R3444" s="89">
        <v>0.05</v>
      </c>
      <c r="S3444" s="238">
        <f t="shared" si="322"/>
        <v>2728223.3876732881</v>
      </c>
    </row>
    <row r="3445" spans="2:19" ht="15" customHeight="1" x14ac:dyDescent="0.25">
      <c r="B3445" s="11">
        <v>3441</v>
      </c>
      <c r="C3445" s="161" t="s">
        <v>1456</v>
      </c>
      <c r="D3445" s="36"/>
      <c r="E3445" s="152">
        <v>42455</v>
      </c>
      <c r="F3445" s="58">
        <v>44482</v>
      </c>
      <c r="G3445" s="5">
        <f t="shared" si="320"/>
        <v>5.5534246575342463</v>
      </c>
      <c r="H3445" s="11">
        <v>15</v>
      </c>
      <c r="I3445" s="11"/>
      <c r="J3445" s="87">
        <v>0.05</v>
      </c>
      <c r="K3445" s="88">
        <f t="shared" si="321"/>
        <v>6.3333333333333325E-2</v>
      </c>
      <c r="L3445" s="238">
        <v>4218930</v>
      </c>
      <c r="M3445" s="238">
        <v>3463802.67</v>
      </c>
      <c r="N3445" s="89">
        <v>0.05</v>
      </c>
      <c r="O3445" s="239">
        <f t="shared" si="323"/>
        <v>4429876.5</v>
      </c>
      <c r="P3445" s="238">
        <f t="shared" si="324"/>
        <v>1558062.4077123285</v>
      </c>
      <c r="Q3445" s="238">
        <f t="shared" si="325"/>
        <v>2871814.0922876718</v>
      </c>
      <c r="R3445" s="89">
        <v>0.05</v>
      </c>
      <c r="S3445" s="238">
        <f t="shared" si="322"/>
        <v>2728223.3876732881</v>
      </c>
    </row>
    <row r="3446" spans="2:19" ht="15" customHeight="1" x14ac:dyDescent="0.25">
      <c r="B3446" s="11">
        <v>3442</v>
      </c>
      <c r="C3446" s="161" t="s">
        <v>1460</v>
      </c>
      <c r="D3446" s="36"/>
      <c r="E3446" s="152">
        <v>42455</v>
      </c>
      <c r="F3446" s="58">
        <v>44482</v>
      </c>
      <c r="G3446" s="5">
        <f t="shared" si="320"/>
        <v>5.5534246575342463</v>
      </c>
      <c r="H3446" s="11">
        <v>25</v>
      </c>
      <c r="I3446" s="11"/>
      <c r="J3446" s="87">
        <v>0.05</v>
      </c>
      <c r="K3446" s="88">
        <f t="shared" si="321"/>
        <v>3.7999999999999999E-2</v>
      </c>
      <c r="L3446" s="238">
        <v>360435871</v>
      </c>
      <c r="M3446" s="238">
        <v>295923073.81</v>
      </c>
      <c r="N3446" s="89">
        <v>0.05</v>
      </c>
      <c r="O3446" s="239">
        <f t="shared" si="323"/>
        <v>378457664.55000001</v>
      </c>
      <c r="P3446" s="238">
        <f t="shared" si="324"/>
        <v>79865972.793502197</v>
      </c>
      <c r="Q3446" s="238">
        <f t="shared" si="325"/>
        <v>298591691.7564978</v>
      </c>
      <c r="R3446" s="89">
        <v>0.05</v>
      </c>
      <c r="S3446" s="238">
        <f t="shared" si="322"/>
        <v>283662107.16867292</v>
      </c>
    </row>
    <row r="3447" spans="2:19" ht="15" customHeight="1" x14ac:dyDescent="0.25">
      <c r="B3447" s="11">
        <v>3443</v>
      </c>
      <c r="C3447" s="161" t="s">
        <v>1461</v>
      </c>
      <c r="D3447" s="36"/>
      <c r="E3447" s="152">
        <v>42455</v>
      </c>
      <c r="F3447" s="58">
        <v>44482</v>
      </c>
      <c r="G3447" s="5">
        <f t="shared" si="320"/>
        <v>5.5534246575342463</v>
      </c>
      <c r="H3447" s="11">
        <v>15</v>
      </c>
      <c r="I3447" s="11"/>
      <c r="J3447" s="87">
        <v>0.05</v>
      </c>
      <c r="K3447" s="88">
        <f t="shared" si="321"/>
        <v>6.3333333333333325E-2</v>
      </c>
      <c r="L3447" s="238">
        <v>4746013</v>
      </c>
      <c r="M3447" s="238">
        <v>3896545.46</v>
      </c>
      <c r="N3447" s="89">
        <v>0.06</v>
      </c>
      <c r="O3447" s="239">
        <f t="shared" si="323"/>
        <v>5030773.78</v>
      </c>
      <c r="P3447" s="238">
        <f t="shared" si="324"/>
        <v>1769408.1332341551</v>
      </c>
      <c r="Q3447" s="238">
        <f t="shared" si="325"/>
        <v>3261365.6467658449</v>
      </c>
      <c r="R3447" s="89">
        <v>0.05</v>
      </c>
      <c r="S3447" s="238">
        <f t="shared" si="322"/>
        <v>3098297.3644275526</v>
      </c>
    </row>
    <row r="3448" spans="2:19" ht="15" customHeight="1" x14ac:dyDescent="0.25">
      <c r="B3448" s="11">
        <v>3444</v>
      </c>
      <c r="C3448" s="161" t="s">
        <v>1461</v>
      </c>
      <c r="D3448" s="36"/>
      <c r="E3448" s="152">
        <v>42455</v>
      </c>
      <c r="F3448" s="58">
        <v>44482</v>
      </c>
      <c r="G3448" s="5">
        <f t="shared" si="320"/>
        <v>5.5534246575342463</v>
      </c>
      <c r="H3448" s="11">
        <v>15</v>
      </c>
      <c r="I3448" s="11"/>
      <c r="J3448" s="87">
        <v>0.05</v>
      </c>
      <c r="K3448" s="88">
        <f t="shared" si="321"/>
        <v>6.3333333333333325E-2</v>
      </c>
      <c r="L3448" s="238">
        <v>4746013</v>
      </c>
      <c r="M3448" s="238">
        <v>3896545.46</v>
      </c>
      <c r="N3448" s="89">
        <v>0.06</v>
      </c>
      <c r="O3448" s="239">
        <f t="shared" si="323"/>
        <v>5030773.78</v>
      </c>
      <c r="P3448" s="238">
        <f t="shared" si="324"/>
        <v>1769408.1332341551</v>
      </c>
      <c r="Q3448" s="238">
        <f t="shared" si="325"/>
        <v>3261365.6467658449</v>
      </c>
      <c r="R3448" s="89">
        <v>0.05</v>
      </c>
      <c r="S3448" s="238">
        <f t="shared" si="322"/>
        <v>3098297.3644275526</v>
      </c>
    </row>
    <row r="3449" spans="2:19" ht="15" customHeight="1" x14ac:dyDescent="0.25">
      <c r="B3449" s="11">
        <v>3445</v>
      </c>
      <c r="C3449" s="161" t="s">
        <v>1461</v>
      </c>
      <c r="D3449" s="36"/>
      <c r="E3449" s="152">
        <v>42455</v>
      </c>
      <c r="F3449" s="58">
        <v>44482</v>
      </c>
      <c r="G3449" s="5">
        <f t="shared" si="320"/>
        <v>5.5534246575342463</v>
      </c>
      <c r="H3449" s="11">
        <v>15</v>
      </c>
      <c r="I3449" s="11"/>
      <c r="J3449" s="87">
        <v>0.05</v>
      </c>
      <c r="K3449" s="88">
        <f t="shared" si="321"/>
        <v>6.3333333333333325E-2</v>
      </c>
      <c r="L3449" s="238">
        <v>4746013</v>
      </c>
      <c r="M3449" s="238">
        <v>3896545.46</v>
      </c>
      <c r="N3449" s="89">
        <v>0.06</v>
      </c>
      <c r="O3449" s="239">
        <f t="shared" si="323"/>
        <v>5030773.78</v>
      </c>
      <c r="P3449" s="238">
        <f t="shared" si="324"/>
        <v>1769408.1332341551</v>
      </c>
      <c r="Q3449" s="238">
        <f t="shared" si="325"/>
        <v>3261365.6467658449</v>
      </c>
      <c r="R3449" s="89">
        <v>0.05</v>
      </c>
      <c r="S3449" s="238">
        <f t="shared" si="322"/>
        <v>3098297.3644275526</v>
      </c>
    </row>
    <row r="3450" spans="2:19" ht="15" customHeight="1" x14ac:dyDescent="0.25">
      <c r="B3450" s="11">
        <v>3446</v>
      </c>
      <c r="C3450" s="161" t="s">
        <v>1461</v>
      </c>
      <c r="D3450" s="36"/>
      <c r="E3450" s="152">
        <v>42455</v>
      </c>
      <c r="F3450" s="58">
        <v>44482</v>
      </c>
      <c r="G3450" s="5">
        <f t="shared" si="320"/>
        <v>5.5534246575342463</v>
      </c>
      <c r="H3450" s="11">
        <v>15</v>
      </c>
      <c r="I3450" s="11"/>
      <c r="J3450" s="87">
        <v>0.05</v>
      </c>
      <c r="K3450" s="88">
        <f t="shared" si="321"/>
        <v>6.3333333333333325E-2</v>
      </c>
      <c r="L3450" s="238">
        <v>4746013</v>
      </c>
      <c r="M3450" s="238">
        <v>3896545.46</v>
      </c>
      <c r="N3450" s="89">
        <v>0.06</v>
      </c>
      <c r="O3450" s="239">
        <f t="shared" si="323"/>
        <v>5030773.78</v>
      </c>
      <c r="P3450" s="238">
        <f t="shared" si="324"/>
        <v>1769408.1332341551</v>
      </c>
      <c r="Q3450" s="238">
        <f t="shared" si="325"/>
        <v>3261365.6467658449</v>
      </c>
      <c r="R3450" s="89">
        <v>0.05</v>
      </c>
      <c r="S3450" s="238">
        <f t="shared" si="322"/>
        <v>3098297.3644275526</v>
      </c>
    </row>
    <row r="3451" spans="2:19" ht="15" customHeight="1" x14ac:dyDescent="0.25">
      <c r="B3451" s="11">
        <v>3447</v>
      </c>
      <c r="C3451" s="161" t="s">
        <v>1461</v>
      </c>
      <c r="D3451" s="36"/>
      <c r="E3451" s="152">
        <v>42455</v>
      </c>
      <c r="F3451" s="58">
        <v>44482</v>
      </c>
      <c r="G3451" s="5">
        <f t="shared" si="320"/>
        <v>5.5534246575342463</v>
      </c>
      <c r="H3451" s="11">
        <v>15</v>
      </c>
      <c r="I3451" s="11"/>
      <c r="J3451" s="87">
        <v>0.05</v>
      </c>
      <c r="K3451" s="88">
        <f t="shared" si="321"/>
        <v>6.3333333333333325E-2</v>
      </c>
      <c r="L3451" s="238">
        <v>4746013</v>
      </c>
      <c r="M3451" s="238">
        <v>3896545.46</v>
      </c>
      <c r="N3451" s="89">
        <v>0.06</v>
      </c>
      <c r="O3451" s="239">
        <f t="shared" si="323"/>
        <v>5030773.78</v>
      </c>
      <c r="P3451" s="238">
        <f t="shared" si="324"/>
        <v>1769408.1332341551</v>
      </c>
      <c r="Q3451" s="238">
        <f t="shared" si="325"/>
        <v>3261365.6467658449</v>
      </c>
      <c r="R3451" s="89">
        <v>0.05</v>
      </c>
      <c r="S3451" s="238">
        <f t="shared" si="322"/>
        <v>3098297.3644275526</v>
      </c>
    </row>
    <row r="3452" spans="2:19" ht="15" customHeight="1" x14ac:dyDescent="0.25">
      <c r="B3452" s="11">
        <v>3448</v>
      </c>
      <c r="C3452" s="161" t="s">
        <v>1563</v>
      </c>
      <c r="D3452" s="36"/>
      <c r="E3452" s="152">
        <v>42455</v>
      </c>
      <c r="F3452" s="58">
        <v>44482</v>
      </c>
      <c r="G3452" s="5">
        <f t="shared" si="320"/>
        <v>5.5534246575342463</v>
      </c>
      <c r="H3452" s="11">
        <v>15</v>
      </c>
      <c r="I3452" s="11"/>
      <c r="J3452" s="87">
        <v>0.05</v>
      </c>
      <c r="K3452" s="88">
        <f t="shared" si="321"/>
        <v>6.3333333333333325E-2</v>
      </c>
      <c r="L3452" s="238">
        <v>3014435</v>
      </c>
      <c r="M3452" s="238">
        <v>2474894.83</v>
      </c>
      <c r="N3452" s="89">
        <v>0.05</v>
      </c>
      <c r="O3452" s="239">
        <f t="shared" si="323"/>
        <v>3165156.75</v>
      </c>
      <c r="P3452" s="238">
        <f t="shared" si="324"/>
        <v>1113239.1042260271</v>
      </c>
      <c r="Q3452" s="238">
        <f t="shared" si="325"/>
        <v>2051917.6457739729</v>
      </c>
      <c r="R3452" s="89">
        <v>0.05</v>
      </c>
      <c r="S3452" s="238">
        <f t="shared" si="322"/>
        <v>1949321.763485274</v>
      </c>
    </row>
    <row r="3453" spans="2:19" ht="15" customHeight="1" x14ac:dyDescent="0.25">
      <c r="B3453" s="11">
        <v>3449</v>
      </c>
      <c r="C3453" s="161" t="s">
        <v>1563</v>
      </c>
      <c r="D3453" s="36"/>
      <c r="E3453" s="152">
        <v>42455</v>
      </c>
      <c r="F3453" s="58">
        <v>44482</v>
      </c>
      <c r="G3453" s="5">
        <f t="shared" si="320"/>
        <v>5.5534246575342463</v>
      </c>
      <c r="H3453" s="11">
        <v>15</v>
      </c>
      <c r="I3453" s="11"/>
      <c r="J3453" s="87">
        <v>0.05</v>
      </c>
      <c r="K3453" s="88">
        <f t="shared" si="321"/>
        <v>6.3333333333333325E-2</v>
      </c>
      <c r="L3453" s="238">
        <v>1599307</v>
      </c>
      <c r="M3453" s="238">
        <v>1313054.24</v>
      </c>
      <c r="N3453" s="89">
        <v>0.05</v>
      </c>
      <c r="O3453" s="239">
        <f t="shared" si="323"/>
        <v>1679272.35</v>
      </c>
      <c r="P3453" s="238">
        <f t="shared" si="324"/>
        <v>590628.45676301362</v>
      </c>
      <c r="Q3453" s="238">
        <f t="shared" si="325"/>
        <v>1088643.8932369864</v>
      </c>
      <c r="R3453" s="89">
        <v>0.05</v>
      </c>
      <c r="S3453" s="238">
        <f t="shared" si="322"/>
        <v>1034211.698575137</v>
      </c>
    </row>
    <row r="3454" spans="2:19" ht="15" customHeight="1" x14ac:dyDescent="0.25">
      <c r="B3454" s="11">
        <v>3450</v>
      </c>
      <c r="C3454" s="161" t="s">
        <v>1564</v>
      </c>
      <c r="D3454" s="36"/>
      <c r="E3454" s="152">
        <v>42455</v>
      </c>
      <c r="F3454" s="58">
        <v>44482</v>
      </c>
      <c r="G3454" s="5">
        <f t="shared" si="320"/>
        <v>5.5534246575342463</v>
      </c>
      <c r="H3454" s="11">
        <v>15</v>
      </c>
      <c r="I3454" s="11"/>
      <c r="J3454" s="87">
        <v>0.05</v>
      </c>
      <c r="K3454" s="88">
        <f t="shared" si="321"/>
        <v>6.3333333333333325E-2</v>
      </c>
      <c r="L3454" s="238">
        <v>3454327</v>
      </c>
      <c r="M3454" s="238">
        <v>2836052.53</v>
      </c>
      <c r="N3454" s="89">
        <v>0.06</v>
      </c>
      <c r="O3454" s="239">
        <f t="shared" si="323"/>
        <v>3661586.62</v>
      </c>
      <c r="P3454" s="238">
        <f t="shared" si="324"/>
        <v>1287841.8766763469</v>
      </c>
      <c r="Q3454" s="238">
        <f t="shared" si="325"/>
        <v>2373744.743323653</v>
      </c>
      <c r="R3454" s="89">
        <v>0.05</v>
      </c>
      <c r="S3454" s="238">
        <f t="shared" si="322"/>
        <v>2255057.5061574704</v>
      </c>
    </row>
    <row r="3455" spans="2:19" ht="15" customHeight="1" x14ac:dyDescent="0.25">
      <c r="B3455" s="11">
        <v>3451</v>
      </c>
      <c r="C3455" s="161" t="s">
        <v>1564</v>
      </c>
      <c r="D3455" s="36"/>
      <c r="E3455" s="152">
        <v>42455</v>
      </c>
      <c r="F3455" s="58">
        <v>44482</v>
      </c>
      <c r="G3455" s="5">
        <f t="shared" si="320"/>
        <v>5.5534246575342463</v>
      </c>
      <c r="H3455" s="11">
        <v>15</v>
      </c>
      <c r="I3455" s="11"/>
      <c r="J3455" s="87">
        <v>0.05</v>
      </c>
      <c r="K3455" s="88">
        <f t="shared" si="321"/>
        <v>6.3333333333333325E-2</v>
      </c>
      <c r="L3455" s="238">
        <v>3454327</v>
      </c>
      <c r="M3455" s="238">
        <v>2836052.53</v>
      </c>
      <c r="N3455" s="89">
        <v>0.06</v>
      </c>
      <c r="O3455" s="239">
        <f t="shared" si="323"/>
        <v>3661586.62</v>
      </c>
      <c r="P3455" s="238">
        <f t="shared" si="324"/>
        <v>1287841.8766763469</v>
      </c>
      <c r="Q3455" s="238">
        <f t="shared" si="325"/>
        <v>2373744.743323653</v>
      </c>
      <c r="R3455" s="89">
        <v>0.05</v>
      </c>
      <c r="S3455" s="238">
        <f t="shared" si="322"/>
        <v>2255057.5061574704</v>
      </c>
    </row>
    <row r="3456" spans="2:19" ht="15" customHeight="1" x14ac:dyDescent="0.25">
      <c r="B3456" s="11">
        <v>3452</v>
      </c>
      <c r="C3456" s="161" t="s">
        <v>1464</v>
      </c>
      <c r="D3456" s="36"/>
      <c r="E3456" s="152">
        <v>42455</v>
      </c>
      <c r="F3456" s="58">
        <v>44482</v>
      </c>
      <c r="G3456" s="5">
        <f t="shared" si="320"/>
        <v>5.5534246575342463</v>
      </c>
      <c r="H3456" s="11">
        <v>15</v>
      </c>
      <c r="I3456" s="11"/>
      <c r="J3456" s="87">
        <v>0.05</v>
      </c>
      <c r="K3456" s="88">
        <f t="shared" si="321"/>
        <v>6.3333333333333325E-2</v>
      </c>
      <c r="L3456" s="238">
        <v>955115</v>
      </c>
      <c r="M3456" s="238">
        <v>784163.25</v>
      </c>
      <c r="N3456" s="89">
        <v>0.05</v>
      </c>
      <c r="O3456" s="239">
        <f t="shared" si="323"/>
        <v>1002870.75</v>
      </c>
      <c r="P3456" s="238">
        <f t="shared" si="324"/>
        <v>352726.58625342458</v>
      </c>
      <c r="Q3456" s="238">
        <f t="shared" si="325"/>
        <v>650144.16374657536</v>
      </c>
      <c r="R3456" s="89">
        <v>0.05</v>
      </c>
      <c r="S3456" s="238">
        <f t="shared" si="322"/>
        <v>617636.95555924659</v>
      </c>
    </row>
    <row r="3457" spans="2:19" ht="15" customHeight="1" x14ac:dyDescent="0.25">
      <c r="B3457" s="11">
        <v>3453</v>
      </c>
      <c r="C3457" s="161" t="s">
        <v>1464</v>
      </c>
      <c r="D3457" s="36"/>
      <c r="E3457" s="152">
        <v>42455</v>
      </c>
      <c r="F3457" s="58">
        <v>44482</v>
      </c>
      <c r="G3457" s="5">
        <f t="shared" si="320"/>
        <v>5.5534246575342463</v>
      </c>
      <c r="H3457" s="11">
        <v>15</v>
      </c>
      <c r="I3457" s="11"/>
      <c r="J3457" s="87">
        <v>0.05</v>
      </c>
      <c r="K3457" s="88">
        <f t="shared" si="321"/>
        <v>6.3333333333333325E-2</v>
      </c>
      <c r="L3457" s="238">
        <v>955115</v>
      </c>
      <c r="M3457" s="238">
        <v>784163.25</v>
      </c>
      <c r="N3457" s="89">
        <v>0.05</v>
      </c>
      <c r="O3457" s="239">
        <f t="shared" si="323"/>
        <v>1002870.75</v>
      </c>
      <c r="P3457" s="238">
        <f t="shared" si="324"/>
        <v>352726.58625342458</v>
      </c>
      <c r="Q3457" s="238">
        <f t="shared" si="325"/>
        <v>650144.16374657536</v>
      </c>
      <c r="R3457" s="89">
        <v>0.05</v>
      </c>
      <c r="S3457" s="238">
        <f t="shared" si="322"/>
        <v>617636.95555924659</v>
      </c>
    </row>
    <row r="3458" spans="2:19" ht="15" customHeight="1" x14ac:dyDescent="0.25">
      <c r="B3458" s="11">
        <v>3454</v>
      </c>
      <c r="C3458" s="161" t="s">
        <v>1464</v>
      </c>
      <c r="D3458" s="36"/>
      <c r="E3458" s="152">
        <v>42455</v>
      </c>
      <c r="F3458" s="58">
        <v>44482</v>
      </c>
      <c r="G3458" s="5">
        <f t="shared" si="320"/>
        <v>5.5534246575342463</v>
      </c>
      <c r="H3458" s="11">
        <v>15</v>
      </c>
      <c r="I3458" s="11"/>
      <c r="J3458" s="87">
        <v>0.05</v>
      </c>
      <c r="K3458" s="88">
        <f t="shared" si="321"/>
        <v>6.3333333333333325E-2</v>
      </c>
      <c r="L3458" s="238">
        <v>955115</v>
      </c>
      <c r="M3458" s="238">
        <v>784163.25</v>
      </c>
      <c r="N3458" s="89">
        <v>0.05</v>
      </c>
      <c r="O3458" s="239">
        <f t="shared" si="323"/>
        <v>1002870.75</v>
      </c>
      <c r="P3458" s="238">
        <f t="shared" si="324"/>
        <v>352726.58625342458</v>
      </c>
      <c r="Q3458" s="238">
        <f t="shared" si="325"/>
        <v>650144.16374657536</v>
      </c>
      <c r="R3458" s="89">
        <v>0.05</v>
      </c>
      <c r="S3458" s="238">
        <f t="shared" si="322"/>
        <v>617636.95555924659</v>
      </c>
    </row>
    <row r="3459" spans="2:19" ht="15" customHeight="1" x14ac:dyDescent="0.25">
      <c r="B3459" s="11">
        <v>3455</v>
      </c>
      <c r="C3459" s="161" t="s">
        <v>1464</v>
      </c>
      <c r="D3459" s="36"/>
      <c r="E3459" s="152">
        <v>42455</v>
      </c>
      <c r="F3459" s="58">
        <v>44482</v>
      </c>
      <c r="G3459" s="5">
        <f t="shared" si="320"/>
        <v>5.5534246575342463</v>
      </c>
      <c r="H3459" s="11">
        <v>15</v>
      </c>
      <c r="I3459" s="11"/>
      <c r="J3459" s="87">
        <v>0.05</v>
      </c>
      <c r="K3459" s="88">
        <f t="shared" si="321"/>
        <v>6.3333333333333325E-2</v>
      </c>
      <c r="L3459" s="238">
        <v>955115</v>
      </c>
      <c r="M3459" s="238">
        <v>784163.25</v>
      </c>
      <c r="N3459" s="89">
        <v>0.05</v>
      </c>
      <c r="O3459" s="239">
        <f t="shared" si="323"/>
        <v>1002870.75</v>
      </c>
      <c r="P3459" s="238">
        <f t="shared" si="324"/>
        <v>352726.58625342458</v>
      </c>
      <c r="Q3459" s="238">
        <f t="shared" si="325"/>
        <v>650144.16374657536</v>
      </c>
      <c r="R3459" s="89">
        <v>0.05</v>
      </c>
      <c r="S3459" s="238">
        <f t="shared" si="322"/>
        <v>617636.95555924659</v>
      </c>
    </row>
    <row r="3460" spans="2:19" ht="15" customHeight="1" x14ac:dyDescent="0.25">
      <c r="B3460" s="11">
        <v>3456</v>
      </c>
      <c r="C3460" s="161" t="s">
        <v>1464</v>
      </c>
      <c r="D3460" s="36"/>
      <c r="E3460" s="152">
        <v>42455</v>
      </c>
      <c r="F3460" s="58">
        <v>44482</v>
      </c>
      <c r="G3460" s="5">
        <f t="shared" si="320"/>
        <v>5.5534246575342463</v>
      </c>
      <c r="H3460" s="11">
        <v>15</v>
      </c>
      <c r="I3460" s="11"/>
      <c r="J3460" s="87">
        <v>0.05</v>
      </c>
      <c r="K3460" s="88">
        <f t="shared" si="321"/>
        <v>6.3333333333333325E-2</v>
      </c>
      <c r="L3460" s="238">
        <v>955115</v>
      </c>
      <c r="M3460" s="238">
        <v>784163.25</v>
      </c>
      <c r="N3460" s="89">
        <v>0.05</v>
      </c>
      <c r="O3460" s="239">
        <f t="shared" si="323"/>
        <v>1002870.75</v>
      </c>
      <c r="P3460" s="238">
        <f t="shared" si="324"/>
        <v>352726.58625342458</v>
      </c>
      <c r="Q3460" s="238">
        <f t="shared" si="325"/>
        <v>650144.16374657536</v>
      </c>
      <c r="R3460" s="89">
        <v>0.05</v>
      </c>
      <c r="S3460" s="238">
        <f t="shared" si="322"/>
        <v>617636.95555924659</v>
      </c>
    </row>
    <row r="3461" spans="2:19" ht="15" customHeight="1" x14ac:dyDescent="0.25">
      <c r="B3461" s="11">
        <v>3457</v>
      </c>
      <c r="C3461" s="161" t="s">
        <v>1464</v>
      </c>
      <c r="D3461" s="36"/>
      <c r="E3461" s="152">
        <v>42455</v>
      </c>
      <c r="F3461" s="58">
        <v>44482</v>
      </c>
      <c r="G3461" s="5">
        <f t="shared" ref="G3461:G3524" si="326">(F3461-E3461)/(EDATE(F3461,12)-F3461)</f>
        <v>5.5534246575342463</v>
      </c>
      <c r="H3461" s="11">
        <v>15</v>
      </c>
      <c r="I3461" s="11"/>
      <c r="J3461" s="87">
        <v>0.05</v>
      </c>
      <c r="K3461" s="88">
        <f t="shared" ref="K3461:K3524" si="327">(1-J3461)/H3461</f>
        <v>6.3333333333333325E-2</v>
      </c>
      <c r="L3461" s="238">
        <v>955115</v>
      </c>
      <c r="M3461" s="238">
        <v>784163.25</v>
      </c>
      <c r="N3461" s="89">
        <v>0.05</v>
      </c>
      <c r="O3461" s="239">
        <f t="shared" si="323"/>
        <v>1002870.75</v>
      </c>
      <c r="P3461" s="238">
        <f t="shared" si="324"/>
        <v>352726.58625342458</v>
      </c>
      <c r="Q3461" s="238">
        <f t="shared" si="325"/>
        <v>650144.16374657536</v>
      </c>
      <c r="R3461" s="89">
        <v>0.05</v>
      </c>
      <c r="S3461" s="238">
        <f t="shared" ref="S3461:S3524" si="328">IF(M3461&lt;=0,0,IF(Q3461&lt;=J3461*O3461,J3461*O3461,Q3461*(1-R3461)))</f>
        <v>617636.95555924659</v>
      </c>
    </row>
    <row r="3462" spans="2:19" ht="15" customHeight="1" x14ac:dyDescent="0.25">
      <c r="B3462" s="11">
        <v>3458</v>
      </c>
      <c r="C3462" s="161" t="s">
        <v>1464</v>
      </c>
      <c r="D3462" s="36"/>
      <c r="E3462" s="152">
        <v>42455</v>
      </c>
      <c r="F3462" s="58">
        <v>44482</v>
      </c>
      <c r="G3462" s="5">
        <f t="shared" si="326"/>
        <v>5.5534246575342463</v>
      </c>
      <c r="H3462" s="11">
        <v>15</v>
      </c>
      <c r="I3462" s="11"/>
      <c r="J3462" s="87">
        <v>0.05</v>
      </c>
      <c r="K3462" s="88">
        <f t="shared" si="327"/>
        <v>6.3333333333333325E-2</v>
      </c>
      <c r="L3462" s="238">
        <v>955115</v>
      </c>
      <c r="M3462" s="238">
        <v>784163.25</v>
      </c>
      <c r="N3462" s="89">
        <v>0.05</v>
      </c>
      <c r="O3462" s="239">
        <f t="shared" ref="O3462:O3525" si="329">L3462*(1+N3462)</f>
        <v>1002870.75</v>
      </c>
      <c r="P3462" s="238">
        <f t="shared" ref="P3462:P3525" si="330">O3462*K3462*G3462</f>
        <v>352726.58625342458</v>
      </c>
      <c r="Q3462" s="238">
        <f t="shared" ref="Q3462:Q3525" si="331">MAX(O3462-P3462,0)</f>
        <v>650144.16374657536</v>
      </c>
      <c r="R3462" s="89">
        <v>0.05</v>
      </c>
      <c r="S3462" s="238">
        <f t="shared" si="328"/>
        <v>617636.95555924659</v>
      </c>
    </row>
    <row r="3463" spans="2:19" ht="15" customHeight="1" x14ac:dyDescent="0.25">
      <c r="B3463" s="11">
        <v>3459</v>
      </c>
      <c r="C3463" s="161" t="s">
        <v>1464</v>
      </c>
      <c r="D3463" s="36"/>
      <c r="E3463" s="152">
        <v>42455</v>
      </c>
      <c r="F3463" s="58">
        <v>44482</v>
      </c>
      <c r="G3463" s="5">
        <f t="shared" si="326"/>
        <v>5.5534246575342463</v>
      </c>
      <c r="H3463" s="11">
        <v>15</v>
      </c>
      <c r="I3463" s="11"/>
      <c r="J3463" s="87">
        <v>0.05</v>
      </c>
      <c r="K3463" s="88">
        <f t="shared" si="327"/>
        <v>6.3333333333333325E-2</v>
      </c>
      <c r="L3463" s="238">
        <v>955115</v>
      </c>
      <c r="M3463" s="238">
        <v>784163.25</v>
      </c>
      <c r="N3463" s="89">
        <v>0.05</v>
      </c>
      <c r="O3463" s="239">
        <f t="shared" si="329"/>
        <v>1002870.75</v>
      </c>
      <c r="P3463" s="238">
        <f t="shared" si="330"/>
        <v>352726.58625342458</v>
      </c>
      <c r="Q3463" s="238">
        <f t="shared" si="331"/>
        <v>650144.16374657536</v>
      </c>
      <c r="R3463" s="89">
        <v>0.05</v>
      </c>
      <c r="S3463" s="238">
        <f t="shared" si="328"/>
        <v>617636.95555924659</v>
      </c>
    </row>
    <row r="3464" spans="2:19" ht="15" customHeight="1" x14ac:dyDescent="0.25">
      <c r="B3464" s="11">
        <v>3460</v>
      </c>
      <c r="C3464" s="161" t="s">
        <v>1464</v>
      </c>
      <c r="D3464" s="36"/>
      <c r="E3464" s="152">
        <v>42455</v>
      </c>
      <c r="F3464" s="58">
        <v>44482</v>
      </c>
      <c r="G3464" s="5">
        <f t="shared" si="326"/>
        <v>5.5534246575342463</v>
      </c>
      <c r="H3464" s="11">
        <v>15</v>
      </c>
      <c r="I3464" s="11"/>
      <c r="J3464" s="87">
        <v>0.05</v>
      </c>
      <c r="K3464" s="88">
        <f t="shared" si="327"/>
        <v>6.3333333333333325E-2</v>
      </c>
      <c r="L3464" s="238">
        <v>955115</v>
      </c>
      <c r="M3464" s="238">
        <v>784163.25</v>
      </c>
      <c r="N3464" s="89">
        <v>0.05</v>
      </c>
      <c r="O3464" s="239">
        <f t="shared" si="329"/>
        <v>1002870.75</v>
      </c>
      <c r="P3464" s="238">
        <f t="shared" si="330"/>
        <v>352726.58625342458</v>
      </c>
      <c r="Q3464" s="238">
        <f t="shared" si="331"/>
        <v>650144.16374657536</v>
      </c>
      <c r="R3464" s="89">
        <v>0.05</v>
      </c>
      <c r="S3464" s="238">
        <f t="shared" si="328"/>
        <v>617636.95555924659</v>
      </c>
    </row>
    <row r="3465" spans="2:19" ht="15" customHeight="1" x14ac:dyDescent="0.25">
      <c r="B3465" s="11">
        <v>3461</v>
      </c>
      <c r="C3465" s="161" t="s">
        <v>1464</v>
      </c>
      <c r="D3465" s="36"/>
      <c r="E3465" s="152">
        <v>42455</v>
      </c>
      <c r="F3465" s="58">
        <v>44482</v>
      </c>
      <c r="G3465" s="5">
        <f t="shared" si="326"/>
        <v>5.5534246575342463</v>
      </c>
      <c r="H3465" s="11">
        <v>15</v>
      </c>
      <c r="I3465" s="11"/>
      <c r="J3465" s="87">
        <v>0.05</v>
      </c>
      <c r="K3465" s="88">
        <f t="shared" si="327"/>
        <v>6.3333333333333325E-2</v>
      </c>
      <c r="L3465" s="238">
        <v>955115</v>
      </c>
      <c r="M3465" s="238">
        <v>784163.25</v>
      </c>
      <c r="N3465" s="89">
        <v>0.05</v>
      </c>
      <c r="O3465" s="239">
        <f t="shared" si="329"/>
        <v>1002870.75</v>
      </c>
      <c r="P3465" s="238">
        <f t="shared" si="330"/>
        <v>352726.58625342458</v>
      </c>
      <c r="Q3465" s="238">
        <f t="shared" si="331"/>
        <v>650144.16374657536</v>
      </c>
      <c r="R3465" s="89">
        <v>0.05</v>
      </c>
      <c r="S3465" s="238">
        <f t="shared" si="328"/>
        <v>617636.95555924659</v>
      </c>
    </row>
    <row r="3466" spans="2:19" ht="15" customHeight="1" x14ac:dyDescent="0.25">
      <c r="B3466" s="11">
        <v>3462</v>
      </c>
      <c r="C3466" s="161" t="s">
        <v>1464</v>
      </c>
      <c r="D3466" s="36"/>
      <c r="E3466" s="152">
        <v>42455</v>
      </c>
      <c r="F3466" s="58">
        <v>44482</v>
      </c>
      <c r="G3466" s="5">
        <f t="shared" si="326"/>
        <v>5.5534246575342463</v>
      </c>
      <c r="H3466" s="11">
        <v>15</v>
      </c>
      <c r="I3466" s="11"/>
      <c r="J3466" s="87">
        <v>0.05</v>
      </c>
      <c r="K3466" s="88">
        <f t="shared" si="327"/>
        <v>6.3333333333333325E-2</v>
      </c>
      <c r="L3466" s="238">
        <v>955115</v>
      </c>
      <c r="M3466" s="238">
        <v>784163.25</v>
      </c>
      <c r="N3466" s="89">
        <v>0.05</v>
      </c>
      <c r="O3466" s="239">
        <f t="shared" si="329"/>
        <v>1002870.75</v>
      </c>
      <c r="P3466" s="238">
        <f t="shared" si="330"/>
        <v>352726.58625342458</v>
      </c>
      <c r="Q3466" s="238">
        <f t="shared" si="331"/>
        <v>650144.16374657536</v>
      </c>
      <c r="R3466" s="89">
        <v>0.05</v>
      </c>
      <c r="S3466" s="238">
        <f t="shared" si="328"/>
        <v>617636.95555924659</v>
      </c>
    </row>
    <row r="3467" spans="2:19" ht="15" customHeight="1" x14ac:dyDescent="0.25">
      <c r="B3467" s="11">
        <v>3463</v>
      </c>
      <c r="C3467" s="161" t="s">
        <v>1464</v>
      </c>
      <c r="D3467" s="36"/>
      <c r="E3467" s="152">
        <v>42455</v>
      </c>
      <c r="F3467" s="58">
        <v>44482</v>
      </c>
      <c r="G3467" s="5">
        <f t="shared" si="326"/>
        <v>5.5534246575342463</v>
      </c>
      <c r="H3467" s="11">
        <v>15</v>
      </c>
      <c r="I3467" s="11"/>
      <c r="J3467" s="87">
        <v>0.05</v>
      </c>
      <c r="K3467" s="88">
        <f t="shared" si="327"/>
        <v>6.3333333333333325E-2</v>
      </c>
      <c r="L3467" s="238">
        <v>955115</v>
      </c>
      <c r="M3467" s="238">
        <v>784163.25</v>
      </c>
      <c r="N3467" s="89">
        <v>0.05</v>
      </c>
      <c r="O3467" s="239">
        <f t="shared" si="329"/>
        <v>1002870.75</v>
      </c>
      <c r="P3467" s="238">
        <f t="shared" si="330"/>
        <v>352726.58625342458</v>
      </c>
      <c r="Q3467" s="238">
        <f t="shared" si="331"/>
        <v>650144.16374657536</v>
      </c>
      <c r="R3467" s="89">
        <v>0.05</v>
      </c>
      <c r="S3467" s="238">
        <f t="shared" si="328"/>
        <v>617636.95555924659</v>
      </c>
    </row>
    <row r="3468" spans="2:19" ht="15" customHeight="1" x14ac:dyDescent="0.25">
      <c r="B3468" s="11">
        <v>3464</v>
      </c>
      <c r="C3468" s="161" t="s">
        <v>1464</v>
      </c>
      <c r="D3468" s="36"/>
      <c r="E3468" s="152">
        <v>42455</v>
      </c>
      <c r="F3468" s="58">
        <v>44482</v>
      </c>
      <c r="G3468" s="5">
        <f t="shared" si="326"/>
        <v>5.5534246575342463</v>
      </c>
      <c r="H3468" s="11">
        <v>15</v>
      </c>
      <c r="I3468" s="11"/>
      <c r="J3468" s="87">
        <v>0.05</v>
      </c>
      <c r="K3468" s="88">
        <f t="shared" si="327"/>
        <v>6.3333333333333325E-2</v>
      </c>
      <c r="L3468" s="238">
        <v>955115</v>
      </c>
      <c r="M3468" s="238">
        <v>784163.25</v>
      </c>
      <c r="N3468" s="89">
        <v>0.05</v>
      </c>
      <c r="O3468" s="239">
        <f t="shared" si="329"/>
        <v>1002870.75</v>
      </c>
      <c r="P3468" s="238">
        <f t="shared" si="330"/>
        <v>352726.58625342458</v>
      </c>
      <c r="Q3468" s="238">
        <f t="shared" si="331"/>
        <v>650144.16374657536</v>
      </c>
      <c r="R3468" s="89">
        <v>0.05</v>
      </c>
      <c r="S3468" s="238">
        <f t="shared" si="328"/>
        <v>617636.95555924659</v>
      </c>
    </row>
    <row r="3469" spans="2:19" ht="15" customHeight="1" x14ac:dyDescent="0.25">
      <c r="B3469" s="11">
        <v>3465</v>
      </c>
      <c r="C3469" s="161" t="s">
        <v>1464</v>
      </c>
      <c r="D3469" s="36"/>
      <c r="E3469" s="152">
        <v>42455</v>
      </c>
      <c r="F3469" s="58">
        <v>44482</v>
      </c>
      <c r="G3469" s="5">
        <f t="shared" si="326"/>
        <v>5.5534246575342463</v>
      </c>
      <c r="H3469" s="11">
        <v>15</v>
      </c>
      <c r="I3469" s="11"/>
      <c r="J3469" s="87">
        <v>0.05</v>
      </c>
      <c r="K3469" s="88">
        <f t="shared" si="327"/>
        <v>6.3333333333333325E-2</v>
      </c>
      <c r="L3469" s="238">
        <v>955115</v>
      </c>
      <c r="M3469" s="238">
        <v>784163.25</v>
      </c>
      <c r="N3469" s="89">
        <v>0.05</v>
      </c>
      <c r="O3469" s="239">
        <f t="shared" si="329"/>
        <v>1002870.75</v>
      </c>
      <c r="P3469" s="238">
        <f t="shared" si="330"/>
        <v>352726.58625342458</v>
      </c>
      <c r="Q3469" s="238">
        <f t="shared" si="331"/>
        <v>650144.16374657536</v>
      </c>
      <c r="R3469" s="89">
        <v>0.05</v>
      </c>
      <c r="S3469" s="238">
        <f t="shared" si="328"/>
        <v>617636.95555924659</v>
      </c>
    </row>
    <row r="3470" spans="2:19" ht="15" customHeight="1" x14ac:dyDescent="0.25">
      <c r="B3470" s="11">
        <v>3466</v>
      </c>
      <c r="C3470" s="161" t="s">
        <v>1464</v>
      </c>
      <c r="D3470" s="36"/>
      <c r="E3470" s="152">
        <v>42455</v>
      </c>
      <c r="F3470" s="58">
        <v>44482</v>
      </c>
      <c r="G3470" s="5">
        <f t="shared" si="326"/>
        <v>5.5534246575342463</v>
      </c>
      <c r="H3470" s="11">
        <v>15</v>
      </c>
      <c r="I3470" s="11"/>
      <c r="J3470" s="87">
        <v>0.05</v>
      </c>
      <c r="K3470" s="88">
        <f t="shared" si="327"/>
        <v>6.3333333333333325E-2</v>
      </c>
      <c r="L3470" s="238">
        <v>955115</v>
      </c>
      <c r="M3470" s="238">
        <v>784163.25</v>
      </c>
      <c r="N3470" s="89">
        <v>0.05</v>
      </c>
      <c r="O3470" s="239">
        <f t="shared" si="329"/>
        <v>1002870.75</v>
      </c>
      <c r="P3470" s="238">
        <f t="shared" si="330"/>
        <v>352726.58625342458</v>
      </c>
      <c r="Q3470" s="238">
        <f t="shared" si="331"/>
        <v>650144.16374657536</v>
      </c>
      <c r="R3470" s="89">
        <v>0.05</v>
      </c>
      <c r="S3470" s="238">
        <f t="shared" si="328"/>
        <v>617636.95555924659</v>
      </c>
    </row>
    <row r="3471" spans="2:19" ht="15" customHeight="1" x14ac:dyDescent="0.25">
      <c r="B3471" s="11">
        <v>3467</v>
      </c>
      <c r="C3471" s="161" t="s">
        <v>1464</v>
      </c>
      <c r="D3471" s="36"/>
      <c r="E3471" s="152">
        <v>42455</v>
      </c>
      <c r="F3471" s="58">
        <v>44482</v>
      </c>
      <c r="G3471" s="5">
        <f t="shared" si="326"/>
        <v>5.5534246575342463</v>
      </c>
      <c r="H3471" s="11">
        <v>15</v>
      </c>
      <c r="I3471" s="11"/>
      <c r="J3471" s="87">
        <v>0.05</v>
      </c>
      <c r="K3471" s="88">
        <f t="shared" si="327"/>
        <v>6.3333333333333325E-2</v>
      </c>
      <c r="L3471" s="238">
        <v>955115</v>
      </c>
      <c r="M3471" s="238">
        <v>784163.25</v>
      </c>
      <c r="N3471" s="89">
        <v>0.05</v>
      </c>
      <c r="O3471" s="239">
        <f t="shared" si="329"/>
        <v>1002870.75</v>
      </c>
      <c r="P3471" s="238">
        <f t="shared" si="330"/>
        <v>352726.58625342458</v>
      </c>
      <c r="Q3471" s="238">
        <f t="shared" si="331"/>
        <v>650144.16374657536</v>
      </c>
      <c r="R3471" s="89">
        <v>0.05</v>
      </c>
      <c r="S3471" s="238">
        <f t="shared" si="328"/>
        <v>617636.95555924659</v>
      </c>
    </row>
    <row r="3472" spans="2:19" ht="15" customHeight="1" x14ac:dyDescent="0.25">
      <c r="B3472" s="11">
        <v>3468</v>
      </c>
      <c r="C3472" s="161" t="s">
        <v>1464</v>
      </c>
      <c r="D3472" s="36"/>
      <c r="E3472" s="152">
        <v>42455</v>
      </c>
      <c r="F3472" s="58">
        <v>44482</v>
      </c>
      <c r="G3472" s="5">
        <f t="shared" si="326"/>
        <v>5.5534246575342463</v>
      </c>
      <c r="H3472" s="11">
        <v>15</v>
      </c>
      <c r="I3472" s="11"/>
      <c r="J3472" s="87">
        <v>0.05</v>
      </c>
      <c r="K3472" s="88">
        <f t="shared" si="327"/>
        <v>6.3333333333333325E-2</v>
      </c>
      <c r="L3472" s="238">
        <v>955115</v>
      </c>
      <c r="M3472" s="238">
        <v>784163.25</v>
      </c>
      <c r="N3472" s="89">
        <v>0.05</v>
      </c>
      <c r="O3472" s="239">
        <f t="shared" si="329"/>
        <v>1002870.75</v>
      </c>
      <c r="P3472" s="238">
        <f t="shared" si="330"/>
        <v>352726.58625342458</v>
      </c>
      <c r="Q3472" s="238">
        <f t="shared" si="331"/>
        <v>650144.16374657536</v>
      </c>
      <c r="R3472" s="89">
        <v>0.05</v>
      </c>
      <c r="S3472" s="238">
        <f t="shared" si="328"/>
        <v>617636.95555924659</v>
      </c>
    </row>
    <row r="3473" spans="2:19" ht="15" customHeight="1" x14ac:dyDescent="0.25">
      <c r="B3473" s="11">
        <v>3469</v>
      </c>
      <c r="C3473" s="161" t="s">
        <v>1464</v>
      </c>
      <c r="D3473" s="36"/>
      <c r="E3473" s="152">
        <v>42455</v>
      </c>
      <c r="F3473" s="58">
        <v>44482</v>
      </c>
      <c r="G3473" s="5">
        <f t="shared" si="326"/>
        <v>5.5534246575342463</v>
      </c>
      <c r="H3473" s="11">
        <v>15</v>
      </c>
      <c r="I3473" s="11"/>
      <c r="J3473" s="87">
        <v>0.05</v>
      </c>
      <c r="K3473" s="88">
        <f t="shared" si="327"/>
        <v>6.3333333333333325E-2</v>
      </c>
      <c r="L3473" s="238">
        <v>955115</v>
      </c>
      <c r="M3473" s="238">
        <v>784163.25</v>
      </c>
      <c r="N3473" s="89">
        <v>0.05</v>
      </c>
      <c r="O3473" s="239">
        <f t="shared" si="329"/>
        <v>1002870.75</v>
      </c>
      <c r="P3473" s="238">
        <f t="shared" si="330"/>
        <v>352726.58625342458</v>
      </c>
      <c r="Q3473" s="238">
        <f t="shared" si="331"/>
        <v>650144.16374657536</v>
      </c>
      <c r="R3473" s="89">
        <v>0.05</v>
      </c>
      <c r="S3473" s="238">
        <f t="shared" si="328"/>
        <v>617636.95555924659</v>
      </c>
    </row>
    <row r="3474" spans="2:19" ht="15" customHeight="1" x14ac:dyDescent="0.25">
      <c r="B3474" s="11">
        <v>3470</v>
      </c>
      <c r="C3474" s="161" t="s">
        <v>1464</v>
      </c>
      <c r="D3474" s="36"/>
      <c r="E3474" s="152">
        <v>42455</v>
      </c>
      <c r="F3474" s="58">
        <v>44482</v>
      </c>
      <c r="G3474" s="5">
        <f t="shared" si="326"/>
        <v>5.5534246575342463</v>
      </c>
      <c r="H3474" s="11">
        <v>15</v>
      </c>
      <c r="I3474" s="11"/>
      <c r="J3474" s="87">
        <v>0.05</v>
      </c>
      <c r="K3474" s="88">
        <f t="shared" si="327"/>
        <v>6.3333333333333325E-2</v>
      </c>
      <c r="L3474" s="238">
        <v>955115</v>
      </c>
      <c r="M3474" s="238">
        <v>784163.25</v>
      </c>
      <c r="N3474" s="89">
        <v>0.05</v>
      </c>
      <c r="O3474" s="239">
        <f t="shared" si="329"/>
        <v>1002870.75</v>
      </c>
      <c r="P3474" s="238">
        <f t="shared" si="330"/>
        <v>352726.58625342458</v>
      </c>
      <c r="Q3474" s="238">
        <f t="shared" si="331"/>
        <v>650144.16374657536</v>
      </c>
      <c r="R3474" s="89">
        <v>0.05</v>
      </c>
      <c r="S3474" s="238">
        <f t="shared" si="328"/>
        <v>617636.95555924659</v>
      </c>
    </row>
    <row r="3475" spans="2:19" ht="15" customHeight="1" x14ac:dyDescent="0.25">
      <c r="B3475" s="11">
        <v>3471</v>
      </c>
      <c r="C3475" s="161" t="s">
        <v>1565</v>
      </c>
      <c r="D3475" s="36"/>
      <c r="E3475" s="152">
        <v>42455</v>
      </c>
      <c r="F3475" s="58">
        <v>44482</v>
      </c>
      <c r="G3475" s="5">
        <f t="shared" si="326"/>
        <v>5.5534246575342463</v>
      </c>
      <c r="H3475" s="11">
        <v>15</v>
      </c>
      <c r="I3475" s="11"/>
      <c r="J3475" s="87">
        <v>0.05</v>
      </c>
      <c r="K3475" s="88">
        <f t="shared" si="327"/>
        <v>6.3333333333333325E-2</v>
      </c>
      <c r="L3475" s="238">
        <v>886986</v>
      </c>
      <c r="M3475" s="238">
        <v>728228.37</v>
      </c>
      <c r="N3475" s="89">
        <v>0.05</v>
      </c>
      <c r="O3475" s="239">
        <f t="shared" si="329"/>
        <v>931335.3</v>
      </c>
      <c r="P3475" s="238">
        <f t="shared" si="330"/>
        <v>327566.35989863012</v>
      </c>
      <c r="Q3475" s="238">
        <f t="shared" si="331"/>
        <v>603768.94010136998</v>
      </c>
      <c r="R3475" s="89">
        <v>0.05</v>
      </c>
      <c r="S3475" s="238">
        <f t="shared" si="328"/>
        <v>573580.49309630145</v>
      </c>
    </row>
    <row r="3476" spans="2:19" ht="15" customHeight="1" x14ac:dyDescent="0.25">
      <c r="B3476" s="11">
        <v>3472</v>
      </c>
      <c r="C3476" s="161" t="s">
        <v>1565</v>
      </c>
      <c r="D3476" s="36"/>
      <c r="E3476" s="152">
        <v>42455</v>
      </c>
      <c r="F3476" s="58">
        <v>44482</v>
      </c>
      <c r="G3476" s="5">
        <f t="shared" si="326"/>
        <v>5.5534246575342463</v>
      </c>
      <c r="H3476" s="11">
        <v>15</v>
      </c>
      <c r="I3476" s="11"/>
      <c r="J3476" s="87">
        <v>0.05</v>
      </c>
      <c r="K3476" s="88">
        <f t="shared" si="327"/>
        <v>6.3333333333333325E-2</v>
      </c>
      <c r="L3476" s="238">
        <v>886986</v>
      </c>
      <c r="M3476" s="238">
        <v>728228.37</v>
      </c>
      <c r="N3476" s="89">
        <v>0.05</v>
      </c>
      <c r="O3476" s="239">
        <f t="shared" si="329"/>
        <v>931335.3</v>
      </c>
      <c r="P3476" s="238">
        <f t="shared" si="330"/>
        <v>327566.35989863012</v>
      </c>
      <c r="Q3476" s="238">
        <f t="shared" si="331"/>
        <v>603768.94010136998</v>
      </c>
      <c r="R3476" s="89">
        <v>0.05</v>
      </c>
      <c r="S3476" s="238">
        <f t="shared" si="328"/>
        <v>573580.49309630145</v>
      </c>
    </row>
    <row r="3477" spans="2:19" ht="15" customHeight="1" x14ac:dyDescent="0.25">
      <c r="B3477" s="11">
        <v>3473</v>
      </c>
      <c r="C3477" s="161" t="s">
        <v>1565</v>
      </c>
      <c r="D3477" s="36"/>
      <c r="E3477" s="152">
        <v>42455</v>
      </c>
      <c r="F3477" s="58">
        <v>44482</v>
      </c>
      <c r="G3477" s="5">
        <f t="shared" si="326"/>
        <v>5.5534246575342463</v>
      </c>
      <c r="H3477" s="11">
        <v>15</v>
      </c>
      <c r="I3477" s="11"/>
      <c r="J3477" s="87">
        <v>0.05</v>
      </c>
      <c r="K3477" s="88">
        <f t="shared" si="327"/>
        <v>6.3333333333333325E-2</v>
      </c>
      <c r="L3477" s="238">
        <v>886986</v>
      </c>
      <c r="M3477" s="238">
        <v>728228.37</v>
      </c>
      <c r="N3477" s="89">
        <v>0.05</v>
      </c>
      <c r="O3477" s="239">
        <f t="shared" si="329"/>
        <v>931335.3</v>
      </c>
      <c r="P3477" s="238">
        <f t="shared" si="330"/>
        <v>327566.35989863012</v>
      </c>
      <c r="Q3477" s="238">
        <f t="shared" si="331"/>
        <v>603768.94010136998</v>
      </c>
      <c r="R3477" s="89">
        <v>0.05</v>
      </c>
      <c r="S3477" s="238">
        <f t="shared" si="328"/>
        <v>573580.49309630145</v>
      </c>
    </row>
    <row r="3478" spans="2:19" ht="15" customHeight="1" x14ac:dyDescent="0.25">
      <c r="B3478" s="11">
        <v>3474</v>
      </c>
      <c r="C3478" s="161" t="s">
        <v>1566</v>
      </c>
      <c r="D3478" s="36"/>
      <c r="E3478" s="152">
        <v>42455</v>
      </c>
      <c r="F3478" s="58">
        <v>44482</v>
      </c>
      <c r="G3478" s="5">
        <f t="shared" si="326"/>
        <v>5.5534246575342463</v>
      </c>
      <c r="H3478" s="11">
        <v>8</v>
      </c>
      <c r="I3478" s="11"/>
      <c r="J3478" s="87">
        <v>0.05</v>
      </c>
      <c r="K3478" s="88">
        <f t="shared" si="327"/>
        <v>0.11874999999999999</v>
      </c>
      <c r="L3478" s="238">
        <v>71260</v>
      </c>
      <c r="M3478" s="238">
        <v>58505.5</v>
      </c>
      <c r="N3478" s="89">
        <v>0.05</v>
      </c>
      <c r="O3478" s="239">
        <f t="shared" si="329"/>
        <v>74823</v>
      </c>
      <c r="P3478" s="238">
        <f t="shared" si="330"/>
        <v>49343.462311643831</v>
      </c>
      <c r="Q3478" s="238">
        <f t="shared" si="331"/>
        <v>25479.537688356169</v>
      </c>
      <c r="R3478" s="89">
        <v>0.05</v>
      </c>
      <c r="S3478" s="238">
        <f t="shared" si="328"/>
        <v>24205.560803938359</v>
      </c>
    </row>
    <row r="3479" spans="2:19" ht="15" customHeight="1" x14ac:dyDescent="0.25">
      <c r="B3479" s="11">
        <v>3475</v>
      </c>
      <c r="C3479" s="161" t="s">
        <v>1489</v>
      </c>
      <c r="D3479" s="36"/>
      <c r="E3479" s="152">
        <v>42455</v>
      </c>
      <c r="F3479" s="58">
        <v>44482</v>
      </c>
      <c r="G3479" s="5">
        <f t="shared" si="326"/>
        <v>5.5534246575342463</v>
      </c>
      <c r="H3479" s="11">
        <v>25</v>
      </c>
      <c r="I3479" s="11"/>
      <c r="J3479" s="87">
        <v>0.05</v>
      </c>
      <c r="K3479" s="88">
        <f t="shared" si="327"/>
        <v>3.7999999999999999E-2</v>
      </c>
      <c r="L3479" s="238">
        <v>18753525</v>
      </c>
      <c r="M3479" s="238">
        <v>15396915.810000001</v>
      </c>
      <c r="N3479" s="89">
        <v>0.05</v>
      </c>
      <c r="O3479" s="239">
        <f t="shared" si="329"/>
        <v>19691201.25</v>
      </c>
      <c r="P3479" s="238">
        <f t="shared" si="330"/>
        <v>4155436.8972123284</v>
      </c>
      <c r="Q3479" s="238">
        <f t="shared" si="331"/>
        <v>15535764.352787672</v>
      </c>
      <c r="R3479" s="89">
        <v>0.05</v>
      </c>
      <c r="S3479" s="238">
        <f t="shared" si="328"/>
        <v>14758976.135148287</v>
      </c>
    </row>
    <row r="3480" spans="2:19" ht="15" customHeight="1" x14ac:dyDescent="0.25">
      <c r="B3480" s="11">
        <v>3476</v>
      </c>
      <c r="C3480" s="161" t="s">
        <v>1490</v>
      </c>
      <c r="D3480" s="36"/>
      <c r="E3480" s="152">
        <v>42455</v>
      </c>
      <c r="F3480" s="58">
        <v>44482</v>
      </c>
      <c r="G3480" s="5">
        <f t="shared" si="326"/>
        <v>5.5534246575342463</v>
      </c>
      <c r="H3480" s="11">
        <v>15</v>
      </c>
      <c r="I3480" s="11"/>
      <c r="J3480" s="87">
        <v>0.05</v>
      </c>
      <c r="K3480" s="88">
        <f t="shared" si="327"/>
        <v>6.3333333333333325E-2</v>
      </c>
      <c r="L3480" s="238">
        <v>508816</v>
      </c>
      <c r="M3480" s="238">
        <v>417745.3</v>
      </c>
      <c r="N3480" s="89">
        <v>0.05</v>
      </c>
      <c r="O3480" s="239">
        <f t="shared" si="329"/>
        <v>534256.80000000005</v>
      </c>
      <c r="P3480" s="238">
        <f t="shared" si="330"/>
        <v>187907.14281643831</v>
      </c>
      <c r="Q3480" s="238">
        <f t="shared" si="331"/>
        <v>346349.65718356171</v>
      </c>
      <c r="R3480" s="89">
        <v>0.05</v>
      </c>
      <c r="S3480" s="238">
        <f t="shared" si="328"/>
        <v>329032.17432438361</v>
      </c>
    </row>
    <row r="3481" spans="2:19" ht="15" customHeight="1" x14ac:dyDescent="0.25">
      <c r="B3481" s="11">
        <v>3477</v>
      </c>
      <c r="C3481" s="161" t="s">
        <v>1490</v>
      </c>
      <c r="D3481" s="36"/>
      <c r="E3481" s="152">
        <v>42455</v>
      </c>
      <c r="F3481" s="58">
        <v>44482</v>
      </c>
      <c r="G3481" s="5">
        <f t="shared" si="326"/>
        <v>5.5534246575342463</v>
      </c>
      <c r="H3481" s="11">
        <v>15</v>
      </c>
      <c r="I3481" s="11"/>
      <c r="J3481" s="87">
        <v>0.05</v>
      </c>
      <c r="K3481" s="88">
        <f t="shared" si="327"/>
        <v>6.3333333333333325E-2</v>
      </c>
      <c r="L3481" s="238">
        <v>508816</v>
      </c>
      <c r="M3481" s="238">
        <v>417745.3</v>
      </c>
      <c r="N3481" s="89">
        <v>0.05</v>
      </c>
      <c r="O3481" s="239">
        <f t="shared" si="329"/>
        <v>534256.80000000005</v>
      </c>
      <c r="P3481" s="238">
        <f t="shared" si="330"/>
        <v>187907.14281643831</v>
      </c>
      <c r="Q3481" s="238">
        <f t="shared" si="331"/>
        <v>346349.65718356171</v>
      </c>
      <c r="R3481" s="89">
        <v>0.05</v>
      </c>
      <c r="S3481" s="238">
        <f t="shared" si="328"/>
        <v>329032.17432438361</v>
      </c>
    </row>
    <row r="3482" spans="2:19" ht="15" customHeight="1" x14ac:dyDescent="0.25">
      <c r="B3482" s="11">
        <v>3478</v>
      </c>
      <c r="C3482" s="161" t="s">
        <v>1491</v>
      </c>
      <c r="D3482" s="36"/>
      <c r="E3482" s="152">
        <v>42455</v>
      </c>
      <c r="F3482" s="58">
        <v>44482</v>
      </c>
      <c r="G3482" s="5">
        <f t="shared" si="326"/>
        <v>5.5534246575342463</v>
      </c>
      <c r="H3482" s="11">
        <v>25</v>
      </c>
      <c r="I3482" s="11"/>
      <c r="J3482" s="87">
        <v>0.05</v>
      </c>
      <c r="K3482" s="88">
        <f t="shared" si="327"/>
        <v>3.7999999999999999E-2</v>
      </c>
      <c r="L3482" s="238">
        <v>1108465</v>
      </c>
      <c r="M3482" s="238">
        <v>910065.83</v>
      </c>
      <c r="N3482" s="89">
        <v>0.05</v>
      </c>
      <c r="O3482" s="239">
        <f t="shared" si="329"/>
        <v>1163888.25</v>
      </c>
      <c r="P3482" s="238">
        <f t="shared" si="330"/>
        <v>245615.49683424656</v>
      </c>
      <c r="Q3482" s="238">
        <f t="shared" si="331"/>
        <v>918272.75316575344</v>
      </c>
      <c r="R3482" s="89">
        <v>0.05</v>
      </c>
      <c r="S3482" s="238">
        <f t="shared" si="328"/>
        <v>872359.11550746567</v>
      </c>
    </row>
    <row r="3483" spans="2:19" ht="15" customHeight="1" x14ac:dyDescent="0.25">
      <c r="B3483" s="11">
        <v>3479</v>
      </c>
      <c r="C3483" s="161" t="s">
        <v>1567</v>
      </c>
      <c r="D3483" s="36"/>
      <c r="E3483" s="152">
        <v>42455</v>
      </c>
      <c r="F3483" s="58">
        <v>44482</v>
      </c>
      <c r="G3483" s="5">
        <f t="shared" si="326"/>
        <v>5.5534246575342463</v>
      </c>
      <c r="H3483" s="11">
        <v>8</v>
      </c>
      <c r="I3483" s="11"/>
      <c r="J3483" s="87">
        <v>0.05</v>
      </c>
      <c r="K3483" s="88">
        <f t="shared" si="327"/>
        <v>0.11874999999999999</v>
      </c>
      <c r="L3483" s="238">
        <v>866085</v>
      </c>
      <c r="M3483" s="238">
        <v>711068.35</v>
      </c>
      <c r="N3483" s="89">
        <v>0.05</v>
      </c>
      <c r="O3483" s="239">
        <f t="shared" si="329"/>
        <v>909389.25</v>
      </c>
      <c r="P3483" s="238">
        <f t="shared" si="330"/>
        <v>599714.18125428073</v>
      </c>
      <c r="Q3483" s="238">
        <f t="shared" si="331"/>
        <v>309675.06874571927</v>
      </c>
      <c r="R3483" s="89">
        <v>0.05</v>
      </c>
      <c r="S3483" s="238">
        <f t="shared" si="328"/>
        <v>294191.31530843332</v>
      </c>
    </row>
    <row r="3484" spans="2:19" ht="15" customHeight="1" x14ac:dyDescent="0.25">
      <c r="B3484" s="11">
        <v>3480</v>
      </c>
      <c r="C3484" s="161" t="s">
        <v>1567</v>
      </c>
      <c r="D3484" s="36"/>
      <c r="E3484" s="152">
        <v>42455</v>
      </c>
      <c r="F3484" s="58">
        <v>44482</v>
      </c>
      <c r="G3484" s="5">
        <f t="shared" si="326"/>
        <v>5.5534246575342463</v>
      </c>
      <c r="H3484" s="11">
        <v>8</v>
      </c>
      <c r="I3484" s="11"/>
      <c r="J3484" s="87">
        <v>0.05</v>
      </c>
      <c r="K3484" s="88">
        <f t="shared" si="327"/>
        <v>0.11874999999999999</v>
      </c>
      <c r="L3484" s="238">
        <v>866085</v>
      </c>
      <c r="M3484" s="238">
        <v>711068.35</v>
      </c>
      <c r="N3484" s="89">
        <v>0.05</v>
      </c>
      <c r="O3484" s="239">
        <f t="shared" si="329"/>
        <v>909389.25</v>
      </c>
      <c r="P3484" s="238">
        <f t="shared" si="330"/>
        <v>599714.18125428073</v>
      </c>
      <c r="Q3484" s="238">
        <f t="shared" si="331"/>
        <v>309675.06874571927</v>
      </c>
      <c r="R3484" s="89">
        <v>0.05</v>
      </c>
      <c r="S3484" s="238">
        <f t="shared" si="328"/>
        <v>294191.31530843332</v>
      </c>
    </row>
    <row r="3485" spans="2:19" ht="15" customHeight="1" x14ac:dyDescent="0.25">
      <c r="B3485" s="11">
        <v>3481</v>
      </c>
      <c r="C3485" s="161" t="s">
        <v>1568</v>
      </c>
      <c r="D3485" s="36"/>
      <c r="E3485" s="152">
        <v>42455</v>
      </c>
      <c r="F3485" s="58">
        <v>44482</v>
      </c>
      <c r="G3485" s="5">
        <f t="shared" si="326"/>
        <v>5.5534246575342463</v>
      </c>
      <c r="H3485" s="11">
        <v>8</v>
      </c>
      <c r="I3485" s="11"/>
      <c r="J3485" s="87">
        <v>0.05</v>
      </c>
      <c r="K3485" s="88">
        <f t="shared" si="327"/>
        <v>0.11874999999999999</v>
      </c>
      <c r="L3485" s="238">
        <v>220417</v>
      </c>
      <c r="M3485" s="238">
        <v>180965.55</v>
      </c>
      <c r="N3485" s="89">
        <v>0.05</v>
      </c>
      <c r="O3485" s="239">
        <f t="shared" si="329"/>
        <v>231437.85</v>
      </c>
      <c r="P3485" s="238">
        <f t="shared" si="330"/>
        <v>152626.12871660959</v>
      </c>
      <c r="Q3485" s="238">
        <f t="shared" si="331"/>
        <v>78811.72128339042</v>
      </c>
      <c r="R3485" s="89">
        <v>0.05</v>
      </c>
      <c r="S3485" s="238">
        <f t="shared" si="328"/>
        <v>74871.135219220901</v>
      </c>
    </row>
    <row r="3486" spans="2:19" ht="15" customHeight="1" x14ac:dyDescent="0.25">
      <c r="B3486" s="11">
        <v>3482</v>
      </c>
      <c r="C3486" s="161" t="s">
        <v>1569</v>
      </c>
      <c r="D3486" s="36"/>
      <c r="E3486" s="152">
        <v>42455</v>
      </c>
      <c r="F3486" s="58">
        <v>44482</v>
      </c>
      <c r="G3486" s="5">
        <f t="shared" si="326"/>
        <v>5.5534246575342463</v>
      </c>
      <c r="H3486" s="11">
        <v>8</v>
      </c>
      <c r="I3486" s="11"/>
      <c r="J3486" s="87">
        <v>0.05</v>
      </c>
      <c r="K3486" s="88">
        <f t="shared" si="327"/>
        <v>0.11874999999999999</v>
      </c>
      <c r="L3486" s="238">
        <v>134882</v>
      </c>
      <c r="M3486" s="238">
        <v>110740.08</v>
      </c>
      <c r="N3486" s="89">
        <v>0.05</v>
      </c>
      <c r="O3486" s="239">
        <f t="shared" si="329"/>
        <v>141626.1</v>
      </c>
      <c r="P3486" s="238">
        <f t="shared" si="330"/>
        <v>93398.047761986309</v>
      </c>
      <c r="Q3486" s="238">
        <f t="shared" si="331"/>
        <v>48228.052238013697</v>
      </c>
      <c r="R3486" s="89">
        <v>0.05</v>
      </c>
      <c r="S3486" s="238">
        <f t="shared" si="328"/>
        <v>45816.649626113009</v>
      </c>
    </row>
    <row r="3487" spans="2:19" ht="15" customHeight="1" x14ac:dyDescent="0.25">
      <c r="B3487" s="11">
        <v>3483</v>
      </c>
      <c r="C3487" s="161" t="s">
        <v>1569</v>
      </c>
      <c r="D3487" s="36"/>
      <c r="E3487" s="152">
        <v>42455</v>
      </c>
      <c r="F3487" s="58">
        <v>44482</v>
      </c>
      <c r="G3487" s="5">
        <f t="shared" si="326"/>
        <v>5.5534246575342463</v>
      </c>
      <c r="H3487" s="11">
        <v>8</v>
      </c>
      <c r="I3487" s="11"/>
      <c r="J3487" s="87">
        <v>0.05</v>
      </c>
      <c r="K3487" s="88">
        <f t="shared" si="327"/>
        <v>0.11874999999999999</v>
      </c>
      <c r="L3487" s="238">
        <v>134882</v>
      </c>
      <c r="M3487" s="238">
        <v>110740.08</v>
      </c>
      <c r="N3487" s="89">
        <v>0.05</v>
      </c>
      <c r="O3487" s="239">
        <f t="shared" si="329"/>
        <v>141626.1</v>
      </c>
      <c r="P3487" s="238">
        <f t="shared" si="330"/>
        <v>93398.047761986309</v>
      </c>
      <c r="Q3487" s="238">
        <f t="shared" si="331"/>
        <v>48228.052238013697</v>
      </c>
      <c r="R3487" s="89">
        <v>0.05</v>
      </c>
      <c r="S3487" s="238">
        <f t="shared" si="328"/>
        <v>45816.649626113009</v>
      </c>
    </row>
    <row r="3488" spans="2:19" ht="15" customHeight="1" x14ac:dyDescent="0.25">
      <c r="B3488" s="11">
        <v>3484</v>
      </c>
      <c r="C3488" s="161" t="s">
        <v>1569</v>
      </c>
      <c r="D3488" s="36"/>
      <c r="E3488" s="152">
        <v>42455</v>
      </c>
      <c r="F3488" s="58">
        <v>44482</v>
      </c>
      <c r="G3488" s="5">
        <f t="shared" si="326"/>
        <v>5.5534246575342463</v>
      </c>
      <c r="H3488" s="11">
        <v>8</v>
      </c>
      <c r="I3488" s="11"/>
      <c r="J3488" s="87">
        <v>0.05</v>
      </c>
      <c r="K3488" s="88">
        <f t="shared" si="327"/>
        <v>0.11874999999999999</v>
      </c>
      <c r="L3488" s="238">
        <v>134882</v>
      </c>
      <c r="M3488" s="238">
        <v>110740.08</v>
      </c>
      <c r="N3488" s="89">
        <v>0.05</v>
      </c>
      <c r="O3488" s="239">
        <f t="shared" si="329"/>
        <v>141626.1</v>
      </c>
      <c r="P3488" s="238">
        <f t="shared" si="330"/>
        <v>93398.047761986309</v>
      </c>
      <c r="Q3488" s="238">
        <f t="shared" si="331"/>
        <v>48228.052238013697</v>
      </c>
      <c r="R3488" s="89">
        <v>0.05</v>
      </c>
      <c r="S3488" s="238">
        <f t="shared" si="328"/>
        <v>45816.649626113009</v>
      </c>
    </row>
    <row r="3489" spans="2:19" ht="15" customHeight="1" x14ac:dyDescent="0.25">
      <c r="B3489" s="11">
        <v>3485</v>
      </c>
      <c r="C3489" s="161" t="s">
        <v>1570</v>
      </c>
      <c r="D3489" s="36"/>
      <c r="E3489" s="152">
        <v>42455</v>
      </c>
      <c r="F3489" s="58">
        <v>44482</v>
      </c>
      <c r="G3489" s="5">
        <f t="shared" si="326"/>
        <v>5.5534246575342463</v>
      </c>
      <c r="H3489" s="11">
        <v>8</v>
      </c>
      <c r="I3489" s="11"/>
      <c r="J3489" s="87">
        <v>0.05</v>
      </c>
      <c r="K3489" s="88">
        <f t="shared" si="327"/>
        <v>0.11874999999999999</v>
      </c>
      <c r="L3489" s="238">
        <v>412121</v>
      </c>
      <c r="M3489" s="238">
        <v>338357.33</v>
      </c>
      <c r="N3489" s="89">
        <v>0.05</v>
      </c>
      <c r="O3489" s="239">
        <f t="shared" si="329"/>
        <v>432727.05000000005</v>
      </c>
      <c r="P3489" s="238">
        <f t="shared" si="330"/>
        <v>285370.15199743147</v>
      </c>
      <c r="Q3489" s="238">
        <f t="shared" si="331"/>
        <v>147356.89800256857</v>
      </c>
      <c r="R3489" s="89">
        <v>0.05</v>
      </c>
      <c r="S3489" s="238">
        <f t="shared" si="328"/>
        <v>139989.05310244014</v>
      </c>
    </row>
    <row r="3490" spans="2:19" ht="15" customHeight="1" x14ac:dyDescent="0.25">
      <c r="B3490" s="11">
        <v>3486</v>
      </c>
      <c r="C3490" s="161" t="s">
        <v>1571</v>
      </c>
      <c r="D3490" s="36"/>
      <c r="E3490" s="152">
        <v>42455</v>
      </c>
      <c r="F3490" s="58">
        <v>44482</v>
      </c>
      <c r="G3490" s="5">
        <f t="shared" si="326"/>
        <v>5.5534246575342463</v>
      </c>
      <c r="H3490" s="11">
        <v>10</v>
      </c>
      <c r="I3490" s="11"/>
      <c r="J3490" s="87">
        <v>0.05</v>
      </c>
      <c r="K3490" s="88">
        <f t="shared" si="327"/>
        <v>9.5000000000000001E-2</v>
      </c>
      <c r="L3490" s="238">
        <v>16605367</v>
      </c>
      <c r="M3490" s="238">
        <v>13633246.970000001</v>
      </c>
      <c r="N3490" s="89">
        <v>0.05</v>
      </c>
      <c r="O3490" s="239">
        <f t="shared" si="329"/>
        <v>17435635.350000001</v>
      </c>
      <c r="P3490" s="238">
        <f t="shared" si="330"/>
        <v>9198611.290884247</v>
      </c>
      <c r="Q3490" s="238">
        <f t="shared" si="331"/>
        <v>8237024.0591157544</v>
      </c>
      <c r="R3490" s="89">
        <v>0.05</v>
      </c>
      <c r="S3490" s="238">
        <f t="shared" si="328"/>
        <v>7825172.8561599664</v>
      </c>
    </row>
    <row r="3491" spans="2:19" ht="15" customHeight="1" x14ac:dyDescent="0.25">
      <c r="B3491" s="11">
        <v>3487</v>
      </c>
      <c r="C3491" s="161" t="s">
        <v>1572</v>
      </c>
      <c r="D3491" s="36"/>
      <c r="E3491" s="152">
        <v>42455</v>
      </c>
      <c r="F3491" s="58">
        <v>44482</v>
      </c>
      <c r="G3491" s="5">
        <f t="shared" si="326"/>
        <v>5.5534246575342463</v>
      </c>
      <c r="H3491" s="11">
        <v>15</v>
      </c>
      <c r="I3491" s="11"/>
      <c r="J3491" s="87">
        <v>0.05</v>
      </c>
      <c r="K3491" s="88">
        <f t="shared" si="327"/>
        <v>6.3333333333333325E-2</v>
      </c>
      <c r="L3491" s="238">
        <v>1337633</v>
      </c>
      <c r="M3491" s="238">
        <v>1098216.08</v>
      </c>
      <c r="N3491" s="89">
        <v>0.05</v>
      </c>
      <c r="O3491" s="239">
        <f t="shared" si="329"/>
        <v>1404514.6500000001</v>
      </c>
      <c r="P3491" s="238">
        <f t="shared" si="330"/>
        <v>493991.53164794511</v>
      </c>
      <c r="Q3491" s="238">
        <f t="shared" si="331"/>
        <v>910523.11835205508</v>
      </c>
      <c r="R3491" s="89">
        <v>0.05</v>
      </c>
      <c r="S3491" s="238">
        <f t="shared" si="328"/>
        <v>864996.96243445226</v>
      </c>
    </row>
    <row r="3492" spans="2:19" ht="15" customHeight="1" x14ac:dyDescent="0.25">
      <c r="B3492" s="11">
        <v>3488</v>
      </c>
      <c r="C3492" s="161" t="s">
        <v>1572</v>
      </c>
      <c r="D3492" s="36"/>
      <c r="E3492" s="152">
        <v>42455</v>
      </c>
      <c r="F3492" s="58">
        <v>44482</v>
      </c>
      <c r="G3492" s="5">
        <f t="shared" si="326"/>
        <v>5.5534246575342463</v>
      </c>
      <c r="H3492" s="11">
        <v>15</v>
      </c>
      <c r="I3492" s="11"/>
      <c r="J3492" s="87">
        <v>0.05</v>
      </c>
      <c r="K3492" s="88">
        <f t="shared" si="327"/>
        <v>6.3333333333333325E-2</v>
      </c>
      <c r="L3492" s="238">
        <v>1337633</v>
      </c>
      <c r="M3492" s="238">
        <v>1098216.08</v>
      </c>
      <c r="N3492" s="89">
        <v>0.05</v>
      </c>
      <c r="O3492" s="239">
        <f t="shared" si="329"/>
        <v>1404514.6500000001</v>
      </c>
      <c r="P3492" s="238">
        <f t="shared" si="330"/>
        <v>493991.53164794511</v>
      </c>
      <c r="Q3492" s="238">
        <f t="shared" si="331"/>
        <v>910523.11835205508</v>
      </c>
      <c r="R3492" s="89">
        <v>0.05</v>
      </c>
      <c r="S3492" s="238">
        <f t="shared" si="328"/>
        <v>864996.96243445226</v>
      </c>
    </row>
    <row r="3493" spans="2:19" ht="15" customHeight="1" x14ac:dyDescent="0.25">
      <c r="B3493" s="11">
        <v>3489</v>
      </c>
      <c r="C3493" s="161" t="s">
        <v>1573</v>
      </c>
      <c r="D3493" s="36"/>
      <c r="E3493" s="152">
        <v>42455</v>
      </c>
      <c r="F3493" s="58">
        <v>44482</v>
      </c>
      <c r="G3493" s="5">
        <f t="shared" si="326"/>
        <v>5.5534246575342463</v>
      </c>
      <c r="H3493" s="11">
        <v>25</v>
      </c>
      <c r="I3493" s="11"/>
      <c r="J3493" s="87">
        <v>0.05</v>
      </c>
      <c r="K3493" s="88">
        <f t="shared" si="327"/>
        <v>3.7999999999999999E-2</v>
      </c>
      <c r="L3493" s="238">
        <v>40459268</v>
      </c>
      <c r="M3493" s="238">
        <v>33217645.399999999</v>
      </c>
      <c r="N3493" s="89">
        <v>0.05</v>
      </c>
      <c r="O3493" s="239">
        <f t="shared" si="329"/>
        <v>42482231.399999999</v>
      </c>
      <c r="P3493" s="238">
        <f t="shared" si="330"/>
        <v>8965031.111825753</v>
      </c>
      <c r="Q3493" s="238">
        <f t="shared" si="331"/>
        <v>33517200.288174246</v>
      </c>
      <c r="R3493" s="89">
        <v>0.05</v>
      </c>
      <c r="S3493" s="238">
        <f t="shared" si="328"/>
        <v>31841340.27376553</v>
      </c>
    </row>
    <row r="3494" spans="2:19" ht="15" customHeight="1" x14ac:dyDescent="0.25">
      <c r="B3494" s="11">
        <v>3490</v>
      </c>
      <c r="C3494" s="161" t="s">
        <v>1574</v>
      </c>
      <c r="D3494" s="36"/>
      <c r="E3494" s="152">
        <v>42455</v>
      </c>
      <c r="F3494" s="58">
        <v>44482</v>
      </c>
      <c r="G3494" s="5">
        <f t="shared" si="326"/>
        <v>5.5534246575342463</v>
      </c>
      <c r="H3494" s="11">
        <v>15</v>
      </c>
      <c r="I3494" s="11"/>
      <c r="J3494" s="87">
        <v>0.05</v>
      </c>
      <c r="K3494" s="88">
        <f t="shared" si="327"/>
        <v>6.3333333333333325E-2</v>
      </c>
      <c r="L3494" s="238">
        <v>192649</v>
      </c>
      <c r="M3494" s="238">
        <v>158167.62</v>
      </c>
      <c r="N3494" s="89">
        <v>0.05</v>
      </c>
      <c r="O3494" s="239">
        <f t="shared" si="329"/>
        <v>202281.45</v>
      </c>
      <c r="P3494" s="238">
        <f t="shared" si="330"/>
        <v>71145.803505479445</v>
      </c>
      <c r="Q3494" s="238">
        <f t="shared" si="331"/>
        <v>131135.64649452057</v>
      </c>
      <c r="R3494" s="89">
        <v>0.05</v>
      </c>
      <c r="S3494" s="238">
        <f t="shared" si="328"/>
        <v>124578.86416979453</v>
      </c>
    </row>
    <row r="3495" spans="2:19" ht="15" customHeight="1" x14ac:dyDescent="0.25">
      <c r="B3495" s="11">
        <v>3491</v>
      </c>
      <c r="C3495" s="161" t="s">
        <v>1574</v>
      </c>
      <c r="D3495" s="36"/>
      <c r="E3495" s="152">
        <v>42455</v>
      </c>
      <c r="F3495" s="58">
        <v>44482</v>
      </c>
      <c r="G3495" s="5">
        <f t="shared" si="326"/>
        <v>5.5534246575342463</v>
      </c>
      <c r="H3495" s="11">
        <v>15</v>
      </c>
      <c r="I3495" s="11"/>
      <c r="J3495" s="87">
        <v>0.05</v>
      </c>
      <c r="K3495" s="88">
        <f t="shared" si="327"/>
        <v>6.3333333333333325E-2</v>
      </c>
      <c r="L3495" s="238">
        <v>192649</v>
      </c>
      <c r="M3495" s="238">
        <v>158167.62</v>
      </c>
      <c r="N3495" s="89">
        <v>0.05</v>
      </c>
      <c r="O3495" s="239">
        <f t="shared" si="329"/>
        <v>202281.45</v>
      </c>
      <c r="P3495" s="238">
        <f t="shared" si="330"/>
        <v>71145.803505479445</v>
      </c>
      <c r="Q3495" s="238">
        <f t="shared" si="331"/>
        <v>131135.64649452057</v>
      </c>
      <c r="R3495" s="89">
        <v>0.05</v>
      </c>
      <c r="S3495" s="238">
        <f t="shared" si="328"/>
        <v>124578.86416979453</v>
      </c>
    </row>
    <row r="3496" spans="2:19" ht="15" customHeight="1" x14ac:dyDescent="0.25">
      <c r="B3496" s="11">
        <v>3492</v>
      </c>
      <c r="C3496" s="161" t="s">
        <v>1575</v>
      </c>
      <c r="D3496" s="36"/>
      <c r="E3496" s="152">
        <v>42455</v>
      </c>
      <c r="F3496" s="58">
        <v>44482</v>
      </c>
      <c r="G3496" s="5">
        <f t="shared" si="326"/>
        <v>5.5534246575342463</v>
      </c>
      <c r="H3496" s="11">
        <v>15</v>
      </c>
      <c r="I3496" s="11"/>
      <c r="J3496" s="87">
        <v>0.05</v>
      </c>
      <c r="K3496" s="88">
        <f t="shared" si="327"/>
        <v>6.3333333333333325E-2</v>
      </c>
      <c r="L3496" s="238">
        <v>11602</v>
      </c>
      <c r="M3496" s="238">
        <v>9525.4</v>
      </c>
      <c r="N3496" s="89">
        <v>0.05</v>
      </c>
      <c r="O3496" s="239">
        <f t="shared" si="329"/>
        <v>12182.1</v>
      </c>
      <c r="P3496" s="238">
        <f t="shared" si="330"/>
        <v>4284.6503863013695</v>
      </c>
      <c r="Q3496" s="238">
        <f t="shared" si="331"/>
        <v>7897.4496136986309</v>
      </c>
      <c r="R3496" s="89">
        <v>0.05</v>
      </c>
      <c r="S3496" s="238">
        <f t="shared" si="328"/>
        <v>7502.5771330136986</v>
      </c>
    </row>
    <row r="3497" spans="2:19" ht="15" customHeight="1" x14ac:dyDescent="0.25">
      <c r="B3497" s="11">
        <v>3493</v>
      </c>
      <c r="C3497" s="161" t="s">
        <v>1575</v>
      </c>
      <c r="D3497" s="36"/>
      <c r="E3497" s="152">
        <v>42455</v>
      </c>
      <c r="F3497" s="58">
        <v>44482</v>
      </c>
      <c r="G3497" s="5">
        <f t="shared" si="326"/>
        <v>5.5534246575342463</v>
      </c>
      <c r="H3497" s="11">
        <v>15</v>
      </c>
      <c r="I3497" s="11"/>
      <c r="J3497" s="87">
        <v>0.05</v>
      </c>
      <c r="K3497" s="88">
        <f t="shared" si="327"/>
        <v>6.3333333333333325E-2</v>
      </c>
      <c r="L3497" s="238">
        <v>11602</v>
      </c>
      <c r="M3497" s="238">
        <v>9525.4</v>
      </c>
      <c r="N3497" s="89">
        <v>0.05</v>
      </c>
      <c r="O3497" s="239">
        <f t="shared" si="329"/>
        <v>12182.1</v>
      </c>
      <c r="P3497" s="238">
        <f t="shared" si="330"/>
        <v>4284.6503863013695</v>
      </c>
      <c r="Q3497" s="238">
        <f t="shared" si="331"/>
        <v>7897.4496136986309</v>
      </c>
      <c r="R3497" s="89">
        <v>0.05</v>
      </c>
      <c r="S3497" s="238">
        <f t="shared" si="328"/>
        <v>7502.5771330136986</v>
      </c>
    </row>
    <row r="3498" spans="2:19" ht="15" customHeight="1" x14ac:dyDescent="0.25">
      <c r="B3498" s="11">
        <v>3494</v>
      </c>
      <c r="C3498" s="161" t="s">
        <v>1576</v>
      </c>
      <c r="D3498" s="36"/>
      <c r="E3498" s="152">
        <v>42455</v>
      </c>
      <c r="F3498" s="58">
        <v>44482</v>
      </c>
      <c r="G3498" s="5">
        <f t="shared" si="326"/>
        <v>5.5534246575342463</v>
      </c>
      <c r="H3498" s="11">
        <v>15</v>
      </c>
      <c r="I3498" s="11"/>
      <c r="J3498" s="87">
        <v>0.05</v>
      </c>
      <c r="K3498" s="88">
        <f t="shared" si="327"/>
        <v>6.3333333333333325E-2</v>
      </c>
      <c r="L3498" s="238">
        <v>15469</v>
      </c>
      <c r="M3498" s="238">
        <v>12700.28</v>
      </c>
      <c r="N3498" s="89">
        <v>0.06</v>
      </c>
      <c r="O3498" s="239">
        <f t="shared" si="329"/>
        <v>16397.14</v>
      </c>
      <c r="P3498" s="238">
        <f t="shared" si="330"/>
        <v>5767.1511673059349</v>
      </c>
      <c r="Q3498" s="238">
        <f t="shared" si="331"/>
        <v>10629.988832694064</v>
      </c>
      <c r="R3498" s="89">
        <v>0.05</v>
      </c>
      <c r="S3498" s="238">
        <f t="shared" si="328"/>
        <v>10098.48939105936</v>
      </c>
    </row>
    <row r="3499" spans="2:19" ht="15" customHeight="1" x14ac:dyDescent="0.25">
      <c r="B3499" s="11">
        <v>3495</v>
      </c>
      <c r="C3499" s="161" t="s">
        <v>1577</v>
      </c>
      <c r="D3499" s="36"/>
      <c r="E3499" s="152">
        <v>42455</v>
      </c>
      <c r="F3499" s="58">
        <v>44482</v>
      </c>
      <c r="G3499" s="5">
        <f t="shared" si="326"/>
        <v>5.5534246575342463</v>
      </c>
      <c r="H3499" s="11">
        <v>15</v>
      </c>
      <c r="I3499" s="11"/>
      <c r="J3499" s="87">
        <v>0.05</v>
      </c>
      <c r="K3499" s="88">
        <f t="shared" si="327"/>
        <v>6.3333333333333325E-2</v>
      </c>
      <c r="L3499" s="238">
        <v>2302434</v>
      </c>
      <c r="M3499" s="238">
        <v>1890331.68</v>
      </c>
      <c r="N3499" s="89">
        <v>0.05</v>
      </c>
      <c r="O3499" s="239">
        <f t="shared" si="329"/>
        <v>2417555.7000000002</v>
      </c>
      <c r="P3499" s="238">
        <f t="shared" si="330"/>
        <v>850295.18423835619</v>
      </c>
      <c r="Q3499" s="238">
        <f t="shared" si="331"/>
        <v>1567260.5157616441</v>
      </c>
      <c r="R3499" s="89">
        <v>0.05</v>
      </c>
      <c r="S3499" s="238">
        <f t="shared" si="328"/>
        <v>1488897.4899735618</v>
      </c>
    </row>
    <row r="3500" spans="2:19" ht="15" customHeight="1" x14ac:dyDescent="0.25">
      <c r="B3500" s="11">
        <v>3496</v>
      </c>
      <c r="C3500" s="161" t="s">
        <v>1577</v>
      </c>
      <c r="D3500" s="36"/>
      <c r="E3500" s="152">
        <v>42455</v>
      </c>
      <c r="F3500" s="58">
        <v>44482</v>
      </c>
      <c r="G3500" s="5">
        <f t="shared" si="326"/>
        <v>5.5534246575342463</v>
      </c>
      <c r="H3500" s="11">
        <v>15</v>
      </c>
      <c r="I3500" s="11"/>
      <c r="J3500" s="87">
        <v>0.05</v>
      </c>
      <c r="K3500" s="88">
        <f t="shared" si="327"/>
        <v>6.3333333333333325E-2</v>
      </c>
      <c r="L3500" s="238">
        <v>2302434</v>
      </c>
      <c r="M3500" s="238">
        <v>1890331.68</v>
      </c>
      <c r="N3500" s="89">
        <v>0.05</v>
      </c>
      <c r="O3500" s="239">
        <f t="shared" si="329"/>
        <v>2417555.7000000002</v>
      </c>
      <c r="P3500" s="238">
        <f t="shared" si="330"/>
        <v>850295.18423835619</v>
      </c>
      <c r="Q3500" s="238">
        <f t="shared" si="331"/>
        <v>1567260.5157616441</v>
      </c>
      <c r="R3500" s="89">
        <v>0.05</v>
      </c>
      <c r="S3500" s="238">
        <f t="shared" si="328"/>
        <v>1488897.4899735618</v>
      </c>
    </row>
    <row r="3501" spans="2:19" ht="15" customHeight="1" x14ac:dyDescent="0.25">
      <c r="B3501" s="11">
        <v>3497</v>
      </c>
      <c r="C3501" s="161" t="s">
        <v>1578</v>
      </c>
      <c r="D3501" s="36"/>
      <c r="E3501" s="152">
        <v>42455</v>
      </c>
      <c r="F3501" s="58">
        <v>44482</v>
      </c>
      <c r="G3501" s="5">
        <f t="shared" si="326"/>
        <v>5.5534246575342463</v>
      </c>
      <c r="H3501" s="11">
        <v>15</v>
      </c>
      <c r="I3501" s="11"/>
      <c r="J3501" s="87">
        <v>0.05</v>
      </c>
      <c r="K3501" s="88">
        <f t="shared" si="327"/>
        <v>6.3333333333333325E-2</v>
      </c>
      <c r="L3501" s="238">
        <v>17617604</v>
      </c>
      <c r="M3501" s="238">
        <v>14464308.210000001</v>
      </c>
      <c r="N3501" s="89">
        <v>0.05</v>
      </c>
      <c r="O3501" s="239">
        <f t="shared" si="329"/>
        <v>18498484.199999999</v>
      </c>
      <c r="P3501" s="238">
        <f t="shared" si="330"/>
        <v>6506229.4246082176</v>
      </c>
      <c r="Q3501" s="238">
        <f t="shared" si="331"/>
        <v>11992254.775391782</v>
      </c>
      <c r="R3501" s="89">
        <v>0.05</v>
      </c>
      <c r="S3501" s="238">
        <f t="shared" si="328"/>
        <v>11392642.036622193</v>
      </c>
    </row>
    <row r="3502" spans="2:19" ht="15" customHeight="1" x14ac:dyDescent="0.25">
      <c r="B3502" s="11">
        <v>3498</v>
      </c>
      <c r="C3502" s="161" t="s">
        <v>1579</v>
      </c>
      <c r="D3502" s="36"/>
      <c r="E3502" s="152">
        <v>42455</v>
      </c>
      <c r="F3502" s="58">
        <v>44482</v>
      </c>
      <c r="G3502" s="5">
        <f t="shared" si="326"/>
        <v>5.5534246575342463</v>
      </c>
      <c r="H3502" s="11">
        <v>15</v>
      </c>
      <c r="I3502" s="11"/>
      <c r="J3502" s="87">
        <v>0.05</v>
      </c>
      <c r="K3502" s="88">
        <f t="shared" si="327"/>
        <v>6.3333333333333325E-2</v>
      </c>
      <c r="L3502" s="238">
        <v>1821011</v>
      </c>
      <c r="M3502" s="238">
        <v>1495076.43</v>
      </c>
      <c r="N3502" s="89">
        <v>0.05</v>
      </c>
      <c r="O3502" s="239">
        <f t="shared" si="329"/>
        <v>1912061.55</v>
      </c>
      <c r="P3502" s="238">
        <f t="shared" si="330"/>
        <v>672504.35137123277</v>
      </c>
      <c r="Q3502" s="238">
        <f t="shared" si="331"/>
        <v>1239557.1986287674</v>
      </c>
      <c r="R3502" s="89">
        <v>0.05</v>
      </c>
      <c r="S3502" s="238">
        <f t="shared" si="328"/>
        <v>1177579.3386973289</v>
      </c>
    </row>
    <row r="3503" spans="2:19" ht="15" customHeight="1" x14ac:dyDescent="0.25">
      <c r="B3503" s="11">
        <v>3499</v>
      </c>
      <c r="C3503" s="161" t="s">
        <v>1580</v>
      </c>
      <c r="D3503" s="36"/>
      <c r="E3503" s="152">
        <v>42455</v>
      </c>
      <c r="F3503" s="58">
        <v>44482</v>
      </c>
      <c r="G3503" s="5">
        <f t="shared" si="326"/>
        <v>5.5534246575342463</v>
      </c>
      <c r="H3503" s="11">
        <v>12</v>
      </c>
      <c r="I3503" s="11"/>
      <c r="J3503" s="87">
        <v>0.05</v>
      </c>
      <c r="K3503" s="88">
        <f t="shared" si="327"/>
        <v>7.9166666666666663E-2</v>
      </c>
      <c r="L3503" s="238">
        <v>18084803</v>
      </c>
      <c r="M3503" s="238">
        <v>14847885.359999999</v>
      </c>
      <c r="N3503" s="89">
        <v>0.05</v>
      </c>
      <c r="O3503" s="239">
        <f t="shared" si="329"/>
        <v>18989043.150000002</v>
      </c>
      <c r="P3503" s="238">
        <f t="shared" si="330"/>
        <v>8348459.1191318501</v>
      </c>
      <c r="Q3503" s="238">
        <f t="shared" si="331"/>
        <v>10640584.030868152</v>
      </c>
      <c r="R3503" s="89">
        <v>0.05</v>
      </c>
      <c r="S3503" s="238">
        <f t="shared" si="328"/>
        <v>10108554.829324745</v>
      </c>
    </row>
    <row r="3504" spans="2:19" ht="15" customHeight="1" x14ac:dyDescent="0.25">
      <c r="B3504" s="11">
        <v>3500</v>
      </c>
      <c r="C3504" s="161" t="s">
        <v>1511</v>
      </c>
      <c r="D3504" s="36"/>
      <c r="E3504" s="152">
        <v>42455</v>
      </c>
      <c r="F3504" s="58">
        <v>44482</v>
      </c>
      <c r="G3504" s="5">
        <f t="shared" si="326"/>
        <v>5.5534246575342463</v>
      </c>
      <c r="H3504" s="11">
        <v>25</v>
      </c>
      <c r="I3504" s="11"/>
      <c r="J3504" s="87">
        <v>0.05</v>
      </c>
      <c r="K3504" s="88">
        <f t="shared" si="327"/>
        <v>3.7999999999999999E-2</v>
      </c>
      <c r="L3504" s="238">
        <v>28568173</v>
      </c>
      <c r="M3504" s="238">
        <v>23454884.07</v>
      </c>
      <c r="N3504" s="89">
        <v>0.05</v>
      </c>
      <c r="O3504" s="239">
        <f t="shared" si="329"/>
        <v>29996581.650000002</v>
      </c>
      <c r="P3504" s="238">
        <f t="shared" si="330"/>
        <v>6330182.7347202748</v>
      </c>
      <c r="Q3504" s="238">
        <f t="shared" si="331"/>
        <v>23666398.915279727</v>
      </c>
      <c r="R3504" s="89">
        <v>0.05</v>
      </c>
      <c r="S3504" s="238">
        <f t="shared" si="328"/>
        <v>22483078.969515741</v>
      </c>
    </row>
    <row r="3505" spans="2:19" ht="15" customHeight="1" x14ac:dyDescent="0.25">
      <c r="B3505" s="11">
        <v>3501</v>
      </c>
      <c r="C3505" s="161" t="s">
        <v>1512</v>
      </c>
      <c r="D3505" s="36"/>
      <c r="E3505" s="152">
        <v>42455</v>
      </c>
      <c r="F3505" s="58">
        <v>44482</v>
      </c>
      <c r="G3505" s="5">
        <f t="shared" si="326"/>
        <v>5.5534246575342463</v>
      </c>
      <c r="H3505" s="11">
        <v>25</v>
      </c>
      <c r="I3505" s="11"/>
      <c r="J3505" s="87">
        <v>0.05</v>
      </c>
      <c r="K3505" s="88">
        <f t="shared" si="327"/>
        <v>3.7999999999999999E-2</v>
      </c>
      <c r="L3505" s="238">
        <v>54310824</v>
      </c>
      <c r="M3505" s="238">
        <v>44589973.619999997</v>
      </c>
      <c r="N3505" s="89">
        <v>0.05</v>
      </c>
      <c r="O3505" s="239">
        <f t="shared" si="329"/>
        <v>57026365.200000003</v>
      </c>
      <c r="P3505" s="238">
        <f t="shared" si="330"/>
        <v>12034281.65998685</v>
      </c>
      <c r="Q3505" s="238">
        <f t="shared" si="331"/>
        <v>44992083.540013149</v>
      </c>
      <c r="R3505" s="89">
        <v>0.05</v>
      </c>
      <c r="S3505" s="238">
        <f t="shared" si="328"/>
        <v>42742479.363012493</v>
      </c>
    </row>
    <row r="3506" spans="2:19" ht="15" customHeight="1" x14ac:dyDescent="0.25">
      <c r="B3506" s="11">
        <v>3502</v>
      </c>
      <c r="C3506" s="161" t="s">
        <v>1581</v>
      </c>
      <c r="D3506" s="36"/>
      <c r="E3506" s="152">
        <v>42455</v>
      </c>
      <c r="F3506" s="58">
        <v>44482</v>
      </c>
      <c r="G3506" s="5">
        <f t="shared" si="326"/>
        <v>5.5534246575342463</v>
      </c>
      <c r="H3506" s="11">
        <v>5</v>
      </c>
      <c r="I3506" s="11"/>
      <c r="J3506" s="87">
        <v>0.05</v>
      </c>
      <c r="K3506" s="88">
        <f t="shared" si="327"/>
        <v>0.19</v>
      </c>
      <c r="L3506" s="238">
        <v>1185215</v>
      </c>
      <c r="M3506" s="238">
        <v>973078.68</v>
      </c>
      <c r="N3506" s="89">
        <v>0.05</v>
      </c>
      <c r="O3506" s="239">
        <f t="shared" si="329"/>
        <v>1244475.75</v>
      </c>
      <c r="P3506" s="238">
        <f t="shared" si="330"/>
        <v>1313109.4399931508</v>
      </c>
      <c r="Q3506" s="238">
        <f t="shared" si="331"/>
        <v>0</v>
      </c>
      <c r="R3506" s="89">
        <v>0.05</v>
      </c>
      <c r="S3506" s="238">
        <f t="shared" si="328"/>
        <v>62223.787500000006</v>
      </c>
    </row>
    <row r="3507" spans="2:19" ht="15" customHeight="1" x14ac:dyDescent="0.25">
      <c r="B3507" s="11">
        <v>3503</v>
      </c>
      <c r="C3507" s="161" t="s">
        <v>1582</v>
      </c>
      <c r="D3507" s="36"/>
      <c r="E3507" s="152">
        <v>42455</v>
      </c>
      <c r="F3507" s="58">
        <v>44482</v>
      </c>
      <c r="G3507" s="5">
        <f t="shared" si="326"/>
        <v>5.5534246575342463</v>
      </c>
      <c r="H3507" s="11">
        <v>8</v>
      </c>
      <c r="I3507" s="11"/>
      <c r="J3507" s="87">
        <v>0.05</v>
      </c>
      <c r="K3507" s="88">
        <f t="shared" si="327"/>
        <v>0.11874999999999999</v>
      </c>
      <c r="L3507" s="238">
        <v>263654</v>
      </c>
      <c r="M3507" s="238">
        <v>216463.77</v>
      </c>
      <c r="N3507" s="89">
        <v>0.05</v>
      </c>
      <c r="O3507" s="239">
        <f t="shared" si="329"/>
        <v>276836.7</v>
      </c>
      <c r="P3507" s="238">
        <f t="shared" si="330"/>
        <v>182565.27101198627</v>
      </c>
      <c r="Q3507" s="238">
        <f t="shared" si="331"/>
        <v>94271.428988013737</v>
      </c>
      <c r="R3507" s="89">
        <v>0.05</v>
      </c>
      <c r="S3507" s="238">
        <f t="shared" si="328"/>
        <v>89557.85753861304</v>
      </c>
    </row>
    <row r="3508" spans="2:19" ht="15" customHeight="1" x14ac:dyDescent="0.25">
      <c r="B3508" s="11">
        <v>3504</v>
      </c>
      <c r="C3508" s="161" t="s">
        <v>1582</v>
      </c>
      <c r="D3508" s="36"/>
      <c r="E3508" s="152">
        <v>42455</v>
      </c>
      <c r="F3508" s="58">
        <v>44482</v>
      </c>
      <c r="G3508" s="5">
        <f t="shared" si="326"/>
        <v>5.5534246575342463</v>
      </c>
      <c r="H3508" s="11">
        <v>8</v>
      </c>
      <c r="I3508" s="11"/>
      <c r="J3508" s="87">
        <v>0.05</v>
      </c>
      <c r="K3508" s="88">
        <f t="shared" si="327"/>
        <v>0.11874999999999999</v>
      </c>
      <c r="L3508" s="238">
        <v>263654</v>
      </c>
      <c r="M3508" s="238">
        <v>216463.77</v>
      </c>
      <c r="N3508" s="89">
        <v>0.05</v>
      </c>
      <c r="O3508" s="239">
        <f t="shared" si="329"/>
        <v>276836.7</v>
      </c>
      <c r="P3508" s="238">
        <f t="shared" si="330"/>
        <v>182565.27101198627</v>
      </c>
      <c r="Q3508" s="238">
        <f t="shared" si="331"/>
        <v>94271.428988013737</v>
      </c>
      <c r="R3508" s="89">
        <v>0.05</v>
      </c>
      <c r="S3508" s="238">
        <f t="shared" si="328"/>
        <v>89557.85753861304</v>
      </c>
    </row>
    <row r="3509" spans="2:19" ht="15" customHeight="1" x14ac:dyDescent="0.25">
      <c r="B3509" s="11">
        <v>3505</v>
      </c>
      <c r="C3509" s="161" t="s">
        <v>1583</v>
      </c>
      <c r="D3509" s="36"/>
      <c r="E3509" s="152">
        <v>42455</v>
      </c>
      <c r="F3509" s="58">
        <v>44482</v>
      </c>
      <c r="G3509" s="5">
        <f t="shared" si="326"/>
        <v>5.5534246575342463</v>
      </c>
      <c r="H3509" s="11">
        <v>15</v>
      </c>
      <c r="I3509" s="11"/>
      <c r="J3509" s="87">
        <v>0.05</v>
      </c>
      <c r="K3509" s="88">
        <f t="shared" si="327"/>
        <v>6.3333333333333325E-2</v>
      </c>
      <c r="L3509" s="238">
        <v>541372</v>
      </c>
      <c r="M3509" s="238">
        <v>444474.26</v>
      </c>
      <c r="N3509" s="89">
        <v>0.05</v>
      </c>
      <c r="O3509" s="239">
        <f t="shared" si="329"/>
        <v>568440.6</v>
      </c>
      <c r="P3509" s="238">
        <f t="shared" si="330"/>
        <v>199930.16281095883</v>
      </c>
      <c r="Q3509" s="238">
        <f t="shared" si="331"/>
        <v>368510.43718904117</v>
      </c>
      <c r="R3509" s="89">
        <v>0.05</v>
      </c>
      <c r="S3509" s="238">
        <f t="shared" si="328"/>
        <v>350084.9153295891</v>
      </c>
    </row>
    <row r="3510" spans="2:19" ht="15" customHeight="1" x14ac:dyDescent="0.25">
      <c r="B3510" s="11">
        <v>3506</v>
      </c>
      <c r="C3510" s="161" t="s">
        <v>1583</v>
      </c>
      <c r="D3510" s="36"/>
      <c r="E3510" s="152">
        <v>42455</v>
      </c>
      <c r="F3510" s="58">
        <v>44482</v>
      </c>
      <c r="G3510" s="5">
        <f t="shared" si="326"/>
        <v>5.5534246575342463</v>
      </c>
      <c r="H3510" s="11">
        <v>15</v>
      </c>
      <c r="I3510" s="11"/>
      <c r="J3510" s="87">
        <v>0.05</v>
      </c>
      <c r="K3510" s="88">
        <f t="shared" si="327"/>
        <v>6.3333333333333325E-2</v>
      </c>
      <c r="L3510" s="238">
        <v>541372</v>
      </c>
      <c r="M3510" s="238">
        <v>444474.26</v>
      </c>
      <c r="N3510" s="89">
        <v>0.05</v>
      </c>
      <c r="O3510" s="239">
        <f t="shared" si="329"/>
        <v>568440.6</v>
      </c>
      <c r="P3510" s="238">
        <f t="shared" si="330"/>
        <v>199930.16281095883</v>
      </c>
      <c r="Q3510" s="238">
        <f t="shared" si="331"/>
        <v>368510.43718904117</v>
      </c>
      <c r="R3510" s="89">
        <v>0.05</v>
      </c>
      <c r="S3510" s="238">
        <f t="shared" si="328"/>
        <v>350084.9153295891</v>
      </c>
    </row>
    <row r="3511" spans="2:19" ht="15" customHeight="1" x14ac:dyDescent="0.25">
      <c r="B3511" s="11">
        <v>3507</v>
      </c>
      <c r="C3511" s="161" t="s">
        <v>1584</v>
      </c>
      <c r="D3511" s="36"/>
      <c r="E3511" s="152">
        <v>42455</v>
      </c>
      <c r="F3511" s="58">
        <v>44482</v>
      </c>
      <c r="G3511" s="5">
        <f t="shared" si="326"/>
        <v>5.5534246575342463</v>
      </c>
      <c r="H3511" s="11">
        <v>8</v>
      </c>
      <c r="I3511" s="11"/>
      <c r="J3511" s="87">
        <v>0.05</v>
      </c>
      <c r="K3511" s="88">
        <f t="shared" si="327"/>
        <v>0.11874999999999999</v>
      </c>
      <c r="L3511" s="238">
        <v>228049</v>
      </c>
      <c r="M3511" s="238">
        <v>187231.54</v>
      </c>
      <c r="N3511" s="89">
        <v>0.05</v>
      </c>
      <c r="O3511" s="239">
        <f t="shared" si="329"/>
        <v>239451.45</v>
      </c>
      <c r="P3511" s="238">
        <f t="shared" si="330"/>
        <v>157910.85092208904</v>
      </c>
      <c r="Q3511" s="238">
        <f t="shared" si="331"/>
        <v>81540.599077910971</v>
      </c>
      <c r="R3511" s="89">
        <v>0.05</v>
      </c>
      <c r="S3511" s="238">
        <f t="shared" si="328"/>
        <v>77463.569124015412</v>
      </c>
    </row>
    <row r="3512" spans="2:19" ht="15" customHeight="1" x14ac:dyDescent="0.25">
      <c r="B3512" s="11">
        <v>3508</v>
      </c>
      <c r="C3512" s="161" t="s">
        <v>1584</v>
      </c>
      <c r="D3512" s="36"/>
      <c r="E3512" s="152">
        <v>42455</v>
      </c>
      <c r="F3512" s="58">
        <v>44482</v>
      </c>
      <c r="G3512" s="5">
        <f t="shared" si="326"/>
        <v>5.5534246575342463</v>
      </c>
      <c r="H3512" s="11">
        <v>8</v>
      </c>
      <c r="I3512" s="11"/>
      <c r="J3512" s="87">
        <v>0.05</v>
      </c>
      <c r="K3512" s="88">
        <f t="shared" si="327"/>
        <v>0.11874999999999999</v>
      </c>
      <c r="L3512" s="238">
        <v>228049</v>
      </c>
      <c r="M3512" s="238">
        <v>187231.54</v>
      </c>
      <c r="N3512" s="89">
        <v>0.05</v>
      </c>
      <c r="O3512" s="239">
        <f t="shared" si="329"/>
        <v>239451.45</v>
      </c>
      <c r="P3512" s="238">
        <f t="shared" si="330"/>
        <v>157910.85092208904</v>
      </c>
      <c r="Q3512" s="238">
        <f t="shared" si="331"/>
        <v>81540.599077910971</v>
      </c>
      <c r="R3512" s="89">
        <v>0.05</v>
      </c>
      <c r="S3512" s="238">
        <f t="shared" si="328"/>
        <v>77463.569124015412</v>
      </c>
    </row>
    <row r="3513" spans="2:19" ht="15" customHeight="1" x14ac:dyDescent="0.25">
      <c r="B3513" s="11">
        <v>3509</v>
      </c>
      <c r="C3513" s="161" t="s">
        <v>1585</v>
      </c>
      <c r="D3513" s="36"/>
      <c r="E3513" s="152">
        <v>42455</v>
      </c>
      <c r="F3513" s="58">
        <v>44482</v>
      </c>
      <c r="G3513" s="5">
        <f t="shared" si="326"/>
        <v>5.5534246575342463</v>
      </c>
      <c r="H3513" s="11">
        <v>8</v>
      </c>
      <c r="I3513" s="11"/>
      <c r="J3513" s="87">
        <v>0.05</v>
      </c>
      <c r="K3513" s="88">
        <f t="shared" si="327"/>
        <v>0.11874999999999999</v>
      </c>
      <c r="L3513" s="238">
        <v>249412</v>
      </c>
      <c r="M3513" s="238">
        <v>204770.87</v>
      </c>
      <c r="N3513" s="89">
        <v>0.05</v>
      </c>
      <c r="O3513" s="239">
        <f t="shared" si="329"/>
        <v>261882.6</v>
      </c>
      <c r="P3513" s="238">
        <f t="shared" si="330"/>
        <v>172703.50297602738</v>
      </c>
      <c r="Q3513" s="238">
        <f t="shared" si="331"/>
        <v>89179.09702397263</v>
      </c>
      <c r="R3513" s="89">
        <v>0.05</v>
      </c>
      <c r="S3513" s="238">
        <f t="shared" si="328"/>
        <v>84720.142172773994</v>
      </c>
    </row>
    <row r="3514" spans="2:19" ht="15" customHeight="1" x14ac:dyDescent="0.25">
      <c r="B3514" s="11">
        <v>3510</v>
      </c>
      <c r="C3514" s="161" t="s">
        <v>1585</v>
      </c>
      <c r="D3514" s="36"/>
      <c r="E3514" s="152">
        <v>42455</v>
      </c>
      <c r="F3514" s="58">
        <v>44482</v>
      </c>
      <c r="G3514" s="5">
        <f t="shared" si="326"/>
        <v>5.5534246575342463</v>
      </c>
      <c r="H3514" s="11">
        <v>8</v>
      </c>
      <c r="I3514" s="11"/>
      <c r="J3514" s="87">
        <v>0.05</v>
      </c>
      <c r="K3514" s="88">
        <f t="shared" si="327"/>
        <v>0.11874999999999999</v>
      </c>
      <c r="L3514" s="238">
        <v>249412</v>
      </c>
      <c r="M3514" s="238">
        <v>204770.87</v>
      </c>
      <c r="N3514" s="89">
        <v>0.05</v>
      </c>
      <c r="O3514" s="239">
        <f t="shared" si="329"/>
        <v>261882.6</v>
      </c>
      <c r="P3514" s="238">
        <f t="shared" si="330"/>
        <v>172703.50297602738</v>
      </c>
      <c r="Q3514" s="238">
        <f t="shared" si="331"/>
        <v>89179.09702397263</v>
      </c>
      <c r="R3514" s="89">
        <v>0.05</v>
      </c>
      <c r="S3514" s="238">
        <f t="shared" si="328"/>
        <v>84720.142172773994</v>
      </c>
    </row>
    <row r="3515" spans="2:19" ht="15" customHeight="1" x14ac:dyDescent="0.25">
      <c r="B3515" s="11">
        <v>3511</v>
      </c>
      <c r="C3515" s="161" t="s">
        <v>1586</v>
      </c>
      <c r="D3515" s="36"/>
      <c r="E3515" s="152">
        <v>42455</v>
      </c>
      <c r="F3515" s="58">
        <v>44482</v>
      </c>
      <c r="G3515" s="5">
        <f t="shared" si="326"/>
        <v>5.5534246575342463</v>
      </c>
      <c r="H3515" s="11">
        <v>8</v>
      </c>
      <c r="I3515" s="11"/>
      <c r="J3515" s="87">
        <v>0.05</v>
      </c>
      <c r="K3515" s="88">
        <f t="shared" si="327"/>
        <v>0.11874999999999999</v>
      </c>
      <c r="L3515" s="238">
        <v>224488</v>
      </c>
      <c r="M3515" s="238">
        <v>184307.9</v>
      </c>
      <c r="N3515" s="89">
        <v>0.05</v>
      </c>
      <c r="O3515" s="239">
        <f t="shared" si="329"/>
        <v>235712.40000000002</v>
      </c>
      <c r="P3515" s="238">
        <f t="shared" si="330"/>
        <v>155445.06269178083</v>
      </c>
      <c r="Q3515" s="238">
        <f t="shared" si="331"/>
        <v>80267.337308219197</v>
      </c>
      <c r="R3515" s="89">
        <v>0.05</v>
      </c>
      <c r="S3515" s="238">
        <f t="shared" si="328"/>
        <v>76253.970442808233</v>
      </c>
    </row>
    <row r="3516" spans="2:19" ht="15" customHeight="1" x14ac:dyDescent="0.25">
      <c r="B3516" s="11">
        <v>3512</v>
      </c>
      <c r="C3516" s="161" t="s">
        <v>1586</v>
      </c>
      <c r="D3516" s="36"/>
      <c r="E3516" s="152">
        <v>42455</v>
      </c>
      <c r="F3516" s="58">
        <v>44482</v>
      </c>
      <c r="G3516" s="5">
        <f t="shared" si="326"/>
        <v>5.5534246575342463</v>
      </c>
      <c r="H3516" s="11">
        <v>8</v>
      </c>
      <c r="I3516" s="11"/>
      <c r="J3516" s="87">
        <v>0.05</v>
      </c>
      <c r="K3516" s="88">
        <f t="shared" si="327"/>
        <v>0.11874999999999999</v>
      </c>
      <c r="L3516" s="238">
        <v>224488</v>
      </c>
      <c r="M3516" s="238">
        <v>184307.9</v>
      </c>
      <c r="N3516" s="89">
        <v>0.05</v>
      </c>
      <c r="O3516" s="239">
        <f t="shared" si="329"/>
        <v>235712.40000000002</v>
      </c>
      <c r="P3516" s="238">
        <f t="shared" si="330"/>
        <v>155445.06269178083</v>
      </c>
      <c r="Q3516" s="238">
        <f t="shared" si="331"/>
        <v>80267.337308219197</v>
      </c>
      <c r="R3516" s="89">
        <v>0.05</v>
      </c>
      <c r="S3516" s="238">
        <f t="shared" si="328"/>
        <v>76253.970442808233</v>
      </c>
    </row>
    <row r="3517" spans="2:19" ht="15" customHeight="1" x14ac:dyDescent="0.25">
      <c r="B3517" s="11">
        <v>3513</v>
      </c>
      <c r="C3517" s="161" t="s">
        <v>1586</v>
      </c>
      <c r="D3517" s="36"/>
      <c r="E3517" s="152">
        <v>42455</v>
      </c>
      <c r="F3517" s="58">
        <v>44482</v>
      </c>
      <c r="G3517" s="5">
        <f t="shared" si="326"/>
        <v>5.5534246575342463</v>
      </c>
      <c r="H3517" s="11">
        <v>8</v>
      </c>
      <c r="I3517" s="11"/>
      <c r="J3517" s="87">
        <v>0.05</v>
      </c>
      <c r="K3517" s="88">
        <f t="shared" si="327"/>
        <v>0.11874999999999999</v>
      </c>
      <c r="L3517" s="238">
        <v>224488</v>
      </c>
      <c r="M3517" s="238">
        <v>184307.9</v>
      </c>
      <c r="N3517" s="89">
        <v>0.05</v>
      </c>
      <c r="O3517" s="239">
        <f t="shared" si="329"/>
        <v>235712.40000000002</v>
      </c>
      <c r="P3517" s="238">
        <f t="shared" si="330"/>
        <v>155445.06269178083</v>
      </c>
      <c r="Q3517" s="238">
        <f t="shared" si="331"/>
        <v>80267.337308219197</v>
      </c>
      <c r="R3517" s="89">
        <v>0.05</v>
      </c>
      <c r="S3517" s="238">
        <f t="shared" si="328"/>
        <v>76253.970442808233</v>
      </c>
    </row>
    <row r="3518" spans="2:19" ht="15" customHeight="1" x14ac:dyDescent="0.25">
      <c r="B3518" s="11">
        <v>3514</v>
      </c>
      <c r="C3518" s="161" t="s">
        <v>1586</v>
      </c>
      <c r="D3518" s="36"/>
      <c r="E3518" s="152">
        <v>42455</v>
      </c>
      <c r="F3518" s="58">
        <v>44482</v>
      </c>
      <c r="G3518" s="5">
        <f t="shared" si="326"/>
        <v>5.5534246575342463</v>
      </c>
      <c r="H3518" s="11">
        <v>8</v>
      </c>
      <c r="I3518" s="11"/>
      <c r="J3518" s="87">
        <v>0.05</v>
      </c>
      <c r="K3518" s="88">
        <f t="shared" si="327"/>
        <v>0.11874999999999999</v>
      </c>
      <c r="L3518" s="238">
        <v>224488</v>
      </c>
      <c r="M3518" s="238">
        <v>184307.9</v>
      </c>
      <c r="N3518" s="89">
        <v>0.05</v>
      </c>
      <c r="O3518" s="239">
        <f t="shared" si="329"/>
        <v>235712.40000000002</v>
      </c>
      <c r="P3518" s="238">
        <f t="shared" si="330"/>
        <v>155445.06269178083</v>
      </c>
      <c r="Q3518" s="238">
        <f t="shared" si="331"/>
        <v>80267.337308219197</v>
      </c>
      <c r="R3518" s="89">
        <v>0.05</v>
      </c>
      <c r="S3518" s="238">
        <f t="shared" si="328"/>
        <v>76253.970442808233</v>
      </c>
    </row>
    <row r="3519" spans="2:19" ht="15" customHeight="1" x14ac:dyDescent="0.25">
      <c r="B3519" s="11">
        <v>3515</v>
      </c>
      <c r="C3519" s="161" t="s">
        <v>1587</v>
      </c>
      <c r="D3519" s="36"/>
      <c r="E3519" s="152">
        <v>42455</v>
      </c>
      <c r="F3519" s="58">
        <v>44482</v>
      </c>
      <c r="G3519" s="5">
        <f t="shared" si="326"/>
        <v>5.5534246575342463</v>
      </c>
      <c r="H3519" s="11">
        <v>15</v>
      </c>
      <c r="I3519" s="11"/>
      <c r="J3519" s="87">
        <v>0.05</v>
      </c>
      <c r="K3519" s="88">
        <f t="shared" si="327"/>
        <v>6.3333333333333325E-2</v>
      </c>
      <c r="L3519" s="238">
        <v>6222073</v>
      </c>
      <c r="M3519" s="238">
        <v>5108412.12</v>
      </c>
      <c r="N3519" s="89">
        <v>0.05</v>
      </c>
      <c r="O3519" s="239">
        <f t="shared" si="329"/>
        <v>6533176.6500000004</v>
      </c>
      <c r="P3519" s="238">
        <f t="shared" si="330"/>
        <v>2297828.605675342</v>
      </c>
      <c r="Q3519" s="238">
        <f t="shared" si="331"/>
        <v>4235348.0443246588</v>
      </c>
      <c r="R3519" s="89">
        <v>0.05</v>
      </c>
      <c r="S3519" s="238">
        <f t="shared" si="328"/>
        <v>4023580.6421084255</v>
      </c>
    </row>
    <row r="3520" spans="2:19" ht="15" customHeight="1" x14ac:dyDescent="0.25">
      <c r="B3520" s="11">
        <v>3516</v>
      </c>
      <c r="C3520" s="161" t="s">
        <v>1587</v>
      </c>
      <c r="D3520" s="36"/>
      <c r="E3520" s="152">
        <v>42455</v>
      </c>
      <c r="F3520" s="58">
        <v>44482</v>
      </c>
      <c r="G3520" s="5">
        <f t="shared" si="326"/>
        <v>5.5534246575342463</v>
      </c>
      <c r="H3520" s="11">
        <v>15</v>
      </c>
      <c r="I3520" s="11"/>
      <c r="J3520" s="87">
        <v>0.05</v>
      </c>
      <c r="K3520" s="88">
        <f t="shared" si="327"/>
        <v>6.3333333333333325E-2</v>
      </c>
      <c r="L3520" s="238">
        <v>6222073</v>
      </c>
      <c r="M3520" s="238">
        <v>5108412.12</v>
      </c>
      <c r="N3520" s="89">
        <v>0.05</v>
      </c>
      <c r="O3520" s="239">
        <f t="shared" si="329"/>
        <v>6533176.6500000004</v>
      </c>
      <c r="P3520" s="238">
        <f t="shared" si="330"/>
        <v>2297828.605675342</v>
      </c>
      <c r="Q3520" s="238">
        <f t="shared" si="331"/>
        <v>4235348.0443246588</v>
      </c>
      <c r="R3520" s="89">
        <v>0.05</v>
      </c>
      <c r="S3520" s="238">
        <f t="shared" si="328"/>
        <v>4023580.6421084255</v>
      </c>
    </row>
    <row r="3521" spans="2:19" ht="15" customHeight="1" x14ac:dyDescent="0.25">
      <c r="B3521" s="11">
        <v>3517</v>
      </c>
      <c r="C3521" s="161" t="s">
        <v>1587</v>
      </c>
      <c r="D3521" s="36"/>
      <c r="E3521" s="152">
        <v>42455</v>
      </c>
      <c r="F3521" s="58">
        <v>44482</v>
      </c>
      <c r="G3521" s="5">
        <f t="shared" si="326"/>
        <v>5.5534246575342463</v>
      </c>
      <c r="H3521" s="11">
        <v>15</v>
      </c>
      <c r="I3521" s="11"/>
      <c r="J3521" s="87">
        <v>0.05</v>
      </c>
      <c r="K3521" s="88">
        <f t="shared" si="327"/>
        <v>6.3333333333333325E-2</v>
      </c>
      <c r="L3521" s="238">
        <v>6222073</v>
      </c>
      <c r="M3521" s="238">
        <v>5108412.12</v>
      </c>
      <c r="N3521" s="89">
        <v>0.05</v>
      </c>
      <c r="O3521" s="239">
        <f t="shared" si="329"/>
        <v>6533176.6500000004</v>
      </c>
      <c r="P3521" s="238">
        <f t="shared" si="330"/>
        <v>2297828.605675342</v>
      </c>
      <c r="Q3521" s="238">
        <f t="shared" si="331"/>
        <v>4235348.0443246588</v>
      </c>
      <c r="R3521" s="89">
        <v>0.05</v>
      </c>
      <c r="S3521" s="238">
        <f t="shared" si="328"/>
        <v>4023580.6421084255</v>
      </c>
    </row>
    <row r="3522" spans="2:19" ht="15" customHeight="1" x14ac:dyDescent="0.25">
      <c r="B3522" s="11">
        <v>3518</v>
      </c>
      <c r="C3522" s="161" t="s">
        <v>1588</v>
      </c>
      <c r="D3522" s="36"/>
      <c r="E3522" s="152">
        <v>42455</v>
      </c>
      <c r="F3522" s="58">
        <v>44482</v>
      </c>
      <c r="G3522" s="5">
        <f t="shared" si="326"/>
        <v>5.5534246575342463</v>
      </c>
      <c r="H3522" s="11">
        <v>15</v>
      </c>
      <c r="I3522" s="11"/>
      <c r="J3522" s="87">
        <v>0.05</v>
      </c>
      <c r="K3522" s="88">
        <f t="shared" si="327"/>
        <v>6.3333333333333325E-2</v>
      </c>
      <c r="L3522" s="238">
        <v>5756062</v>
      </c>
      <c r="M3522" s="238">
        <v>4725810.33</v>
      </c>
      <c r="N3522" s="89">
        <v>0.05</v>
      </c>
      <c r="O3522" s="239">
        <f t="shared" si="329"/>
        <v>6043865.1000000006</v>
      </c>
      <c r="P3522" s="238">
        <f t="shared" si="330"/>
        <v>2125729.4666328765</v>
      </c>
      <c r="Q3522" s="238">
        <f t="shared" si="331"/>
        <v>3918135.633367124</v>
      </c>
      <c r="R3522" s="89">
        <v>0.05</v>
      </c>
      <c r="S3522" s="238">
        <f t="shared" si="328"/>
        <v>3722228.8516987679</v>
      </c>
    </row>
    <row r="3523" spans="2:19" ht="15" customHeight="1" x14ac:dyDescent="0.25">
      <c r="B3523" s="11">
        <v>3519</v>
      </c>
      <c r="C3523" s="161" t="s">
        <v>1589</v>
      </c>
      <c r="D3523" s="36"/>
      <c r="E3523" s="152">
        <v>42455</v>
      </c>
      <c r="F3523" s="58">
        <v>44482</v>
      </c>
      <c r="G3523" s="5">
        <f t="shared" si="326"/>
        <v>5.5534246575342463</v>
      </c>
      <c r="H3523" s="11">
        <v>15</v>
      </c>
      <c r="I3523" s="11"/>
      <c r="J3523" s="87">
        <v>0.05</v>
      </c>
      <c r="K3523" s="88">
        <f t="shared" si="327"/>
        <v>6.3333333333333325E-2</v>
      </c>
      <c r="L3523" s="238">
        <v>1118049</v>
      </c>
      <c r="M3523" s="238">
        <v>917934.43</v>
      </c>
      <c r="N3523" s="89">
        <v>0.05</v>
      </c>
      <c r="O3523" s="239">
        <f t="shared" si="329"/>
        <v>1173951.45</v>
      </c>
      <c r="P3523" s="238">
        <f t="shared" si="330"/>
        <v>412898.55884794507</v>
      </c>
      <c r="Q3523" s="238">
        <f t="shared" si="331"/>
        <v>761052.89115205489</v>
      </c>
      <c r="R3523" s="89">
        <v>0.05</v>
      </c>
      <c r="S3523" s="238">
        <f t="shared" si="328"/>
        <v>723000.24659445207</v>
      </c>
    </row>
    <row r="3524" spans="2:19" ht="15" customHeight="1" x14ac:dyDescent="0.25">
      <c r="B3524" s="11">
        <v>3520</v>
      </c>
      <c r="C3524" s="161" t="s">
        <v>1589</v>
      </c>
      <c r="D3524" s="36"/>
      <c r="E3524" s="152">
        <v>42455</v>
      </c>
      <c r="F3524" s="58">
        <v>44482</v>
      </c>
      <c r="G3524" s="5">
        <f t="shared" si="326"/>
        <v>5.5534246575342463</v>
      </c>
      <c r="H3524" s="11">
        <v>15</v>
      </c>
      <c r="I3524" s="11"/>
      <c r="J3524" s="87">
        <v>0.05</v>
      </c>
      <c r="K3524" s="88">
        <f t="shared" si="327"/>
        <v>6.3333333333333325E-2</v>
      </c>
      <c r="L3524" s="238">
        <v>1118049</v>
      </c>
      <c r="M3524" s="238">
        <v>917934.43</v>
      </c>
      <c r="N3524" s="89">
        <v>0.05</v>
      </c>
      <c r="O3524" s="239">
        <f t="shared" si="329"/>
        <v>1173951.45</v>
      </c>
      <c r="P3524" s="238">
        <f t="shared" si="330"/>
        <v>412898.55884794507</v>
      </c>
      <c r="Q3524" s="238">
        <f t="shared" si="331"/>
        <v>761052.89115205489</v>
      </c>
      <c r="R3524" s="89">
        <v>0.05</v>
      </c>
      <c r="S3524" s="238">
        <f t="shared" si="328"/>
        <v>723000.24659445207</v>
      </c>
    </row>
    <row r="3525" spans="2:19" ht="15" customHeight="1" x14ac:dyDescent="0.25">
      <c r="B3525" s="11">
        <v>3521</v>
      </c>
      <c r="C3525" s="161" t="s">
        <v>1590</v>
      </c>
      <c r="D3525" s="36"/>
      <c r="E3525" s="152">
        <v>42455</v>
      </c>
      <c r="F3525" s="58">
        <v>44482</v>
      </c>
      <c r="G3525" s="5">
        <f t="shared" ref="G3525:G3588" si="332">(F3525-E3525)/(EDATE(F3525,12)-F3525)</f>
        <v>5.5534246575342463</v>
      </c>
      <c r="H3525" s="11">
        <v>8</v>
      </c>
      <c r="I3525" s="11"/>
      <c r="J3525" s="87">
        <v>0.05</v>
      </c>
      <c r="K3525" s="88">
        <f t="shared" ref="K3525:K3588" si="333">(1-J3525)/H3525</f>
        <v>0.11874999999999999</v>
      </c>
      <c r="L3525" s="238">
        <v>133176</v>
      </c>
      <c r="M3525" s="238">
        <v>109339.43</v>
      </c>
      <c r="N3525" s="89">
        <v>0.05</v>
      </c>
      <c r="O3525" s="239">
        <f t="shared" si="329"/>
        <v>139834.80000000002</v>
      </c>
      <c r="P3525" s="238">
        <f t="shared" si="330"/>
        <v>92216.740623287667</v>
      </c>
      <c r="Q3525" s="238">
        <f t="shared" si="331"/>
        <v>47618.05937671235</v>
      </c>
      <c r="R3525" s="89">
        <v>0.05</v>
      </c>
      <c r="S3525" s="238">
        <f t="shared" ref="S3525:S3588" si="334">IF(M3525&lt;=0,0,IF(Q3525&lt;=J3525*O3525,J3525*O3525,Q3525*(1-R3525)))</f>
        <v>45237.156407876733</v>
      </c>
    </row>
    <row r="3526" spans="2:19" ht="15" customHeight="1" x14ac:dyDescent="0.25">
      <c r="B3526" s="11">
        <v>3522</v>
      </c>
      <c r="C3526" s="161" t="s">
        <v>1590</v>
      </c>
      <c r="D3526" s="36"/>
      <c r="E3526" s="152">
        <v>42455</v>
      </c>
      <c r="F3526" s="58">
        <v>44482</v>
      </c>
      <c r="G3526" s="5">
        <f t="shared" si="332"/>
        <v>5.5534246575342463</v>
      </c>
      <c r="H3526" s="11">
        <v>8</v>
      </c>
      <c r="I3526" s="11"/>
      <c r="J3526" s="87">
        <v>0.05</v>
      </c>
      <c r="K3526" s="88">
        <f t="shared" si="333"/>
        <v>0.11874999999999999</v>
      </c>
      <c r="L3526" s="238">
        <v>133176</v>
      </c>
      <c r="M3526" s="238">
        <v>109339.43</v>
      </c>
      <c r="N3526" s="89">
        <v>0.05</v>
      </c>
      <c r="O3526" s="239">
        <f t="shared" ref="O3526:O3589" si="335">L3526*(1+N3526)</f>
        <v>139834.80000000002</v>
      </c>
      <c r="P3526" s="238">
        <f t="shared" ref="P3526:P3589" si="336">O3526*K3526*G3526</f>
        <v>92216.740623287667</v>
      </c>
      <c r="Q3526" s="238">
        <f t="shared" ref="Q3526:Q3589" si="337">MAX(O3526-P3526,0)</f>
        <v>47618.05937671235</v>
      </c>
      <c r="R3526" s="89">
        <v>0.05</v>
      </c>
      <c r="S3526" s="238">
        <f t="shared" si="334"/>
        <v>45237.156407876733</v>
      </c>
    </row>
    <row r="3527" spans="2:19" ht="15" customHeight="1" x14ac:dyDescent="0.25">
      <c r="B3527" s="11">
        <v>3523</v>
      </c>
      <c r="C3527" s="161" t="s">
        <v>1590</v>
      </c>
      <c r="D3527" s="36"/>
      <c r="E3527" s="152">
        <v>42455</v>
      </c>
      <c r="F3527" s="58">
        <v>44482</v>
      </c>
      <c r="G3527" s="5">
        <f t="shared" si="332"/>
        <v>5.5534246575342463</v>
      </c>
      <c r="H3527" s="11">
        <v>8</v>
      </c>
      <c r="I3527" s="11"/>
      <c r="J3527" s="87">
        <v>0.05</v>
      </c>
      <c r="K3527" s="88">
        <f t="shared" si="333"/>
        <v>0.11874999999999999</v>
      </c>
      <c r="L3527" s="238">
        <v>133176</v>
      </c>
      <c r="M3527" s="238">
        <v>109339.43</v>
      </c>
      <c r="N3527" s="89">
        <v>0.05</v>
      </c>
      <c r="O3527" s="239">
        <f t="shared" si="335"/>
        <v>139834.80000000002</v>
      </c>
      <c r="P3527" s="238">
        <f t="shared" si="336"/>
        <v>92216.740623287667</v>
      </c>
      <c r="Q3527" s="238">
        <f t="shared" si="337"/>
        <v>47618.05937671235</v>
      </c>
      <c r="R3527" s="89">
        <v>0.05</v>
      </c>
      <c r="S3527" s="238">
        <f t="shared" si="334"/>
        <v>45237.156407876733</v>
      </c>
    </row>
    <row r="3528" spans="2:19" ht="15" customHeight="1" x14ac:dyDescent="0.25">
      <c r="B3528" s="11">
        <v>3524</v>
      </c>
      <c r="C3528" s="161" t="s">
        <v>1590</v>
      </c>
      <c r="D3528" s="36"/>
      <c r="E3528" s="152">
        <v>42455</v>
      </c>
      <c r="F3528" s="58">
        <v>44482</v>
      </c>
      <c r="G3528" s="5">
        <f t="shared" si="332"/>
        <v>5.5534246575342463</v>
      </c>
      <c r="H3528" s="11">
        <v>8</v>
      </c>
      <c r="I3528" s="11"/>
      <c r="J3528" s="87">
        <v>0.05</v>
      </c>
      <c r="K3528" s="88">
        <f t="shared" si="333"/>
        <v>0.11874999999999999</v>
      </c>
      <c r="L3528" s="238">
        <v>133176</v>
      </c>
      <c r="M3528" s="238">
        <v>109339.43</v>
      </c>
      <c r="N3528" s="89">
        <v>0.05</v>
      </c>
      <c r="O3528" s="239">
        <f t="shared" si="335"/>
        <v>139834.80000000002</v>
      </c>
      <c r="P3528" s="238">
        <f t="shared" si="336"/>
        <v>92216.740623287667</v>
      </c>
      <c r="Q3528" s="238">
        <f t="shared" si="337"/>
        <v>47618.05937671235</v>
      </c>
      <c r="R3528" s="89">
        <v>0.05</v>
      </c>
      <c r="S3528" s="238">
        <f t="shared" si="334"/>
        <v>45237.156407876733</v>
      </c>
    </row>
    <row r="3529" spans="2:19" ht="15" customHeight="1" x14ac:dyDescent="0.25">
      <c r="B3529" s="11">
        <v>3525</v>
      </c>
      <c r="C3529" s="161" t="s">
        <v>1590</v>
      </c>
      <c r="D3529" s="36"/>
      <c r="E3529" s="152">
        <v>42455</v>
      </c>
      <c r="F3529" s="58">
        <v>44482</v>
      </c>
      <c r="G3529" s="5">
        <f t="shared" si="332"/>
        <v>5.5534246575342463</v>
      </c>
      <c r="H3529" s="11">
        <v>8</v>
      </c>
      <c r="I3529" s="11"/>
      <c r="J3529" s="87">
        <v>0.05</v>
      </c>
      <c r="K3529" s="88">
        <f t="shared" si="333"/>
        <v>0.11874999999999999</v>
      </c>
      <c r="L3529" s="238">
        <v>133176</v>
      </c>
      <c r="M3529" s="238">
        <v>109339.43</v>
      </c>
      <c r="N3529" s="89">
        <v>0.05</v>
      </c>
      <c r="O3529" s="239">
        <f t="shared" si="335"/>
        <v>139834.80000000002</v>
      </c>
      <c r="P3529" s="238">
        <f t="shared" si="336"/>
        <v>92216.740623287667</v>
      </c>
      <c r="Q3529" s="238">
        <f t="shared" si="337"/>
        <v>47618.05937671235</v>
      </c>
      <c r="R3529" s="89">
        <v>0.05</v>
      </c>
      <c r="S3529" s="238">
        <f t="shared" si="334"/>
        <v>45237.156407876733</v>
      </c>
    </row>
    <row r="3530" spans="2:19" ht="15" customHeight="1" x14ac:dyDescent="0.25">
      <c r="B3530" s="11">
        <v>3526</v>
      </c>
      <c r="C3530" s="161" t="s">
        <v>1590</v>
      </c>
      <c r="D3530" s="36"/>
      <c r="E3530" s="152">
        <v>42455</v>
      </c>
      <c r="F3530" s="58">
        <v>44482</v>
      </c>
      <c r="G3530" s="5">
        <f t="shared" si="332"/>
        <v>5.5534246575342463</v>
      </c>
      <c r="H3530" s="11">
        <v>8</v>
      </c>
      <c r="I3530" s="11"/>
      <c r="J3530" s="87">
        <v>0.05</v>
      </c>
      <c r="K3530" s="88">
        <f t="shared" si="333"/>
        <v>0.11874999999999999</v>
      </c>
      <c r="L3530" s="238">
        <v>133176</v>
      </c>
      <c r="M3530" s="238">
        <v>109339.43</v>
      </c>
      <c r="N3530" s="89">
        <v>0.05</v>
      </c>
      <c r="O3530" s="239">
        <f t="shared" si="335"/>
        <v>139834.80000000002</v>
      </c>
      <c r="P3530" s="238">
        <f t="shared" si="336"/>
        <v>92216.740623287667</v>
      </c>
      <c r="Q3530" s="238">
        <f t="shared" si="337"/>
        <v>47618.05937671235</v>
      </c>
      <c r="R3530" s="89">
        <v>0.05</v>
      </c>
      <c r="S3530" s="238">
        <f t="shared" si="334"/>
        <v>45237.156407876733</v>
      </c>
    </row>
    <row r="3531" spans="2:19" ht="15" customHeight="1" x14ac:dyDescent="0.25">
      <c r="B3531" s="11">
        <v>3527</v>
      </c>
      <c r="C3531" s="161" t="s">
        <v>1591</v>
      </c>
      <c r="D3531" s="36"/>
      <c r="E3531" s="152">
        <v>42455</v>
      </c>
      <c r="F3531" s="58">
        <v>44482</v>
      </c>
      <c r="G3531" s="5">
        <f t="shared" si="332"/>
        <v>5.5534246575342463</v>
      </c>
      <c r="H3531" s="11">
        <v>15</v>
      </c>
      <c r="I3531" s="11"/>
      <c r="J3531" s="87">
        <v>0.05</v>
      </c>
      <c r="K3531" s="88">
        <f t="shared" si="333"/>
        <v>6.3333333333333325E-2</v>
      </c>
      <c r="L3531" s="238">
        <v>64476</v>
      </c>
      <c r="M3531" s="238">
        <v>52935.72</v>
      </c>
      <c r="N3531" s="89">
        <v>0.05</v>
      </c>
      <c r="O3531" s="239">
        <f t="shared" si="335"/>
        <v>67699.8</v>
      </c>
      <c r="P3531" s="238">
        <f t="shared" si="336"/>
        <v>23811.163446575338</v>
      </c>
      <c r="Q3531" s="238">
        <f t="shared" si="337"/>
        <v>43888.636553424665</v>
      </c>
      <c r="R3531" s="89">
        <v>0.05</v>
      </c>
      <c r="S3531" s="238">
        <f t="shared" si="334"/>
        <v>41694.204725753429</v>
      </c>
    </row>
    <row r="3532" spans="2:19" ht="15" customHeight="1" x14ac:dyDescent="0.25">
      <c r="B3532" s="11">
        <v>3528</v>
      </c>
      <c r="C3532" s="161" t="s">
        <v>1591</v>
      </c>
      <c r="D3532" s="36"/>
      <c r="E3532" s="152">
        <v>42455</v>
      </c>
      <c r="F3532" s="58">
        <v>44482</v>
      </c>
      <c r="G3532" s="5">
        <f t="shared" si="332"/>
        <v>5.5534246575342463</v>
      </c>
      <c r="H3532" s="11">
        <v>15</v>
      </c>
      <c r="I3532" s="11"/>
      <c r="J3532" s="87">
        <v>0.05</v>
      </c>
      <c r="K3532" s="88">
        <f t="shared" si="333"/>
        <v>6.3333333333333325E-2</v>
      </c>
      <c r="L3532" s="238">
        <v>64476</v>
      </c>
      <c r="M3532" s="238">
        <v>52935.72</v>
      </c>
      <c r="N3532" s="89">
        <v>0.05</v>
      </c>
      <c r="O3532" s="239">
        <f t="shared" si="335"/>
        <v>67699.8</v>
      </c>
      <c r="P3532" s="238">
        <f t="shared" si="336"/>
        <v>23811.163446575338</v>
      </c>
      <c r="Q3532" s="238">
        <f t="shared" si="337"/>
        <v>43888.636553424665</v>
      </c>
      <c r="R3532" s="89">
        <v>0.05</v>
      </c>
      <c r="S3532" s="238">
        <f t="shared" si="334"/>
        <v>41694.204725753429</v>
      </c>
    </row>
    <row r="3533" spans="2:19" ht="15" customHeight="1" x14ac:dyDescent="0.25">
      <c r="B3533" s="11">
        <v>3529</v>
      </c>
      <c r="C3533" s="161" t="s">
        <v>1591</v>
      </c>
      <c r="D3533" s="36"/>
      <c r="E3533" s="152">
        <v>42455</v>
      </c>
      <c r="F3533" s="58">
        <v>44482</v>
      </c>
      <c r="G3533" s="5">
        <f t="shared" si="332"/>
        <v>5.5534246575342463</v>
      </c>
      <c r="H3533" s="11">
        <v>15</v>
      </c>
      <c r="I3533" s="11"/>
      <c r="J3533" s="87">
        <v>0.05</v>
      </c>
      <c r="K3533" s="88">
        <f t="shared" si="333"/>
        <v>6.3333333333333325E-2</v>
      </c>
      <c r="L3533" s="238">
        <v>64476</v>
      </c>
      <c r="M3533" s="238">
        <v>52935.72</v>
      </c>
      <c r="N3533" s="89">
        <v>0.05</v>
      </c>
      <c r="O3533" s="239">
        <f t="shared" si="335"/>
        <v>67699.8</v>
      </c>
      <c r="P3533" s="238">
        <f t="shared" si="336"/>
        <v>23811.163446575338</v>
      </c>
      <c r="Q3533" s="238">
        <f t="shared" si="337"/>
        <v>43888.636553424665</v>
      </c>
      <c r="R3533" s="89">
        <v>0.05</v>
      </c>
      <c r="S3533" s="238">
        <f t="shared" si="334"/>
        <v>41694.204725753429</v>
      </c>
    </row>
    <row r="3534" spans="2:19" ht="15" customHeight="1" x14ac:dyDescent="0.25">
      <c r="B3534" s="11">
        <v>3530</v>
      </c>
      <c r="C3534" s="161" t="s">
        <v>1592</v>
      </c>
      <c r="D3534" s="36"/>
      <c r="E3534" s="152">
        <v>42455</v>
      </c>
      <c r="F3534" s="58">
        <v>44482</v>
      </c>
      <c r="G3534" s="5">
        <f t="shared" si="332"/>
        <v>5.5534246575342463</v>
      </c>
      <c r="H3534" s="11">
        <v>15</v>
      </c>
      <c r="I3534" s="11"/>
      <c r="J3534" s="87">
        <v>0.05</v>
      </c>
      <c r="K3534" s="88">
        <f t="shared" si="333"/>
        <v>6.3333333333333325E-2</v>
      </c>
      <c r="L3534" s="238">
        <v>1474577</v>
      </c>
      <c r="M3534" s="238">
        <v>1210649.0900000001</v>
      </c>
      <c r="N3534" s="89">
        <v>0.05</v>
      </c>
      <c r="O3534" s="239">
        <f t="shared" si="335"/>
        <v>1548305.85</v>
      </c>
      <c r="P3534" s="238">
        <f t="shared" si="336"/>
        <v>544565.3260369862</v>
      </c>
      <c r="Q3534" s="238">
        <f t="shared" si="337"/>
        <v>1003740.5239630139</v>
      </c>
      <c r="R3534" s="89">
        <v>0.05</v>
      </c>
      <c r="S3534" s="238">
        <f t="shared" si="334"/>
        <v>953553.49776486319</v>
      </c>
    </row>
    <row r="3535" spans="2:19" ht="15" customHeight="1" x14ac:dyDescent="0.25">
      <c r="B3535" s="11">
        <v>3531</v>
      </c>
      <c r="C3535" s="161" t="s">
        <v>1593</v>
      </c>
      <c r="D3535" s="36"/>
      <c r="E3535" s="152">
        <v>42455</v>
      </c>
      <c r="F3535" s="58">
        <v>44482</v>
      </c>
      <c r="G3535" s="5">
        <f t="shared" si="332"/>
        <v>5.5534246575342463</v>
      </c>
      <c r="H3535" s="11">
        <v>15</v>
      </c>
      <c r="I3535" s="11"/>
      <c r="J3535" s="87">
        <v>0.05</v>
      </c>
      <c r="K3535" s="88">
        <f t="shared" si="333"/>
        <v>6.3333333333333325E-2</v>
      </c>
      <c r="L3535" s="238">
        <v>3540932</v>
      </c>
      <c r="M3535" s="238">
        <v>2907156.5</v>
      </c>
      <c r="N3535" s="89">
        <v>0.05</v>
      </c>
      <c r="O3535" s="239">
        <f t="shared" si="335"/>
        <v>3717978.6</v>
      </c>
      <c r="P3535" s="238">
        <f t="shared" si="336"/>
        <v>1307675.8887835615</v>
      </c>
      <c r="Q3535" s="238">
        <f t="shared" si="337"/>
        <v>2410302.7112164386</v>
      </c>
      <c r="R3535" s="89">
        <v>0.05</v>
      </c>
      <c r="S3535" s="238">
        <f t="shared" si="334"/>
        <v>2289787.5756556164</v>
      </c>
    </row>
    <row r="3536" spans="2:19" ht="15" customHeight="1" x14ac:dyDescent="0.25">
      <c r="B3536" s="11">
        <v>3532</v>
      </c>
      <c r="C3536" s="161" t="s">
        <v>1594</v>
      </c>
      <c r="D3536" s="36"/>
      <c r="E3536" s="152">
        <v>42455</v>
      </c>
      <c r="F3536" s="58">
        <v>44482</v>
      </c>
      <c r="G3536" s="5">
        <f t="shared" si="332"/>
        <v>5.5534246575342463</v>
      </c>
      <c r="H3536" s="11">
        <v>8</v>
      </c>
      <c r="I3536" s="11"/>
      <c r="J3536" s="87">
        <v>0.05</v>
      </c>
      <c r="K3536" s="88">
        <f t="shared" si="333"/>
        <v>0.11874999999999999</v>
      </c>
      <c r="L3536" s="238">
        <v>132442</v>
      </c>
      <c r="M3536" s="238">
        <v>108736.8</v>
      </c>
      <c r="N3536" s="89">
        <v>0.05</v>
      </c>
      <c r="O3536" s="239">
        <f t="shared" si="335"/>
        <v>139064.1</v>
      </c>
      <c r="P3536" s="238">
        <f t="shared" si="336"/>
        <v>91708.487727739717</v>
      </c>
      <c r="Q3536" s="238">
        <f t="shared" si="337"/>
        <v>47355.612272260289</v>
      </c>
      <c r="R3536" s="89">
        <v>0.05</v>
      </c>
      <c r="S3536" s="238">
        <f t="shared" si="334"/>
        <v>44987.831658647272</v>
      </c>
    </row>
    <row r="3537" spans="2:19" ht="15" customHeight="1" x14ac:dyDescent="0.25">
      <c r="B3537" s="11">
        <v>3533</v>
      </c>
      <c r="C3537" s="161" t="s">
        <v>1594</v>
      </c>
      <c r="D3537" s="36"/>
      <c r="E3537" s="152">
        <v>42455</v>
      </c>
      <c r="F3537" s="58">
        <v>44482</v>
      </c>
      <c r="G3537" s="5">
        <f t="shared" si="332"/>
        <v>5.5534246575342463</v>
      </c>
      <c r="H3537" s="11">
        <v>8</v>
      </c>
      <c r="I3537" s="11"/>
      <c r="J3537" s="87">
        <v>0.05</v>
      </c>
      <c r="K3537" s="88">
        <f t="shared" si="333"/>
        <v>0.11874999999999999</v>
      </c>
      <c r="L3537" s="238">
        <v>132442</v>
      </c>
      <c r="M3537" s="238">
        <v>108736.8</v>
      </c>
      <c r="N3537" s="89">
        <v>0.05</v>
      </c>
      <c r="O3537" s="239">
        <f t="shared" si="335"/>
        <v>139064.1</v>
      </c>
      <c r="P3537" s="238">
        <f t="shared" si="336"/>
        <v>91708.487727739717</v>
      </c>
      <c r="Q3537" s="238">
        <f t="shared" si="337"/>
        <v>47355.612272260289</v>
      </c>
      <c r="R3537" s="89">
        <v>0.05</v>
      </c>
      <c r="S3537" s="238">
        <f t="shared" si="334"/>
        <v>44987.831658647272</v>
      </c>
    </row>
    <row r="3538" spans="2:19" ht="15" customHeight="1" x14ac:dyDescent="0.25">
      <c r="B3538" s="11">
        <v>3534</v>
      </c>
      <c r="C3538" s="161" t="s">
        <v>1594</v>
      </c>
      <c r="D3538" s="36"/>
      <c r="E3538" s="152">
        <v>42455</v>
      </c>
      <c r="F3538" s="58">
        <v>44482</v>
      </c>
      <c r="G3538" s="5">
        <f t="shared" si="332"/>
        <v>5.5534246575342463</v>
      </c>
      <c r="H3538" s="11">
        <v>8</v>
      </c>
      <c r="I3538" s="11"/>
      <c r="J3538" s="87">
        <v>0.05</v>
      </c>
      <c r="K3538" s="88">
        <f t="shared" si="333"/>
        <v>0.11874999999999999</v>
      </c>
      <c r="L3538" s="238">
        <v>132442</v>
      </c>
      <c r="M3538" s="238">
        <v>108736.8</v>
      </c>
      <c r="N3538" s="89">
        <v>0.05</v>
      </c>
      <c r="O3538" s="239">
        <f t="shared" si="335"/>
        <v>139064.1</v>
      </c>
      <c r="P3538" s="238">
        <f t="shared" si="336"/>
        <v>91708.487727739717</v>
      </c>
      <c r="Q3538" s="238">
        <f t="shared" si="337"/>
        <v>47355.612272260289</v>
      </c>
      <c r="R3538" s="89">
        <v>0.05</v>
      </c>
      <c r="S3538" s="238">
        <f t="shared" si="334"/>
        <v>44987.831658647272</v>
      </c>
    </row>
    <row r="3539" spans="2:19" ht="15" customHeight="1" x14ac:dyDescent="0.25">
      <c r="B3539" s="11">
        <v>3535</v>
      </c>
      <c r="C3539" s="161" t="s">
        <v>1595</v>
      </c>
      <c r="D3539" s="36"/>
      <c r="E3539" s="152">
        <v>42455</v>
      </c>
      <c r="F3539" s="58">
        <v>44482</v>
      </c>
      <c r="G3539" s="5">
        <f t="shared" si="332"/>
        <v>5.5534246575342463</v>
      </c>
      <c r="H3539" s="11">
        <v>8</v>
      </c>
      <c r="I3539" s="11"/>
      <c r="J3539" s="87">
        <v>0.05</v>
      </c>
      <c r="K3539" s="88">
        <f t="shared" si="333"/>
        <v>0.11874999999999999</v>
      </c>
      <c r="L3539" s="238">
        <v>178085</v>
      </c>
      <c r="M3539" s="238">
        <v>146210.35</v>
      </c>
      <c r="N3539" s="89">
        <v>0.05</v>
      </c>
      <c r="O3539" s="239">
        <f t="shared" si="335"/>
        <v>186989.25</v>
      </c>
      <c r="P3539" s="238">
        <f t="shared" si="336"/>
        <v>123313.64700770548</v>
      </c>
      <c r="Q3539" s="238">
        <f t="shared" si="337"/>
        <v>63675.602992294516</v>
      </c>
      <c r="R3539" s="89">
        <v>0.05</v>
      </c>
      <c r="S3539" s="238">
        <f t="shared" si="334"/>
        <v>60491.822842679787</v>
      </c>
    </row>
    <row r="3540" spans="2:19" ht="15" customHeight="1" x14ac:dyDescent="0.25">
      <c r="B3540" s="11">
        <v>3536</v>
      </c>
      <c r="C3540" s="161" t="s">
        <v>1595</v>
      </c>
      <c r="D3540" s="36"/>
      <c r="E3540" s="152">
        <v>42455</v>
      </c>
      <c r="F3540" s="58">
        <v>44482</v>
      </c>
      <c r="G3540" s="5">
        <f t="shared" si="332"/>
        <v>5.5534246575342463</v>
      </c>
      <c r="H3540" s="11">
        <v>8</v>
      </c>
      <c r="I3540" s="11"/>
      <c r="J3540" s="87">
        <v>0.05</v>
      </c>
      <c r="K3540" s="88">
        <f t="shared" si="333"/>
        <v>0.11874999999999999</v>
      </c>
      <c r="L3540" s="238">
        <v>178085</v>
      </c>
      <c r="M3540" s="238">
        <v>146210.35</v>
      </c>
      <c r="N3540" s="89">
        <v>0.05</v>
      </c>
      <c r="O3540" s="239">
        <f t="shared" si="335"/>
        <v>186989.25</v>
      </c>
      <c r="P3540" s="238">
        <f t="shared" si="336"/>
        <v>123313.64700770548</v>
      </c>
      <c r="Q3540" s="238">
        <f t="shared" si="337"/>
        <v>63675.602992294516</v>
      </c>
      <c r="R3540" s="89">
        <v>0.05</v>
      </c>
      <c r="S3540" s="238">
        <f t="shared" si="334"/>
        <v>60491.822842679787</v>
      </c>
    </row>
    <row r="3541" spans="2:19" ht="15" customHeight="1" x14ac:dyDescent="0.25">
      <c r="B3541" s="11">
        <v>3537</v>
      </c>
      <c r="C3541" s="161" t="s">
        <v>1595</v>
      </c>
      <c r="D3541" s="36"/>
      <c r="E3541" s="152">
        <v>42455</v>
      </c>
      <c r="F3541" s="58">
        <v>44482</v>
      </c>
      <c r="G3541" s="5">
        <f t="shared" si="332"/>
        <v>5.5534246575342463</v>
      </c>
      <c r="H3541" s="11">
        <v>8</v>
      </c>
      <c r="I3541" s="11"/>
      <c r="J3541" s="87">
        <v>0.05</v>
      </c>
      <c r="K3541" s="88">
        <f t="shared" si="333"/>
        <v>0.11874999999999999</v>
      </c>
      <c r="L3541" s="238">
        <v>178085</v>
      </c>
      <c r="M3541" s="238">
        <v>146210.35</v>
      </c>
      <c r="N3541" s="89">
        <v>0.05</v>
      </c>
      <c r="O3541" s="239">
        <f t="shared" si="335"/>
        <v>186989.25</v>
      </c>
      <c r="P3541" s="238">
        <f t="shared" si="336"/>
        <v>123313.64700770548</v>
      </c>
      <c r="Q3541" s="238">
        <f t="shared" si="337"/>
        <v>63675.602992294516</v>
      </c>
      <c r="R3541" s="89">
        <v>0.05</v>
      </c>
      <c r="S3541" s="238">
        <f t="shared" si="334"/>
        <v>60491.822842679787</v>
      </c>
    </row>
    <row r="3542" spans="2:19" ht="15" customHeight="1" x14ac:dyDescent="0.25">
      <c r="B3542" s="11">
        <v>3538</v>
      </c>
      <c r="C3542" s="161" t="s">
        <v>1595</v>
      </c>
      <c r="D3542" s="36"/>
      <c r="E3542" s="152">
        <v>42455</v>
      </c>
      <c r="F3542" s="58">
        <v>44482</v>
      </c>
      <c r="G3542" s="5">
        <f t="shared" si="332"/>
        <v>5.5534246575342463</v>
      </c>
      <c r="H3542" s="11">
        <v>8</v>
      </c>
      <c r="I3542" s="11"/>
      <c r="J3542" s="87">
        <v>0.05</v>
      </c>
      <c r="K3542" s="88">
        <f t="shared" si="333"/>
        <v>0.11874999999999999</v>
      </c>
      <c r="L3542" s="238">
        <v>178085</v>
      </c>
      <c r="M3542" s="238">
        <v>146210.35</v>
      </c>
      <c r="N3542" s="89">
        <v>0.05</v>
      </c>
      <c r="O3542" s="239">
        <f t="shared" si="335"/>
        <v>186989.25</v>
      </c>
      <c r="P3542" s="238">
        <f t="shared" si="336"/>
        <v>123313.64700770548</v>
      </c>
      <c r="Q3542" s="238">
        <f t="shared" si="337"/>
        <v>63675.602992294516</v>
      </c>
      <c r="R3542" s="89">
        <v>0.05</v>
      </c>
      <c r="S3542" s="238">
        <f t="shared" si="334"/>
        <v>60491.822842679787</v>
      </c>
    </row>
    <row r="3543" spans="2:19" ht="15" customHeight="1" x14ac:dyDescent="0.25">
      <c r="B3543" s="11">
        <v>3539</v>
      </c>
      <c r="C3543" s="161" t="s">
        <v>1596</v>
      </c>
      <c r="D3543" s="36"/>
      <c r="E3543" s="152">
        <v>42455</v>
      </c>
      <c r="F3543" s="58">
        <v>44482</v>
      </c>
      <c r="G3543" s="5">
        <f t="shared" si="332"/>
        <v>5.5534246575342463</v>
      </c>
      <c r="H3543" s="11">
        <v>8</v>
      </c>
      <c r="I3543" s="11"/>
      <c r="J3543" s="87">
        <v>0.05</v>
      </c>
      <c r="K3543" s="88">
        <f t="shared" si="333"/>
        <v>0.11874999999999999</v>
      </c>
      <c r="L3543" s="238">
        <v>100333</v>
      </c>
      <c r="M3543" s="238">
        <v>82374.850000000006</v>
      </c>
      <c r="N3543" s="89">
        <v>0.05</v>
      </c>
      <c r="O3543" s="239">
        <f t="shared" si="335"/>
        <v>105349.65000000001</v>
      </c>
      <c r="P3543" s="238">
        <f t="shared" si="336"/>
        <v>69474.847096746584</v>
      </c>
      <c r="Q3543" s="238">
        <f t="shared" si="337"/>
        <v>35874.802903253425</v>
      </c>
      <c r="R3543" s="89">
        <v>0.05</v>
      </c>
      <c r="S3543" s="238">
        <f t="shared" si="334"/>
        <v>34081.062758090753</v>
      </c>
    </row>
    <row r="3544" spans="2:19" ht="15" customHeight="1" x14ac:dyDescent="0.25">
      <c r="B3544" s="11">
        <v>3540</v>
      </c>
      <c r="C3544" s="161" t="s">
        <v>1596</v>
      </c>
      <c r="D3544" s="36"/>
      <c r="E3544" s="152">
        <v>42455</v>
      </c>
      <c r="F3544" s="58">
        <v>44482</v>
      </c>
      <c r="G3544" s="5">
        <f t="shared" si="332"/>
        <v>5.5534246575342463</v>
      </c>
      <c r="H3544" s="11">
        <v>8</v>
      </c>
      <c r="I3544" s="11"/>
      <c r="J3544" s="87">
        <v>0.05</v>
      </c>
      <c r="K3544" s="88">
        <f t="shared" si="333"/>
        <v>0.11874999999999999</v>
      </c>
      <c r="L3544" s="238">
        <v>100333</v>
      </c>
      <c r="M3544" s="238">
        <v>82374.850000000006</v>
      </c>
      <c r="N3544" s="89">
        <v>0.05</v>
      </c>
      <c r="O3544" s="239">
        <f t="shared" si="335"/>
        <v>105349.65000000001</v>
      </c>
      <c r="P3544" s="238">
        <f t="shared" si="336"/>
        <v>69474.847096746584</v>
      </c>
      <c r="Q3544" s="238">
        <f t="shared" si="337"/>
        <v>35874.802903253425</v>
      </c>
      <c r="R3544" s="89">
        <v>0.05</v>
      </c>
      <c r="S3544" s="238">
        <f t="shared" si="334"/>
        <v>34081.062758090753</v>
      </c>
    </row>
    <row r="3545" spans="2:19" ht="15" customHeight="1" x14ac:dyDescent="0.25">
      <c r="B3545" s="11">
        <v>3541</v>
      </c>
      <c r="C3545" s="161" t="s">
        <v>1597</v>
      </c>
      <c r="D3545" s="36"/>
      <c r="E3545" s="152">
        <v>42455</v>
      </c>
      <c r="F3545" s="58">
        <v>44482</v>
      </c>
      <c r="G3545" s="5">
        <f t="shared" si="332"/>
        <v>5.5534246575342463</v>
      </c>
      <c r="H3545" s="11">
        <v>25</v>
      </c>
      <c r="I3545" s="11"/>
      <c r="J3545" s="87">
        <v>0.05</v>
      </c>
      <c r="K3545" s="88">
        <f t="shared" si="333"/>
        <v>3.7999999999999999E-2</v>
      </c>
      <c r="L3545" s="238">
        <v>15178508</v>
      </c>
      <c r="M3545" s="238">
        <v>12461775.050000001</v>
      </c>
      <c r="N3545" s="89">
        <v>0.05</v>
      </c>
      <c r="O3545" s="239">
        <f t="shared" si="335"/>
        <v>15937433.4</v>
      </c>
      <c r="P3545" s="238">
        <f t="shared" si="336"/>
        <v>3363278.753612055</v>
      </c>
      <c r="Q3545" s="238">
        <f t="shared" si="337"/>
        <v>12574154.646387946</v>
      </c>
      <c r="R3545" s="89">
        <v>0.05</v>
      </c>
      <c r="S3545" s="238">
        <f t="shared" si="334"/>
        <v>11945446.914068548</v>
      </c>
    </row>
    <row r="3546" spans="2:19" ht="15" customHeight="1" x14ac:dyDescent="0.25">
      <c r="B3546" s="11">
        <v>3542</v>
      </c>
      <c r="C3546" s="161" t="s">
        <v>1598</v>
      </c>
      <c r="D3546" s="36"/>
      <c r="E3546" s="152">
        <v>42455</v>
      </c>
      <c r="F3546" s="58">
        <v>44482</v>
      </c>
      <c r="G3546" s="5">
        <f t="shared" si="332"/>
        <v>5.5534246575342463</v>
      </c>
      <c r="H3546" s="11">
        <v>8</v>
      </c>
      <c r="I3546" s="11"/>
      <c r="J3546" s="87">
        <v>0.05</v>
      </c>
      <c r="K3546" s="88">
        <f t="shared" si="333"/>
        <v>0.11874999999999999</v>
      </c>
      <c r="L3546" s="238">
        <v>370470</v>
      </c>
      <c r="M3546" s="238">
        <v>304161.23</v>
      </c>
      <c r="N3546" s="89">
        <v>0.05</v>
      </c>
      <c r="O3546" s="239">
        <f t="shared" si="335"/>
        <v>388993.5</v>
      </c>
      <c r="P3546" s="238">
        <f t="shared" si="336"/>
        <v>256529.22372431506</v>
      </c>
      <c r="Q3546" s="238">
        <f t="shared" si="337"/>
        <v>132464.27627568494</v>
      </c>
      <c r="R3546" s="89">
        <v>0.05</v>
      </c>
      <c r="S3546" s="238">
        <f t="shared" si="334"/>
        <v>125841.06246190068</v>
      </c>
    </row>
    <row r="3547" spans="2:19" ht="15" customHeight="1" x14ac:dyDescent="0.25">
      <c r="B3547" s="11">
        <v>3543</v>
      </c>
      <c r="C3547" s="161" t="s">
        <v>1598</v>
      </c>
      <c r="D3547" s="36"/>
      <c r="E3547" s="152">
        <v>42455</v>
      </c>
      <c r="F3547" s="58">
        <v>44482</v>
      </c>
      <c r="G3547" s="5">
        <f t="shared" si="332"/>
        <v>5.5534246575342463</v>
      </c>
      <c r="H3547" s="11">
        <v>8</v>
      </c>
      <c r="I3547" s="11"/>
      <c r="J3547" s="87">
        <v>0.05</v>
      </c>
      <c r="K3547" s="88">
        <f t="shared" si="333"/>
        <v>0.11874999999999999</v>
      </c>
      <c r="L3547" s="238">
        <v>370470</v>
      </c>
      <c r="M3547" s="238">
        <v>304161.23</v>
      </c>
      <c r="N3547" s="89">
        <v>0.05</v>
      </c>
      <c r="O3547" s="239">
        <f t="shared" si="335"/>
        <v>388993.5</v>
      </c>
      <c r="P3547" s="238">
        <f t="shared" si="336"/>
        <v>256529.22372431506</v>
      </c>
      <c r="Q3547" s="238">
        <f t="shared" si="337"/>
        <v>132464.27627568494</v>
      </c>
      <c r="R3547" s="89">
        <v>0.05</v>
      </c>
      <c r="S3547" s="238">
        <f t="shared" si="334"/>
        <v>125841.06246190068</v>
      </c>
    </row>
    <row r="3548" spans="2:19" ht="15" customHeight="1" x14ac:dyDescent="0.25">
      <c r="B3548" s="11">
        <v>3544</v>
      </c>
      <c r="C3548" s="161" t="s">
        <v>1599</v>
      </c>
      <c r="D3548" s="36"/>
      <c r="E3548" s="152">
        <v>42455</v>
      </c>
      <c r="F3548" s="58">
        <v>44482</v>
      </c>
      <c r="G3548" s="5">
        <f t="shared" si="332"/>
        <v>5.5534246575342463</v>
      </c>
      <c r="H3548" s="11">
        <v>8</v>
      </c>
      <c r="I3548" s="11"/>
      <c r="J3548" s="87">
        <v>0.05</v>
      </c>
      <c r="K3548" s="88">
        <f t="shared" si="333"/>
        <v>0.11874999999999999</v>
      </c>
      <c r="L3548" s="238">
        <v>256533</v>
      </c>
      <c r="M3548" s="238">
        <v>210617.32</v>
      </c>
      <c r="N3548" s="89">
        <v>0.05</v>
      </c>
      <c r="O3548" s="239">
        <f t="shared" si="335"/>
        <v>269359.65000000002</v>
      </c>
      <c r="P3548" s="238">
        <f t="shared" si="336"/>
        <v>177634.38699400684</v>
      </c>
      <c r="Q3548" s="238">
        <f t="shared" si="337"/>
        <v>91725.263005993183</v>
      </c>
      <c r="R3548" s="89">
        <v>0.05</v>
      </c>
      <c r="S3548" s="238">
        <f t="shared" si="334"/>
        <v>87138.999855693517</v>
      </c>
    </row>
    <row r="3549" spans="2:19" ht="15" customHeight="1" x14ac:dyDescent="0.25">
      <c r="B3549" s="11">
        <v>3545</v>
      </c>
      <c r="C3549" s="161" t="s">
        <v>1599</v>
      </c>
      <c r="D3549" s="36"/>
      <c r="E3549" s="152">
        <v>42455</v>
      </c>
      <c r="F3549" s="58">
        <v>44482</v>
      </c>
      <c r="G3549" s="5">
        <f t="shared" si="332"/>
        <v>5.5534246575342463</v>
      </c>
      <c r="H3549" s="11">
        <v>8</v>
      </c>
      <c r="I3549" s="11"/>
      <c r="J3549" s="87">
        <v>0.05</v>
      </c>
      <c r="K3549" s="88">
        <f t="shared" si="333"/>
        <v>0.11874999999999999</v>
      </c>
      <c r="L3549" s="238">
        <v>256533</v>
      </c>
      <c r="M3549" s="238">
        <v>210617.32</v>
      </c>
      <c r="N3549" s="89">
        <v>0.05</v>
      </c>
      <c r="O3549" s="239">
        <f t="shared" si="335"/>
        <v>269359.65000000002</v>
      </c>
      <c r="P3549" s="238">
        <f t="shared" si="336"/>
        <v>177634.38699400684</v>
      </c>
      <c r="Q3549" s="238">
        <f t="shared" si="337"/>
        <v>91725.263005993183</v>
      </c>
      <c r="R3549" s="89">
        <v>0.05</v>
      </c>
      <c r="S3549" s="238">
        <f t="shared" si="334"/>
        <v>87138.999855693517</v>
      </c>
    </row>
    <row r="3550" spans="2:19" ht="15" customHeight="1" x14ac:dyDescent="0.25">
      <c r="B3550" s="11">
        <v>3546</v>
      </c>
      <c r="C3550" s="161" t="s">
        <v>1600</v>
      </c>
      <c r="D3550" s="36"/>
      <c r="E3550" s="152">
        <v>42455</v>
      </c>
      <c r="F3550" s="58">
        <v>44482</v>
      </c>
      <c r="G3550" s="5">
        <f t="shared" si="332"/>
        <v>5.5534246575342463</v>
      </c>
      <c r="H3550" s="11">
        <v>15</v>
      </c>
      <c r="I3550" s="11"/>
      <c r="J3550" s="87">
        <v>0.05</v>
      </c>
      <c r="K3550" s="88">
        <f t="shared" si="333"/>
        <v>6.3333333333333325E-2</v>
      </c>
      <c r="L3550" s="238">
        <v>477121</v>
      </c>
      <c r="M3550" s="238">
        <v>391723.26</v>
      </c>
      <c r="N3550" s="89">
        <v>0.05</v>
      </c>
      <c r="O3550" s="239">
        <f t="shared" si="335"/>
        <v>500977.05000000005</v>
      </c>
      <c r="P3550" s="238">
        <f t="shared" si="336"/>
        <v>176202.09248082191</v>
      </c>
      <c r="Q3550" s="238">
        <f t="shared" si="337"/>
        <v>324774.95751917816</v>
      </c>
      <c r="R3550" s="89">
        <v>0.05</v>
      </c>
      <c r="S3550" s="238">
        <f t="shared" si="334"/>
        <v>308536.20964321925</v>
      </c>
    </row>
    <row r="3551" spans="2:19" ht="15" customHeight="1" x14ac:dyDescent="0.25">
      <c r="B3551" s="11">
        <v>3547</v>
      </c>
      <c r="C3551" s="161" t="s">
        <v>1600</v>
      </c>
      <c r="D3551" s="36"/>
      <c r="E3551" s="152">
        <v>42455</v>
      </c>
      <c r="F3551" s="58">
        <v>44482</v>
      </c>
      <c r="G3551" s="5">
        <f t="shared" si="332"/>
        <v>5.5534246575342463</v>
      </c>
      <c r="H3551" s="11">
        <v>15</v>
      </c>
      <c r="I3551" s="11"/>
      <c r="J3551" s="87">
        <v>0.05</v>
      </c>
      <c r="K3551" s="88">
        <f t="shared" si="333"/>
        <v>6.3333333333333325E-2</v>
      </c>
      <c r="L3551" s="238">
        <v>477121</v>
      </c>
      <c r="M3551" s="238">
        <v>391723.26</v>
      </c>
      <c r="N3551" s="89">
        <v>0.05</v>
      </c>
      <c r="O3551" s="239">
        <f t="shared" si="335"/>
        <v>500977.05000000005</v>
      </c>
      <c r="P3551" s="238">
        <f t="shared" si="336"/>
        <v>176202.09248082191</v>
      </c>
      <c r="Q3551" s="238">
        <f t="shared" si="337"/>
        <v>324774.95751917816</v>
      </c>
      <c r="R3551" s="89">
        <v>0.05</v>
      </c>
      <c r="S3551" s="238">
        <f t="shared" si="334"/>
        <v>308536.20964321925</v>
      </c>
    </row>
    <row r="3552" spans="2:19" ht="15" customHeight="1" x14ac:dyDescent="0.25">
      <c r="B3552" s="11">
        <v>3548</v>
      </c>
      <c r="C3552" s="161" t="s">
        <v>1601</v>
      </c>
      <c r="D3552" s="36"/>
      <c r="E3552" s="152">
        <v>42455</v>
      </c>
      <c r="F3552" s="58">
        <v>44482</v>
      </c>
      <c r="G3552" s="5">
        <f t="shared" si="332"/>
        <v>5.5534246575342463</v>
      </c>
      <c r="H3552" s="11">
        <v>15</v>
      </c>
      <c r="I3552" s="11"/>
      <c r="J3552" s="87">
        <v>0.05</v>
      </c>
      <c r="K3552" s="88">
        <f t="shared" si="333"/>
        <v>6.3333333333333325E-2</v>
      </c>
      <c r="L3552" s="238">
        <v>178143</v>
      </c>
      <c r="M3552" s="238">
        <v>146257.99</v>
      </c>
      <c r="N3552" s="89">
        <v>0.05</v>
      </c>
      <c r="O3552" s="239">
        <f t="shared" si="335"/>
        <v>187050.15</v>
      </c>
      <c r="P3552" s="238">
        <f t="shared" si="336"/>
        <v>65788.697963013692</v>
      </c>
      <c r="Q3552" s="238">
        <f t="shared" si="337"/>
        <v>121261.4520369863</v>
      </c>
      <c r="R3552" s="89">
        <v>0.05</v>
      </c>
      <c r="S3552" s="238">
        <f t="shared" si="334"/>
        <v>115198.37943513699</v>
      </c>
    </row>
    <row r="3553" spans="2:19" ht="15" customHeight="1" x14ac:dyDescent="0.25">
      <c r="B3553" s="11">
        <v>3549</v>
      </c>
      <c r="C3553" s="161" t="s">
        <v>1601</v>
      </c>
      <c r="D3553" s="36"/>
      <c r="E3553" s="152">
        <v>42455</v>
      </c>
      <c r="F3553" s="58">
        <v>44482</v>
      </c>
      <c r="G3553" s="5">
        <f t="shared" si="332"/>
        <v>5.5534246575342463</v>
      </c>
      <c r="H3553" s="11">
        <v>15</v>
      </c>
      <c r="I3553" s="11"/>
      <c r="J3553" s="87">
        <v>0.05</v>
      </c>
      <c r="K3553" s="88">
        <f t="shared" si="333"/>
        <v>6.3333333333333325E-2</v>
      </c>
      <c r="L3553" s="238">
        <v>178143</v>
      </c>
      <c r="M3553" s="238">
        <v>146257.99</v>
      </c>
      <c r="N3553" s="89">
        <v>0.05</v>
      </c>
      <c r="O3553" s="239">
        <f t="shared" si="335"/>
        <v>187050.15</v>
      </c>
      <c r="P3553" s="238">
        <f t="shared" si="336"/>
        <v>65788.697963013692</v>
      </c>
      <c r="Q3553" s="238">
        <f t="shared" si="337"/>
        <v>121261.4520369863</v>
      </c>
      <c r="R3553" s="89">
        <v>0.05</v>
      </c>
      <c r="S3553" s="238">
        <f t="shared" si="334"/>
        <v>115198.37943513699</v>
      </c>
    </row>
    <row r="3554" spans="2:19" ht="15" customHeight="1" x14ac:dyDescent="0.25">
      <c r="B3554" s="11">
        <v>3550</v>
      </c>
      <c r="C3554" s="161" t="s">
        <v>1601</v>
      </c>
      <c r="D3554" s="36"/>
      <c r="E3554" s="152">
        <v>42455</v>
      </c>
      <c r="F3554" s="58">
        <v>44482</v>
      </c>
      <c r="G3554" s="5">
        <f t="shared" si="332"/>
        <v>5.5534246575342463</v>
      </c>
      <c r="H3554" s="11">
        <v>15</v>
      </c>
      <c r="I3554" s="11"/>
      <c r="J3554" s="87">
        <v>0.05</v>
      </c>
      <c r="K3554" s="88">
        <f t="shared" si="333"/>
        <v>6.3333333333333325E-2</v>
      </c>
      <c r="L3554" s="238">
        <v>178143</v>
      </c>
      <c r="M3554" s="238">
        <v>146257.99</v>
      </c>
      <c r="N3554" s="89">
        <v>0.05</v>
      </c>
      <c r="O3554" s="239">
        <f t="shared" si="335"/>
        <v>187050.15</v>
      </c>
      <c r="P3554" s="238">
        <f t="shared" si="336"/>
        <v>65788.697963013692</v>
      </c>
      <c r="Q3554" s="238">
        <f t="shared" si="337"/>
        <v>121261.4520369863</v>
      </c>
      <c r="R3554" s="89">
        <v>0.05</v>
      </c>
      <c r="S3554" s="238">
        <f t="shared" si="334"/>
        <v>115198.37943513699</v>
      </c>
    </row>
    <row r="3555" spans="2:19" ht="15" customHeight="1" x14ac:dyDescent="0.25">
      <c r="B3555" s="11">
        <v>3551</v>
      </c>
      <c r="C3555" s="161" t="s">
        <v>1601</v>
      </c>
      <c r="D3555" s="36"/>
      <c r="E3555" s="152">
        <v>42455</v>
      </c>
      <c r="F3555" s="58">
        <v>44482</v>
      </c>
      <c r="G3555" s="5">
        <f t="shared" si="332"/>
        <v>5.5534246575342463</v>
      </c>
      <c r="H3555" s="11">
        <v>15</v>
      </c>
      <c r="I3555" s="11"/>
      <c r="J3555" s="87">
        <v>0.05</v>
      </c>
      <c r="K3555" s="88">
        <f t="shared" si="333"/>
        <v>6.3333333333333325E-2</v>
      </c>
      <c r="L3555" s="238">
        <v>178143</v>
      </c>
      <c r="M3555" s="238">
        <v>146257.99</v>
      </c>
      <c r="N3555" s="89">
        <v>0.05</v>
      </c>
      <c r="O3555" s="239">
        <f t="shared" si="335"/>
        <v>187050.15</v>
      </c>
      <c r="P3555" s="238">
        <f t="shared" si="336"/>
        <v>65788.697963013692</v>
      </c>
      <c r="Q3555" s="238">
        <f t="shared" si="337"/>
        <v>121261.4520369863</v>
      </c>
      <c r="R3555" s="89">
        <v>0.05</v>
      </c>
      <c r="S3555" s="238">
        <f t="shared" si="334"/>
        <v>115198.37943513699</v>
      </c>
    </row>
    <row r="3556" spans="2:19" ht="15" customHeight="1" x14ac:dyDescent="0.25">
      <c r="B3556" s="11">
        <v>3552</v>
      </c>
      <c r="C3556" s="161" t="s">
        <v>1601</v>
      </c>
      <c r="D3556" s="36"/>
      <c r="E3556" s="152">
        <v>42455</v>
      </c>
      <c r="F3556" s="58">
        <v>44482</v>
      </c>
      <c r="G3556" s="5">
        <f t="shared" si="332"/>
        <v>5.5534246575342463</v>
      </c>
      <c r="H3556" s="11">
        <v>15</v>
      </c>
      <c r="I3556" s="11"/>
      <c r="J3556" s="87">
        <v>0.05</v>
      </c>
      <c r="K3556" s="88">
        <f t="shared" si="333"/>
        <v>6.3333333333333325E-2</v>
      </c>
      <c r="L3556" s="238">
        <v>178143</v>
      </c>
      <c r="M3556" s="238">
        <v>146257.99</v>
      </c>
      <c r="N3556" s="89">
        <v>0.05</v>
      </c>
      <c r="O3556" s="239">
        <f t="shared" si="335"/>
        <v>187050.15</v>
      </c>
      <c r="P3556" s="238">
        <f t="shared" si="336"/>
        <v>65788.697963013692</v>
      </c>
      <c r="Q3556" s="238">
        <f t="shared" si="337"/>
        <v>121261.4520369863</v>
      </c>
      <c r="R3556" s="89">
        <v>0.05</v>
      </c>
      <c r="S3556" s="238">
        <f t="shared" si="334"/>
        <v>115198.37943513699</v>
      </c>
    </row>
    <row r="3557" spans="2:19" ht="15" customHeight="1" x14ac:dyDescent="0.25">
      <c r="B3557" s="11">
        <v>3553</v>
      </c>
      <c r="C3557" s="161" t="s">
        <v>1601</v>
      </c>
      <c r="D3557" s="36"/>
      <c r="E3557" s="152">
        <v>42455</v>
      </c>
      <c r="F3557" s="58">
        <v>44482</v>
      </c>
      <c r="G3557" s="5">
        <f t="shared" si="332"/>
        <v>5.5534246575342463</v>
      </c>
      <c r="H3557" s="11">
        <v>15</v>
      </c>
      <c r="I3557" s="11"/>
      <c r="J3557" s="87">
        <v>0.05</v>
      </c>
      <c r="K3557" s="88">
        <f t="shared" si="333"/>
        <v>6.3333333333333325E-2</v>
      </c>
      <c r="L3557" s="238">
        <v>178143</v>
      </c>
      <c r="M3557" s="238">
        <v>146257.99</v>
      </c>
      <c r="N3557" s="89">
        <v>0.05</v>
      </c>
      <c r="O3557" s="239">
        <f t="shared" si="335"/>
        <v>187050.15</v>
      </c>
      <c r="P3557" s="238">
        <f t="shared" si="336"/>
        <v>65788.697963013692</v>
      </c>
      <c r="Q3557" s="238">
        <f t="shared" si="337"/>
        <v>121261.4520369863</v>
      </c>
      <c r="R3557" s="89">
        <v>0.05</v>
      </c>
      <c r="S3557" s="238">
        <f t="shared" si="334"/>
        <v>115198.37943513699</v>
      </c>
    </row>
    <row r="3558" spans="2:19" ht="15" customHeight="1" x14ac:dyDescent="0.25">
      <c r="B3558" s="11">
        <v>3554</v>
      </c>
      <c r="C3558" s="161" t="s">
        <v>1602</v>
      </c>
      <c r="D3558" s="36"/>
      <c r="E3558" s="152">
        <v>42455</v>
      </c>
      <c r="F3558" s="58">
        <v>44482</v>
      </c>
      <c r="G3558" s="5">
        <f t="shared" si="332"/>
        <v>5.5534246575342463</v>
      </c>
      <c r="H3558" s="11">
        <v>8</v>
      </c>
      <c r="I3558" s="11"/>
      <c r="J3558" s="87">
        <v>0.05</v>
      </c>
      <c r="K3558" s="88">
        <f t="shared" si="333"/>
        <v>0.11874999999999999</v>
      </c>
      <c r="L3558" s="238">
        <v>229296</v>
      </c>
      <c r="M3558" s="238">
        <v>188255.33</v>
      </c>
      <c r="N3558" s="89">
        <v>0.05</v>
      </c>
      <c r="O3558" s="239">
        <f t="shared" si="335"/>
        <v>240760.80000000002</v>
      </c>
      <c r="P3558" s="238">
        <f t="shared" si="336"/>
        <v>158774.32689041097</v>
      </c>
      <c r="Q3558" s="238">
        <f t="shared" si="337"/>
        <v>81986.473109589046</v>
      </c>
      <c r="R3558" s="89">
        <v>0.05</v>
      </c>
      <c r="S3558" s="238">
        <f t="shared" si="334"/>
        <v>77887.149454109589</v>
      </c>
    </row>
    <row r="3559" spans="2:19" ht="15" customHeight="1" x14ac:dyDescent="0.25">
      <c r="B3559" s="11">
        <v>3555</v>
      </c>
      <c r="C3559" s="161" t="s">
        <v>1602</v>
      </c>
      <c r="D3559" s="36"/>
      <c r="E3559" s="152">
        <v>42455</v>
      </c>
      <c r="F3559" s="58">
        <v>44482</v>
      </c>
      <c r="G3559" s="5">
        <f t="shared" si="332"/>
        <v>5.5534246575342463</v>
      </c>
      <c r="H3559" s="11">
        <v>8</v>
      </c>
      <c r="I3559" s="11"/>
      <c r="J3559" s="87">
        <v>0.05</v>
      </c>
      <c r="K3559" s="88">
        <f t="shared" si="333"/>
        <v>0.11874999999999999</v>
      </c>
      <c r="L3559" s="238">
        <v>229296</v>
      </c>
      <c r="M3559" s="238">
        <v>188255.33</v>
      </c>
      <c r="N3559" s="89">
        <v>0.05</v>
      </c>
      <c r="O3559" s="239">
        <f t="shared" si="335"/>
        <v>240760.80000000002</v>
      </c>
      <c r="P3559" s="238">
        <f t="shared" si="336"/>
        <v>158774.32689041097</v>
      </c>
      <c r="Q3559" s="238">
        <f t="shared" si="337"/>
        <v>81986.473109589046</v>
      </c>
      <c r="R3559" s="89">
        <v>0.05</v>
      </c>
      <c r="S3559" s="238">
        <f t="shared" si="334"/>
        <v>77887.149454109589</v>
      </c>
    </row>
    <row r="3560" spans="2:19" ht="15" customHeight="1" x14ac:dyDescent="0.25">
      <c r="B3560" s="11">
        <v>3556</v>
      </c>
      <c r="C3560" s="161" t="s">
        <v>1603</v>
      </c>
      <c r="D3560" s="36"/>
      <c r="E3560" s="152">
        <v>42455</v>
      </c>
      <c r="F3560" s="58">
        <v>44482</v>
      </c>
      <c r="G3560" s="5">
        <f t="shared" si="332"/>
        <v>5.5534246575342463</v>
      </c>
      <c r="H3560" s="11">
        <v>8</v>
      </c>
      <c r="I3560" s="11"/>
      <c r="J3560" s="87">
        <v>0.05</v>
      </c>
      <c r="K3560" s="88">
        <f t="shared" si="333"/>
        <v>0.11874999999999999</v>
      </c>
      <c r="L3560" s="238">
        <v>79932</v>
      </c>
      <c r="M3560" s="238">
        <v>65625.320000000007</v>
      </c>
      <c r="N3560" s="89">
        <v>0.05</v>
      </c>
      <c r="O3560" s="239">
        <f t="shared" si="335"/>
        <v>83928.6</v>
      </c>
      <c r="P3560" s="238">
        <f t="shared" si="336"/>
        <v>55348.32485958904</v>
      </c>
      <c r="Q3560" s="238">
        <f t="shared" si="337"/>
        <v>28580.275140410966</v>
      </c>
      <c r="R3560" s="89">
        <v>0.05</v>
      </c>
      <c r="S3560" s="238">
        <f t="shared" si="334"/>
        <v>27151.261383390418</v>
      </c>
    </row>
    <row r="3561" spans="2:19" ht="15" customHeight="1" x14ac:dyDescent="0.25">
      <c r="B3561" s="11">
        <v>3557</v>
      </c>
      <c r="C3561" s="161" t="s">
        <v>1604</v>
      </c>
      <c r="D3561" s="36"/>
      <c r="E3561" s="152">
        <v>42455</v>
      </c>
      <c r="F3561" s="58">
        <v>44482</v>
      </c>
      <c r="G3561" s="5">
        <f t="shared" si="332"/>
        <v>5.5534246575342463</v>
      </c>
      <c r="H3561" s="11">
        <v>8</v>
      </c>
      <c r="I3561" s="11"/>
      <c r="J3561" s="87">
        <v>0.05</v>
      </c>
      <c r="K3561" s="88">
        <f t="shared" si="333"/>
        <v>0.11874999999999999</v>
      </c>
      <c r="L3561" s="238">
        <v>63912</v>
      </c>
      <c r="M3561" s="238">
        <v>52472.69</v>
      </c>
      <c r="N3561" s="89">
        <v>0.05</v>
      </c>
      <c r="O3561" s="239">
        <f t="shared" si="335"/>
        <v>67107.600000000006</v>
      </c>
      <c r="P3561" s="238">
        <f t="shared" si="336"/>
        <v>44255.393815068492</v>
      </c>
      <c r="Q3561" s="238">
        <f t="shared" si="337"/>
        <v>22852.206184931514</v>
      </c>
      <c r="R3561" s="89">
        <v>0.05</v>
      </c>
      <c r="S3561" s="238">
        <f t="shared" si="334"/>
        <v>21709.595875684936</v>
      </c>
    </row>
    <row r="3562" spans="2:19" ht="15" customHeight="1" x14ac:dyDescent="0.25">
      <c r="B3562" s="11">
        <v>3558</v>
      </c>
      <c r="C3562" s="161" t="s">
        <v>1604</v>
      </c>
      <c r="D3562" s="36"/>
      <c r="E3562" s="152">
        <v>42455</v>
      </c>
      <c r="F3562" s="58">
        <v>44482</v>
      </c>
      <c r="G3562" s="5">
        <f t="shared" si="332"/>
        <v>5.5534246575342463</v>
      </c>
      <c r="H3562" s="11">
        <v>8</v>
      </c>
      <c r="I3562" s="11"/>
      <c r="J3562" s="87">
        <v>0.05</v>
      </c>
      <c r="K3562" s="88">
        <f t="shared" si="333"/>
        <v>0.11874999999999999</v>
      </c>
      <c r="L3562" s="238">
        <v>63912</v>
      </c>
      <c r="M3562" s="238">
        <v>52472.69</v>
      </c>
      <c r="N3562" s="89">
        <v>0.05</v>
      </c>
      <c r="O3562" s="239">
        <f t="shared" si="335"/>
        <v>67107.600000000006</v>
      </c>
      <c r="P3562" s="238">
        <f t="shared" si="336"/>
        <v>44255.393815068492</v>
      </c>
      <c r="Q3562" s="238">
        <f t="shared" si="337"/>
        <v>22852.206184931514</v>
      </c>
      <c r="R3562" s="89">
        <v>0.05</v>
      </c>
      <c r="S3562" s="238">
        <f t="shared" si="334"/>
        <v>21709.595875684936</v>
      </c>
    </row>
    <row r="3563" spans="2:19" ht="15" customHeight="1" x14ac:dyDescent="0.25">
      <c r="B3563" s="11">
        <v>3559</v>
      </c>
      <c r="C3563" s="161" t="s">
        <v>1604</v>
      </c>
      <c r="D3563" s="36"/>
      <c r="E3563" s="152">
        <v>42455</v>
      </c>
      <c r="F3563" s="58">
        <v>44482</v>
      </c>
      <c r="G3563" s="5">
        <f t="shared" si="332"/>
        <v>5.5534246575342463</v>
      </c>
      <c r="H3563" s="11">
        <v>8</v>
      </c>
      <c r="I3563" s="11"/>
      <c r="J3563" s="87">
        <v>0.05</v>
      </c>
      <c r="K3563" s="88">
        <f t="shared" si="333"/>
        <v>0.11874999999999999</v>
      </c>
      <c r="L3563" s="238">
        <v>63912</v>
      </c>
      <c r="M3563" s="238">
        <v>52472.69</v>
      </c>
      <c r="N3563" s="89">
        <v>0.05</v>
      </c>
      <c r="O3563" s="239">
        <f t="shared" si="335"/>
        <v>67107.600000000006</v>
      </c>
      <c r="P3563" s="238">
        <f t="shared" si="336"/>
        <v>44255.393815068492</v>
      </c>
      <c r="Q3563" s="238">
        <f t="shared" si="337"/>
        <v>22852.206184931514</v>
      </c>
      <c r="R3563" s="89">
        <v>0.05</v>
      </c>
      <c r="S3563" s="238">
        <f t="shared" si="334"/>
        <v>21709.595875684936</v>
      </c>
    </row>
    <row r="3564" spans="2:19" ht="15" customHeight="1" x14ac:dyDescent="0.25">
      <c r="B3564" s="11">
        <v>3560</v>
      </c>
      <c r="C3564" s="161" t="s">
        <v>1604</v>
      </c>
      <c r="D3564" s="36"/>
      <c r="E3564" s="152">
        <v>42455</v>
      </c>
      <c r="F3564" s="58">
        <v>44482</v>
      </c>
      <c r="G3564" s="5">
        <f t="shared" si="332"/>
        <v>5.5534246575342463</v>
      </c>
      <c r="H3564" s="11">
        <v>8</v>
      </c>
      <c r="I3564" s="11"/>
      <c r="J3564" s="87">
        <v>0.05</v>
      </c>
      <c r="K3564" s="88">
        <f t="shared" si="333"/>
        <v>0.11874999999999999</v>
      </c>
      <c r="L3564" s="238">
        <v>63912</v>
      </c>
      <c r="M3564" s="238">
        <v>52472.69</v>
      </c>
      <c r="N3564" s="89">
        <v>0.05</v>
      </c>
      <c r="O3564" s="239">
        <f t="shared" si="335"/>
        <v>67107.600000000006</v>
      </c>
      <c r="P3564" s="238">
        <f t="shared" si="336"/>
        <v>44255.393815068492</v>
      </c>
      <c r="Q3564" s="238">
        <f t="shared" si="337"/>
        <v>22852.206184931514</v>
      </c>
      <c r="R3564" s="89">
        <v>0.05</v>
      </c>
      <c r="S3564" s="238">
        <f t="shared" si="334"/>
        <v>21709.595875684936</v>
      </c>
    </row>
    <row r="3565" spans="2:19" ht="15" customHeight="1" x14ac:dyDescent="0.25">
      <c r="B3565" s="11">
        <v>3561</v>
      </c>
      <c r="C3565" s="161" t="s">
        <v>1605</v>
      </c>
      <c r="D3565" s="36"/>
      <c r="E3565" s="152">
        <v>42455</v>
      </c>
      <c r="F3565" s="58">
        <v>44482</v>
      </c>
      <c r="G3565" s="5">
        <f t="shared" si="332"/>
        <v>5.5534246575342463</v>
      </c>
      <c r="H3565" s="11">
        <v>12</v>
      </c>
      <c r="I3565" s="11"/>
      <c r="J3565" s="87">
        <v>0.05</v>
      </c>
      <c r="K3565" s="88">
        <f t="shared" si="333"/>
        <v>7.9166666666666663E-2</v>
      </c>
      <c r="L3565" s="238">
        <v>220309</v>
      </c>
      <c r="M3565" s="238">
        <v>180876.89</v>
      </c>
      <c r="N3565" s="89">
        <v>0.05</v>
      </c>
      <c r="O3565" s="239">
        <f t="shared" si="335"/>
        <v>231324.45</v>
      </c>
      <c r="P3565" s="238">
        <f t="shared" si="336"/>
        <v>101700.8966078767</v>
      </c>
      <c r="Q3565" s="238">
        <f t="shared" si="337"/>
        <v>129623.55339212331</v>
      </c>
      <c r="R3565" s="89">
        <v>0.05</v>
      </c>
      <c r="S3565" s="238">
        <f t="shared" si="334"/>
        <v>123142.37572251714</v>
      </c>
    </row>
    <row r="3566" spans="2:19" ht="15" customHeight="1" x14ac:dyDescent="0.25">
      <c r="B3566" s="11">
        <v>3562</v>
      </c>
      <c r="C3566" s="161" t="s">
        <v>1605</v>
      </c>
      <c r="D3566" s="36"/>
      <c r="E3566" s="152">
        <v>42455</v>
      </c>
      <c r="F3566" s="58">
        <v>44482</v>
      </c>
      <c r="G3566" s="5">
        <f t="shared" si="332"/>
        <v>5.5534246575342463</v>
      </c>
      <c r="H3566" s="11">
        <v>12</v>
      </c>
      <c r="I3566" s="11"/>
      <c r="J3566" s="87">
        <v>0.05</v>
      </c>
      <c r="K3566" s="88">
        <f t="shared" si="333"/>
        <v>7.9166666666666663E-2</v>
      </c>
      <c r="L3566" s="238">
        <v>220309</v>
      </c>
      <c r="M3566" s="238">
        <v>180876.89</v>
      </c>
      <c r="N3566" s="89">
        <v>0.05</v>
      </c>
      <c r="O3566" s="239">
        <f t="shared" si="335"/>
        <v>231324.45</v>
      </c>
      <c r="P3566" s="238">
        <f t="shared" si="336"/>
        <v>101700.8966078767</v>
      </c>
      <c r="Q3566" s="238">
        <f t="shared" si="337"/>
        <v>129623.55339212331</v>
      </c>
      <c r="R3566" s="89">
        <v>0.05</v>
      </c>
      <c r="S3566" s="238">
        <f t="shared" si="334"/>
        <v>123142.37572251714</v>
      </c>
    </row>
    <row r="3567" spans="2:19" ht="15" customHeight="1" x14ac:dyDescent="0.25">
      <c r="B3567" s="11">
        <v>3563</v>
      </c>
      <c r="C3567" s="161" t="s">
        <v>1606</v>
      </c>
      <c r="D3567" s="36"/>
      <c r="E3567" s="152">
        <v>42455</v>
      </c>
      <c r="F3567" s="58">
        <v>44482</v>
      </c>
      <c r="G3567" s="5">
        <f t="shared" si="332"/>
        <v>5.5534246575342463</v>
      </c>
      <c r="H3567" s="11">
        <v>25</v>
      </c>
      <c r="I3567" s="11"/>
      <c r="J3567" s="87">
        <v>0.05</v>
      </c>
      <c r="K3567" s="88">
        <f t="shared" si="333"/>
        <v>3.7999999999999999E-2</v>
      </c>
      <c r="L3567" s="238">
        <v>158093</v>
      </c>
      <c r="M3567" s="238">
        <v>129796.64</v>
      </c>
      <c r="N3567" s="89">
        <v>0.05</v>
      </c>
      <c r="O3567" s="239">
        <f t="shared" si="335"/>
        <v>165997.65</v>
      </c>
      <c r="P3567" s="238">
        <f t="shared" si="336"/>
        <v>35030.506818904105</v>
      </c>
      <c r="Q3567" s="238">
        <f t="shared" si="337"/>
        <v>130967.14318109589</v>
      </c>
      <c r="R3567" s="89">
        <v>0.05</v>
      </c>
      <c r="S3567" s="238">
        <f t="shared" si="334"/>
        <v>124418.78602204109</v>
      </c>
    </row>
    <row r="3568" spans="2:19" ht="15" customHeight="1" x14ac:dyDescent="0.25">
      <c r="B3568" s="11">
        <v>3564</v>
      </c>
      <c r="C3568" s="161" t="s">
        <v>1606</v>
      </c>
      <c r="D3568" s="36"/>
      <c r="E3568" s="152">
        <v>42455</v>
      </c>
      <c r="F3568" s="58">
        <v>44482</v>
      </c>
      <c r="G3568" s="5">
        <f t="shared" si="332"/>
        <v>5.5534246575342463</v>
      </c>
      <c r="H3568" s="11">
        <v>25</v>
      </c>
      <c r="I3568" s="11"/>
      <c r="J3568" s="87">
        <v>0.05</v>
      </c>
      <c r="K3568" s="88">
        <f t="shared" si="333"/>
        <v>3.7999999999999999E-2</v>
      </c>
      <c r="L3568" s="238">
        <v>158093</v>
      </c>
      <c r="M3568" s="238">
        <v>129796.64</v>
      </c>
      <c r="N3568" s="89">
        <v>0.05</v>
      </c>
      <c r="O3568" s="239">
        <f t="shared" si="335"/>
        <v>165997.65</v>
      </c>
      <c r="P3568" s="238">
        <f t="shared" si="336"/>
        <v>35030.506818904105</v>
      </c>
      <c r="Q3568" s="238">
        <f t="shared" si="337"/>
        <v>130967.14318109589</v>
      </c>
      <c r="R3568" s="89">
        <v>0.05</v>
      </c>
      <c r="S3568" s="238">
        <f t="shared" si="334"/>
        <v>124418.78602204109</v>
      </c>
    </row>
    <row r="3569" spans="2:19" ht="15" customHeight="1" x14ac:dyDescent="0.25">
      <c r="B3569" s="11">
        <v>3565</v>
      </c>
      <c r="C3569" s="161" t="s">
        <v>1607</v>
      </c>
      <c r="D3569" s="36"/>
      <c r="E3569" s="152">
        <v>42455</v>
      </c>
      <c r="F3569" s="58">
        <v>44482</v>
      </c>
      <c r="G3569" s="5">
        <f t="shared" si="332"/>
        <v>5.5534246575342463</v>
      </c>
      <c r="H3569" s="11">
        <v>15</v>
      </c>
      <c r="I3569" s="11"/>
      <c r="J3569" s="87">
        <v>0.05</v>
      </c>
      <c r="K3569" s="88">
        <f t="shared" si="333"/>
        <v>6.3333333333333325E-2</v>
      </c>
      <c r="L3569" s="238">
        <v>370647</v>
      </c>
      <c r="M3569" s="238">
        <v>304306.56</v>
      </c>
      <c r="N3569" s="89">
        <v>0.05</v>
      </c>
      <c r="O3569" s="239">
        <f t="shared" si="335"/>
        <v>389179.35000000003</v>
      </c>
      <c r="P3569" s="238">
        <f t="shared" si="336"/>
        <v>136880.95257123286</v>
      </c>
      <c r="Q3569" s="238">
        <f t="shared" si="337"/>
        <v>252298.39742876717</v>
      </c>
      <c r="R3569" s="89">
        <v>0.05</v>
      </c>
      <c r="S3569" s="238">
        <f t="shared" si="334"/>
        <v>239683.47755732879</v>
      </c>
    </row>
    <row r="3570" spans="2:19" ht="15" customHeight="1" x14ac:dyDescent="0.25">
      <c r="B3570" s="11">
        <v>3566</v>
      </c>
      <c r="C3570" s="161" t="s">
        <v>1607</v>
      </c>
      <c r="D3570" s="36"/>
      <c r="E3570" s="152">
        <v>42455</v>
      </c>
      <c r="F3570" s="58">
        <v>44482</v>
      </c>
      <c r="G3570" s="5">
        <f t="shared" si="332"/>
        <v>5.5534246575342463</v>
      </c>
      <c r="H3570" s="11">
        <v>15</v>
      </c>
      <c r="I3570" s="11"/>
      <c r="J3570" s="87">
        <v>0.05</v>
      </c>
      <c r="K3570" s="88">
        <f t="shared" si="333"/>
        <v>6.3333333333333325E-2</v>
      </c>
      <c r="L3570" s="238">
        <v>370647</v>
      </c>
      <c r="M3570" s="238">
        <v>304306.56</v>
      </c>
      <c r="N3570" s="89">
        <v>0.05</v>
      </c>
      <c r="O3570" s="239">
        <f t="shared" si="335"/>
        <v>389179.35000000003</v>
      </c>
      <c r="P3570" s="238">
        <f t="shared" si="336"/>
        <v>136880.95257123286</v>
      </c>
      <c r="Q3570" s="238">
        <f t="shared" si="337"/>
        <v>252298.39742876717</v>
      </c>
      <c r="R3570" s="89">
        <v>0.05</v>
      </c>
      <c r="S3570" s="238">
        <f t="shared" si="334"/>
        <v>239683.47755732879</v>
      </c>
    </row>
    <row r="3571" spans="2:19" ht="15" customHeight="1" x14ac:dyDescent="0.25">
      <c r="B3571" s="11">
        <v>3567</v>
      </c>
      <c r="C3571" s="161" t="s">
        <v>1608</v>
      </c>
      <c r="D3571" s="36"/>
      <c r="E3571" s="152">
        <v>42455</v>
      </c>
      <c r="F3571" s="58">
        <v>44482</v>
      </c>
      <c r="G3571" s="5">
        <f t="shared" si="332"/>
        <v>5.5534246575342463</v>
      </c>
      <c r="H3571" s="11">
        <v>15</v>
      </c>
      <c r="I3571" s="11"/>
      <c r="J3571" s="87">
        <v>0.05</v>
      </c>
      <c r="K3571" s="88">
        <f t="shared" si="333"/>
        <v>6.3333333333333325E-2</v>
      </c>
      <c r="L3571" s="238">
        <v>249412</v>
      </c>
      <c r="M3571" s="238">
        <v>204770.87</v>
      </c>
      <c r="N3571" s="89">
        <v>0.05</v>
      </c>
      <c r="O3571" s="239">
        <f t="shared" si="335"/>
        <v>261882.6</v>
      </c>
      <c r="P3571" s="238">
        <f t="shared" si="336"/>
        <v>92108.534920547929</v>
      </c>
      <c r="Q3571" s="238">
        <f t="shared" si="337"/>
        <v>169774.06507945206</v>
      </c>
      <c r="R3571" s="89">
        <v>0.05</v>
      </c>
      <c r="S3571" s="238">
        <f t="shared" si="334"/>
        <v>161285.36182547946</v>
      </c>
    </row>
    <row r="3572" spans="2:19" ht="15" customHeight="1" x14ac:dyDescent="0.25">
      <c r="B3572" s="11">
        <v>3568</v>
      </c>
      <c r="C3572" s="161" t="s">
        <v>1609</v>
      </c>
      <c r="D3572" s="36"/>
      <c r="E3572" s="152">
        <v>42455</v>
      </c>
      <c r="F3572" s="58">
        <v>44482</v>
      </c>
      <c r="G3572" s="5">
        <f t="shared" si="332"/>
        <v>5.5534246575342463</v>
      </c>
      <c r="H3572" s="11">
        <v>15</v>
      </c>
      <c r="I3572" s="11"/>
      <c r="J3572" s="87">
        <v>0.05</v>
      </c>
      <c r="K3572" s="88">
        <f t="shared" si="333"/>
        <v>6.3333333333333325E-2</v>
      </c>
      <c r="L3572" s="238">
        <v>310118</v>
      </c>
      <c r="M3572" s="238">
        <v>254611.38</v>
      </c>
      <c r="N3572" s="89">
        <v>0.05</v>
      </c>
      <c r="O3572" s="239">
        <f t="shared" si="335"/>
        <v>325623.90000000002</v>
      </c>
      <c r="P3572" s="238">
        <f t="shared" si="336"/>
        <v>114527.42703835615</v>
      </c>
      <c r="Q3572" s="238">
        <f t="shared" si="337"/>
        <v>211096.47296164389</v>
      </c>
      <c r="R3572" s="89">
        <v>0.05</v>
      </c>
      <c r="S3572" s="238">
        <f t="shared" si="334"/>
        <v>200541.64931356168</v>
      </c>
    </row>
    <row r="3573" spans="2:19" ht="15" customHeight="1" x14ac:dyDescent="0.25">
      <c r="B3573" s="11">
        <v>3569</v>
      </c>
      <c r="C3573" s="161" t="s">
        <v>1609</v>
      </c>
      <c r="D3573" s="36"/>
      <c r="E3573" s="152">
        <v>42455</v>
      </c>
      <c r="F3573" s="58">
        <v>44482</v>
      </c>
      <c r="G3573" s="5">
        <f t="shared" si="332"/>
        <v>5.5534246575342463</v>
      </c>
      <c r="H3573" s="11">
        <v>15</v>
      </c>
      <c r="I3573" s="11"/>
      <c r="J3573" s="87">
        <v>0.05</v>
      </c>
      <c r="K3573" s="88">
        <f t="shared" si="333"/>
        <v>6.3333333333333325E-2</v>
      </c>
      <c r="L3573" s="238">
        <v>310118</v>
      </c>
      <c r="M3573" s="238">
        <v>254611.38</v>
      </c>
      <c r="N3573" s="89">
        <v>0.05</v>
      </c>
      <c r="O3573" s="239">
        <f t="shared" si="335"/>
        <v>325623.90000000002</v>
      </c>
      <c r="P3573" s="238">
        <f t="shared" si="336"/>
        <v>114527.42703835615</v>
      </c>
      <c r="Q3573" s="238">
        <f t="shared" si="337"/>
        <v>211096.47296164389</v>
      </c>
      <c r="R3573" s="89">
        <v>0.05</v>
      </c>
      <c r="S3573" s="238">
        <f t="shared" si="334"/>
        <v>200541.64931356168</v>
      </c>
    </row>
    <row r="3574" spans="2:19" ht="15" customHeight="1" x14ac:dyDescent="0.25">
      <c r="B3574" s="11">
        <v>3570</v>
      </c>
      <c r="C3574" s="161" t="s">
        <v>1609</v>
      </c>
      <c r="D3574" s="36"/>
      <c r="E3574" s="152">
        <v>42455</v>
      </c>
      <c r="F3574" s="58">
        <v>44482</v>
      </c>
      <c r="G3574" s="5">
        <f t="shared" si="332"/>
        <v>5.5534246575342463</v>
      </c>
      <c r="H3574" s="11">
        <v>15</v>
      </c>
      <c r="I3574" s="11"/>
      <c r="J3574" s="87">
        <v>0.05</v>
      </c>
      <c r="K3574" s="88">
        <f t="shared" si="333"/>
        <v>6.3333333333333325E-2</v>
      </c>
      <c r="L3574" s="238">
        <v>310118</v>
      </c>
      <c r="M3574" s="238">
        <v>254611.38</v>
      </c>
      <c r="N3574" s="89">
        <v>0.05</v>
      </c>
      <c r="O3574" s="239">
        <f t="shared" si="335"/>
        <v>325623.90000000002</v>
      </c>
      <c r="P3574" s="238">
        <f t="shared" si="336"/>
        <v>114527.42703835615</v>
      </c>
      <c r="Q3574" s="238">
        <f t="shared" si="337"/>
        <v>211096.47296164389</v>
      </c>
      <c r="R3574" s="89">
        <v>0.05</v>
      </c>
      <c r="S3574" s="238">
        <f t="shared" si="334"/>
        <v>200541.64931356168</v>
      </c>
    </row>
    <row r="3575" spans="2:19" ht="15" customHeight="1" x14ac:dyDescent="0.25">
      <c r="B3575" s="11">
        <v>3571</v>
      </c>
      <c r="C3575" s="161" t="s">
        <v>1609</v>
      </c>
      <c r="D3575" s="36"/>
      <c r="E3575" s="152">
        <v>42455</v>
      </c>
      <c r="F3575" s="58">
        <v>44482</v>
      </c>
      <c r="G3575" s="5">
        <f t="shared" si="332"/>
        <v>5.5534246575342463</v>
      </c>
      <c r="H3575" s="11">
        <v>15</v>
      </c>
      <c r="I3575" s="11"/>
      <c r="J3575" s="87">
        <v>0.05</v>
      </c>
      <c r="K3575" s="88">
        <f t="shared" si="333"/>
        <v>6.3333333333333325E-2</v>
      </c>
      <c r="L3575" s="238">
        <v>310118</v>
      </c>
      <c r="M3575" s="238">
        <v>254611.38</v>
      </c>
      <c r="N3575" s="89">
        <v>0.05</v>
      </c>
      <c r="O3575" s="239">
        <f t="shared" si="335"/>
        <v>325623.90000000002</v>
      </c>
      <c r="P3575" s="238">
        <f t="shared" si="336"/>
        <v>114527.42703835615</v>
      </c>
      <c r="Q3575" s="238">
        <f t="shared" si="337"/>
        <v>211096.47296164389</v>
      </c>
      <c r="R3575" s="89">
        <v>0.05</v>
      </c>
      <c r="S3575" s="238">
        <f t="shared" si="334"/>
        <v>200541.64931356168</v>
      </c>
    </row>
    <row r="3576" spans="2:19" ht="15" customHeight="1" x14ac:dyDescent="0.25">
      <c r="B3576" s="11">
        <v>3572</v>
      </c>
      <c r="C3576" s="161" t="s">
        <v>1609</v>
      </c>
      <c r="D3576" s="36"/>
      <c r="E3576" s="152">
        <v>42455</v>
      </c>
      <c r="F3576" s="58">
        <v>44482</v>
      </c>
      <c r="G3576" s="5">
        <f t="shared" si="332"/>
        <v>5.5534246575342463</v>
      </c>
      <c r="H3576" s="11">
        <v>15</v>
      </c>
      <c r="I3576" s="11"/>
      <c r="J3576" s="87">
        <v>0.05</v>
      </c>
      <c r="K3576" s="88">
        <f t="shared" si="333"/>
        <v>6.3333333333333325E-2</v>
      </c>
      <c r="L3576" s="238">
        <v>310118</v>
      </c>
      <c r="M3576" s="238">
        <v>254611.38</v>
      </c>
      <c r="N3576" s="89">
        <v>0.05</v>
      </c>
      <c r="O3576" s="239">
        <f t="shared" si="335"/>
        <v>325623.90000000002</v>
      </c>
      <c r="P3576" s="238">
        <f t="shared" si="336"/>
        <v>114527.42703835615</v>
      </c>
      <c r="Q3576" s="238">
        <f t="shared" si="337"/>
        <v>211096.47296164389</v>
      </c>
      <c r="R3576" s="89">
        <v>0.05</v>
      </c>
      <c r="S3576" s="238">
        <f t="shared" si="334"/>
        <v>200541.64931356168</v>
      </c>
    </row>
    <row r="3577" spans="2:19" ht="15" customHeight="1" x14ac:dyDescent="0.25">
      <c r="B3577" s="11">
        <v>3573</v>
      </c>
      <c r="C3577" s="161" t="s">
        <v>1610</v>
      </c>
      <c r="D3577" s="36"/>
      <c r="E3577" s="152">
        <v>42455</v>
      </c>
      <c r="F3577" s="58">
        <v>44482</v>
      </c>
      <c r="G3577" s="5">
        <f t="shared" si="332"/>
        <v>5.5534246575342463</v>
      </c>
      <c r="H3577" s="11">
        <v>25</v>
      </c>
      <c r="I3577" s="11"/>
      <c r="J3577" s="87">
        <v>0.05</v>
      </c>
      <c r="K3577" s="88">
        <f t="shared" si="333"/>
        <v>3.7999999999999999E-2</v>
      </c>
      <c r="L3577" s="238">
        <v>3613716</v>
      </c>
      <c r="M3577" s="238">
        <v>2966913.21</v>
      </c>
      <c r="N3577" s="89">
        <v>0.06</v>
      </c>
      <c r="O3577" s="239">
        <f t="shared" si="335"/>
        <v>3830538.96</v>
      </c>
      <c r="P3577" s="238">
        <f t="shared" si="336"/>
        <v>808359.16146016435</v>
      </c>
      <c r="Q3577" s="238">
        <f t="shared" si="337"/>
        <v>3022179.7985398355</v>
      </c>
      <c r="R3577" s="89">
        <v>0.05</v>
      </c>
      <c r="S3577" s="238">
        <f t="shared" si="334"/>
        <v>2871070.8086128435</v>
      </c>
    </row>
    <row r="3578" spans="2:19" ht="15" customHeight="1" x14ac:dyDescent="0.25">
      <c r="B3578" s="11">
        <v>3574</v>
      </c>
      <c r="C3578" s="161" t="s">
        <v>1611</v>
      </c>
      <c r="D3578" s="36"/>
      <c r="E3578" s="152">
        <v>42455</v>
      </c>
      <c r="F3578" s="58">
        <v>44482</v>
      </c>
      <c r="G3578" s="5">
        <f t="shared" si="332"/>
        <v>5.5534246575342463</v>
      </c>
      <c r="H3578" s="11">
        <v>15</v>
      </c>
      <c r="I3578" s="11"/>
      <c r="J3578" s="87">
        <v>0.05</v>
      </c>
      <c r="K3578" s="88">
        <f t="shared" si="333"/>
        <v>6.3333333333333325E-2</v>
      </c>
      <c r="L3578" s="238">
        <v>228049</v>
      </c>
      <c r="M3578" s="238">
        <v>187231.54</v>
      </c>
      <c r="N3578" s="89">
        <v>0.05</v>
      </c>
      <c r="O3578" s="239">
        <f t="shared" si="335"/>
        <v>239451.45</v>
      </c>
      <c r="P3578" s="238">
        <f t="shared" si="336"/>
        <v>84219.120491780806</v>
      </c>
      <c r="Q3578" s="238">
        <f t="shared" si="337"/>
        <v>155232.32950821921</v>
      </c>
      <c r="R3578" s="89">
        <v>0.05</v>
      </c>
      <c r="S3578" s="238">
        <f t="shared" si="334"/>
        <v>147470.71303280824</v>
      </c>
    </row>
    <row r="3579" spans="2:19" ht="15" customHeight="1" x14ac:dyDescent="0.25">
      <c r="B3579" s="11">
        <v>3575</v>
      </c>
      <c r="C3579" s="161" t="s">
        <v>1611</v>
      </c>
      <c r="D3579" s="36"/>
      <c r="E3579" s="152">
        <v>42455</v>
      </c>
      <c r="F3579" s="58">
        <v>44482</v>
      </c>
      <c r="G3579" s="5">
        <f t="shared" si="332"/>
        <v>5.5534246575342463</v>
      </c>
      <c r="H3579" s="11">
        <v>15</v>
      </c>
      <c r="I3579" s="11"/>
      <c r="J3579" s="87">
        <v>0.05</v>
      </c>
      <c r="K3579" s="88">
        <f t="shared" si="333"/>
        <v>6.3333333333333325E-2</v>
      </c>
      <c r="L3579" s="238">
        <v>228049</v>
      </c>
      <c r="M3579" s="238">
        <v>187231.54</v>
      </c>
      <c r="N3579" s="89">
        <v>0.05</v>
      </c>
      <c r="O3579" s="239">
        <f t="shared" si="335"/>
        <v>239451.45</v>
      </c>
      <c r="P3579" s="238">
        <f t="shared" si="336"/>
        <v>84219.120491780806</v>
      </c>
      <c r="Q3579" s="238">
        <f t="shared" si="337"/>
        <v>155232.32950821921</v>
      </c>
      <c r="R3579" s="89">
        <v>0.05</v>
      </c>
      <c r="S3579" s="238">
        <f t="shared" si="334"/>
        <v>147470.71303280824</v>
      </c>
    </row>
    <row r="3580" spans="2:19" ht="15" customHeight="1" x14ac:dyDescent="0.25">
      <c r="B3580" s="11">
        <v>3576</v>
      </c>
      <c r="C3580" s="161" t="s">
        <v>1612</v>
      </c>
      <c r="D3580" s="36"/>
      <c r="E3580" s="152">
        <v>42455</v>
      </c>
      <c r="F3580" s="58">
        <v>44482</v>
      </c>
      <c r="G3580" s="5">
        <f t="shared" si="332"/>
        <v>5.5534246575342463</v>
      </c>
      <c r="H3580" s="11">
        <v>15</v>
      </c>
      <c r="I3580" s="11"/>
      <c r="J3580" s="87">
        <v>0.05</v>
      </c>
      <c r="K3580" s="88">
        <f t="shared" si="333"/>
        <v>6.3333333333333325E-2</v>
      </c>
      <c r="L3580" s="238">
        <v>228049</v>
      </c>
      <c r="M3580" s="238">
        <v>187231.54</v>
      </c>
      <c r="N3580" s="89">
        <v>0.05</v>
      </c>
      <c r="O3580" s="239">
        <f t="shared" si="335"/>
        <v>239451.45</v>
      </c>
      <c r="P3580" s="238">
        <f t="shared" si="336"/>
        <v>84219.120491780806</v>
      </c>
      <c r="Q3580" s="238">
        <f t="shared" si="337"/>
        <v>155232.32950821921</v>
      </c>
      <c r="R3580" s="89">
        <v>0.05</v>
      </c>
      <c r="S3580" s="238">
        <f t="shared" si="334"/>
        <v>147470.71303280824</v>
      </c>
    </row>
    <row r="3581" spans="2:19" ht="15" customHeight="1" x14ac:dyDescent="0.25">
      <c r="B3581" s="11">
        <v>3577</v>
      </c>
      <c r="C3581" s="161" t="s">
        <v>1612</v>
      </c>
      <c r="D3581" s="36"/>
      <c r="E3581" s="152">
        <v>42455</v>
      </c>
      <c r="F3581" s="58">
        <v>44482</v>
      </c>
      <c r="G3581" s="5">
        <f t="shared" si="332"/>
        <v>5.5534246575342463</v>
      </c>
      <c r="H3581" s="11">
        <v>15</v>
      </c>
      <c r="I3581" s="11"/>
      <c r="J3581" s="87">
        <v>0.05</v>
      </c>
      <c r="K3581" s="88">
        <f t="shared" si="333"/>
        <v>6.3333333333333325E-2</v>
      </c>
      <c r="L3581" s="238">
        <v>228049</v>
      </c>
      <c r="M3581" s="238">
        <v>187231.54</v>
      </c>
      <c r="N3581" s="89">
        <v>0.05</v>
      </c>
      <c r="O3581" s="239">
        <f t="shared" si="335"/>
        <v>239451.45</v>
      </c>
      <c r="P3581" s="238">
        <f t="shared" si="336"/>
        <v>84219.120491780806</v>
      </c>
      <c r="Q3581" s="238">
        <f t="shared" si="337"/>
        <v>155232.32950821921</v>
      </c>
      <c r="R3581" s="89">
        <v>0.05</v>
      </c>
      <c r="S3581" s="238">
        <f t="shared" si="334"/>
        <v>147470.71303280824</v>
      </c>
    </row>
    <row r="3582" spans="2:19" ht="15" customHeight="1" x14ac:dyDescent="0.25">
      <c r="B3582" s="11">
        <v>3578</v>
      </c>
      <c r="C3582" s="161" t="s">
        <v>1613</v>
      </c>
      <c r="D3582" s="36"/>
      <c r="E3582" s="152">
        <v>42455</v>
      </c>
      <c r="F3582" s="58">
        <v>44482</v>
      </c>
      <c r="G3582" s="5">
        <f t="shared" si="332"/>
        <v>5.5534246575342463</v>
      </c>
      <c r="H3582" s="11">
        <v>25</v>
      </c>
      <c r="I3582" s="11"/>
      <c r="J3582" s="87">
        <v>0.05</v>
      </c>
      <c r="K3582" s="88">
        <f t="shared" si="333"/>
        <v>3.7999999999999999E-2</v>
      </c>
      <c r="L3582" s="238">
        <v>128840407</v>
      </c>
      <c r="M3582" s="238">
        <v>105779841.41</v>
      </c>
      <c r="N3582" s="89">
        <v>0.05</v>
      </c>
      <c r="O3582" s="239">
        <f t="shared" si="335"/>
        <v>135282427.34999999</v>
      </c>
      <c r="P3582" s="238">
        <f t="shared" si="336"/>
        <v>28548669.175509859</v>
      </c>
      <c r="Q3582" s="238">
        <f t="shared" si="337"/>
        <v>106733758.17449014</v>
      </c>
      <c r="R3582" s="89">
        <v>0.05</v>
      </c>
      <c r="S3582" s="238">
        <f t="shared" si="334"/>
        <v>101397070.26576562</v>
      </c>
    </row>
    <row r="3583" spans="2:19" ht="15" customHeight="1" x14ac:dyDescent="0.25">
      <c r="B3583" s="11">
        <v>3579</v>
      </c>
      <c r="C3583" s="161" t="s">
        <v>1614</v>
      </c>
      <c r="D3583" s="36"/>
      <c r="E3583" s="152">
        <v>42455</v>
      </c>
      <c r="F3583" s="58">
        <v>44482</v>
      </c>
      <c r="G3583" s="5">
        <f t="shared" si="332"/>
        <v>5.5534246575342463</v>
      </c>
      <c r="H3583" s="11">
        <v>15</v>
      </c>
      <c r="I3583" s="11"/>
      <c r="J3583" s="87">
        <v>0.05</v>
      </c>
      <c r="K3583" s="88">
        <f t="shared" si="333"/>
        <v>6.3333333333333325E-2</v>
      </c>
      <c r="L3583" s="238">
        <v>293682</v>
      </c>
      <c r="M3583" s="238">
        <v>241117.19</v>
      </c>
      <c r="N3583" s="89">
        <v>0.05</v>
      </c>
      <c r="O3583" s="239">
        <f t="shared" si="335"/>
        <v>308366.10000000003</v>
      </c>
      <c r="P3583" s="238">
        <f t="shared" si="336"/>
        <v>108457.56720821917</v>
      </c>
      <c r="Q3583" s="238">
        <f t="shared" si="337"/>
        <v>199908.53279178086</v>
      </c>
      <c r="R3583" s="89">
        <v>0.05</v>
      </c>
      <c r="S3583" s="238">
        <f t="shared" si="334"/>
        <v>189913.10615219182</v>
      </c>
    </row>
    <row r="3584" spans="2:19" ht="15" customHeight="1" x14ac:dyDescent="0.25">
      <c r="B3584" s="11">
        <v>3580</v>
      </c>
      <c r="C3584" s="161" t="s">
        <v>1615</v>
      </c>
      <c r="D3584" s="36"/>
      <c r="E3584" s="152">
        <v>42455</v>
      </c>
      <c r="F3584" s="58">
        <v>44482</v>
      </c>
      <c r="G3584" s="5">
        <f t="shared" si="332"/>
        <v>5.5534246575342463</v>
      </c>
      <c r="H3584" s="11">
        <v>15</v>
      </c>
      <c r="I3584" s="11"/>
      <c r="J3584" s="87">
        <v>0.05</v>
      </c>
      <c r="K3584" s="88">
        <f t="shared" si="333"/>
        <v>6.3333333333333325E-2</v>
      </c>
      <c r="L3584" s="238">
        <v>9563679</v>
      </c>
      <c r="M3584" s="238">
        <v>7851919.0499999998</v>
      </c>
      <c r="N3584" s="89">
        <v>0.06</v>
      </c>
      <c r="O3584" s="239">
        <f t="shared" si="335"/>
        <v>10137499.74</v>
      </c>
      <c r="P3584" s="238">
        <f t="shared" si="336"/>
        <v>3565529.931384657</v>
      </c>
      <c r="Q3584" s="238">
        <f t="shared" si="337"/>
        <v>6571969.8086153436</v>
      </c>
      <c r="R3584" s="89">
        <v>0.05</v>
      </c>
      <c r="S3584" s="238">
        <f t="shared" si="334"/>
        <v>6243371.318184576</v>
      </c>
    </row>
    <row r="3585" spans="2:19" ht="15" customHeight="1" x14ac:dyDescent="0.25">
      <c r="B3585" s="11">
        <v>3581</v>
      </c>
      <c r="C3585" s="161" t="s">
        <v>1604</v>
      </c>
      <c r="D3585" s="36"/>
      <c r="E3585" s="152">
        <v>42455</v>
      </c>
      <c r="F3585" s="58">
        <v>44482</v>
      </c>
      <c r="G3585" s="5">
        <f t="shared" si="332"/>
        <v>5.5534246575342463</v>
      </c>
      <c r="H3585" s="11">
        <v>8</v>
      </c>
      <c r="I3585" s="11"/>
      <c r="J3585" s="87">
        <v>0.05</v>
      </c>
      <c r="K3585" s="88">
        <f t="shared" si="333"/>
        <v>0.11874999999999999</v>
      </c>
      <c r="L3585" s="238">
        <v>137065</v>
      </c>
      <c r="M3585" s="238">
        <v>112532.35</v>
      </c>
      <c r="N3585" s="89">
        <v>0.05</v>
      </c>
      <c r="O3585" s="239">
        <f t="shared" si="335"/>
        <v>143918.25</v>
      </c>
      <c r="P3585" s="238">
        <f t="shared" si="336"/>
        <v>94909.650038527383</v>
      </c>
      <c r="Q3585" s="238">
        <f t="shared" si="337"/>
        <v>49008.599961472617</v>
      </c>
      <c r="R3585" s="89">
        <v>0.05</v>
      </c>
      <c r="S3585" s="238">
        <f t="shared" si="334"/>
        <v>46558.169963398985</v>
      </c>
    </row>
    <row r="3586" spans="2:19" ht="15" customHeight="1" x14ac:dyDescent="0.25">
      <c r="B3586" s="11">
        <v>3582</v>
      </c>
      <c r="C3586" s="161" t="s">
        <v>1616</v>
      </c>
      <c r="D3586" s="36"/>
      <c r="E3586" s="152">
        <v>42455</v>
      </c>
      <c r="F3586" s="58">
        <v>44482</v>
      </c>
      <c r="G3586" s="5">
        <f t="shared" si="332"/>
        <v>5.5534246575342463</v>
      </c>
      <c r="H3586" s="11">
        <v>25</v>
      </c>
      <c r="I3586" s="11"/>
      <c r="J3586" s="87">
        <v>0.05</v>
      </c>
      <c r="K3586" s="88">
        <f t="shared" si="333"/>
        <v>3.7999999999999999E-2</v>
      </c>
      <c r="L3586" s="238">
        <v>9733631</v>
      </c>
      <c r="M3586" s="238">
        <v>7991452.1100000003</v>
      </c>
      <c r="N3586" s="89">
        <v>0.05</v>
      </c>
      <c r="O3586" s="239">
        <f t="shared" si="335"/>
        <v>10220312.550000001</v>
      </c>
      <c r="P3586" s="238">
        <f t="shared" si="336"/>
        <v>2156793.9574693153</v>
      </c>
      <c r="Q3586" s="238">
        <f t="shared" si="337"/>
        <v>8063518.5925306855</v>
      </c>
      <c r="R3586" s="89">
        <v>0.05</v>
      </c>
      <c r="S3586" s="238">
        <f t="shared" si="334"/>
        <v>7660342.6629041508</v>
      </c>
    </row>
    <row r="3587" spans="2:19" ht="15" customHeight="1" x14ac:dyDescent="0.25">
      <c r="B3587" s="11">
        <v>3583</v>
      </c>
      <c r="C3587" s="161" t="s">
        <v>1617</v>
      </c>
      <c r="D3587" s="36"/>
      <c r="E3587" s="152">
        <v>42455</v>
      </c>
      <c r="F3587" s="58">
        <v>44482</v>
      </c>
      <c r="G3587" s="5">
        <f t="shared" si="332"/>
        <v>5.5534246575342463</v>
      </c>
      <c r="H3587" s="11">
        <v>25</v>
      </c>
      <c r="I3587" s="11"/>
      <c r="J3587" s="87">
        <v>0.05</v>
      </c>
      <c r="K3587" s="88">
        <f t="shared" si="333"/>
        <v>3.7999999999999999E-2</v>
      </c>
      <c r="L3587" s="238">
        <v>10607759</v>
      </c>
      <c r="M3587" s="238">
        <v>8709123.8599999994</v>
      </c>
      <c r="N3587" s="89">
        <v>0.05</v>
      </c>
      <c r="O3587" s="239">
        <f t="shared" si="335"/>
        <v>11138146.950000001</v>
      </c>
      <c r="P3587" s="238">
        <f t="shared" si="336"/>
        <v>2350484.6766320551</v>
      </c>
      <c r="Q3587" s="238">
        <f t="shared" si="337"/>
        <v>8787662.2733679451</v>
      </c>
      <c r="R3587" s="89">
        <v>0.05</v>
      </c>
      <c r="S3587" s="238">
        <f t="shared" si="334"/>
        <v>8348279.1596995471</v>
      </c>
    </row>
    <row r="3588" spans="2:19" ht="15" customHeight="1" x14ac:dyDescent="0.25">
      <c r="B3588" s="11">
        <v>3584</v>
      </c>
      <c r="C3588" s="161" t="s">
        <v>1618</v>
      </c>
      <c r="D3588" s="36"/>
      <c r="E3588" s="152">
        <v>42455</v>
      </c>
      <c r="F3588" s="58">
        <v>44482</v>
      </c>
      <c r="G3588" s="5">
        <f t="shared" si="332"/>
        <v>5.5534246575342463</v>
      </c>
      <c r="H3588" s="11">
        <v>15</v>
      </c>
      <c r="I3588" s="11"/>
      <c r="J3588" s="87">
        <v>0.05</v>
      </c>
      <c r="K3588" s="88">
        <f t="shared" si="333"/>
        <v>6.3333333333333325E-2</v>
      </c>
      <c r="L3588" s="238">
        <v>793540</v>
      </c>
      <c r="M3588" s="238">
        <v>651507.84</v>
      </c>
      <c r="N3588" s="89">
        <v>0.05</v>
      </c>
      <c r="O3588" s="239">
        <f t="shared" si="335"/>
        <v>833217</v>
      </c>
      <c r="P3588" s="238">
        <f t="shared" si="336"/>
        <v>293056.49608219176</v>
      </c>
      <c r="Q3588" s="238">
        <f t="shared" si="337"/>
        <v>540160.50391780818</v>
      </c>
      <c r="R3588" s="89">
        <v>0.05</v>
      </c>
      <c r="S3588" s="238">
        <f t="shared" si="334"/>
        <v>513152.47872191772</v>
      </c>
    </row>
    <row r="3589" spans="2:19" ht="15" customHeight="1" x14ac:dyDescent="0.25">
      <c r="B3589" s="11">
        <v>3585</v>
      </c>
      <c r="C3589" s="161" t="s">
        <v>1619</v>
      </c>
      <c r="D3589" s="36"/>
      <c r="E3589" s="152">
        <v>42455</v>
      </c>
      <c r="F3589" s="58">
        <v>44482</v>
      </c>
      <c r="G3589" s="5">
        <f t="shared" ref="G3589:G3652" si="338">(F3589-E3589)/(EDATE(F3589,12)-F3589)</f>
        <v>5.5534246575342463</v>
      </c>
      <c r="H3589" s="11">
        <v>5</v>
      </c>
      <c r="I3589" s="11"/>
      <c r="J3589" s="87">
        <v>0.05</v>
      </c>
      <c r="K3589" s="88">
        <f t="shared" ref="K3589:K3652" si="339">(1-J3589)/H3589</f>
        <v>0.19</v>
      </c>
      <c r="L3589" s="238">
        <v>3629366</v>
      </c>
      <c r="M3589" s="238">
        <v>2979762.08</v>
      </c>
      <c r="N3589" s="89">
        <v>0.05</v>
      </c>
      <c r="O3589" s="239">
        <f t="shared" si="335"/>
        <v>3810834.3000000003</v>
      </c>
      <c r="P3589" s="238">
        <f t="shared" si="336"/>
        <v>4021004.42180548</v>
      </c>
      <c r="Q3589" s="238">
        <f t="shared" si="337"/>
        <v>0</v>
      </c>
      <c r="R3589" s="89">
        <v>0.05</v>
      </c>
      <c r="S3589" s="238">
        <f t="shared" ref="S3589:S3652" si="340">IF(M3589&lt;=0,0,IF(Q3589&lt;=J3589*O3589,J3589*O3589,Q3589*(1-R3589)))</f>
        <v>190541.71500000003</v>
      </c>
    </row>
    <row r="3590" spans="2:19" ht="15" customHeight="1" x14ac:dyDescent="0.25">
      <c r="B3590" s="11">
        <v>3586</v>
      </c>
      <c r="C3590" s="161" t="s">
        <v>1620</v>
      </c>
      <c r="D3590" s="36"/>
      <c r="E3590" s="152">
        <v>42837</v>
      </c>
      <c r="F3590" s="58">
        <v>44482</v>
      </c>
      <c r="G3590" s="5">
        <f t="shared" si="338"/>
        <v>4.506849315068493</v>
      </c>
      <c r="H3590" s="11">
        <v>15</v>
      </c>
      <c r="I3590" s="11"/>
      <c r="J3590" s="87">
        <v>0.05</v>
      </c>
      <c r="K3590" s="88">
        <f t="shared" si="339"/>
        <v>6.3333333333333325E-2</v>
      </c>
      <c r="L3590" s="238">
        <v>777762.5</v>
      </c>
      <c r="M3590" s="238">
        <v>664614.26</v>
      </c>
      <c r="N3590" s="89">
        <v>7.0000000000000007E-2</v>
      </c>
      <c r="O3590" s="239">
        <f t="shared" ref="O3590:O3653" si="341">L3590*(1+N3590)</f>
        <v>832205.875</v>
      </c>
      <c r="P3590" s="238">
        <f t="shared" ref="P3590:P3653" si="342">O3590*K3590*G3590</f>
        <v>237539.67692351594</v>
      </c>
      <c r="Q3590" s="238">
        <f t="shared" ref="Q3590:Q3653" si="343">MAX(O3590-P3590,0)</f>
        <v>594666.19807648403</v>
      </c>
      <c r="R3590" s="89">
        <v>0.05</v>
      </c>
      <c r="S3590" s="238">
        <f t="shared" si="340"/>
        <v>564932.88817265979</v>
      </c>
    </row>
    <row r="3591" spans="2:19" ht="15" customHeight="1" x14ac:dyDescent="0.25">
      <c r="B3591" s="11">
        <v>3587</v>
      </c>
      <c r="C3591" s="161" t="s">
        <v>1621</v>
      </c>
      <c r="D3591" s="36"/>
      <c r="E3591" s="152">
        <v>42898</v>
      </c>
      <c r="F3591" s="58">
        <v>44482</v>
      </c>
      <c r="G3591" s="5">
        <f t="shared" si="338"/>
        <v>4.3397260273972602</v>
      </c>
      <c r="H3591" s="11">
        <v>10</v>
      </c>
      <c r="I3591" s="11"/>
      <c r="J3591" s="87">
        <v>0.05</v>
      </c>
      <c r="K3591" s="88">
        <f t="shared" si="339"/>
        <v>9.5000000000000001E-2</v>
      </c>
      <c r="L3591" s="238">
        <v>309232.89</v>
      </c>
      <c r="M3591" s="238">
        <v>265924.69</v>
      </c>
      <c r="N3591" s="89">
        <v>0.05</v>
      </c>
      <c r="O3591" s="239">
        <f t="shared" si="341"/>
        <v>324694.53450000001</v>
      </c>
      <c r="P3591" s="238">
        <f t="shared" si="342"/>
        <v>133863.10562071233</v>
      </c>
      <c r="Q3591" s="238">
        <f t="shared" si="343"/>
        <v>190831.42887928768</v>
      </c>
      <c r="R3591" s="89">
        <v>0.05</v>
      </c>
      <c r="S3591" s="238">
        <f t="shared" si="340"/>
        <v>181289.8574353233</v>
      </c>
    </row>
    <row r="3592" spans="2:19" ht="15" customHeight="1" x14ac:dyDescent="0.25">
      <c r="B3592" s="11">
        <v>3588</v>
      </c>
      <c r="C3592" s="161" t="s">
        <v>1622</v>
      </c>
      <c r="D3592" s="36"/>
      <c r="E3592" s="152">
        <v>42795</v>
      </c>
      <c r="F3592" s="58">
        <v>44482</v>
      </c>
      <c r="G3592" s="5">
        <f t="shared" si="338"/>
        <v>4.6219178082191785</v>
      </c>
      <c r="H3592" s="11">
        <v>8</v>
      </c>
      <c r="I3592" s="11"/>
      <c r="J3592" s="87">
        <v>0.05</v>
      </c>
      <c r="K3592" s="88">
        <f t="shared" si="339"/>
        <v>0.11874999999999999</v>
      </c>
      <c r="L3592" s="238">
        <v>117300</v>
      </c>
      <c r="M3592" s="238">
        <v>99796.72</v>
      </c>
      <c r="N3592" s="89">
        <v>0.05</v>
      </c>
      <c r="O3592" s="239">
        <f t="shared" si="341"/>
        <v>123165</v>
      </c>
      <c r="P3592" s="238">
        <f t="shared" si="342"/>
        <v>67599.447688356173</v>
      </c>
      <c r="Q3592" s="238">
        <f t="shared" si="343"/>
        <v>55565.552311643827</v>
      </c>
      <c r="R3592" s="89">
        <v>0.05</v>
      </c>
      <c r="S3592" s="238">
        <f t="shared" si="340"/>
        <v>52787.274696061635</v>
      </c>
    </row>
    <row r="3593" spans="2:19" ht="15" customHeight="1" x14ac:dyDescent="0.25">
      <c r="B3593" s="11">
        <v>3589</v>
      </c>
      <c r="C3593" s="161" t="s">
        <v>1623</v>
      </c>
      <c r="D3593" s="36"/>
      <c r="E3593" s="152">
        <v>42795</v>
      </c>
      <c r="F3593" s="58">
        <v>44482</v>
      </c>
      <c r="G3593" s="5">
        <f t="shared" si="338"/>
        <v>4.6219178082191785</v>
      </c>
      <c r="H3593" s="11">
        <v>8</v>
      </c>
      <c r="I3593" s="11"/>
      <c r="J3593" s="87">
        <v>0.05</v>
      </c>
      <c r="K3593" s="88">
        <f t="shared" si="339"/>
        <v>0.11874999999999999</v>
      </c>
      <c r="L3593" s="238">
        <v>119628</v>
      </c>
      <c r="M3593" s="238">
        <v>101777.33</v>
      </c>
      <c r="N3593" s="89">
        <v>7.0000000000000007E-2</v>
      </c>
      <c r="O3593" s="239">
        <f t="shared" si="341"/>
        <v>128001.96</v>
      </c>
      <c r="P3593" s="238">
        <f t="shared" si="342"/>
        <v>70254.226436301367</v>
      </c>
      <c r="Q3593" s="238">
        <f t="shared" si="343"/>
        <v>57747.733563698639</v>
      </c>
      <c r="R3593" s="89">
        <v>0.05</v>
      </c>
      <c r="S3593" s="238">
        <f t="shared" si="340"/>
        <v>54860.346885513703</v>
      </c>
    </row>
    <row r="3594" spans="2:19" ht="15" customHeight="1" x14ac:dyDescent="0.25">
      <c r="B3594" s="11">
        <v>3590</v>
      </c>
      <c r="C3594" s="161" t="s">
        <v>1624</v>
      </c>
      <c r="D3594" s="36"/>
      <c r="E3594" s="152">
        <v>42795</v>
      </c>
      <c r="F3594" s="58">
        <v>44482</v>
      </c>
      <c r="G3594" s="5">
        <f t="shared" si="338"/>
        <v>4.6219178082191785</v>
      </c>
      <c r="H3594" s="11">
        <v>8</v>
      </c>
      <c r="I3594" s="11"/>
      <c r="J3594" s="87">
        <v>0.05</v>
      </c>
      <c r="K3594" s="88">
        <f t="shared" si="339"/>
        <v>0.11874999999999999</v>
      </c>
      <c r="L3594" s="238">
        <v>166004</v>
      </c>
      <c r="M3594" s="238">
        <v>141233.19</v>
      </c>
      <c r="N3594" s="89">
        <v>0.05</v>
      </c>
      <c r="O3594" s="239">
        <f t="shared" si="341"/>
        <v>174304.2</v>
      </c>
      <c r="P3594" s="238">
        <f t="shared" si="342"/>
        <v>95667.337715753427</v>
      </c>
      <c r="Q3594" s="238">
        <f t="shared" si="343"/>
        <v>78636.862284246585</v>
      </c>
      <c r="R3594" s="89">
        <v>0.05</v>
      </c>
      <c r="S3594" s="238">
        <f t="shared" si="340"/>
        <v>74705.019170034255</v>
      </c>
    </row>
    <row r="3595" spans="2:19" ht="15" customHeight="1" x14ac:dyDescent="0.25">
      <c r="B3595" s="11">
        <v>3591</v>
      </c>
      <c r="C3595" s="161" t="s">
        <v>1625</v>
      </c>
      <c r="D3595" s="36"/>
      <c r="E3595" s="152">
        <v>42795</v>
      </c>
      <c r="F3595" s="58">
        <v>44482</v>
      </c>
      <c r="G3595" s="5">
        <f t="shared" si="338"/>
        <v>4.6219178082191785</v>
      </c>
      <c r="H3595" s="11">
        <v>8</v>
      </c>
      <c r="I3595" s="11"/>
      <c r="J3595" s="87">
        <v>0.05</v>
      </c>
      <c r="K3595" s="88">
        <f t="shared" si="339"/>
        <v>0.11874999999999999</v>
      </c>
      <c r="L3595" s="238">
        <v>126939</v>
      </c>
      <c r="M3595" s="238">
        <v>107997.41</v>
      </c>
      <c r="N3595" s="89">
        <v>0.05</v>
      </c>
      <c r="O3595" s="239">
        <f t="shared" si="341"/>
        <v>133285.95000000001</v>
      </c>
      <c r="P3595" s="238">
        <f t="shared" si="342"/>
        <v>73154.35882448632</v>
      </c>
      <c r="Q3595" s="238">
        <f t="shared" si="343"/>
        <v>60131.591175513691</v>
      </c>
      <c r="R3595" s="89">
        <v>0.05</v>
      </c>
      <c r="S3595" s="238">
        <f t="shared" si="340"/>
        <v>57125.011616738004</v>
      </c>
    </row>
    <row r="3596" spans="2:19" ht="15" customHeight="1" x14ac:dyDescent="0.25">
      <c r="B3596" s="11">
        <v>3592</v>
      </c>
      <c r="C3596" s="161" t="s">
        <v>1626</v>
      </c>
      <c r="D3596" s="36"/>
      <c r="E3596" s="152">
        <v>42795</v>
      </c>
      <c r="F3596" s="58">
        <v>44482</v>
      </c>
      <c r="G3596" s="5">
        <f t="shared" si="338"/>
        <v>4.6219178082191785</v>
      </c>
      <c r="H3596" s="11">
        <v>8</v>
      </c>
      <c r="I3596" s="11"/>
      <c r="J3596" s="87">
        <v>0.05</v>
      </c>
      <c r="K3596" s="88">
        <f t="shared" si="339"/>
        <v>0.11874999999999999</v>
      </c>
      <c r="L3596" s="238">
        <v>130866</v>
      </c>
      <c r="M3596" s="238">
        <v>111338.42</v>
      </c>
      <c r="N3596" s="89">
        <v>0.05</v>
      </c>
      <c r="O3596" s="239">
        <f t="shared" si="341"/>
        <v>137409.30000000002</v>
      </c>
      <c r="P3596" s="238">
        <f t="shared" si="342"/>
        <v>75417.470768835628</v>
      </c>
      <c r="Q3596" s="238">
        <f t="shared" si="343"/>
        <v>61991.829231164389</v>
      </c>
      <c r="R3596" s="89">
        <v>0.05</v>
      </c>
      <c r="S3596" s="238">
        <f t="shared" si="340"/>
        <v>58892.237769606167</v>
      </c>
    </row>
    <row r="3597" spans="2:19" ht="15" customHeight="1" x14ac:dyDescent="0.25">
      <c r="B3597" s="11">
        <v>3593</v>
      </c>
      <c r="C3597" s="161" t="s">
        <v>1627</v>
      </c>
      <c r="D3597" s="36"/>
      <c r="E3597" s="152">
        <v>42795</v>
      </c>
      <c r="F3597" s="58">
        <v>44482</v>
      </c>
      <c r="G3597" s="5">
        <f t="shared" si="338"/>
        <v>4.6219178082191785</v>
      </c>
      <c r="H3597" s="11">
        <v>8</v>
      </c>
      <c r="I3597" s="11"/>
      <c r="J3597" s="87">
        <v>0.05</v>
      </c>
      <c r="K3597" s="88">
        <f t="shared" si="339"/>
        <v>0.11874999999999999</v>
      </c>
      <c r="L3597" s="238">
        <v>153000</v>
      </c>
      <c r="M3597" s="238">
        <v>130169.63</v>
      </c>
      <c r="N3597" s="89">
        <v>0.05</v>
      </c>
      <c r="O3597" s="239">
        <f t="shared" si="341"/>
        <v>160650</v>
      </c>
      <c r="P3597" s="238">
        <f t="shared" si="342"/>
        <v>88173.192636986307</v>
      </c>
      <c r="Q3597" s="238">
        <f t="shared" si="343"/>
        <v>72476.807363013693</v>
      </c>
      <c r="R3597" s="89">
        <v>0.05</v>
      </c>
      <c r="S3597" s="238">
        <f t="shared" si="340"/>
        <v>68852.966994863003</v>
      </c>
    </row>
    <row r="3598" spans="2:19" ht="15" customHeight="1" x14ac:dyDescent="0.25">
      <c r="B3598" s="11">
        <v>3594</v>
      </c>
      <c r="C3598" s="161" t="s">
        <v>1628</v>
      </c>
      <c r="D3598" s="36"/>
      <c r="E3598" s="152">
        <v>42795</v>
      </c>
      <c r="F3598" s="58">
        <v>44482</v>
      </c>
      <c r="G3598" s="5">
        <f t="shared" si="338"/>
        <v>4.6219178082191785</v>
      </c>
      <c r="H3598" s="11">
        <v>8</v>
      </c>
      <c r="I3598" s="11"/>
      <c r="J3598" s="87">
        <v>0.05</v>
      </c>
      <c r="K3598" s="88">
        <f t="shared" si="339"/>
        <v>0.11874999999999999</v>
      </c>
      <c r="L3598" s="238">
        <v>168789.32</v>
      </c>
      <c r="M3598" s="238">
        <v>143602.91</v>
      </c>
      <c r="N3598" s="89">
        <v>0.05</v>
      </c>
      <c r="O3598" s="239">
        <f t="shared" si="341"/>
        <v>177228.78600000002</v>
      </c>
      <c r="P3598" s="238">
        <f t="shared" si="342"/>
        <v>97272.504754417838</v>
      </c>
      <c r="Q3598" s="238">
        <f t="shared" si="343"/>
        <v>79956.281245582184</v>
      </c>
      <c r="R3598" s="89">
        <v>0.05</v>
      </c>
      <c r="S3598" s="238">
        <f t="shared" si="340"/>
        <v>75958.467183303073</v>
      </c>
    </row>
    <row r="3599" spans="2:19" ht="15" customHeight="1" x14ac:dyDescent="0.25">
      <c r="B3599" s="11">
        <v>3595</v>
      </c>
      <c r="C3599" s="161" t="s">
        <v>1629</v>
      </c>
      <c r="D3599" s="36"/>
      <c r="E3599" s="152">
        <v>42795</v>
      </c>
      <c r="F3599" s="58">
        <v>44482</v>
      </c>
      <c r="G3599" s="5">
        <f t="shared" si="338"/>
        <v>4.6219178082191785</v>
      </c>
      <c r="H3599" s="11">
        <v>8</v>
      </c>
      <c r="I3599" s="11"/>
      <c r="J3599" s="87">
        <v>0.05</v>
      </c>
      <c r="K3599" s="88">
        <f t="shared" si="339"/>
        <v>0.11874999999999999</v>
      </c>
      <c r="L3599" s="238">
        <v>666037.23</v>
      </c>
      <c r="M3599" s="238">
        <v>566652.41</v>
      </c>
      <c r="N3599" s="89">
        <v>0.05</v>
      </c>
      <c r="O3599" s="239">
        <f t="shared" si="341"/>
        <v>699339.09149999998</v>
      </c>
      <c r="P3599" s="238">
        <f t="shared" si="342"/>
        <v>383834.17636728601</v>
      </c>
      <c r="Q3599" s="238">
        <f t="shared" si="343"/>
        <v>315504.91513271397</v>
      </c>
      <c r="R3599" s="89">
        <v>0.05</v>
      </c>
      <c r="S3599" s="238">
        <f t="shared" si="340"/>
        <v>299729.66937607824</v>
      </c>
    </row>
    <row r="3600" spans="2:19" ht="15" customHeight="1" x14ac:dyDescent="0.25">
      <c r="B3600" s="11">
        <v>3596</v>
      </c>
      <c r="C3600" s="161" t="s">
        <v>1630</v>
      </c>
      <c r="D3600" s="36"/>
      <c r="E3600" s="152">
        <v>42795</v>
      </c>
      <c r="F3600" s="58">
        <v>44482</v>
      </c>
      <c r="G3600" s="5">
        <f t="shared" si="338"/>
        <v>4.6219178082191785</v>
      </c>
      <c r="H3600" s="11">
        <v>10</v>
      </c>
      <c r="I3600" s="11"/>
      <c r="J3600" s="87">
        <v>0.05</v>
      </c>
      <c r="K3600" s="88">
        <f t="shared" si="339"/>
        <v>9.5000000000000001E-2</v>
      </c>
      <c r="L3600" s="238">
        <v>734400</v>
      </c>
      <c r="M3600" s="238">
        <v>624814.19999999995</v>
      </c>
      <c r="N3600" s="89">
        <v>7.0000000000000007E-2</v>
      </c>
      <c r="O3600" s="239">
        <f t="shared" si="341"/>
        <v>785808</v>
      </c>
      <c r="P3600" s="238">
        <f t="shared" si="342"/>
        <v>345034.29895890411</v>
      </c>
      <c r="Q3600" s="238">
        <f t="shared" si="343"/>
        <v>440773.70104109589</v>
      </c>
      <c r="R3600" s="89">
        <v>0.05</v>
      </c>
      <c r="S3600" s="238">
        <f t="shared" si="340"/>
        <v>418735.01598904107</v>
      </c>
    </row>
    <row r="3601" spans="2:19" ht="15" customHeight="1" x14ac:dyDescent="0.25">
      <c r="B3601" s="11">
        <v>3597</v>
      </c>
      <c r="C3601" s="161" t="s">
        <v>1631</v>
      </c>
      <c r="D3601" s="36"/>
      <c r="E3601" s="152">
        <v>42795</v>
      </c>
      <c r="F3601" s="58">
        <v>44482</v>
      </c>
      <c r="G3601" s="5">
        <f t="shared" si="338"/>
        <v>4.6219178082191785</v>
      </c>
      <c r="H3601" s="11">
        <v>15</v>
      </c>
      <c r="I3601" s="11"/>
      <c r="J3601" s="87">
        <v>0.05</v>
      </c>
      <c r="K3601" s="88">
        <f t="shared" si="339"/>
        <v>6.3333333333333325E-2</v>
      </c>
      <c r="L3601" s="238">
        <v>860300</v>
      </c>
      <c r="M3601" s="238">
        <v>731927.65</v>
      </c>
      <c r="N3601" s="89">
        <v>0.05</v>
      </c>
      <c r="O3601" s="239">
        <f t="shared" si="341"/>
        <v>903315</v>
      </c>
      <c r="P3601" s="238">
        <f t="shared" si="342"/>
        <v>264419.68671232875</v>
      </c>
      <c r="Q3601" s="238">
        <f t="shared" si="343"/>
        <v>638895.31328767119</v>
      </c>
      <c r="R3601" s="89">
        <v>0.05</v>
      </c>
      <c r="S3601" s="238">
        <f t="shared" si="340"/>
        <v>606950.54762328765</v>
      </c>
    </row>
    <row r="3602" spans="2:19" ht="15" customHeight="1" x14ac:dyDescent="0.25">
      <c r="B3602" s="11">
        <v>3598</v>
      </c>
      <c r="C3602" s="161" t="s">
        <v>1632</v>
      </c>
      <c r="D3602" s="36"/>
      <c r="E3602" s="152">
        <v>42795</v>
      </c>
      <c r="F3602" s="58">
        <v>44482</v>
      </c>
      <c r="G3602" s="5">
        <f t="shared" si="338"/>
        <v>4.6219178082191785</v>
      </c>
      <c r="H3602" s="11">
        <v>15</v>
      </c>
      <c r="I3602" s="11"/>
      <c r="J3602" s="87">
        <v>0.05</v>
      </c>
      <c r="K3602" s="88">
        <f t="shared" si="339"/>
        <v>6.3333333333333325E-2</v>
      </c>
      <c r="L3602" s="238">
        <v>1059800</v>
      </c>
      <c r="M3602" s="238">
        <v>901658.63</v>
      </c>
      <c r="N3602" s="89">
        <v>7.0000000000000007E-2</v>
      </c>
      <c r="O3602" s="239">
        <f t="shared" si="341"/>
        <v>1133986</v>
      </c>
      <c r="P3602" s="238">
        <f t="shared" si="342"/>
        <v>331942.03888584475</v>
      </c>
      <c r="Q3602" s="238">
        <f t="shared" si="343"/>
        <v>802043.96111415525</v>
      </c>
      <c r="R3602" s="89">
        <v>0.05</v>
      </c>
      <c r="S3602" s="238">
        <f t="shared" si="340"/>
        <v>761941.7630584474</v>
      </c>
    </row>
    <row r="3603" spans="2:19" ht="15" customHeight="1" x14ac:dyDescent="0.25">
      <c r="B3603" s="11">
        <v>3599</v>
      </c>
      <c r="C3603" s="161" t="s">
        <v>1633</v>
      </c>
      <c r="D3603" s="36"/>
      <c r="E3603" s="152">
        <v>42795</v>
      </c>
      <c r="F3603" s="58">
        <v>44482</v>
      </c>
      <c r="G3603" s="5">
        <f t="shared" si="338"/>
        <v>4.6219178082191785</v>
      </c>
      <c r="H3603" s="11">
        <v>25</v>
      </c>
      <c r="I3603" s="11"/>
      <c r="J3603" s="87">
        <v>0.05</v>
      </c>
      <c r="K3603" s="88">
        <f t="shared" si="339"/>
        <v>3.7999999999999999E-2</v>
      </c>
      <c r="L3603" s="238">
        <v>1148520</v>
      </c>
      <c r="M3603" s="238">
        <v>977140.01</v>
      </c>
      <c r="N3603" s="89">
        <v>0.05</v>
      </c>
      <c r="O3603" s="239">
        <f t="shared" si="341"/>
        <v>1205946</v>
      </c>
      <c r="P3603" s="238">
        <f t="shared" si="342"/>
        <v>211803.76513972602</v>
      </c>
      <c r="Q3603" s="238">
        <f t="shared" si="343"/>
        <v>994142.23486027401</v>
      </c>
      <c r="R3603" s="89">
        <v>0.05</v>
      </c>
      <c r="S3603" s="238">
        <f t="shared" si="340"/>
        <v>944435.12311726029</v>
      </c>
    </row>
    <row r="3604" spans="2:19" ht="15" customHeight="1" x14ac:dyDescent="0.25">
      <c r="B3604" s="11">
        <v>3600</v>
      </c>
      <c r="C3604" s="161" t="s">
        <v>1634</v>
      </c>
      <c r="D3604" s="36"/>
      <c r="E3604" s="152">
        <v>42795</v>
      </c>
      <c r="F3604" s="58">
        <v>44482</v>
      </c>
      <c r="G3604" s="5">
        <f t="shared" si="338"/>
        <v>4.6219178082191785</v>
      </c>
      <c r="H3604" s="11">
        <v>15</v>
      </c>
      <c r="I3604" s="11"/>
      <c r="J3604" s="87">
        <v>0.05</v>
      </c>
      <c r="K3604" s="88">
        <f t="shared" si="339"/>
        <v>6.3333333333333325E-2</v>
      </c>
      <c r="L3604" s="238">
        <v>4931955</v>
      </c>
      <c r="M3604" s="238">
        <v>4190638.35</v>
      </c>
      <c r="N3604" s="89">
        <v>0.05</v>
      </c>
      <c r="O3604" s="239">
        <f t="shared" si="341"/>
        <v>5178552.75</v>
      </c>
      <c r="P3604" s="238">
        <f t="shared" si="342"/>
        <v>1515873.5278150684</v>
      </c>
      <c r="Q3604" s="238">
        <f t="shared" si="343"/>
        <v>3662679.2221849319</v>
      </c>
      <c r="R3604" s="89">
        <v>0.05</v>
      </c>
      <c r="S3604" s="238">
        <f t="shared" si="340"/>
        <v>3479545.2610756853</v>
      </c>
    </row>
    <row r="3605" spans="2:19" ht="15" customHeight="1" x14ac:dyDescent="0.25">
      <c r="B3605" s="11">
        <v>3601</v>
      </c>
      <c r="C3605" s="161" t="s">
        <v>1635</v>
      </c>
      <c r="D3605" s="36"/>
      <c r="E3605" s="152">
        <v>42795</v>
      </c>
      <c r="F3605" s="58">
        <v>44482</v>
      </c>
      <c r="G3605" s="5">
        <f t="shared" si="338"/>
        <v>4.6219178082191785</v>
      </c>
      <c r="H3605" s="11">
        <v>15</v>
      </c>
      <c r="I3605" s="11"/>
      <c r="J3605" s="87">
        <v>0.05</v>
      </c>
      <c r="K3605" s="88">
        <f t="shared" si="339"/>
        <v>6.3333333333333325E-2</v>
      </c>
      <c r="L3605" s="238">
        <v>464834.77</v>
      </c>
      <c r="M3605" s="238">
        <v>395472.99</v>
      </c>
      <c r="N3605" s="89">
        <v>0.05</v>
      </c>
      <c r="O3605" s="239">
        <f t="shared" si="341"/>
        <v>488076.50850000005</v>
      </c>
      <c r="P3605" s="238">
        <f t="shared" si="342"/>
        <v>142870.46873927399</v>
      </c>
      <c r="Q3605" s="238">
        <f t="shared" si="343"/>
        <v>345206.03976072604</v>
      </c>
      <c r="R3605" s="89">
        <v>0.05</v>
      </c>
      <c r="S3605" s="238">
        <f t="shared" si="340"/>
        <v>327945.73777268972</v>
      </c>
    </row>
    <row r="3606" spans="2:19" ht="15" customHeight="1" x14ac:dyDescent="0.25">
      <c r="B3606" s="11">
        <v>3602</v>
      </c>
      <c r="C3606" s="161" t="s">
        <v>1636</v>
      </c>
      <c r="D3606" s="36"/>
      <c r="E3606" s="152">
        <v>42825</v>
      </c>
      <c r="F3606" s="58">
        <v>44482</v>
      </c>
      <c r="G3606" s="5">
        <f t="shared" si="338"/>
        <v>4.5397260273972604</v>
      </c>
      <c r="H3606" s="11">
        <v>8</v>
      </c>
      <c r="I3606" s="11"/>
      <c r="J3606" s="87">
        <v>0.05</v>
      </c>
      <c r="K3606" s="88">
        <f t="shared" si="339"/>
        <v>0.11874999999999999</v>
      </c>
      <c r="L3606" s="238">
        <v>1147500</v>
      </c>
      <c r="M3606" s="238">
        <v>979336.91</v>
      </c>
      <c r="N3606" s="89">
        <v>0.05</v>
      </c>
      <c r="O3606" s="239">
        <f t="shared" si="341"/>
        <v>1204875</v>
      </c>
      <c r="P3606" s="238">
        <f t="shared" si="342"/>
        <v>649539.03467465751</v>
      </c>
      <c r="Q3606" s="238">
        <f t="shared" si="343"/>
        <v>555335.96532534249</v>
      </c>
      <c r="R3606" s="89">
        <v>0.05</v>
      </c>
      <c r="S3606" s="238">
        <f t="shared" si="340"/>
        <v>527569.16705907532</v>
      </c>
    </row>
    <row r="3607" spans="2:19" ht="15" customHeight="1" x14ac:dyDescent="0.25">
      <c r="B3607" s="11">
        <v>3603</v>
      </c>
      <c r="C3607" s="161" t="s">
        <v>1636</v>
      </c>
      <c r="D3607" s="36"/>
      <c r="E3607" s="152">
        <v>43049</v>
      </c>
      <c r="F3607" s="58">
        <v>44482</v>
      </c>
      <c r="G3607" s="5">
        <f t="shared" si="338"/>
        <v>3.9260273972602739</v>
      </c>
      <c r="H3607" s="11">
        <v>8</v>
      </c>
      <c r="I3607" s="11"/>
      <c r="J3607" s="87">
        <v>0.05</v>
      </c>
      <c r="K3607" s="88">
        <f t="shared" si="339"/>
        <v>0.11874999999999999</v>
      </c>
      <c r="L3607" s="238">
        <v>1132800</v>
      </c>
      <c r="M3607" s="238">
        <v>989364.89</v>
      </c>
      <c r="N3607" s="89">
        <v>0.05</v>
      </c>
      <c r="O3607" s="239">
        <f t="shared" si="341"/>
        <v>1189440</v>
      </c>
      <c r="P3607" s="238">
        <f t="shared" si="342"/>
        <v>554535.66575342463</v>
      </c>
      <c r="Q3607" s="238">
        <f t="shared" si="343"/>
        <v>634904.33424657537</v>
      </c>
      <c r="R3607" s="89">
        <v>0.05</v>
      </c>
      <c r="S3607" s="238">
        <f t="shared" si="340"/>
        <v>603159.11753424653</v>
      </c>
    </row>
    <row r="3608" spans="2:19" ht="15" customHeight="1" x14ac:dyDescent="0.25">
      <c r="B3608" s="11">
        <v>3604</v>
      </c>
      <c r="C3608" s="161" t="s">
        <v>1637</v>
      </c>
      <c r="D3608" s="36"/>
      <c r="E3608" s="152">
        <v>42916</v>
      </c>
      <c r="F3608" s="58">
        <v>44482</v>
      </c>
      <c r="G3608" s="5">
        <f t="shared" si="338"/>
        <v>4.2904109589041095</v>
      </c>
      <c r="H3608" s="11">
        <v>8</v>
      </c>
      <c r="I3608" s="11"/>
      <c r="J3608" s="87">
        <v>0.05</v>
      </c>
      <c r="K3608" s="88">
        <f t="shared" si="339"/>
        <v>0.11874999999999999</v>
      </c>
      <c r="L3608" s="238">
        <v>16840.95</v>
      </c>
      <c r="M3608" s="238">
        <v>14509.34</v>
      </c>
      <c r="N3608" s="89">
        <v>0.05</v>
      </c>
      <c r="O3608" s="239">
        <f t="shared" si="341"/>
        <v>17682.997500000001</v>
      </c>
      <c r="P3608" s="238">
        <f t="shared" si="342"/>
        <v>9009.2449934075357</v>
      </c>
      <c r="Q3608" s="238">
        <f t="shared" si="343"/>
        <v>8673.7525065924656</v>
      </c>
      <c r="R3608" s="89">
        <v>0.05</v>
      </c>
      <c r="S3608" s="238">
        <f t="shared" si="340"/>
        <v>8240.0648812628424</v>
      </c>
    </row>
    <row r="3609" spans="2:19" ht="15" customHeight="1" x14ac:dyDescent="0.25">
      <c r="B3609" s="11">
        <v>3605</v>
      </c>
      <c r="C3609" s="161" t="s">
        <v>1638</v>
      </c>
      <c r="D3609" s="36"/>
      <c r="E3609" s="152">
        <v>42903</v>
      </c>
      <c r="F3609" s="58">
        <v>44482</v>
      </c>
      <c r="G3609" s="5">
        <f t="shared" si="338"/>
        <v>4.3260273972602743</v>
      </c>
      <c r="H3609" s="11">
        <v>8</v>
      </c>
      <c r="I3609" s="11"/>
      <c r="J3609" s="87">
        <v>0.05</v>
      </c>
      <c r="K3609" s="88">
        <f t="shared" si="339"/>
        <v>0.11874999999999999</v>
      </c>
      <c r="L3609" s="238">
        <v>28959</v>
      </c>
      <c r="M3609" s="238">
        <v>24916.16</v>
      </c>
      <c r="N3609" s="89">
        <v>0.05</v>
      </c>
      <c r="O3609" s="239">
        <f t="shared" si="341"/>
        <v>30406.95</v>
      </c>
      <c r="P3609" s="238">
        <f t="shared" si="342"/>
        <v>15620.529228595891</v>
      </c>
      <c r="Q3609" s="238">
        <f t="shared" si="343"/>
        <v>14786.420771404109</v>
      </c>
      <c r="R3609" s="89">
        <v>0.05</v>
      </c>
      <c r="S3609" s="238">
        <f t="shared" si="340"/>
        <v>14047.099732833904</v>
      </c>
    </row>
    <row r="3610" spans="2:19" ht="15" customHeight="1" x14ac:dyDescent="0.25">
      <c r="B3610" s="11">
        <v>3606</v>
      </c>
      <c r="C3610" s="161" t="s">
        <v>1638</v>
      </c>
      <c r="D3610" s="36"/>
      <c r="E3610" s="152">
        <v>42903</v>
      </c>
      <c r="F3610" s="58">
        <v>44482</v>
      </c>
      <c r="G3610" s="5">
        <f t="shared" si="338"/>
        <v>4.3260273972602743</v>
      </c>
      <c r="H3610" s="11">
        <v>8</v>
      </c>
      <c r="I3610" s="11"/>
      <c r="J3610" s="87">
        <v>0.05</v>
      </c>
      <c r="K3610" s="88">
        <f t="shared" si="339"/>
        <v>0.11874999999999999</v>
      </c>
      <c r="L3610" s="238">
        <v>28959</v>
      </c>
      <c r="M3610" s="238">
        <v>24916.16</v>
      </c>
      <c r="N3610" s="89">
        <v>0.05</v>
      </c>
      <c r="O3610" s="239">
        <f t="shared" si="341"/>
        <v>30406.95</v>
      </c>
      <c r="P3610" s="238">
        <f t="shared" si="342"/>
        <v>15620.529228595891</v>
      </c>
      <c r="Q3610" s="238">
        <f t="shared" si="343"/>
        <v>14786.420771404109</v>
      </c>
      <c r="R3610" s="89">
        <v>0.05</v>
      </c>
      <c r="S3610" s="238">
        <f t="shared" si="340"/>
        <v>14047.099732833904</v>
      </c>
    </row>
    <row r="3611" spans="2:19" ht="15" customHeight="1" x14ac:dyDescent="0.25">
      <c r="B3611" s="11">
        <v>3607</v>
      </c>
      <c r="C3611" s="161" t="s">
        <v>1639</v>
      </c>
      <c r="D3611" s="36"/>
      <c r="E3611" s="152">
        <v>42903</v>
      </c>
      <c r="F3611" s="58">
        <v>44482</v>
      </c>
      <c r="G3611" s="5">
        <f t="shared" si="338"/>
        <v>4.3260273972602743</v>
      </c>
      <c r="H3611" s="11">
        <v>8</v>
      </c>
      <c r="I3611" s="11"/>
      <c r="J3611" s="87">
        <v>0.05</v>
      </c>
      <c r="K3611" s="88">
        <f t="shared" si="339"/>
        <v>0.11874999999999999</v>
      </c>
      <c r="L3611" s="238">
        <v>41116.949999999997</v>
      </c>
      <c r="M3611" s="238">
        <v>35376.800000000003</v>
      </c>
      <c r="N3611" s="89">
        <v>0.05</v>
      </c>
      <c r="O3611" s="239">
        <f t="shared" si="341"/>
        <v>43172.797500000001</v>
      </c>
      <c r="P3611" s="238">
        <f t="shared" si="342"/>
        <v>22178.546195162671</v>
      </c>
      <c r="Q3611" s="238">
        <f t="shared" si="343"/>
        <v>20994.251304837329</v>
      </c>
      <c r="R3611" s="89">
        <v>0.05</v>
      </c>
      <c r="S3611" s="238">
        <f t="shared" si="340"/>
        <v>19944.53873959546</v>
      </c>
    </row>
    <row r="3612" spans="2:19" ht="15" customHeight="1" x14ac:dyDescent="0.25">
      <c r="B3612" s="11">
        <v>3608</v>
      </c>
      <c r="C3612" s="161" t="s">
        <v>1640</v>
      </c>
      <c r="D3612" s="36"/>
      <c r="E3612" s="152">
        <v>42903</v>
      </c>
      <c r="F3612" s="58">
        <v>44482</v>
      </c>
      <c r="G3612" s="5">
        <f t="shared" si="338"/>
        <v>4.3260273972602743</v>
      </c>
      <c r="H3612" s="11">
        <v>8</v>
      </c>
      <c r="I3612" s="11"/>
      <c r="J3612" s="87">
        <v>0.05</v>
      </c>
      <c r="K3612" s="88">
        <f t="shared" si="339"/>
        <v>0.11874999999999999</v>
      </c>
      <c r="L3612" s="238">
        <v>60091.5</v>
      </c>
      <c r="M3612" s="238">
        <v>51702.41</v>
      </c>
      <c r="N3612" s="89">
        <v>0.05</v>
      </c>
      <c r="O3612" s="239">
        <f t="shared" si="341"/>
        <v>63096.075000000004</v>
      </c>
      <c r="P3612" s="238">
        <f t="shared" si="342"/>
        <v>32413.447706763702</v>
      </c>
      <c r="Q3612" s="238">
        <f t="shared" si="343"/>
        <v>30682.627293236303</v>
      </c>
      <c r="R3612" s="89">
        <v>0.05</v>
      </c>
      <c r="S3612" s="238">
        <f t="shared" si="340"/>
        <v>29148.495928574484</v>
      </c>
    </row>
    <row r="3613" spans="2:19" ht="15" customHeight="1" x14ac:dyDescent="0.25">
      <c r="B3613" s="11">
        <v>3609</v>
      </c>
      <c r="C3613" s="161" t="s">
        <v>1641</v>
      </c>
      <c r="D3613" s="36"/>
      <c r="E3613" s="152">
        <v>43080</v>
      </c>
      <c r="F3613" s="58">
        <v>44482</v>
      </c>
      <c r="G3613" s="5">
        <f t="shared" si="338"/>
        <v>3.8410958904109589</v>
      </c>
      <c r="H3613" s="11">
        <v>8</v>
      </c>
      <c r="I3613" s="11"/>
      <c r="J3613" s="87">
        <v>0.05</v>
      </c>
      <c r="K3613" s="88">
        <f t="shared" si="339"/>
        <v>0.11874999999999999</v>
      </c>
      <c r="L3613" s="238">
        <v>2457000</v>
      </c>
      <c r="M3613" s="238">
        <v>2152665.89</v>
      </c>
      <c r="N3613" s="89">
        <v>0.05</v>
      </c>
      <c r="O3613" s="239">
        <f t="shared" si="341"/>
        <v>2579850</v>
      </c>
      <c r="P3613" s="238">
        <f t="shared" si="342"/>
        <v>1176747.3339041097</v>
      </c>
      <c r="Q3613" s="238">
        <f t="shared" si="343"/>
        <v>1403102.6660958903</v>
      </c>
      <c r="R3613" s="89">
        <v>0.05</v>
      </c>
      <c r="S3613" s="238">
        <f t="shared" si="340"/>
        <v>1332947.5327910958</v>
      </c>
    </row>
    <row r="3614" spans="2:19" ht="15" customHeight="1" x14ac:dyDescent="0.25">
      <c r="B3614" s="11">
        <v>3610</v>
      </c>
      <c r="C3614" s="161" t="s">
        <v>1642</v>
      </c>
      <c r="D3614" s="36"/>
      <c r="E3614" s="152">
        <v>43040</v>
      </c>
      <c r="F3614" s="58">
        <v>44482</v>
      </c>
      <c r="G3614" s="5">
        <f t="shared" si="338"/>
        <v>3.9506849315068493</v>
      </c>
      <c r="H3614" s="11">
        <v>15</v>
      </c>
      <c r="I3614" s="11"/>
      <c r="J3614" s="87">
        <v>0.05</v>
      </c>
      <c r="K3614" s="88">
        <f t="shared" si="339"/>
        <v>6.3333333333333325E-2</v>
      </c>
      <c r="L3614" s="238">
        <v>5604000</v>
      </c>
      <c r="M3614" s="238">
        <v>4889937.4400000004</v>
      </c>
      <c r="N3614" s="89">
        <v>7.0000000000000007E-2</v>
      </c>
      <c r="O3614" s="239">
        <f t="shared" si="341"/>
        <v>5996280</v>
      </c>
      <c r="P3614" s="238">
        <f t="shared" si="342"/>
        <v>1500329.4926027395</v>
      </c>
      <c r="Q3614" s="238">
        <f t="shared" si="343"/>
        <v>4495950.5073972605</v>
      </c>
      <c r="R3614" s="89">
        <v>0.05</v>
      </c>
      <c r="S3614" s="238">
        <f t="shared" si="340"/>
        <v>4271152.9820273975</v>
      </c>
    </row>
    <row r="3615" spans="2:19" ht="15" customHeight="1" x14ac:dyDescent="0.25">
      <c r="B3615" s="11">
        <v>3611</v>
      </c>
      <c r="C3615" s="161" t="s">
        <v>1643</v>
      </c>
      <c r="D3615" s="36"/>
      <c r="E3615" s="152">
        <v>43230</v>
      </c>
      <c r="F3615" s="58">
        <v>44482</v>
      </c>
      <c r="G3615" s="5">
        <f t="shared" si="338"/>
        <v>3.43013698630137</v>
      </c>
      <c r="H3615" s="11">
        <v>8</v>
      </c>
      <c r="I3615" s="11"/>
      <c r="J3615" s="87">
        <v>0.05</v>
      </c>
      <c r="K3615" s="88">
        <f t="shared" si="339"/>
        <v>0.11874999999999999</v>
      </c>
      <c r="L3615" s="238">
        <v>627790.68000000005</v>
      </c>
      <c r="M3615" s="238">
        <v>557743.15</v>
      </c>
      <c r="N3615" s="89">
        <v>0.05</v>
      </c>
      <c r="O3615" s="239">
        <f t="shared" si="341"/>
        <v>659180.21400000004</v>
      </c>
      <c r="P3615" s="238">
        <f t="shared" si="342"/>
        <v>268503.06388068496</v>
      </c>
      <c r="Q3615" s="238">
        <f t="shared" si="343"/>
        <v>390677.15011931508</v>
      </c>
      <c r="R3615" s="89">
        <v>0.05</v>
      </c>
      <c r="S3615" s="238">
        <f t="shared" si="340"/>
        <v>371143.29261334933</v>
      </c>
    </row>
    <row r="3616" spans="2:19" ht="15" customHeight="1" x14ac:dyDescent="0.25">
      <c r="B3616" s="11">
        <v>3612</v>
      </c>
      <c r="C3616" s="161" t="s">
        <v>1644</v>
      </c>
      <c r="D3616" s="36"/>
      <c r="E3616" s="152">
        <v>43378</v>
      </c>
      <c r="F3616" s="58">
        <v>44482</v>
      </c>
      <c r="G3616" s="5">
        <f t="shared" si="338"/>
        <v>3.0246575342465754</v>
      </c>
      <c r="H3616" s="11">
        <v>8</v>
      </c>
      <c r="I3616" s="11"/>
      <c r="J3616" s="87">
        <v>0.05</v>
      </c>
      <c r="K3616" s="88">
        <f t="shared" si="339"/>
        <v>0.11874999999999999</v>
      </c>
      <c r="L3616" s="238">
        <v>2155860</v>
      </c>
      <c r="M3616" s="238">
        <v>1950132.16</v>
      </c>
      <c r="N3616" s="89">
        <v>0.05</v>
      </c>
      <c r="O3616" s="239">
        <f t="shared" si="341"/>
        <v>2263653</v>
      </c>
      <c r="P3616" s="238">
        <f t="shared" si="342"/>
        <v>813054.54328767129</v>
      </c>
      <c r="Q3616" s="238">
        <f t="shared" si="343"/>
        <v>1450598.4567123288</v>
      </c>
      <c r="R3616" s="89">
        <v>0.05</v>
      </c>
      <c r="S3616" s="238">
        <f t="shared" si="340"/>
        <v>1378068.5338767124</v>
      </c>
    </row>
    <row r="3617" spans="2:19" ht="15" customHeight="1" x14ac:dyDescent="0.25">
      <c r="B3617" s="11">
        <v>3613</v>
      </c>
      <c r="C3617" s="161" t="s">
        <v>1645</v>
      </c>
      <c r="D3617" s="36"/>
      <c r="E3617" s="152">
        <v>43416</v>
      </c>
      <c r="F3617" s="58">
        <v>44482</v>
      </c>
      <c r="G3617" s="5">
        <f t="shared" si="338"/>
        <v>2.9205479452054797</v>
      </c>
      <c r="H3617" s="11">
        <v>8</v>
      </c>
      <c r="I3617" s="11"/>
      <c r="J3617" s="87">
        <v>0.05</v>
      </c>
      <c r="K3617" s="88">
        <f t="shared" si="339"/>
        <v>0.11874999999999999</v>
      </c>
      <c r="L3617" s="238">
        <v>495600</v>
      </c>
      <c r="M3617" s="238">
        <v>450361.55</v>
      </c>
      <c r="N3617" s="89">
        <v>0.05</v>
      </c>
      <c r="O3617" s="239">
        <f t="shared" si="341"/>
        <v>520380</v>
      </c>
      <c r="P3617" s="238">
        <f t="shared" si="342"/>
        <v>180475.62534246576</v>
      </c>
      <c r="Q3617" s="238">
        <f t="shared" si="343"/>
        <v>339904.37465753424</v>
      </c>
      <c r="R3617" s="89">
        <v>0.05</v>
      </c>
      <c r="S3617" s="238">
        <f t="shared" si="340"/>
        <v>322909.15592465753</v>
      </c>
    </row>
    <row r="3618" spans="2:19" ht="15" customHeight="1" x14ac:dyDescent="0.25">
      <c r="B3618" s="11">
        <v>3614</v>
      </c>
      <c r="C3618" s="161" t="s">
        <v>1646</v>
      </c>
      <c r="D3618" s="36"/>
      <c r="E3618" s="152">
        <v>43336</v>
      </c>
      <c r="F3618" s="58">
        <v>44482</v>
      </c>
      <c r="G3618" s="5">
        <f t="shared" si="338"/>
        <v>3.1397260273972605</v>
      </c>
      <c r="H3618" s="11">
        <v>8</v>
      </c>
      <c r="I3618" s="11"/>
      <c r="J3618" s="87">
        <v>0.05</v>
      </c>
      <c r="K3618" s="88">
        <f t="shared" si="339"/>
        <v>0.11874999999999999</v>
      </c>
      <c r="L3618" s="238">
        <v>137210.4</v>
      </c>
      <c r="M3618" s="238">
        <v>123487.87</v>
      </c>
      <c r="N3618" s="89">
        <v>0.05</v>
      </c>
      <c r="O3618" s="239">
        <f t="shared" si="341"/>
        <v>144070.92000000001</v>
      </c>
      <c r="P3618" s="238">
        <f t="shared" si="342"/>
        <v>53715.757056164388</v>
      </c>
      <c r="Q3618" s="238">
        <f t="shared" si="343"/>
        <v>90355.162943835632</v>
      </c>
      <c r="R3618" s="89">
        <v>0.05</v>
      </c>
      <c r="S3618" s="238">
        <f t="shared" si="340"/>
        <v>85837.404796643852</v>
      </c>
    </row>
    <row r="3619" spans="2:19" ht="15" customHeight="1" x14ac:dyDescent="0.25">
      <c r="B3619" s="11">
        <v>3615</v>
      </c>
      <c r="C3619" s="161" t="s">
        <v>1647</v>
      </c>
      <c r="D3619" s="36"/>
      <c r="E3619" s="152">
        <v>43396</v>
      </c>
      <c r="F3619" s="58">
        <v>44482</v>
      </c>
      <c r="G3619" s="5">
        <f t="shared" si="338"/>
        <v>2.9753424657534246</v>
      </c>
      <c r="H3619" s="11">
        <v>15</v>
      </c>
      <c r="I3619" s="11"/>
      <c r="J3619" s="87">
        <v>0.05</v>
      </c>
      <c r="K3619" s="88">
        <f t="shared" si="339"/>
        <v>6.3333333333333325E-2</v>
      </c>
      <c r="L3619" s="238">
        <v>68263</v>
      </c>
      <c r="M3619" s="238">
        <v>61882.94</v>
      </c>
      <c r="N3619" s="89">
        <v>0.05</v>
      </c>
      <c r="O3619" s="239">
        <f t="shared" si="341"/>
        <v>71676.150000000009</v>
      </c>
      <c r="P3619" s="238">
        <f t="shared" si="342"/>
        <v>13506.53588219178</v>
      </c>
      <c r="Q3619" s="238">
        <f t="shared" si="343"/>
        <v>58169.614117808233</v>
      </c>
      <c r="R3619" s="89">
        <v>0.05</v>
      </c>
      <c r="S3619" s="238">
        <f t="shared" si="340"/>
        <v>55261.133411917821</v>
      </c>
    </row>
    <row r="3620" spans="2:19" ht="15" customHeight="1" x14ac:dyDescent="0.25">
      <c r="B3620" s="11">
        <v>3616</v>
      </c>
      <c r="C3620" s="161" t="s">
        <v>1648</v>
      </c>
      <c r="D3620" s="36"/>
      <c r="E3620" s="152">
        <v>43837</v>
      </c>
      <c r="F3620" s="58">
        <v>44482</v>
      </c>
      <c r="G3620" s="5">
        <f t="shared" si="338"/>
        <v>1.7671232876712328</v>
      </c>
      <c r="H3620" s="11">
        <v>8</v>
      </c>
      <c r="I3620" s="11"/>
      <c r="J3620" s="87">
        <v>0.05</v>
      </c>
      <c r="K3620" s="88">
        <f t="shared" si="339"/>
        <v>0.11874999999999999</v>
      </c>
      <c r="L3620" s="238">
        <v>2006000</v>
      </c>
      <c r="M3620" s="238">
        <v>1912066.82</v>
      </c>
      <c r="N3620" s="89">
        <v>0.05</v>
      </c>
      <c r="O3620" s="239">
        <f t="shared" si="341"/>
        <v>2106300</v>
      </c>
      <c r="P3620" s="238">
        <f t="shared" si="342"/>
        <v>441998.39897260274</v>
      </c>
      <c r="Q3620" s="238">
        <f t="shared" si="343"/>
        <v>1664301.6010273972</v>
      </c>
      <c r="R3620" s="89">
        <v>0.05</v>
      </c>
      <c r="S3620" s="238">
        <f t="shared" si="340"/>
        <v>1581086.5209760272</v>
      </c>
    </row>
    <row r="3621" spans="2:19" ht="15" customHeight="1" x14ac:dyDescent="0.25">
      <c r="B3621" s="11">
        <v>3617</v>
      </c>
      <c r="C3621" s="161" t="s">
        <v>1649</v>
      </c>
      <c r="D3621" s="36"/>
      <c r="E3621" s="152">
        <v>43552</v>
      </c>
      <c r="F3621" s="58">
        <v>44482</v>
      </c>
      <c r="G3621" s="5">
        <f t="shared" si="338"/>
        <v>2.547945205479452</v>
      </c>
      <c r="H3621" s="11">
        <v>8</v>
      </c>
      <c r="I3621" s="11"/>
      <c r="J3621" s="87">
        <v>0.05</v>
      </c>
      <c r="K3621" s="88">
        <f t="shared" si="339"/>
        <v>0.11874999999999999</v>
      </c>
      <c r="L3621" s="238">
        <v>145169.5</v>
      </c>
      <c r="M3621" s="238">
        <v>134073.24</v>
      </c>
      <c r="N3621" s="89">
        <v>0.05</v>
      </c>
      <c r="O3621" s="239">
        <f t="shared" si="341"/>
        <v>152427.97500000001</v>
      </c>
      <c r="P3621" s="238">
        <f t="shared" si="342"/>
        <v>46119.902709760274</v>
      </c>
      <c r="Q3621" s="238">
        <f t="shared" si="343"/>
        <v>106308.07229023974</v>
      </c>
      <c r="R3621" s="89">
        <v>0.05</v>
      </c>
      <c r="S3621" s="238">
        <f t="shared" si="340"/>
        <v>100992.66867572775</v>
      </c>
    </row>
    <row r="3622" spans="2:19" ht="15" customHeight="1" x14ac:dyDescent="0.25">
      <c r="B3622" s="11">
        <v>3618</v>
      </c>
      <c r="C3622" s="161" t="s">
        <v>1650</v>
      </c>
      <c r="D3622" s="36"/>
      <c r="E3622" s="152">
        <v>43581</v>
      </c>
      <c r="F3622" s="58">
        <v>44482</v>
      </c>
      <c r="G3622" s="5">
        <f t="shared" si="338"/>
        <v>2.4684931506849317</v>
      </c>
      <c r="H3622" s="11">
        <v>8</v>
      </c>
      <c r="I3622" s="11"/>
      <c r="J3622" s="87">
        <v>0.05</v>
      </c>
      <c r="K3622" s="88">
        <f t="shared" si="339"/>
        <v>0.11874999999999999</v>
      </c>
      <c r="L3622" s="238">
        <v>66643.45</v>
      </c>
      <c r="M3622" s="238">
        <v>61751.26</v>
      </c>
      <c r="N3622" s="89">
        <v>0.05</v>
      </c>
      <c r="O3622" s="239">
        <f t="shared" si="341"/>
        <v>69975.622499999998</v>
      </c>
      <c r="P3622" s="238">
        <f t="shared" si="342"/>
        <v>20512.20345166952</v>
      </c>
      <c r="Q3622" s="238">
        <f t="shared" si="343"/>
        <v>49463.419048330477</v>
      </c>
      <c r="R3622" s="89">
        <v>0.05</v>
      </c>
      <c r="S3622" s="238">
        <f t="shared" si="340"/>
        <v>46990.24809591395</v>
      </c>
    </row>
    <row r="3623" spans="2:19" ht="15" customHeight="1" x14ac:dyDescent="0.25">
      <c r="B3623" s="11">
        <v>3619</v>
      </c>
      <c r="C3623" s="161" t="s">
        <v>1651</v>
      </c>
      <c r="D3623" s="36"/>
      <c r="E3623" s="152">
        <v>43581</v>
      </c>
      <c r="F3623" s="58">
        <v>44482</v>
      </c>
      <c r="G3623" s="5">
        <f t="shared" si="338"/>
        <v>2.4684931506849317</v>
      </c>
      <c r="H3623" s="11">
        <v>8</v>
      </c>
      <c r="I3623" s="11"/>
      <c r="J3623" s="87">
        <v>0.05</v>
      </c>
      <c r="K3623" s="88">
        <f t="shared" si="339"/>
        <v>0.11874999999999999</v>
      </c>
      <c r="L3623" s="238">
        <v>66643.45</v>
      </c>
      <c r="M3623" s="238">
        <v>61751.26</v>
      </c>
      <c r="N3623" s="89">
        <v>0.05</v>
      </c>
      <c r="O3623" s="239">
        <f t="shared" si="341"/>
        <v>69975.622499999998</v>
      </c>
      <c r="P3623" s="238">
        <f t="shared" si="342"/>
        <v>20512.20345166952</v>
      </c>
      <c r="Q3623" s="238">
        <f t="shared" si="343"/>
        <v>49463.419048330477</v>
      </c>
      <c r="R3623" s="89">
        <v>0.05</v>
      </c>
      <c r="S3623" s="238">
        <f t="shared" si="340"/>
        <v>46990.24809591395</v>
      </c>
    </row>
    <row r="3624" spans="2:19" ht="15" customHeight="1" x14ac:dyDescent="0.25">
      <c r="B3624" s="11">
        <v>3620</v>
      </c>
      <c r="C3624" s="161" t="s">
        <v>1652</v>
      </c>
      <c r="D3624" s="36"/>
      <c r="E3624" s="152">
        <v>43581</v>
      </c>
      <c r="F3624" s="58">
        <v>44482</v>
      </c>
      <c r="G3624" s="5">
        <f t="shared" si="338"/>
        <v>2.4684931506849317</v>
      </c>
      <c r="H3624" s="11">
        <v>8</v>
      </c>
      <c r="I3624" s="11"/>
      <c r="J3624" s="87">
        <v>0.05</v>
      </c>
      <c r="K3624" s="88">
        <f t="shared" si="339"/>
        <v>0.11874999999999999</v>
      </c>
      <c r="L3624" s="238">
        <v>66643.45</v>
      </c>
      <c r="M3624" s="238">
        <v>61751.26</v>
      </c>
      <c r="N3624" s="89">
        <v>0.05</v>
      </c>
      <c r="O3624" s="239">
        <f t="shared" si="341"/>
        <v>69975.622499999998</v>
      </c>
      <c r="P3624" s="238">
        <f t="shared" si="342"/>
        <v>20512.20345166952</v>
      </c>
      <c r="Q3624" s="238">
        <f t="shared" si="343"/>
        <v>49463.419048330477</v>
      </c>
      <c r="R3624" s="89">
        <v>0.05</v>
      </c>
      <c r="S3624" s="238">
        <f t="shared" si="340"/>
        <v>46990.24809591395</v>
      </c>
    </row>
    <row r="3625" spans="2:19" ht="15" customHeight="1" x14ac:dyDescent="0.25">
      <c r="B3625" s="11">
        <v>3621</v>
      </c>
      <c r="C3625" s="161" t="s">
        <v>1653</v>
      </c>
      <c r="D3625" s="36"/>
      <c r="E3625" s="152">
        <v>44242</v>
      </c>
      <c r="F3625" s="58">
        <v>44482</v>
      </c>
      <c r="G3625" s="5">
        <f t="shared" si="338"/>
        <v>0.65753424657534243</v>
      </c>
      <c r="H3625" s="11">
        <v>15</v>
      </c>
      <c r="I3625" s="11"/>
      <c r="J3625" s="87">
        <v>0.05</v>
      </c>
      <c r="K3625" s="88">
        <f t="shared" si="339"/>
        <v>6.3333333333333325E-2</v>
      </c>
      <c r="L3625" s="238">
        <v>1191800</v>
      </c>
      <c r="M3625" s="238">
        <v>1187147.08</v>
      </c>
      <c r="N3625" s="89">
        <v>0.05</v>
      </c>
      <c r="O3625" s="239">
        <f t="shared" si="341"/>
        <v>1251390</v>
      </c>
      <c r="P3625" s="238">
        <f t="shared" si="342"/>
        <v>52112.679452054777</v>
      </c>
      <c r="Q3625" s="238">
        <f t="shared" si="343"/>
        <v>1199277.3205479453</v>
      </c>
      <c r="R3625" s="89">
        <v>0.05</v>
      </c>
      <c r="S3625" s="238">
        <f t="shared" si="340"/>
        <v>1139313.454520548</v>
      </c>
    </row>
    <row r="3626" spans="2:19" ht="15" customHeight="1" x14ac:dyDescent="0.25">
      <c r="B3626" s="11">
        <v>3622</v>
      </c>
      <c r="C3626" s="161" t="s">
        <v>1653</v>
      </c>
      <c r="D3626" s="36"/>
      <c r="E3626" s="152">
        <v>44251</v>
      </c>
      <c r="F3626" s="58">
        <v>44482</v>
      </c>
      <c r="G3626" s="5">
        <f t="shared" si="338"/>
        <v>0.63287671232876708</v>
      </c>
      <c r="H3626" s="11">
        <v>15</v>
      </c>
      <c r="I3626" s="11"/>
      <c r="J3626" s="87">
        <v>0.05</v>
      </c>
      <c r="K3626" s="88">
        <f t="shared" si="339"/>
        <v>6.3333333333333325E-2</v>
      </c>
      <c r="L3626" s="238">
        <v>2684500</v>
      </c>
      <c r="M3626" s="238">
        <v>2676115.5299999998</v>
      </c>
      <c r="N3626" s="89">
        <v>0.05</v>
      </c>
      <c r="O3626" s="239">
        <f t="shared" si="341"/>
        <v>2818725</v>
      </c>
      <c r="P3626" s="238">
        <f t="shared" si="342"/>
        <v>112980.67602739723</v>
      </c>
      <c r="Q3626" s="238">
        <f t="shared" si="343"/>
        <v>2705744.3239726028</v>
      </c>
      <c r="R3626" s="89">
        <v>0.05</v>
      </c>
      <c r="S3626" s="238">
        <f t="shared" si="340"/>
        <v>2570457.1077739727</v>
      </c>
    </row>
    <row r="3627" spans="2:19" ht="15" customHeight="1" x14ac:dyDescent="0.25">
      <c r="B3627" s="11">
        <v>3623</v>
      </c>
      <c r="C3627" s="161" t="s">
        <v>1654</v>
      </c>
      <c r="D3627" s="36"/>
      <c r="E3627" s="152">
        <v>43846</v>
      </c>
      <c r="F3627" s="58">
        <v>44482</v>
      </c>
      <c r="G3627" s="5">
        <f t="shared" si="338"/>
        <v>1.7424657534246575</v>
      </c>
      <c r="H3627" s="11">
        <v>25</v>
      </c>
      <c r="I3627" s="11"/>
      <c r="J3627" s="87">
        <v>0.05</v>
      </c>
      <c r="K3627" s="88">
        <f t="shared" si="339"/>
        <v>3.7999999999999999E-2</v>
      </c>
      <c r="L3627" s="238">
        <v>2065000</v>
      </c>
      <c r="M3627" s="238">
        <v>1970233.88</v>
      </c>
      <c r="N3627" s="89">
        <v>0.05</v>
      </c>
      <c r="O3627" s="239">
        <f t="shared" si="341"/>
        <v>2168250</v>
      </c>
      <c r="P3627" s="238">
        <f t="shared" si="342"/>
        <v>143567.85205479452</v>
      </c>
      <c r="Q3627" s="238">
        <f t="shared" si="343"/>
        <v>2024682.1479452054</v>
      </c>
      <c r="R3627" s="89">
        <v>0.05</v>
      </c>
      <c r="S3627" s="238">
        <f t="shared" si="340"/>
        <v>1923448.0405479451</v>
      </c>
    </row>
    <row r="3628" spans="2:19" ht="15" customHeight="1" x14ac:dyDescent="0.25">
      <c r="B3628" s="11">
        <v>3624</v>
      </c>
      <c r="C3628" s="161" t="s">
        <v>1655</v>
      </c>
      <c r="D3628" s="36"/>
      <c r="E3628" s="152">
        <v>43579</v>
      </c>
      <c r="F3628" s="58">
        <v>44482</v>
      </c>
      <c r="G3628" s="5">
        <f t="shared" si="338"/>
        <v>2.473972602739726</v>
      </c>
      <c r="H3628" s="11">
        <v>15</v>
      </c>
      <c r="I3628" s="11"/>
      <c r="J3628" s="87">
        <v>0.05</v>
      </c>
      <c r="K3628" s="88">
        <f t="shared" si="339"/>
        <v>6.3333333333333325E-2</v>
      </c>
      <c r="L3628" s="238">
        <v>53112944</v>
      </c>
      <c r="M3628" s="238">
        <v>49202977.43</v>
      </c>
      <c r="N3628" s="89">
        <v>0.05</v>
      </c>
      <c r="O3628" s="239">
        <f t="shared" si="341"/>
        <v>55768591.200000003</v>
      </c>
      <c r="P3628" s="238">
        <f t="shared" si="342"/>
        <v>8738097.8924054783</v>
      </c>
      <c r="Q3628" s="238">
        <f t="shared" si="343"/>
        <v>47030493.307594523</v>
      </c>
      <c r="R3628" s="89">
        <v>0.05</v>
      </c>
      <c r="S3628" s="238">
        <f t="shared" si="340"/>
        <v>44678968.642214797</v>
      </c>
    </row>
    <row r="3629" spans="2:19" ht="15" customHeight="1" x14ac:dyDescent="0.25">
      <c r="B3629" s="11">
        <v>3625</v>
      </c>
      <c r="C3629" s="161" t="s">
        <v>1656</v>
      </c>
      <c r="D3629" s="36"/>
      <c r="E3629" s="152">
        <v>43579</v>
      </c>
      <c r="F3629" s="58">
        <v>44482</v>
      </c>
      <c r="G3629" s="5">
        <f t="shared" si="338"/>
        <v>2.473972602739726</v>
      </c>
      <c r="H3629" s="11">
        <v>15</v>
      </c>
      <c r="I3629" s="11"/>
      <c r="J3629" s="87">
        <v>0.05</v>
      </c>
      <c r="K3629" s="88">
        <f t="shared" si="339"/>
        <v>6.3333333333333325E-2</v>
      </c>
      <c r="L3629" s="238">
        <v>52536817</v>
      </c>
      <c r="M3629" s="238">
        <v>48669262.630000003</v>
      </c>
      <c r="N3629" s="89">
        <v>0.05</v>
      </c>
      <c r="O3629" s="239">
        <f t="shared" si="341"/>
        <v>55163657.850000001</v>
      </c>
      <c r="P3629" s="238">
        <f t="shared" si="342"/>
        <v>8643313.9518945199</v>
      </c>
      <c r="Q3629" s="238">
        <f t="shared" si="343"/>
        <v>46520343.89810548</v>
      </c>
      <c r="R3629" s="89">
        <v>0.05</v>
      </c>
      <c r="S3629" s="238">
        <f t="shared" si="340"/>
        <v>44194326.703200206</v>
      </c>
    </row>
    <row r="3630" spans="2:19" ht="15" customHeight="1" x14ac:dyDescent="0.25">
      <c r="B3630" s="11">
        <v>3626</v>
      </c>
      <c r="C3630" s="161" t="s">
        <v>1657</v>
      </c>
      <c r="D3630" s="36"/>
      <c r="E3630" s="152">
        <v>43579</v>
      </c>
      <c r="F3630" s="58">
        <v>44482</v>
      </c>
      <c r="G3630" s="5">
        <f t="shared" si="338"/>
        <v>2.473972602739726</v>
      </c>
      <c r="H3630" s="11">
        <v>15</v>
      </c>
      <c r="I3630" s="11"/>
      <c r="J3630" s="87">
        <v>0.05</v>
      </c>
      <c r="K3630" s="88">
        <f t="shared" si="339"/>
        <v>6.3333333333333325E-2</v>
      </c>
      <c r="L3630" s="238">
        <v>24073994</v>
      </c>
      <c r="M3630" s="238">
        <v>22301761.010000002</v>
      </c>
      <c r="N3630" s="89">
        <v>0.05</v>
      </c>
      <c r="O3630" s="239">
        <f t="shared" si="341"/>
        <v>25277693.699999999</v>
      </c>
      <c r="P3630" s="238">
        <f t="shared" si="342"/>
        <v>3960633.7060356159</v>
      </c>
      <c r="Q3630" s="238">
        <f t="shared" si="343"/>
        <v>21317059.993964382</v>
      </c>
      <c r="R3630" s="89">
        <v>0.05</v>
      </c>
      <c r="S3630" s="238">
        <f t="shared" si="340"/>
        <v>20251206.99426616</v>
      </c>
    </row>
    <row r="3631" spans="2:19" ht="15" customHeight="1" x14ac:dyDescent="0.25">
      <c r="B3631" s="11">
        <v>3627</v>
      </c>
      <c r="C3631" s="161" t="s">
        <v>1658</v>
      </c>
      <c r="D3631" s="36"/>
      <c r="E3631" s="152">
        <v>43579</v>
      </c>
      <c r="F3631" s="58">
        <v>44482</v>
      </c>
      <c r="G3631" s="5">
        <f t="shared" si="338"/>
        <v>2.473972602739726</v>
      </c>
      <c r="H3631" s="11">
        <v>15</v>
      </c>
      <c r="I3631" s="11"/>
      <c r="J3631" s="87">
        <v>0.05</v>
      </c>
      <c r="K3631" s="88">
        <f t="shared" si="339"/>
        <v>6.3333333333333325E-2</v>
      </c>
      <c r="L3631" s="238">
        <v>24073994</v>
      </c>
      <c r="M3631" s="238">
        <v>22301761.010000002</v>
      </c>
      <c r="N3631" s="89">
        <v>0.05</v>
      </c>
      <c r="O3631" s="239">
        <f t="shared" si="341"/>
        <v>25277693.699999999</v>
      </c>
      <c r="P3631" s="238">
        <f t="shared" si="342"/>
        <v>3960633.7060356159</v>
      </c>
      <c r="Q3631" s="238">
        <f t="shared" si="343"/>
        <v>21317059.993964382</v>
      </c>
      <c r="R3631" s="89">
        <v>0.05</v>
      </c>
      <c r="S3631" s="238">
        <f t="shared" si="340"/>
        <v>20251206.99426616</v>
      </c>
    </row>
    <row r="3632" spans="2:19" ht="15" customHeight="1" x14ac:dyDescent="0.25">
      <c r="B3632" s="11">
        <v>3628</v>
      </c>
      <c r="C3632" s="161" t="s">
        <v>1659</v>
      </c>
      <c r="D3632" s="36"/>
      <c r="E3632" s="152">
        <v>43579</v>
      </c>
      <c r="F3632" s="58">
        <v>44482</v>
      </c>
      <c r="G3632" s="5">
        <f t="shared" si="338"/>
        <v>2.473972602739726</v>
      </c>
      <c r="H3632" s="11">
        <v>15</v>
      </c>
      <c r="I3632" s="11"/>
      <c r="J3632" s="87">
        <v>0.05</v>
      </c>
      <c r="K3632" s="88">
        <f t="shared" si="339"/>
        <v>6.3333333333333325E-2</v>
      </c>
      <c r="L3632" s="238">
        <v>2603166</v>
      </c>
      <c r="M3632" s="238">
        <v>2411531.14</v>
      </c>
      <c r="N3632" s="89">
        <v>0.05</v>
      </c>
      <c r="O3632" s="239">
        <f t="shared" si="341"/>
        <v>2733324.3000000003</v>
      </c>
      <c r="P3632" s="238">
        <f t="shared" si="342"/>
        <v>428270.73073150683</v>
      </c>
      <c r="Q3632" s="238">
        <f t="shared" si="343"/>
        <v>2305053.5692684934</v>
      </c>
      <c r="R3632" s="89">
        <v>0.05</v>
      </c>
      <c r="S3632" s="238">
        <f t="shared" si="340"/>
        <v>2189800.8908050689</v>
      </c>
    </row>
    <row r="3633" spans="2:19" ht="15" customHeight="1" x14ac:dyDescent="0.25">
      <c r="B3633" s="11">
        <v>3629</v>
      </c>
      <c r="C3633" s="161" t="s">
        <v>1660</v>
      </c>
      <c r="D3633" s="36"/>
      <c r="E3633" s="152">
        <v>43579</v>
      </c>
      <c r="F3633" s="58">
        <v>44482</v>
      </c>
      <c r="G3633" s="5">
        <f t="shared" si="338"/>
        <v>2.473972602739726</v>
      </c>
      <c r="H3633" s="11">
        <v>15</v>
      </c>
      <c r="I3633" s="11"/>
      <c r="J3633" s="87">
        <v>0.05</v>
      </c>
      <c r="K3633" s="88">
        <f t="shared" si="339"/>
        <v>6.3333333333333325E-2</v>
      </c>
      <c r="L3633" s="238">
        <v>2603166</v>
      </c>
      <c r="M3633" s="238">
        <v>2411531.14</v>
      </c>
      <c r="N3633" s="89">
        <v>0.05</v>
      </c>
      <c r="O3633" s="239">
        <f t="shared" si="341"/>
        <v>2733324.3000000003</v>
      </c>
      <c r="P3633" s="238">
        <f t="shared" si="342"/>
        <v>428270.73073150683</v>
      </c>
      <c r="Q3633" s="238">
        <f t="shared" si="343"/>
        <v>2305053.5692684934</v>
      </c>
      <c r="R3633" s="89">
        <v>0.05</v>
      </c>
      <c r="S3633" s="238">
        <f t="shared" si="340"/>
        <v>2189800.8908050689</v>
      </c>
    </row>
    <row r="3634" spans="2:19" ht="15" customHeight="1" x14ac:dyDescent="0.25">
      <c r="B3634" s="11">
        <v>3630</v>
      </c>
      <c r="C3634" s="161" t="s">
        <v>1661</v>
      </c>
      <c r="D3634" s="36"/>
      <c r="E3634" s="152">
        <v>43579</v>
      </c>
      <c r="F3634" s="58">
        <v>44482</v>
      </c>
      <c r="G3634" s="5">
        <f t="shared" si="338"/>
        <v>2.473972602739726</v>
      </c>
      <c r="H3634" s="11">
        <v>15</v>
      </c>
      <c r="I3634" s="11"/>
      <c r="J3634" s="87">
        <v>0.05</v>
      </c>
      <c r="K3634" s="88">
        <f t="shared" si="339"/>
        <v>6.3333333333333325E-2</v>
      </c>
      <c r="L3634" s="238">
        <v>96069772</v>
      </c>
      <c r="M3634" s="238">
        <v>88997492.269999996</v>
      </c>
      <c r="N3634" s="89">
        <v>0.05</v>
      </c>
      <c r="O3634" s="239">
        <f t="shared" si="341"/>
        <v>100873260.60000001</v>
      </c>
      <c r="P3634" s="238">
        <f t="shared" si="342"/>
        <v>15805319.92798356</v>
      </c>
      <c r="Q3634" s="238">
        <f t="shared" si="343"/>
        <v>85067940.672016442</v>
      </c>
      <c r="R3634" s="89">
        <v>0.05</v>
      </c>
      <c r="S3634" s="238">
        <f t="shared" si="340"/>
        <v>80814543.63841562</v>
      </c>
    </row>
    <row r="3635" spans="2:19" ht="15" customHeight="1" x14ac:dyDescent="0.25">
      <c r="B3635" s="11">
        <v>3631</v>
      </c>
      <c r="C3635" s="161" t="s">
        <v>1661</v>
      </c>
      <c r="D3635" s="36"/>
      <c r="E3635" s="152">
        <v>43579</v>
      </c>
      <c r="F3635" s="58">
        <v>44482</v>
      </c>
      <c r="G3635" s="5">
        <f t="shared" si="338"/>
        <v>2.473972602739726</v>
      </c>
      <c r="H3635" s="11">
        <v>15</v>
      </c>
      <c r="I3635" s="11"/>
      <c r="J3635" s="87">
        <v>0.05</v>
      </c>
      <c r="K3635" s="88">
        <f t="shared" si="339"/>
        <v>6.3333333333333325E-2</v>
      </c>
      <c r="L3635" s="238">
        <v>96069772</v>
      </c>
      <c r="M3635" s="238">
        <v>88997492.269999996</v>
      </c>
      <c r="N3635" s="89">
        <v>0.05</v>
      </c>
      <c r="O3635" s="239">
        <f t="shared" si="341"/>
        <v>100873260.60000001</v>
      </c>
      <c r="P3635" s="238">
        <f t="shared" si="342"/>
        <v>15805319.92798356</v>
      </c>
      <c r="Q3635" s="238">
        <f t="shared" si="343"/>
        <v>85067940.672016442</v>
      </c>
      <c r="R3635" s="89">
        <v>0.05</v>
      </c>
      <c r="S3635" s="238">
        <f t="shared" si="340"/>
        <v>80814543.63841562</v>
      </c>
    </row>
    <row r="3636" spans="2:19" ht="15" customHeight="1" x14ac:dyDescent="0.25">
      <c r="B3636" s="11">
        <v>3632</v>
      </c>
      <c r="C3636" s="161" t="s">
        <v>1662</v>
      </c>
      <c r="D3636" s="36"/>
      <c r="E3636" s="152">
        <v>43579</v>
      </c>
      <c r="F3636" s="58">
        <v>44482</v>
      </c>
      <c r="G3636" s="5">
        <f t="shared" si="338"/>
        <v>2.473972602739726</v>
      </c>
      <c r="H3636" s="11">
        <v>25</v>
      </c>
      <c r="I3636" s="11"/>
      <c r="J3636" s="87">
        <v>0.05</v>
      </c>
      <c r="K3636" s="88">
        <f t="shared" si="339"/>
        <v>3.7999999999999999E-2</v>
      </c>
      <c r="L3636" s="238">
        <v>53627021</v>
      </c>
      <c r="M3636" s="238">
        <v>49679210.100000001</v>
      </c>
      <c r="N3636" s="89">
        <v>0.05</v>
      </c>
      <c r="O3636" s="239">
        <f t="shared" si="341"/>
        <v>56308372.050000004</v>
      </c>
      <c r="P3636" s="238">
        <f t="shared" si="342"/>
        <v>5293604.0507498626</v>
      </c>
      <c r="Q3636" s="238">
        <f t="shared" si="343"/>
        <v>51014767.999250144</v>
      </c>
      <c r="R3636" s="89">
        <v>0.05</v>
      </c>
      <c r="S3636" s="238">
        <f t="shared" si="340"/>
        <v>48464029.599287637</v>
      </c>
    </row>
    <row r="3637" spans="2:19" ht="15" customHeight="1" x14ac:dyDescent="0.25">
      <c r="B3637" s="11">
        <v>3633</v>
      </c>
      <c r="C3637" s="161" t="s">
        <v>1662</v>
      </c>
      <c r="D3637" s="36"/>
      <c r="E3637" s="152">
        <v>43579</v>
      </c>
      <c r="F3637" s="58">
        <v>44482</v>
      </c>
      <c r="G3637" s="5">
        <f t="shared" si="338"/>
        <v>2.473972602739726</v>
      </c>
      <c r="H3637" s="11">
        <v>25</v>
      </c>
      <c r="I3637" s="11"/>
      <c r="J3637" s="87">
        <v>0.05</v>
      </c>
      <c r="K3637" s="88">
        <f t="shared" si="339"/>
        <v>3.7999999999999999E-2</v>
      </c>
      <c r="L3637" s="238">
        <v>53627021</v>
      </c>
      <c r="M3637" s="238">
        <v>49679210.100000001</v>
      </c>
      <c r="N3637" s="89">
        <v>0.05</v>
      </c>
      <c r="O3637" s="239">
        <f t="shared" si="341"/>
        <v>56308372.050000004</v>
      </c>
      <c r="P3637" s="238">
        <f t="shared" si="342"/>
        <v>5293604.0507498626</v>
      </c>
      <c r="Q3637" s="238">
        <f t="shared" si="343"/>
        <v>51014767.999250144</v>
      </c>
      <c r="R3637" s="89">
        <v>0.05</v>
      </c>
      <c r="S3637" s="238">
        <f t="shared" si="340"/>
        <v>48464029.599287637</v>
      </c>
    </row>
    <row r="3638" spans="2:19" ht="15" customHeight="1" x14ac:dyDescent="0.25">
      <c r="B3638" s="11">
        <v>3634</v>
      </c>
      <c r="C3638" s="161" t="s">
        <v>1663</v>
      </c>
      <c r="D3638" s="36"/>
      <c r="E3638" s="152">
        <v>43579</v>
      </c>
      <c r="F3638" s="58">
        <v>44482</v>
      </c>
      <c r="G3638" s="5">
        <f t="shared" si="338"/>
        <v>2.473972602739726</v>
      </c>
      <c r="H3638" s="11">
        <v>15</v>
      </c>
      <c r="I3638" s="11"/>
      <c r="J3638" s="87">
        <v>0.05</v>
      </c>
      <c r="K3638" s="88">
        <f t="shared" si="339"/>
        <v>6.3333333333333325E-2</v>
      </c>
      <c r="L3638" s="238">
        <v>4508279</v>
      </c>
      <c r="M3638" s="238">
        <v>4176397.19</v>
      </c>
      <c r="N3638" s="89">
        <v>0.05</v>
      </c>
      <c r="O3638" s="239">
        <f t="shared" si="341"/>
        <v>4733692.95</v>
      </c>
      <c r="P3638" s="238">
        <f t="shared" si="342"/>
        <v>741698.35564520536</v>
      </c>
      <c r="Q3638" s="238">
        <f t="shared" si="343"/>
        <v>3991994.5943547948</v>
      </c>
      <c r="R3638" s="89">
        <v>0.05</v>
      </c>
      <c r="S3638" s="238">
        <f t="shared" si="340"/>
        <v>3792394.864637055</v>
      </c>
    </row>
    <row r="3639" spans="2:19" ht="15" customHeight="1" x14ac:dyDescent="0.25">
      <c r="B3639" s="11">
        <v>3635</v>
      </c>
      <c r="C3639" s="161" t="s">
        <v>1664</v>
      </c>
      <c r="D3639" s="36"/>
      <c r="E3639" s="152">
        <v>43579</v>
      </c>
      <c r="F3639" s="58">
        <v>44482</v>
      </c>
      <c r="G3639" s="5">
        <f t="shared" si="338"/>
        <v>2.473972602739726</v>
      </c>
      <c r="H3639" s="11">
        <v>8</v>
      </c>
      <c r="I3639" s="11"/>
      <c r="J3639" s="87">
        <v>0.05</v>
      </c>
      <c r="K3639" s="88">
        <f t="shared" si="339"/>
        <v>0.11874999999999999</v>
      </c>
      <c r="L3639" s="238">
        <v>194220</v>
      </c>
      <c r="M3639" s="238">
        <v>179922.28</v>
      </c>
      <c r="N3639" s="89">
        <v>0.05</v>
      </c>
      <c r="O3639" s="239">
        <f t="shared" si="341"/>
        <v>203931</v>
      </c>
      <c r="P3639" s="238">
        <f t="shared" si="342"/>
        <v>59911.71518835616</v>
      </c>
      <c r="Q3639" s="238">
        <f t="shared" si="343"/>
        <v>144019.28481164383</v>
      </c>
      <c r="R3639" s="89">
        <v>0.05</v>
      </c>
      <c r="S3639" s="238">
        <f t="shared" si="340"/>
        <v>136818.32057106163</v>
      </c>
    </row>
    <row r="3640" spans="2:19" ht="15" customHeight="1" x14ac:dyDescent="0.25">
      <c r="B3640" s="11">
        <v>3636</v>
      </c>
      <c r="C3640" s="161" t="s">
        <v>1664</v>
      </c>
      <c r="D3640" s="36"/>
      <c r="E3640" s="152">
        <v>43579</v>
      </c>
      <c r="F3640" s="58">
        <v>44482</v>
      </c>
      <c r="G3640" s="5">
        <f t="shared" si="338"/>
        <v>2.473972602739726</v>
      </c>
      <c r="H3640" s="11">
        <v>8</v>
      </c>
      <c r="I3640" s="11"/>
      <c r="J3640" s="87">
        <v>0.05</v>
      </c>
      <c r="K3640" s="88">
        <f t="shared" si="339"/>
        <v>0.11874999999999999</v>
      </c>
      <c r="L3640" s="238">
        <v>194220</v>
      </c>
      <c r="M3640" s="238">
        <v>179922.28</v>
      </c>
      <c r="N3640" s="89">
        <v>0.05</v>
      </c>
      <c r="O3640" s="239">
        <f t="shared" si="341"/>
        <v>203931</v>
      </c>
      <c r="P3640" s="238">
        <f t="shared" si="342"/>
        <v>59911.71518835616</v>
      </c>
      <c r="Q3640" s="238">
        <f t="shared" si="343"/>
        <v>144019.28481164383</v>
      </c>
      <c r="R3640" s="89">
        <v>0.05</v>
      </c>
      <c r="S3640" s="238">
        <f t="shared" si="340"/>
        <v>136818.32057106163</v>
      </c>
    </row>
    <row r="3641" spans="2:19" ht="15" customHeight="1" x14ac:dyDescent="0.25">
      <c r="B3641" s="11">
        <v>3637</v>
      </c>
      <c r="C3641" s="161" t="s">
        <v>1664</v>
      </c>
      <c r="D3641" s="36"/>
      <c r="E3641" s="152">
        <v>43579</v>
      </c>
      <c r="F3641" s="58">
        <v>44482</v>
      </c>
      <c r="G3641" s="5">
        <f t="shared" si="338"/>
        <v>2.473972602739726</v>
      </c>
      <c r="H3641" s="11">
        <v>8</v>
      </c>
      <c r="I3641" s="11"/>
      <c r="J3641" s="87">
        <v>0.05</v>
      </c>
      <c r="K3641" s="88">
        <f t="shared" si="339"/>
        <v>0.11874999999999999</v>
      </c>
      <c r="L3641" s="238">
        <v>194220</v>
      </c>
      <c r="M3641" s="238">
        <v>179922.28</v>
      </c>
      <c r="N3641" s="89">
        <v>0.05</v>
      </c>
      <c r="O3641" s="239">
        <f t="shared" si="341"/>
        <v>203931</v>
      </c>
      <c r="P3641" s="238">
        <f t="shared" si="342"/>
        <v>59911.71518835616</v>
      </c>
      <c r="Q3641" s="238">
        <f t="shared" si="343"/>
        <v>144019.28481164383</v>
      </c>
      <c r="R3641" s="89">
        <v>0.05</v>
      </c>
      <c r="S3641" s="238">
        <f t="shared" si="340"/>
        <v>136818.32057106163</v>
      </c>
    </row>
    <row r="3642" spans="2:19" ht="15" customHeight="1" x14ac:dyDescent="0.25">
      <c r="B3642" s="11">
        <v>3638</v>
      </c>
      <c r="C3642" s="161" t="s">
        <v>1664</v>
      </c>
      <c r="D3642" s="36"/>
      <c r="E3642" s="152">
        <v>43579</v>
      </c>
      <c r="F3642" s="58">
        <v>44482</v>
      </c>
      <c r="G3642" s="5">
        <f t="shared" si="338"/>
        <v>2.473972602739726</v>
      </c>
      <c r="H3642" s="11">
        <v>8</v>
      </c>
      <c r="I3642" s="11"/>
      <c r="J3642" s="87">
        <v>0.05</v>
      </c>
      <c r="K3642" s="88">
        <f t="shared" si="339"/>
        <v>0.11874999999999999</v>
      </c>
      <c r="L3642" s="238">
        <v>194220</v>
      </c>
      <c r="M3642" s="238">
        <v>179922.28</v>
      </c>
      <c r="N3642" s="89">
        <v>0.05</v>
      </c>
      <c r="O3642" s="239">
        <f t="shared" si="341"/>
        <v>203931</v>
      </c>
      <c r="P3642" s="238">
        <f t="shared" si="342"/>
        <v>59911.71518835616</v>
      </c>
      <c r="Q3642" s="238">
        <f t="shared" si="343"/>
        <v>144019.28481164383</v>
      </c>
      <c r="R3642" s="89">
        <v>0.05</v>
      </c>
      <c r="S3642" s="238">
        <f t="shared" si="340"/>
        <v>136818.32057106163</v>
      </c>
    </row>
    <row r="3643" spans="2:19" ht="15" customHeight="1" x14ac:dyDescent="0.25">
      <c r="B3643" s="11">
        <v>3639</v>
      </c>
      <c r="C3643" s="161" t="s">
        <v>1665</v>
      </c>
      <c r="D3643" s="36"/>
      <c r="E3643" s="152">
        <v>43579</v>
      </c>
      <c r="F3643" s="58">
        <v>44482</v>
      </c>
      <c r="G3643" s="5">
        <f t="shared" si="338"/>
        <v>2.473972602739726</v>
      </c>
      <c r="H3643" s="11">
        <v>5</v>
      </c>
      <c r="I3643" s="11"/>
      <c r="J3643" s="87">
        <v>0.05</v>
      </c>
      <c r="K3643" s="88">
        <f t="shared" si="339"/>
        <v>0.19</v>
      </c>
      <c r="L3643" s="238">
        <v>3378504</v>
      </c>
      <c r="M3643" s="238">
        <v>3129791.79</v>
      </c>
      <c r="N3643" s="89">
        <v>0.05</v>
      </c>
      <c r="O3643" s="239">
        <f t="shared" si="341"/>
        <v>3547429.2</v>
      </c>
      <c r="P3643" s="238">
        <f t="shared" si="342"/>
        <v>1667486.1036821918</v>
      </c>
      <c r="Q3643" s="238">
        <f t="shared" si="343"/>
        <v>1879943.0963178084</v>
      </c>
      <c r="R3643" s="89">
        <v>0.05</v>
      </c>
      <c r="S3643" s="238">
        <f t="shared" si="340"/>
        <v>1785945.9415019178</v>
      </c>
    </row>
    <row r="3644" spans="2:19" ht="15" customHeight="1" x14ac:dyDescent="0.25">
      <c r="B3644" s="11">
        <v>3640</v>
      </c>
      <c r="C3644" s="161" t="s">
        <v>1666</v>
      </c>
      <c r="D3644" s="36"/>
      <c r="E3644" s="152">
        <v>43579</v>
      </c>
      <c r="F3644" s="58">
        <v>44482</v>
      </c>
      <c r="G3644" s="5">
        <f t="shared" si="338"/>
        <v>2.473972602739726</v>
      </c>
      <c r="H3644" s="11">
        <v>5</v>
      </c>
      <c r="I3644" s="11"/>
      <c r="J3644" s="87">
        <v>0.05</v>
      </c>
      <c r="K3644" s="88">
        <f t="shared" si="339"/>
        <v>0.19</v>
      </c>
      <c r="L3644" s="238">
        <v>4416072</v>
      </c>
      <c r="M3644" s="238">
        <v>4090978.11</v>
      </c>
      <c r="N3644" s="89">
        <v>0.05</v>
      </c>
      <c r="O3644" s="239">
        <f t="shared" si="341"/>
        <v>4636875.6000000006</v>
      </c>
      <c r="P3644" s="238">
        <f t="shared" si="342"/>
        <v>2179585.6073753424</v>
      </c>
      <c r="Q3644" s="238">
        <f t="shared" si="343"/>
        <v>2457289.9926246582</v>
      </c>
      <c r="R3644" s="89">
        <v>0.05</v>
      </c>
      <c r="S3644" s="238">
        <f t="shared" si="340"/>
        <v>2334425.4929934251</v>
      </c>
    </row>
    <row r="3645" spans="2:19" ht="15" customHeight="1" x14ac:dyDescent="0.25">
      <c r="B3645" s="11">
        <v>3641</v>
      </c>
      <c r="C3645" s="161" t="s">
        <v>1667</v>
      </c>
      <c r="D3645" s="36"/>
      <c r="E3645" s="152">
        <v>43579</v>
      </c>
      <c r="F3645" s="58">
        <v>44482</v>
      </c>
      <c r="G3645" s="5">
        <f t="shared" si="338"/>
        <v>2.473972602739726</v>
      </c>
      <c r="H3645" s="11">
        <v>5</v>
      </c>
      <c r="I3645" s="11"/>
      <c r="J3645" s="87">
        <v>0.05</v>
      </c>
      <c r="K3645" s="88">
        <f t="shared" si="339"/>
        <v>0.19</v>
      </c>
      <c r="L3645" s="238">
        <v>2110216</v>
      </c>
      <c r="M3645" s="238">
        <v>1954870.17</v>
      </c>
      <c r="N3645" s="89">
        <v>0.05</v>
      </c>
      <c r="O3645" s="239">
        <f t="shared" si="341"/>
        <v>2215726.8000000003</v>
      </c>
      <c r="P3645" s="238">
        <f t="shared" si="342"/>
        <v>1041513.0056876714</v>
      </c>
      <c r="Q3645" s="238">
        <f t="shared" si="343"/>
        <v>1174213.794312329</v>
      </c>
      <c r="R3645" s="89">
        <v>0.05</v>
      </c>
      <c r="S3645" s="238">
        <f t="shared" si="340"/>
        <v>1115503.1045967126</v>
      </c>
    </row>
    <row r="3646" spans="2:19" ht="15" customHeight="1" x14ac:dyDescent="0.25">
      <c r="B3646" s="11">
        <v>3642</v>
      </c>
      <c r="C3646" s="161" t="s">
        <v>1668</v>
      </c>
      <c r="D3646" s="36"/>
      <c r="E3646" s="152">
        <v>43579</v>
      </c>
      <c r="F3646" s="58">
        <v>44482</v>
      </c>
      <c r="G3646" s="5">
        <f t="shared" si="338"/>
        <v>2.473972602739726</v>
      </c>
      <c r="H3646" s="11">
        <v>5</v>
      </c>
      <c r="I3646" s="11"/>
      <c r="J3646" s="87">
        <v>0.05</v>
      </c>
      <c r="K3646" s="88">
        <f t="shared" si="339"/>
        <v>0.19</v>
      </c>
      <c r="L3646" s="238">
        <v>4112492</v>
      </c>
      <c r="M3646" s="238">
        <v>3809746.48</v>
      </c>
      <c r="N3646" s="89">
        <v>0.05</v>
      </c>
      <c r="O3646" s="239">
        <f t="shared" si="341"/>
        <v>4318116.6000000006</v>
      </c>
      <c r="P3646" s="238">
        <f t="shared" si="342"/>
        <v>2029751.4111287673</v>
      </c>
      <c r="Q3646" s="238">
        <f t="shared" si="343"/>
        <v>2288365.1888712333</v>
      </c>
      <c r="R3646" s="89">
        <v>0.05</v>
      </c>
      <c r="S3646" s="238">
        <f t="shared" si="340"/>
        <v>2173946.9294276717</v>
      </c>
    </row>
    <row r="3647" spans="2:19" ht="15" customHeight="1" x14ac:dyDescent="0.25">
      <c r="B3647" s="11">
        <v>3643</v>
      </c>
      <c r="C3647" s="161" t="s">
        <v>1669</v>
      </c>
      <c r="D3647" s="36"/>
      <c r="E3647" s="152">
        <v>43579</v>
      </c>
      <c r="F3647" s="58">
        <v>44482</v>
      </c>
      <c r="G3647" s="5">
        <f t="shared" si="338"/>
        <v>2.473972602739726</v>
      </c>
      <c r="H3647" s="11">
        <v>5</v>
      </c>
      <c r="I3647" s="11"/>
      <c r="J3647" s="87">
        <v>0.05</v>
      </c>
      <c r="K3647" s="88">
        <f t="shared" si="339"/>
        <v>0.19</v>
      </c>
      <c r="L3647" s="238">
        <v>4112492</v>
      </c>
      <c r="M3647" s="238">
        <v>3809746.48</v>
      </c>
      <c r="N3647" s="89">
        <v>0.05</v>
      </c>
      <c r="O3647" s="239">
        <f t="shared" si="341"/>
        <v>4318116.6000000006</v>
      </c>
      <c r="P3647" s="238">
        <f t="shared" si="342"/>
        <v>2029751.4111287673</v>
      </c>
      <c r="Q3647" s="238">
        <f t="shared" si="343"/>
        <v>2288365.1888712333</v>
      </c>
      <c r="R3647" s="89">
        <v>0.05</v>
      </c>
      <c r="S3647" s="238">
        <f t="shared" si="340"/>
        <v>2173946.9294276717</v>
      </c>
    </row>
    <row r="3648" spans="2:19" ht="15" customHeight="1" x14ac:dyDescent="0.25">
      <c r="B3648" s="11">
        <v>3644</v>
      </c>
      <c r="C3648" s="161" t="s">
        <v>1670</v>
      </c>
      <c r="D3648" s="36"/>
      <c r="E3648" s="152">
        <v>43579</v>
      </c>
      <c r="F3648" s="58">
        <v>44482</v>
      </c>
      <c r="G3648" s="5">
        <f t="shared" si="338"/>
        <v>2.473972602739726</v>
      </c>
      <c r="H3648" s="11">
        <v>8</v>
      </c>
      <c r="I3648" s="11"/>
      <c r="J3648" s="87">
        <v>0.05</v>
      </c>
      <c r="K3648" s="88">
        <f t="shared" si="339"/>
        <v>0.11874999999999999</v>
      </c>
      <c r="L3648" s="238">
        <v>59367</v>
      </c>
      <c r="M3648" s="238">
        <v>54996.63</v>
      </c>
      <c r="N3648" s="89">
        <v>0.05</v>
      </c>
      <c r="O3648" s="239">
        <f t="shared" si="341"/>
        <v>62335.350000000006</v>
      </c>
      <c r="P3648" s="238">
        <f t="shared" si="342"/>
        <v>18313.143834760274</v>
      </c>
      <c r="Q3648" s="238">
        <f t="shared" si="343"/>
        <v>44022.206165239731</v>
      </c>
      <c r="R3648" s="89">
        <v>0.05</v>
      </c>
      <c r="S3648" s="238">
        <f t="shared" si="340"/>
        <v>41821.095856977743</v>
      </c>
    </row>
    <row r="3649" spans="2:19" ht="15" customHeight="1" x14ac:dyDescent="0.25">
      <c r="B3649" s="11">
        <v>3645</v>
      </c>
      <c r="C3649" s="161" t="s">
        <v>1670</v>
      </c>
      <c r="D3649" s="36"/>
      <c r="E3649" s="152">
        <v>43579</v>
      </c>
      <c r="F3649" s="58">
        <v>44482</v>
      </c>
      <c r="G3649" s="5">
        <f t="shared" si="338"/>
        <v>2.473972602739726</v>
      </c>
      <c r="H3649" s="11">
        <v>8</v>
      </c>
      <c r="I3649" s="11"/>
      <c r="J3649" s="87">
        <v>0.05</v>
      </c>
      <c r="K3649" s="88">
        <f t="shared" si="339"/>
        <v>0.11874999999999999</v>
      </c>
      <c r="L3649" s="238">
        <v>59367</v>
      </c>
      <c r="M3649" s="238">
        <v>54996.63</v>
      </c>
      <c r="N3649" s="89">
        <v>0.05</v>
      </c>
      <c r="O3649" s="239">
        <f t="shared" si="341"/>
        <v>62335.350000000006</v>
      </c>
      <c r="P3649" s="238">
        <f t="shared" si="342"/>
        <v>18313.143834760274</v>
      </c>
      <c r="Q3649" s="238">
        <f t="shared" si="343"/>
        <v>44022.206165239731</v>
      </c>
      <c r="R3649" s="89">
        <v>0.05</v>
      </c>
      <c r="S3649" s="238">
        <f t="shared" si="340"/>
        <v>41821.095856977743</v>
      </c>
    </row>
    <row r="3650" spans="2:19" ht="15" customHeight="1" x14ac:dyDescent="0.25">
      <c r="B3650" s="11">
        <v>3646</v>
      </c>
      <c r="C3650" s="161" t="s">
        <v>1671</v>
      </c>
      <c r="D3650" s="36"/>
      <c r="E3650" s="152">
        <v>43733</v>
      </c>
      <c r="F3650" s="58">
        <v>44482</v>
      </c>
      <c r="G3650" s="5">
        <f t="shared" si="338"/>
        <v>2.0520547945205481</v>
      </c>
      <c r="H3650" s="11">
        <v>8</v>
      </c>
      <c r="I3650" s="11"/>
      <c r="J3650" s="87">
        <v>0.05</v>
      </c>
      <c r="K3650" s="88">
        <f t="shared" si="339"/>
        <v>0.11874999999999999</v>
      </c>
      <c r="L3650" s="238">
        <v>883754</v>
      </c>
      <c r="M3650" s="238">
        <v>832827.55</v>
      </c>
      <c r="N3650" s="89">
        <v>0.05</v>
      </c>
      <c r="O3650" s="239">
        <f t="shared" si="341"/>
        <v>927941.70000000007</v>
      </c>
      <c r="P3650" s="238">
        <f t="shared" si="342"/>
        <v>226122.23172431509</v>
      </c>
      <c r="Q3650" s="238">
        <f t="shared" si="343"/>
        <v>701819.46827568498</v>
      </c>
      <c r="R3650" s="89">
        <v>0.05</v>
      </c>
      <c r="S3650" s="238">
        <f t="shared" si="340"/>
        <v>666728.49486190069</v>
      </c>
    </row>
    <row r="3651" spans="2:19" ht="15" customHeight="1" x14ac:dyDescent="0.25">
      <c r="B3651" s="11">
        <v>3647</v>
      </c>
      <c r="C3651" s="161" t="s">
        <v>1671</v>
      </c>
      <c r="D3651" s="36"/>
      <c r="E3651" s="152">
        <v>43733</v>
      </c>
      <c r="F3651" s="58">
        <v>44482</v>
      </c>
      <c r="G3651" s="5">
        <f t="shared" si="338"/>
        <v>2.0520547945205481</v>
      </c>
      <c r="H3651" s="11">
        <v>8</v>
      </c>
      <c r="I3651" s="11"/>
      <c r="J3651" s="87">
        <v>0.05</v>
      </c>
      <c r="K3651" s="88">
        <f t="shared" si="339"/>
        <v>0.11874999999999999</v>
      </c>
      <c r="L3651" s="238">
        <v>883754</v>
      </c>
      <c r="M3651" s="238">
        <v>832827.55</v>
      </c>
      <c r="N3651" s="89">
        <v>0.05</v>
      </c>
      <c r="O3651" s="239">
        <f t="shared" si="341"/>
        <v>927941.70000000007</v>
      </c>
      <c r="P3651" s="238">
        <f t="shared" si="342"/>
        <v>226122.23172431509</v>
      </c>
      <c r="Q3651" s="238">
        <f t="shared" si="343"/>
        <v>701819.46827568498</v>
      </c>
      <c r="R3651" s="89">
        <v>0.05</v>
      </c>
      <c r="S3651" s="238">
        <f t="shared" si="340"/>
        <v>666728.49486190069</v>
      </c>
    </row>
    <row r="3652" spans="2:19" ht="15" customHeight="1" x14ac:dyDescent="0.25">
      <c r="B3652" s="11">
        <v>3648</v>
      </c>
      <c r="C3652" s="161" t="s">
        <v>1672</v>
      </c>
      <c r="D3652" s="36"/>
      <c r="E3652" s="152">
        <v>43579</v>
      </c>
      <c r="F3652" s="58">
        <v>44482</v>
      </c>
      <c r="G3652" s="5">
        <f t="shared" si="338"/>
        <v>2.473972602739726</v>
      </c>
      <c r="H3652" s="11">
        <v>8</v>
      </c>
      <c r="I3652" s="11"/>
      <c r="J3652" s="87">
        <v>0.05</v>
      </c>
      <c r="K3652" s="88">
        <f t="shared" si="339"/>
        <v>0.11874999999999999</v>
      </c>
      <c r="L3652" s="238">
        <v>182148</v>
      </c>
      <c r="M3652" s="238">
        <v>168738.98</v>
      </c>
      <c r="N3652" s="89">
        <v>0.05</v>
      </c>
      <c r="O3652" s="239">
        <f t="shared" si="341"/>
        <v>191255.4</v>
      </c>
      <c r="P3652" s="238">
        <f t="shared" si="342"/>
        <v>56187.823592465742</v>
      </c>
      <c r="Q3652" s="238">
        <f t="shared" si="343"/>
        <v>135067.57640753424</v>
      </c>
      <c r="R3652" s="89">
        <v>0.05</v>
      </c>
      <c r="S3652" s="238">
        <f t="shared" si="340"/>
        <v>128314.19758715753</v>
      </c>
    </row>
    <row r="3653" spans="2:19" ht="15" customHeight="1" x14ac:dyDescent="0.25">
      <c r="B3653" s="11">
        <v>3649</v>
      </c>
      <c r="C3653" s="161" t="s">
        <v>1672</v>
      </c>
      <c r="D3653" s="36"/>
      <c r="E3653" s="152">
        <v>43579</v>
      </c>
      <c r="F3653" s="58">
        <v>44482</v>
      </c>
      <c r="G3653" s="5">
        <f t="shared" ref="G3653:G3685" si="344">(F3653-E3653)/(EDATE(F3653,12)-F3653)</f>
        <v>2.473972602739726</v>
      </c>
      <c r="H3653" s="11">
        <v>8</v>
      </c>
      <c r="I3653" s="11"/>
      <c r="J3653" s="87">
        <v>0.05</v>
      </c>
      <c r="K3653" s="88">
        <f t="shared" ref="K3653:K3685" si="345">(1-J3653)/H3653</f>
        <v>0.11874999999999999</v>
      </c>
      <c r="L3653" s="238">
        <v>182148</v>
      </c>
      <c r="M3653" s="238">
        <v>168738.98</v>
      </c>
      <c r="N3653" s="89">
        <v>0.05</v>
      </c>
      <c r="O3653" s="239">
        <f t="shared" si="341"/>
        <v>191255.4</v>
      </c>
      <c r="P3653" s="238">
        <f t="shared" si="342"/>
        <v>56187.823592465742</v>
      </c>
      <c r="Q3653" s="238">
        <f t="shared" si="343"/>
        <v>135067.57640753424</v>
      </c>
      <c r="R3653" s="89">
        <v>0.05</v>
      </c>
      <c r="S3653" s="238">
        <f t="shared" ref="S3653:S3685" si="346">IF(M3653&lt;=0,0,IF(Q3653&lt;=J3653*O3653,J3653*O3653,Q3653*(1-R3653)))</f>
        <v>128314.19758715753</v>
      </c>
    </row>
    <row r="3654" spans="2:19" ht="15" customHeight="1" x14ac:dyDescent="0.25">
      <c r="B3654" s="11">
        <v>3650</v>
      </c>
      <c r="C3654" s="161" t="s">
        <v>1673</v>
      </c>
      <c r="D3654" s="36"/>
      <c r="E3654" s="152">
        <v>43579</v>
      </c>
      <c r="F3654" s="58">
        <v>44482</v>
      </c>
      <c r="G3654" s="5">
        <f t="shared" si="344"/>
        <v>2.473972602739726</v>
      </c>
      <c r="H3654" s="11">
        <v>8</v>
      </c>
      <c r="I3654" s="11"/>
      <c r="J3654" s="87">
        <v>0.05</v>
      </c>
      <c r="K3654" s="88">
        <f t="shared" si="345"/>
        <v>0.11874999999999999</v>
      </c>
      <c r="L3654" s="238">
        <v>253658</v>
      </c>
      <c r="M3654" s="238">
        <v>234984.7</v>
      </c>
      <c r="N3654" s="89">
        <v>0.05</v>
      </c>
      <c r="O3654" s="239">
        <f t="shared" ref="O3654:O3685" si="347">L3654*(1+N3654)</f>
        <v>266340.90000000002</v>
      </c>
      <c r="P3654" s="238">
        <f t="shared" ref="P3654:P3685" si="348">O3654*K3654*G3654</f>
        <v>78246.76063869863</v>
      </c>
      <c r="Q3654" s="238">
        <f t="shared" ref="Q3654:Q3685" si="349">MAX(O3654-P3654,0)</f>
        <v>188094.13936130138</v>
      </c>
      <c r="R3654" s="89">
        <v>0.05</v>
      </c>
      <c r="S3654" s="238">
        <f t="shared" si="346"/>
        <v>178689.43239323629</v>
      </c>
    </row>
    <row r="3655" spans="2:19" ht="15" customHeight="1" x14ac:dyDescent="0.25">
      <c r="B3655" s="11">
        <v>3651</v>
      </c>
      <c r="C3655" s="161" t="s">
        <v>1673</v>
      </c>
      <c r="D3655" s="36"/>
      <c r="E3655" s="152">
        <v>43579</v>
      </c>
      <c r="F3655" s="58">
        <v>44482</v>
      </c>
      <c r="G3655" s="5">
        <f t="shared" si="344"/>
        <v>2.473972602739726</v>
      </c>
      <c r="H3655" s="11">
        <v>8</v>
      </c>
      <c r="I3655" s="11"/>
      <c r="J3655" s="87">
        <v>0.05</v>
      </c>
      <c r="K3655" s="88">
        <f t="shared" si="345"/>
        <v>0.11874999999999999</v>
      </c>
      <c r="L3655" s="238">
        <v>253658</v>
      </c>
      <c r="M3655" s="238">
        <v>234984.7</v>
      </c>
      <c r="N3655" s="89">
        <v>0.05</v>
      </c>
      <c r="O3655" s="239">
        <f t="shared" si="347"/>
        <v>266340.90000000002</v>
      </c>
      <c r="P3655" s="238">
        <f t="shared" si="348"/>
        <v>78246.76063869863</v>
      </c>
      <c r="Q3655" s="238">
        <f t="shared" si="349"/>
        <v>188094.13936130138</v>
      </c>
      <c r="R3655" s="89">
        <v>0.05</v>
      </c>
      <c r="S3655" s="238">
        <f t="shared" si="346"/>
        <v>178689.43239323629</v>
      </c>
    </row>
    <row r="3656" spans="2:19" ht="15" customHeight="1" x14ac:dyDescent="0.25">
      <c r="B3656" s="11">
        <v>3652</v>
      </c>
      <c r="C3656" s="161" t="s">
        <v>1674</v>
      </c>
      <c r="D3656" s="36"/>
      <c r="E3656" s="152">
        <v>43579</v>
      </c>
      <c r="F3656" s="58">
        <v>44482</v>
      </c>
      <c r="G3656" s="5">
        <f t="shared" si="344"/>
        <v>2.473972602739726</v>
      </c>
      <c r="H3656" s="11">
        <v>25</v>
      </c>
      <c r="I3656" s="11"/>
      <c r="J3656" s="87">
        <v>0.05</v>
      </c>
      <c r="K3656" s="88">
        <f t="shared" si="345"/>
        <v>3.7999999999999999E-2</v>
      </c>
      <c r="L3656" s="238">
        <v>58885004</v>
      </c>
      <c r="M3656" s="238">
        <v>54550121.009999998</v>
      </c>
      <c r="N3656" s="89">
        <v>0.05</v>
      </c>
      <c r="O3656" s="239">
        <f t="shared" si="347"/>
        <v>61829254.200000003</v>
      </c>
      <c r="P3656" s="238">
        <f t="shared" si="348"/>
        <v>5812627.4756679451</v>
      </c>
      <c r="Q3656" s="238">
        <f t="shared" si="349"/>
        <v>56016626.724332057</v>
      </c>
      <c r="R3656" s="89">
        <v>0.05</v>
      </c>
      <c r="S3656" s="238">
        <f t="shared" si="346"/>
        <v>53215795.388115451</v>
      </c>
    </row>
    <row r="3657" spans="2:19" ht="15" customHeight="1" x14ac:dyDescent="0.25">
      <c r="B3657" s="11">
        <v>3653</v>
      </c>
      <c r="C3657" s="161" t="s">
        <v>1675</v>
      </c>
      <c r="D3657" s="36"/>
      <c r="E3657" s="152">
        <v>43733</v>
      </c>
      <c r="F3657" s="58">
        <v>44482</v>
      </c>
      <c r="G3657" s="5">
        <f t="shared" si="344"/>
        <v>2.0520547945205481</v>
      </c>
      <c r="H3657" s="11">
        <v>25</v>
      </c>
      <c r="I3657" s="11"/>
      <c r="J3657" s="87">
        <v>0.05</v>
      </c>
      <c r="K3657" s="88">
        <f t="shared" si="345"/>
        <v>3.7999999999999999E-2</v>
      </c>
      <c r="L3657" s="238">
        <v>70163216</v>
      </c>
      <c r="M3657" s="238">
        <v>66120050.380000003</v>
      </c>
      <c r="N3657" s="89">
        <v>0.05</v>
      </c>
      <c r="O3657" s="239">
        <f t="shared" si="347"/>
        <v>73671376.799999997</v>
      </c>
      <c r="P3657" s="238">
        <f t="shared" si="348"/>
        <v>5744752.6752920542</v>
      </c>
      <c r="Q3657" s="238">
        <f t="shared" si="349"/>
        <v>67926624.124707937</v>
      </c>
      <c r="R3657" s="89">
        <v>0.05</v>
      </c>
      <c r="S3657" s="238">
        <f t="shared" si="346"/>
        <v>64530292.918472536</v>
      </c>
    </row>
    <row r="3658" spans="2:19" ht="15" customHeight="1" x14ac:dyDescent="0.25">
      <c r="B3658" s="11">
        <v>3654</v>
      </c>
      <c r="C3658" s="161" t="s">
        <v>1676</v>
      </c>
      <c r="D3658" s="36"/>
      <c r="E3658" s="152">
        <v>43579</v>
      </c>
      <c r="F3658" s="58">
        <v>44482</v>
      </c>
      <c r="G3658" s="5">
        <f t="shared" si="344"/>
        <v>2.473972602739726</v>
      </c>
      <c r="H3658" s="11">
        <v>25</v>
      </c>
      <c r="I3658" s="11"/>
      <c r="J3658" s="87">
        <v>0.05</v>
      </c>
      <c r="K3658" s="88">
        <f t="shared" si="345"/>
        <v>3.7999999999999999E-2</v>
      </c>
      <c r="L3658" s="238">
        <v>25881945</v>
      </c>
      <c r="M3658" s="238">
        <v>23976617.75</v>
      </c>
      <c r="N3658" s="89">
        <v>0.05</v>
      </c>
      <c r="O3658" s="239">
        <f t="shared" si="347"/>
        <v>27176042.25</v>
      </c>
      <c r="P3658" s="238">
        <f t="shared" si="348"/>
        <v>2554845.7911410956</v>
      </c>
      <c r="Q3658" s="238">
        <f t="shared" si="349"/>
        <v>24621196.458858903</v>
      </c>
      <c r="R3658" s="89">
        <v>0.05</v>
      </c>
      <c r="S3658" s="238">
        <f t="shared" si="346"/>
        <v>23390136.635915957</v>
      </c>
    </row>
    <row r="3659" spans="2:19" ht="15" customHeight="1" x14ac:dyDescent="0.25">
      <c r="B3659" s="11">
        <v>3655</v>
      </c>
      <c r="C3659" s="161" t="s">
        <v>1677</v>
      </c>
      <c r="D3659" s="36"/>
      <c r="E3659" s="152">
        <v>43579</v>
      </c>
      <c r="F3659" s="58">
        <v>44482</v>
      </c>
      <c r="G3659" s="5">
        <f t="shared" si="344"/>
        <v>2.473972602739726</v>
      </c>
      <c r="H3659" s="11">
        <v>15</v>
      </c>
      <c r="I3659" s="11"/>
      <c r="J3659" s="87">
        <v>0.05</v>
      </c>
      <c r="K3659" s="88">
        <f t="shared" si="345"/>
        <v>6.3333333333333325E-2</v>
      </c>
      <c r="L3659" s="238">
        <v>9517057</v>
      </c>
      <c r="M3659" s="238">
        <v>8816448.5999999996</v>
      </c>
      <c r="N3659" s="89">
        <v>0.05</v>
      </c>
      <c r="O3659" s="239">
        <f t="shared" si="347"/>
        <v>9992909.8499999996</v>
      </c>
      <c r="P3659" s="238">
        <f t="shared" si="348"/>
        <v>1565738.3954013695</v>
      </c>
      <c r="Q3659" s="238">
        <f t="shared" si="349"/>
        <v>8427171.4545986298</v>
      </c>
      <c r="R3659" s="89">
        <v>0.05</v>
      </c>
      <c r="S3659" s="238">
        <f t="shared" si="346"/>
        <v>8005812.8818686977</v>
      </c>
    </row>
    <row r="3660" spans="2:19" ht="15" customHeight="1" x14ac:dyDescent="0.25">
      <c r="B3660" s="11">
        <v>3656</v>
      </c>
      <c r="C3660" s="161" t="s">
        <v>1677</v>
      </c>
      <c r="D3660" s="36"/>
      <c r="E3660" s="152">
        <v>43579</v>
      </c>
      <c r="F3660" s="58">
        <v>44482</v>
      </c>
      <c r="G3660" s="5">
        <f t="shared" si="344"/>
        <v>2.473972602739726</v>
      </c>
      <c r="H3660" s="11">
        <v>15</v>
      </c>
      <c r="I3660" s="11"/>
      <c r="J3660" s="87">
        <v>0.05</v>
      </c>
      <c r="K3660" s="88">
        <f t="shared" si="345"/>
        <v>6.3333333333333325E-2</v>
      </c>
      <c r="L3660" s="238">
        <v>9517057</v>
      </c>
      <c r="M3660" s="238">
        <v>8816448.5999999996</v>
      </c>
      <c r="N3660" s="89">
        <v>0.05</v>
      </c>
      <c r="O3660" s="239">
        <f t="shared" si="347"/>
        <v>9992909.8499999996</v>
      </c>
      <c r="P3660" s="238">
        <f t="shared" si="348"/>
        <v>1565738.3954013695</v>
      </c>
      <c r="Q3660" s="238">
        <f t="shared" si="349"/>
        <v>8427171.4545986298</v>
      </c>
      <c r="R3660" s="89">
        <v>0.05</v>
      </c>
      <c r="S3660" s="238">
        <f t="shared" si="346"/>
        <v>8005812.8818686977</v>
      </c>
    </row>
    <row r="3661" spans="2:19" ht="15" customHeight="1" x14ac:dyDescent="0.25">
      <c r="B3661" s="11">
        <v>3657</v>
      </c>
      <c r="C3661" s="161" t="s">
        <v>1677</v>
      </c>
      <c r="D3661" s="36"/>
      <c r="E3661" s="152">
        <v>43579</v>
      </c>
      <c r="F3661" s="58">
        <v>44482</v>
      </c>
      <c r="G3661" s="5">
        <f t="shared" si="344"/>
        <v>2.473972602739726</v>
      </c>
      <c r="H3661" s="11">
        <v>15</v>
      </c>
      <c r="I3661" s="11"/>
      <c r="J3661" s="87">
        <v>0.05</v>
      </c>
      <c r="K3661" s="88">
        <f t="shared" si="345"/>
        <v>6.3333333333333325E-2</v>
      </c>
      <c r="L3661" s="238">
        <v>9517057</v>
      </c>
      <c r="M3661" s="238">
        <v>8816448.5999999996</v>
      </c>
      <c r="N3661" s="89">
        <v>0.05</v>
      </c>
      <c r="O3661" s="239">
        <f t="shared" si="347"/>
        <v>9992909.8499999996</v>
      </c>
      <c r="P3661" s="238">
        <f t="shared" si="348"/>
        <v>1565738.3954013695</v>
      </c>
      <c r="Q3661" s="238">
        <f t="shared" si="349"/>
        <v>8427171.4545986298</v>
      </c>
      <c r="R3661" s="89">
        <v>0.05</v>
      </c>
      <c r="S3661" s="238">
        <f t="shared" si="346"/>
        <v>8005812.8818686977</v>
      </c>
    </row>
    <row r="3662" spans="2:19" ht="15" customHeight="1" x14ac:dyDescent="0.25">
      <c r="B3662" s="11">
        <v>3658</v>
      </c>
      <c r="C3662" s="161" t="s">
        <v>1677</v>
      </c>
      <c r="D3662" s="36"/>
      <c r="E3662" s="152">
        <v>43579</v>
      </c>
      <c r="F3662" s="58">
        <v>44482</v>
      </c>
      <c r="G3662" s="5">
        <f t="shared" si="344"/>
        <v>2.473972602739726</v>
      </c>
      <c r="H3662" s="11">
        <v>15</v>
      </c>
      <c r="I3662" s="11"/>
      <c r="J3662" s="87">
        <v>0.05</v>
      </c>
      <c r="K3662" s="88">
        <f t="shared" si="345"/>
        <v>6.3333333333333325E-2</v>
      </c>
      <c r="L3662" s="238">
        <v>9517057</v>
      </c>
      <c r="M3662" s="238">
        <v>8816448.5999999996</v>
      </c>
      <c r="N3662" s="89">
        <v>0.05</v>
      </c>
      <c r="O3662" s="239">
        <f t="shared" si="347"/>
        <v>9992909.8499999996</v>
      </c>
      <c r="P3662" s="238">
        <f t="shared" si="348"/>
        <v>1565738.3954013695</v>
      </c>
      <c r="Q3662" s="238">
        <f t="shared" si="349"/>
        <v>8427171.4545986298</v>
      </c>
      <c r="R3662" s="89">
        <v>0.05</v>
      </c>
      <c r="S3662" s="238">
        <f t="shared" si="346"/>
        <v>8005812.8818686977</v>
      </c>
    </row>
    <row r="3663" spans="2:19" ht="15" customHeight="1" x14ac:dyDescent="0.25">
      <c r="B3663" s="11">
        <v>3659</v>
      </c>
      <c r="C3663" s="161" t="s">
        <v>1678</v>
      </c>
      <c r="D3663" s="36"/>
      <c r="E3663" s="152">
        <v>43579</v>
      </c>
      <c r="F3663" s="58">
        <v>44482</v>
      </c>
      <c r="G3663" s="5">
        <f t="shared" si="344"/>
        <v>2.473972602739726</v>
      </c>
      <c r="H3663" s="11">
        <v>15</v>
      </c>
      <c r="I3663" s="11"/>
      <c r="J3663" s="87">
        <v>0.05</v>
      </c>
      <c r="K3663" s="88">
        <f t="shared" si="345"/>
        <v>6.3333333333333325E-2</v>
      </c>
      <c r="L3663" s="238">
        <v>449199</v>
      </c>
      <c r="M3663" s="238">
        <v>416130.74</v>
      </c>
      <c r="N3663" s="89">
        <v>0.05</v>
      </c>
      <c r="O3663" s="239">
        <f t="shared" si="347"/>
        <v>471658.95</v>
      </c>
      <c r="P3663" s="238">
        <f t="shared" si="348"/>
        <v>73901.850275342455</v>
      </c>
      <c r="Q3663" s="238">
        <f t="shared" si="349"/>
        <v>397757.09972465754</v>
      </c>
      <c r="R3663" s="89">
        <v>0.05</v>
      </c>
      <c r="S3663" s="238">
        <f t="shared" si="346"/>
        <v>377869.24473842466</v>
      </c>
    </row>
    <row r="3664" spans="2:19" ht="15" customHeight="1" x14ac:dyDescent="0.25">
      <c r="B3664" s="11">
        <v>3660</v>
      </c>
      <c r="C3664" s="161" t="s">
        <v>1679</v>
      </c>
      <c r="D3664" s="36"/>
      <c r="E3664" s="152">
        <v>43616</v>
      </c>
      <c r="F3664" s="58">
        <v>44482</v>
      </c>
      <c r="G3664" s="5">
        <f t="shared" si="344"/>
        <v>2.3726027397260272</v>
      </c>
      <c r="H3664" s="11">
        <v>10</v>
      </c>
      <c r="I3664" s="11"/>
      <c r="J3664" s="87">
        <v>0.05</v>
      </c>
      <c r="K3664" s="88">
        <f t="shared" si="345"/>
        <v>9.5000000000000001E-2</v>
      </c>
      <c r="L3664" s="238">
        <v>668136</v>
      </c>
      <c r="M3664" s="238">
        <v>621517.42000000004</v>
      </c>
      <c r="N3664" s="89">
        <v>0.05</v>
      </c>
      <c r="O3664" s="239">
        <f t="shared" si="347"/>
        <v>701542.8</v>
      </c>
      <c r="P3664" s="238">
        <f t="shared" si="348"/>
        <v>158125.82508493151</v>
      </c>
      <c r="Q3664" s="238">
        <f t="shared" si="349"/>
        <v>543416.9749150686</v>
      </c>
      <c r="R3664" s="89">
        <v>0.05</v>
      </c>
      <c r="S3664" s="238">
        <f t="shared" si="346"/>
        <v>516246.12616931513</v>
      </c>
    </row>
    <row r="3665" spans="2:19" ht="15" customHeight="1" x14ac:dyDescent="0.25">
      <c r="B3665" s="11">
        <v>3661</v>
      </c>
      <c r="C3665" s="161" t="s">
        <v>1680</v>
      </c>
      <c r="D3665" s="36"/>
      <c r="E3665" s="152">
        <v>43733</v>
      </c>
      <c r="F3665" s="58">
        <v>44482</v>
      </c>
      <c r="G3665" s="5">
        <f t="shared" si="344"/>
        <v>2.0520547945205481</v>
      </c>
      <c r="H3665" s="11">
        <v>15</v>
      </c>
      <c r="I3665" s="11"/>
      <c r="J3665" s="87">
        <v>0.05</v>
      </c>
      <c r="K3665" s="88">
        <f t="shared" si="345"/>
        <v>6.3333333333333325E-2</v>
      </c>
      <c r="L3665" s="238">
        <v>9322574</v>
      </c>
      <c r="M3665" s="238">
        <v>8785359.3100000005</v>
      </c>
      <c r="N3665" s="89">
        <v>0.05</v>
      </c>
      <c r="O3665" s="239">
        <f t="shared" si="347"/>
        <v>9788702.7000000011</v>
      </c>
      <c r="P3665" s="238">
        <f t="shared" si="348"/>
        <v>1272173.7728191782</v>
      </c>
      <c r="Q3665" s="238">
        <f t="shared" si="349"/>
        <v>8516528.9271808229</v>
      </c>
      <c r="R3665" s="89">
        <v>0.05</v>
      </c>
      <c r="S3665" s="238">
        <f t="shared" si="346"/>
        <v>8090702.4808217818</v>
      </c>
    </row>
    <row r="3666" spans="2:19" ht="15" customHeight="1" x14ac:dyDescent="0.25">
      <c r="B3666" s="11">
        <v>3662</v>
      </c>
      <c r="C3666" s="161" t="s">
        <v>1681</v>
      </c>
      <c r="D3666" s="36"/>
      <c r="E3666" s="152">
        <v>43579</v>
      </c>
      <c r="F3666" s="58">
        <v>44482</v>
      </c>
      <c r="G3666" s="5">
        <f t="shared" si="344"/>
        <v>2.473972602739726</v>
      </c>
      <c r="H3666" s="11">
        <v>15</v>
      </c>
      <c r="I3666" s="11"/>
      <c r="J3666" s="87">
        <v>0.05</v>
      </c>
      <c r="K3666" s="88">
        <f t="shared" si="345"/>
        <v>6.3333333333333325E-2</v>
      </c>
      <c r="L3666" s="238">
        <v>3534809</v>
      </c>
      <c r="M3666" s="238">
        <v>3274590.22</v>
      </c>
      <c r="N3666" s="89">
        <v>0.05</v>
      </c>
      <c r="O3666" s="239">
        <f t="shared" si="347"/>
        <v>3711549.45</v>
      </c>
      <c r="P3666" s="238">
        <f t="shared" si="348"/>
        <v>581543.8713575342</v>
      </c>
      <c r="Q3666" s="238">
        <f t="shared" si="349"/>
        <v>3130005.5786424661</v>
      </c>
      <c r="R3666" s="89">
        <v>0.05</v>
      </c>
      <c r="S3666" s="238">
        <f t="shared" si="346"/>
        <v>2973505.2997103427</v>
      </c>
    </row>
    <row r="3667" spans="2:19" ht="15" customHeight="1" x14ac:dyDescent="0.25">
      <c r="B3667" s="11">
        <v>3663</v>
      </c>
      <c r="C3667" s="161" t="s">
        <v>1681</v>
      </c>
      <c r="D3667" s="36"/>
      <c r="E3667" s="152">
        <v>43579</v>
      </c>
      <c r="F3667" s="58">
        <v>44482</v>
      </c>
      <c r="G3667" s="5">
        <f t="shared" si="344"/>
        <v>2.473972602739726</v>
      </c>
      <c r="H3667" s="11">
        <v>15</v>
      </c>
      <c r="I3667" s="11"/>
      <c r="J3667" s="87">
        <v>0.05</v>
      </c>
      <c r="K3667" s="88">
        <f t="shared" si="345"/>
        <v>6.3333333333333325E-2</v>
      </c>
      <c r="L3667" s="238">
        <v>3534809</v>
      </c>
      <c r="M3667" s="238">
        <v>3274590.22</v>
      </c>
      <c r="N3667" s="89">
        <v>0.05</v>
      </c>
      <c r="O3667" s="239">
        <f t="shared" si="347"/>
        <v>3711549.45</v>
      </c>
      <c r="P3667" s="238">
        <f t="shared" si="348"/>
        <v>581543.8713575342</v>
      </c>
      <c r="Q3667" s="238">
        <f t="shared" si="349"/>
        <v>3130005.5786424661</v>
      </c>
      <c r="R3667" s="89">
        <v>0.05</v>
      </c>
      <c r="S3667" s="238">
        <f t="shared" si="346"/>
        <v>2973505.2997103427</v>
      </c>
    </row>
    <row r="3668" spans="2:19" ht="15" customHeight="1" x14ac:dyDescent="0.25">
      <c r="B3668" s="11">
        <v>3664</v>
      </c>
      <c r="C3668" s="161" t="s">
        <v>1682</v>
      </c>
      <c r="D3668" s="36"/>
      <c r="E3668" s="152">
        <v>43579</v>
      </c>
      <c r="F3668" s="58">
        <v>44482</v>
      </c>
      <c r="G3668" s="5">
        <f t="shared" si="344"/>
        <v>2.473972602739726</v>
      </c>
      <c r="H3668" s="11">
        <v>25</v>
      </c>
      <c r="I3668" s="11"/>
      <c r="J3668" s="87">
        <v>0.05</v>
      </c>
      <c r="K3668" s="88">
        <f t="shared" si="345"/>
        <v>3.7999999999999999E-2</v>
      </c>
      <c r="L3668" s="238">
        <v>11908966</v>
      </c>
      <c r="M3668" s="238">
        <v>11032274.640000001</v>
      </c>
      <c r="N3668" s="89">
        <v>0.05</v>
      </c>
      <c r="O3668" s="239">
        <f t="shared" si="347"/>
        <v>12504414.300000001</v>
      </c>
      <c r="P3668" s="238">
        <f t="shared" si="348"/>
        <v>1175551.9788772603</v>
      </c>
      <c r="Q3668" s="238">
        <f t="shared" si="349"/>
        <v>11328862.321122739</v>
      </c>
      <c r="R3668" s="89">
        <v>0.05</v>
      </c>
      <c r="S3668" s="238">
        <f t="shared" si="346"/>
        <v>10762419.205066603</v>
      </c>
    </row>
    <row r="3669" spans="2:19" ht="15" customHeight="1" x14ac:dyDescent="0.25">
      <c r="B3669" s="11">
        <v>3665</v>
      </c>
      <c r="C3669" s="161" t="s">
        <v>1683</v>
      </c>
      <c r="D3669" s="36"/>
      <c r="E3669" s="152">
        <v>43579</v>
      </c>
      <c r="F3669" s="58">
        <v>44482</v>
      </c>
      <c r="G3669" s="5">
        <f t="shared" si="344"/>
        <v>2.473972602739726</v>
      </c>
      <c r="H3669" s="11">
        <v>25</v>
      </c>
      <c r="I3669" s="11"/>
      <c r="J3669" s="87">
        <v>0.05</v>
      </c>
      <c r="K3669" s="88">
        <f t="shared" si="345"/>
        <v>3.7999999999999999E-2</v>
      </c>
      <c r="L3669" s="238">
        <v>41125366</v>
      </c>
      <c r="M3669" s="238">
        <v>38097877.890000001</v>
      </c>
      <c r="N3669" s="89">
        <v>0.05</v>
      </c>
      <c r="O3669" s="239">
        <f t="shared" si="347"/>
        <v>43181634.300000004</v>
      </c>
      <c r="P3669" s="238">
        <f t="shared" si="348"/>
        <v>4059546.8475895892</v>
      </c>
      <c r="Q3669" s="238">
        <f t="shared" si="349"/>
        <v>39122087.452410415</v>
      </c>
      <c r="R3669" s="89">
        <v>0.05</v>
      </c>
      <c r="S3669" s="238">
        <f t="shared" si="346"/>
        <v>37165983.079789892</v>
      </c>
    </row>
    <row r="3670" spans="2:19" ht="15" customHeight="1" x14ac:dyDescent="0.25">
      <c r="B3670" s="11">
        <v>3666</v>
      </c>
      <c r="C3670" s="161" t="s">
        <v>1684</v>
      </c>
      <c r="D3670" s="36"/>
      <c r="E3670" s="152">
        <v>43579</v>
      </c>
      <c r="F3670" s="58">
        <v>44482</v>
      </c>
      <c r="G3670" s="5">
        <f t="shared" si="344"/>
        <v>2.473972602739726</v>
      </c>
      <c r="H3670" s="11">
        <v>40</v>
      </c>
      <c r="I3670" s="11" t="s">
        <v>2585</v>
      </c>
      <c r="J3670" s="87">
        <v>0.05</v>
      </c>
      <c r="K3670" s="88">
        <f t="shared" si="345"/>
        <v>2.375E-2</v>
      </c>
      <c r="L3670" s="238">
        <v>24739068</v>
      </c>
      <c r="M3670" s="238">
        <v>22917874.870000001</v>
      </c>
      <c r="N3670" s="89">
        <v>0.05</v>
      </c>
      <c r="O3670" s="239">
        <f t="shared" si="347"/>
        <v>25976021.400000002</v>
      </c>
      <c r="P3670" s="238">
        <f t="shared" si="348"/>
        <v>1526269.1752047946</v>
      </c>
      <c r="Q3670" s="238">
        <f t="shared" si="349"/>
        <v>24449752.224795207</v>
      </c>
      <c r="R3670" s="89">
        <v>0.05</v>
      </c>
      <c r="S3670" s="238">
        <f t="shared" si="346"/>
        <v>23227264.613555446</v>
      </c>
    </row>
    <row r="3671" spans="2:19" ht="15" customHeight="1" x14ac:dyDescent="0.25">
      <c r="B3671" s="11">
        <v>3667</v>
      </c>
      <c r="C3671" s="161" t="s">
        <v>1685</v>
      </c>
      <c r="D3671" s="36"/>
      <c r="E3671" s="152">
        <v>43921</v>
      </c>
      <c r="F3671" s="58">
        <v>44482</v>
      </c>
      <c r="G3671" s="5">
        <f t="shared" si="344"/>
        <v>1.536986301369863</v>
      </c>
      <c r="H3671" s="11">
        <v>8</v>
      </c>
      <c r="I3671" s="11"/>
      <c r="J3671" s="87">
        <v>0.05</v>
      </c>
      <c r="K3671" s="88">
        <f t="shared" si="345"/>
        <v>0.11874999999999999</v>
      </c>
      <c r="L3671" s="238">
        <v>289679</v>
      </c>
      <c r="M3671" s="238">
        <v>278641.11</v>
      </c>
      <c r="N3671" s="89">
        <v>0.05</v>
      </c>
      <c r="O3671" s="239">
        <f t="shared" si="347"/>
        <v>304162.95</v>
      </c>
      <c r="P3671" s="238">
        <f t="shared" si="348"/>
        <v>55514.94664469178</v>
      </c>
      <c r="Q3671" s="238">
        <f t="shared" si="349"/>
        <v>248648.00335530823</v>
      </c>
      <c r="R3671" s="89">
        <v>0.05</v>
      </c>
      <c r="S3671" s="238">
        <f t="shared" si="346"/>
        <v>236215.60318754282</v>
      </c>
    </row>
    <row r="3672" spans="2:19" ht="15" customHeight="1" x14ac:dyDescent="0.25">
      <c r="B3672" s="11">
        <v>3668</v>
      </c>
      <c r="C3672" s="161" t="s">
        <v>1685</v>
      </c>
      <c r="D3672" s="36"/>
      <c r="E3672" s="152">
        <v>43921</v>
      </c>
      <c r="F3672" s="58">
        <v>44482</v>
      </c>
      <c r="G3672" s="5">
        <f t="shared" si="344"/>
        <v>1.536986301369863</v>
      </c>
      <c r="H3672" s="11">
        <v>8</v>
      </c>
      <c r="I3672" s="11"/>
      <c r="J3672" s="87">
        <v>0.05</v>
      </c>
      <c r="K3672" s="88">
        <f t="shared" si="345"/>
        <v>0.11874999999999999</v>
      </c>
      <c r="L3672" s="238">
        <v>289679</v>
      </c>
      <c r="M3672" s="238">
        <v>278641.11</v>
      </c>
      <c r="N3672" s="89">
        <v>0.05</v>
      </c>
      <c r="O3672" s="239">
        <f t="shared" si="347"/>
        <v>304162.95</v>
      </c>
      <c r="P3672" s="238">
        <f t="shared" si="348"/>
        <v>55514.94664469178</v>
      </c>
      <c r="Q3672" s="238">
        <f t="shared" si="349"/>
        <v>248648.00335530823</v>
      </c>
      <c r="R3672" s="89">
        <v>0.05</v>
      </c>
      <c r="S3672" s="238">
        <f t="shared" si="346"/>
        <v>236215.60318754282</v>
      </c>
    </row>
    <row r="3673" spans="2:19" ht="15" customHeight="1" x14ac:dyDescent="0.25">
      <c r="B3673" s="11">
        <v>3669</v>
      </c>
      <c r="C3673" s="161" t="s">
        <v>1685</v>
      </c>
      <c r="D3673" s="36"/>
      <c r="E3673" s="152">
        <v>43921</v>
      </c>
      <c r="F3673" s="58">
        <v>44482</v>
      </c>
      <c r="G3673" s="5">
        <f t="shared" si="344"/>
        <v>1.536986301369863</v>
      </c>
      <c r="H3673" s="11">
        <v>8</v>
      </c>
      <c r="I3673" s="11"/>
      <c r="J3673" s="87">
        <v>0.05</v>
      </c>
      <c r="K3673" s="88">
        <f t="shared" si="345"/>
        <v>0.11874999999999999</v>
      </c>
      <c r="L3673" s="238">
        <v>289679</v>
      </c>
      <c r="M3673" s="238">
        <v>278641.11</v>
      </c>
      <c r="N3673" s="89">
        <v>0.05</v>
      </c>
      <c r="O3673" s="239">
        <f t="shared" si="347"/>
        <v>304162.95</v>
      </c>
      <c r="P3673" s="238">
        <f t="shared" si="348"/>
        <v>55514.94664469178</v>
      </c>
      <c r="Q3673" s="238">
        <f t="shared" si="349"/>
        <v>248648.00335530823</v>
      </c>
      <c r="R3673" s="89">
        <v>0.05</v>
      </c>
      <c r="S3673" s="238">
        <f t="shared" si="346"/>
        <v>236215.60318754282</v>
      </c>
    </row>
    <row r="3674" spans="2:19" ht="15" customHeight="1" x14ac:dyDescent="0.25">
      <c r="B3674" s="11">
        <v>3670</v>
      </c>
      <c r="C3674" s="161" t="s">
        <v>1686</v>
      </c>
      <c r="D3674" s="36"/>
      <c r="E3674" s="152">
        <v>43921</v>
      </c>
      <c r="F3674" s="58">
        <v>44482</v>
      </c>
      <c r="G3674" s="5">
        <f t="shared" si="344"/>
        <v>1.536986301369863</v>
      </c>
      <c r="H3674" s="11">
        <v>8</v>
      </c>
      <c r="I3674" s="11"/>
      <c r="J3674" s="87">
        <v>0.05</v>
      </c>
      <c r="K3674" s="88">
        <f t="shared" si="345"/>
        <v>0.11874999999999999</v>
      </c>
      <c r="L3674" s="238">
        <v>208014</v>
      </c>
      <c r="M3674" s="238">
        <v>200087.87</v>
      </c>
      <c r="N3674" s="89">
        <v>0.05</v>
      </c>
      <c r="O3674" s="239">
        <f t="shared" si="347"/>
        <v>218414.7</v>
      </c>
      <c r="P3674" s="238">
        <f t="shared" si="348"/>
        <v>39864.422727739722</v>
      </c>
      <c r="Q3674" s="238">
        <f t="shared" si="349"/>
        <v>178550.27727226028</v>
      </c>
      <c r="R3674" s="89">
        <v>0.05</v>
      </c>
      <c r="S3674" s="238">
        <f t="shared" si="346"/>
        <v>169622.76340864727</v>
      </c>
    </row>
    <row r="3675" spans="2:19" ht="15" customHeight="1" x14ac:dyDescent="0.25">
      <c r="B3675" s="11">
        <v>3671</v>
      </c>
      <c r="C3675" s="161" t="s">
        <v>1686</v>
      </c>
      <c r="D3675" s="36"/>
      <c r="E3675" s="152">
        <v>43921</v>
      </c>
      <c r="F3675" s="58">
        <v>44482</v>
      </c>
      <c r="G3675" s="5">
        <f t="shared" si="344"/>
        <v>1.536986301369863</v>
      </c>
      <c r="H3675" s="11">
        <v>8</v>
      </c>
      <c r="I3675" s="11"/>
      <c r="J3675" s="87">
        <v>0.05</v>
      </c>
      <c r="K3675" s="88">
        <f t="shared" si="345"/>
        <v>0.11874999999999999</v>
      </c>
      <c r="L3675" s="238">
        <v>208014</v>
      </c>
      <c r="M3675" s="238">
        <v>200087.87</v>
      </c>
      <c r="N3675" s="89">
        <v>0.05</v>
      </c>
      <c r="O3675" s="239">
        <f t="shared" si="347"/>
        <v>218414.7</v>
      </c>
      <c r="P3675" s="238">
        <f t="shared" si="348"/>
        <v>39864.422727739722</v>
      </c>
      <c r="Q3675" s="238">
        <f t="shared" si="349"/>
        <v>178550.27727226028</v>
      </c>
      <c r="R3675" s="89">
        <v>0.05</v>
      </c>
      <c r="S3675" s="238">
        <f t="shared" si="346"/>
        <v>169622.76340864727</v>
      </c>
    </row>
    <row r="3676" spans="2:19" ht="15" customHeight="1" x14ac:dyDescent="0.25">
      <c r="B3676" s="11">
        <v>3672</v>
      </c>
      <c r="C3676" s="161" t="s">
        <v>1687</v>
      </c>
      <c r="D3676" s="36"/>
      <c r="E3676" s="152">
        <v>43921</v>
      </c>
      <c r="F3676" s="58">
        <v>44482</v>
      </c>
      <c r="G3676" s="5">
        <f t="shared" si="344"/>
        <v>1.536986301369863</v>
      </c>
      <c r="H3676" s="11">
        <v>15</v>
      </c>
      <c r="I3676" s="11"/>
      <c r="J3676" s="87">
        <v>0.05</v>
      </c>
      <c r="K3676" s="88">
        <f t="shared" si="345"/>
        <v>6.3333333333333325E-2</v>
      </c>
      <c r="L3676" s="238">
        <v>1386762</v>
      </c>
      <c r="M3676" s="238">
        <v>1333921.05</v>
      </c>
      <c r="N3676" s="89">
        <v>0.05</v>
      </c>
      <c r="O3676" s="239">
        <f t="shared" si="347"/>
        <v>1456100.1</v>
      </c>
      <c r="P3676" s="238">
        <f t="shared" si="348"/>
        <v>141740.37411780821</v>
      </c>
      <c r="Q3676" s="238">
        <f t="shared" si="349"/>
        <v>1314359.7258821919</v>
      </c>
      <c r="R3676" s="89">
        <v>0.05</v>
      </c>
      <c r="S3676" s="238">
        <f t="shared" si="346"/>
        <v>1248641.7395880823</v>
      </c>
    </row>
    <row r="3677" spans="2:19" ht="15" customHeight="1" x14ac:dyDescent="0.25">
      <c r="B3677" s="11">
        <v>3673</v>
      </c>
      <c r="C3677" s="161" t="s">
        <v>1687</v>
      </c>
      <c r="D3677" s="36"/>
      <c r="E3677" s="152">
        <v>43921</v>
      </c>
      <c r="F3677" s="58">
        <v>44482</v>
      </c>
      <c r="G3677" s="5">
        <f t="shared" si="344"/>
        <v>1.536986301369863</v>
      </c>
      <c r="H3677" s="11">
        <v>15</v>
      </c>
      <c r="I3677" s="11"/>
      <c r="J3677" s="87">
        <v>0.05</v>
      </c>
      <c r="K3677" s="88">
        <f t="shared" si="345"/>
        <v>6.3333333333333325E-2</v>
      </c>
      <c r="L3677" s="238">
        <v>1386762</v>
      </c>
      <c r="M3677" s="238">
        <v>1333921.05</v>
      </c>
      <c r="N3677" s="89">
        <v>0.05</v>
      </c>
      <c r="O3677" s="239">
        <f t="shared" si="347"/>
        <v>1456100.1</v>
      </c>
      <c r="P3677" s="238">
        <f t="shared" si="348"/>
        <v>141740.37411780821</v>
      </c>
      <c r="Q3677" s="238">
        <f t="shared" si="349"/>
        <v>1314359.7258821919</v>
      </c>
      <c r="R3677" s="89">
        <v>0.05</v>
      </c>
      <c r="S3677" s="238">
        <f t="shared" si="346"/>
        <v>1248641.7395880823</v>
      </c>
    </row>
    <row r="3678" spans="2:19" ht="15" customHeight="1" x14ac:dyDescent="0.25">
      <c r="B3678" s="11">
        <v>3674</v>
      </c>
      <c r="C3678" s="161" t="s">
        <v>1688</v>
      </c>
      <c r="D3678" s="36"/>
      <c r="E3678" s="152">
        <v>43921</v>
      </c>
      <c r="F3678" s="58">
        <v>44482</v>
      </c>
      <c r="G3678" s="5">
        <f t="shared" si="344"/>
        <v>1.536986301369863</v>
      </c>
      <c r="H3678" s="11">
        <v>15</v>
      </c>
      <c r="I3678" s="11"/>
      <c r="J3678" s="87">
        <v>0.05</v>
      </c>
      <c r="K3678" s="88">
        <f t="shared" si="345"/>
        <v>6.3333333333333325E-2</v>
      </c>
      <c r="L3678" s="238">
        <v>1078593</v>
      </c>
      <c r="M3678" s="238">
        <v>1037494.46</v>
      </c>
      <c r="N3678" s="89">
        <v>0.05</v>
      </c>
      <c r="O3678" s="239">
        <f t="shared" si="347"/>
        <v>1132522.6500000001</v>
      </c>
      <c r="P3678" s="238">
        <f t="shared" si="348"/>
        <v>110242.54727260275</v>
      </c>
      <c r="Q3678" s="238">
        <f t="shared" si="349"/>
        <v>1022280.1027273973</v>
      </c>
      <c r="R3678" s="89">
        <v>0.05</v>
      </c>
      <c r="S3678" s="238">
        <f t="shared" si="346"/>
        <v>971166.09759102738</v>
      </c>
    </row>
    <row r="3679" spans="2:19" ht="15" customHeight="1" x14ac:dyDescent="0.25">
      <c r="B3679" s="11">
        <v>3675</v>
      </c>
      <c r="C3679" s="161" t="s">
        <v>1688</v>
      </c>
      <c r="D3679" s="36"/>
      <c r="E3679" s="152">
        <v>43921</v>
      </c>
      <c r="F3679" s="58">
        <v>44482</v>
      </c>
      <c r="G3679" s="5">
        <f t="shared" si="344"/>
        <v>1.536986301369863</v>
      </c>
      <c r="H3679" s="11">
        <v>15</v>
      </c>
      <c r="I3679" s="11"/>
      <c r="J3679" s="87">
        <v>0.05</v>
      </c>
      <c r="K3679" s="88">
        <f t="shared" si="345"/>
        <v>6.3333333333333325E-2</v>
      </c>
      <c r="L3679" s="238">
        <v>1078593</v>
      </c>
      <c r="M3679" s="238">
        <v>1037494.46</v>
      </c>
      <c r="N3679" s="89">
        <v>0.05</v>
      </c>
      <c r="O3679" s="239">
        <f t="shared" si="347"/>
        <v>1132522.6500000001</v>
      </c>
      <c r="P3679" s="238">
        <f t="shared" si="348"/>
        <v>110242.54727260275</v>
      </c>
      <c r="Q3679" s="238">
        <f t="shared" si="349"/>
        <v>1022280.1027273973</v>
      </c>
      <c r="R3679" s="89">
        <v>0.05</v>
      </c>
      <c r="S3679" s="238">
        <f t="shared" si="346"/>
        <v>971166.09759102738</v>
      </c>
    </row>
    <row r="3680" spans="2:19" ht="15" customHeight="1" x14ac:dyDescent="0.25">
      <c r="B3680" s="11">
        <v>3676</v>
      </c>
      <c r="C3680" s="161" t="s">
        <v>1689</v>
      </c>
      <c r="D3680" s="36"/>
      <c r="E3680" s="152">
        <v>43921</v>
      </c>
      <c r="F3680" s="58">
        <v>44482</v>
      </c>
      <c r="G3680" s="5">
        <f t="shared" si="344"/>
        <v>1.536986301369863</v>
      </c>
      <c r="H3680" s="11">
        <v>25</v>
      </c>
      <c r="I3680" s="11"/>
      <c r="J3680" s="87">
        <v>0.05</v>
      </c>
      <c r="K3680" s="88">
        <f t="shared" si="345"/>
        <v>3.7999999999999999E-2</v>
      </c>
      <c r="L3680" s="238">
        <v>1463804</v>
      </c>
      <c r="M3680" s="238">
        <v>1408027.45</v>
      </c>
      <c r="N3680" s="89">
        <v>0.05</v>
      </c>
      <c r="O3680" s="239">
        <f t="shared" si="347"/>
        <v>1536994.2</v>
      </c>
      <c r="P3680" s="238">
        <f t="shared" si="348"/>
        <v>89768.883166027386</v>
      </c>
      <c r="Q3680" s="238">
        <f t="shared" si="349"/>
        <v>1447225.3168339725</v>
      </c>
      <c r="R3680" s="89">
        <v>0.05</v>
      </c>
      <c r="S3680" s="238">
        <f t="shared" si="346"/>
        <v>1374864.0509922737</v>
      </c>
    </row>
    <row r="3681" spans="2:19" ht="15" customHeight="1" x14ac:dyDescent="0.25">
      <c r="B3681" s="11">
        <v>3677</v>
      </c>
      <c r="C3681" s="161" t="s">
        <v>1689</v>
      </c>
      <c r="D3681" s="36"/>
      <c r="E3681" s="152">
        <v>43921</v>
      </c>
      <c r="F3681" s="58">
        <v>44482</v>
      </c>
      <c r="G3681" s="5">
        <f t="shared" si="344"/>
        <v>1.536986301369863</v>
      </c>
      <c r="H3681" s="11">
        <v>25</v>
      </c>
      <c r="I3681" s="11"/>
      <c r="J3681" s="87">
        <v>0.05</v>
      </c>
      <c r="K3681" s="88">
        <f t="shared" si="345"/>
        <v>3.7999999999999999E-2</v>
      </c>
      <c r="L3681" s="238">
        <v>1463804</v>
      </c>
      <c r="M3681" s="238">
        <v>1408027.45</v>
      </c>
      <c r="N3681" s="89">
        <v>0.05</v>
      </c>
      <c r="O3681" s="239">
        <f t="shared" si="347"/>
        <v>1536994.2</v>
      </c>
      <c r="P3681" s="238">
        <f t="shared" si="348"/>
        <v>89768.883166027386</v>
      </c>
      <c r="Q3681" s="238">
        <f t="shared" si="349"/>
        <v>1447225.3168339725</v>
      </c>
      <c r="R3681" s="89">
        <v>0.05</v>
      </c>
      <c r="S3681" s="238">
        <f t="shared" si="346"/>
        <v>1374864.0509922737</v>
      </c>
    </row>
    <row r="3682" spans="2:19" ht="15" customHeight="1" x14ac:dyDescent="0.25">
      <c r="B3682" s="11">
        <v>3678</v>
      </c>
      <c r="C3682" s="161" t="s">
        <v>1690</v>
      </c>
      <c r="D3682" s="36"/>
      <c r="E3682" s="152">
        <v>43921</v>
      </c>
      <c r="F3682" s="58">
        <v>44482</v>
      </c>
      <c r="G3682" s="5">
        <f t="shared" si="344"/>
        <v>1.536986301369863</v>
      </c>
      <c r="H3682" s="11">
        <v>25</v>
      </c>
      <c r="I3682" s="11"/>
      <c r="J3682" s="87">
        <v>0.05</v>
      </c>
      <c r="K3682" s="88">
        <f t="shared" si="345"/>
        <v>3.7999999999999999E-2</v>
      </c>
      <c r="L3682" s="238">
        <v>5547048</v>
      </c>
      <c r="M3682" s="238">
        <v>5335684.1900000004</v>
      </c>
      <c r="N3682" s="89">
        <v>0.05</v>
      </c>
      <c r="O3682" s="239">
        <f t="shared" si="347"/>
        <v>5824400.4000000004</v>
      </c>
      <c r="P3682" s="238">
        <f t="shared" si="348"/>
        <v>340176.89788273972</v>
      </c>
      <c r="Q3682" s="238">
        <f t="shared" si="349"/>
        <v>5484223.5021172604</v>
      </c>
      <c r="R3682" s="89">
        <v>0.05</v>
      </c>
      <c r="S3682" s="238">
        <f t="shared" si="346"/>
        <v>5210012.3270113971</v>
      </c>
    </row>
    <row r="3683" spans="2:19" ht="15" customHeight="1" x14ac:dyDescent="0.25">
      <c r="B3683" s="11">
        <v>3679</v>
      </c>
      <c r="C3683" s="161" t="s">
        <v>1691</v>
      </c>
      <c r="D3683" s="36"/>
      <c r="E3683" s="152">
        <v>43921</v>
      </c>
      <c r="F3683" s="58">
        <v>44482</v>
      </c>
      <c r="G3683" s="5">
        <f t="shared" si="344"/>
        <v>1.536986301369863</v>
      </c>
      <c r="H3683" s="11">
        <v>25</v>
      </c>
      <c r="I3683" s="11"/>
      <c r="J3683" s="87">
        <v>0.05</v>
      </c>
      <c r="K3683" s="88">
        <f t="shared" si="345"/>
        <v>3.7999999999999999E-2</v>
      </c>
      <c r="L3683" s="238">
        <v>2157185</v>
      </c>
      <c r="M3683" s="238">
        <v>2074987.98</v>
      </c>
      <c r="N3683" s="89">
        <v>0.05</v>
      </c>
      <c r="O3683" s="239">
        <f t="shared" si="347"/>
        <v>2265044.25</v>
      </c>
      <c r="P3683" s="238">
        <f t="shared" si="348"/>
        <v>132290.99540136984</v>
      </c>
      <c r="Q3683" s="238">
        <f t="shared" si="349"/>
        <v>2132753.2545986301</v>
      </c>
      <c r="R3683" s="89">
        <v>0.05</v>
      </c>
      <c r="S3683" s="238">
        <f t="shared" si="346"/>
        <v>2026115.5918686986</v>
      </c>
    </row>
    <row r="3684" spans="2:19" ht="15" customHeight="1" x14ac:dyDescent="0.25">
      <c r="B3684" s="11">
        <v>3680</v>
      </c>
      <c r="C3684" s="161" t="s">
        <v>1692</v>
      </c>
      <c r="D3684" s="36"/>
      <c r="E3684" s="152">
        <v>43921</v>
      </c>
      <c r="F3684" s="58">
        <v>44482</v>
      </c>
      <c r="G3684" s="5">
        <f t="shared" si="344"/>
        <v>1.536986301369863</v>
      </c>
      <c r="H3684" s="11">
        <v>40</v>
      </c>
      <c r="I3684" s="11" t="s">
        <v>2585</v>
      </c>
      <c r="J3684" s="87">
        <v>0.05</v>
      </c>
      <c r="K3684" s="88">
        <f t="shared" si="345"/>
        <v>2.375E-2</v>
      </c>
      <c r="L3684" s="238">
        <v>3466905</v>
      </c>
      <c r="M3684" s="238">
        <v>3334802.62</v>
      </c>
      <c r="N3684" s="89">
        <v>0.05</v>
      </c>
      <c r="O3684" s="239">
        <f t="shared" si="347"/>
        <v>3640250.25</v>
      </c>
      <c r="P3684" s="238">
        <f t="shared" si="348"/>
        <v>132881.60073544522</v>
      </c>
      <c r="Q3684" s="238">
        <f t="shared" si="349"/>
        <v>3507368.649264555</v>
      </c>
      <c r="R3684" s="89">
        <v>0.05</v>
      </c>
      <c r="S3684" s="238">
        <f t="shared" si="346"/>
        <v>3332000.2168013272</v>
      </c>
    </row>
    <row r="3685" spans="2:19" ht="15" customHeight="1" x14ac:dyDescent="0.25">
      <c r="B3685" s="11">
        <v>3681</v>
      </c>
      <c r="C3685" s="161" t="s">
        <v>1693</v>
      </c>
      <c r="D3685" s="36"/>
      <c r="E3685" s="152">
        <v>44256</v>
      </c>
      <c r="F3685" s="58">
        <v>44482</v>
      </c>
      <c r="G3685" s="5">
        <f t="shared" si="344"/>
        <v>0.61917808219178083</v>
      </c>
      <c r="H3685" s="11">
        <v>6</v>
      </c>
      <c r="I3685" s="11"/>
      <c r="J3685" s="87">
        <v>0.05</v>
      </c>
      <c r="K3685" s="88">
        <f t="shared" si="345"/>
        <v>0.15833333333333333</v>
      </c>
      <c r="L3685" s="238">
        <v>2037900</v>
      </c>
      <c r="M3685" s="238">
        <v>2031322.89</v>
      </c>
      <c r="N3685" s="89">
        <v>0.05</v>
      </c>
      <c r="O3685" s="239">
        <f t="shared" si="347"/>
        <v>2139795</v>
      </c>
      <c r="P3685" s="238">
        <f t="shared" si="348"/>
        <v>209778.07602739727</v>
      </c>
      <c r="Q3685" s="238">
        <f t="shared" si="349"/>
        <v>1930016.9239726027</v>
      </c>
      <c r="R3685" s="89">
        <v>0.05</v>
      </c>
      <c r="S3685" s="238">
        <f t="shared" si="346"/>
        <v>1833516.0777739724</v>
      </c>
    </row>
    <row r="3686" spans="2:19" ht="15" customHeight="1" x14ac:dyDescent="0.25">
      <c r="B3686" s="240" t="s">
        <v>90</v>
      </c>
      <c r="C3686" s="240"/>
      <c r="D3686" s="240"/>
      <c r="E3686" s="240"/>
      <c r="F3686" s="240"/>
      <c r="G3686" s="240"/>
      <c r="H3686" s="240"/>
      <c r="I3686" s="240"/>
      <c r="J3686" s="240"/>
      <c r="K3686" s="240"/>
      <c r="L3686" s="241">
        <f t="shared" ref="L3686:M3686" si="350">SUM(L5:L3685)</f>
        <v>62099938636.529991</v>
      </c>
      <c r="M3686" s="241">
        <f t="shared" si="350"/>
        <v>50542568481.569519</v>
      </c>
      <c r="N3686" s="242"/>
      <c r="O3686" s="241">
        <f>SUM(O5:O3685)</f>
        <v>65310204363.355148</v>
      </c>
      <c r="P3686" s="243"/>
      <c r="Q3686" s="241"/>
      <c r="R3686" s="243"/>
      <c r="S3686" s="241">
        <f>SUM(S5:S3685)</f>
        <v>45187743855.579582</v>
      </c>
    </row>
  </sheetData>
  <autoFilter ref="B4:S3686"/>
  <mergeCells count="2">
    <mergeCell ref="B3:S3"/>
    <mergeCell ref="B3686:K3686"/>
  </mergeCells>
  <pageMargins left="0.25" right="0.25" top="0.43" bottom="0.43"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N398"/>
  <sheetViews>
    <sheetView topLeftCell="A146" workbookViewId="0">
      <selection activeCell="N166" sqref="N166"/>
    </sheetView>
  </sheetViews>
  <sheetFormatPr defaultRowHeight="15" x14ac:dyDescent="0.25"/>
  <cols>
    <col min="5" max="5" width="28.7109375" bestFit="1" customWidth="1"/>
    <col min="11" max="11" width="16.85546875" customWidth="1"/>
    <col min="12" max="12" width="6.140625" bestFit="1" customWidth="1"/>
    <col min="13" max="13" width="5.28515625" bestFit="1" customWidth="1"/>
  </cols>
  <sheetData>
    <row r="6" spans="5:8" ht="15.75" thickBot="1" x14ac:dyDescent="0.3">
      <c r="E6" s="204" t="s">
        <v>2588</v>
      </c>
      <c r="F6" s="204"/>
    </row>
    <row r="7" spans="5:8" ht="15.75" thickBot="1" x14ac:dyDescent="0.3">
      <c r="E7" s="98" t="s">
        <v>2586</v>
      </c>
      <c r="F7" s="98" t="s">
        <v>2587</v>
      </c>
    </row>
    <row r="8" spans="5:8" ht="15.75" thickBot="1" x14ac:dyDescent="0.3">
      <c r="E8" s="99">
        <v>2020</v>
      </c>
      <c r="F8" s="100">
        <v>127.4</v>
      </c>
      <c r="H8" s="53"/>
    </row>
    <row r="9" spans="5:8" ht="15.75" thickBot="1" x14ac:dyDescent="0.3">
      <c r="E9" s="99">
        <v>2019</v>
      </c>
      <c r="F9" s="100">
        <v>126</v>
      </c>
      <c r="H9" s="53">
        <f>(F8-F9)/F9</f>
        <v>1.1111111111111157E-2</v>
      </c>
    </row>
    <row r="10" spans="5:8" ht="15.75" thickBot="1" x14ac:dyDescent="0.3">
      <c r="E10" s="99">
        <v>2018</v>
      </c>
      <c r="F10" s="100">
        <v>122.9</v>
      </c>
      <c r="H10" s="53">
        <f>(F8-F10)/F10</f>
        <v>3.6615134255492267E-2</v>
      </c>
    </row>
    <row r="11" spans="5:8" ht="15.75" thickBot="1" x14ac:dyDescent="0.3">
      <c r="E11" s="99">
        <v>2017</v>
      </c>
      <c r="F11" s="100">
        <v>118.3</v>
      </c>
    </row>
    <row r="12" spans="5:8" ht="15.75" thickBot="1" x14ac:dyDescent="0.3">
      <c r="E12" s="99">
        <v>2016</v>
      </c>
      <c r="F12" s="100">
        <v>115.2</v>
      </c>
      <c r="H12" s="53">
        <f>(F8-F12)/F12</f>
        <v>0.1059027777777778</v>
      </c>
    </row>
    <row r="13" spans="5:8" ht="15.75" thickBot="1" x14ac:dyDescent="0.3">
      <c r="E13" s="99">
        <v>2015</v>
      </c>
      <c r="F13" s="100">
        <v>111.7</v>
      </c>
      <c r="H13" s="53">
        <f>(F8-F13)/F13</f>
        <v>0.14055505819158462</v>
      </c>
    </row>
    <row r="14" spans="5:8" ht="15.75" thickBot="1" x14ac:dyDescent="0.3">
      <c r="E14" s="99">
        <v>2014</v>
      </c>
      <c r="F14" s="100">
        <v>107.5</v>
      </c>
    </row>
    <row r="15" spans="5:8" ht="15.75" thickBot="1" x14ac:dyDescent="0.3">
      <c r="E15" s="99">
        <v>2013</v>
      </c>
      <c r="F15" s="100">
        <v>106.6</v>
      </c>
    </row>
    <row r="16" spans="5:8" ht="15.75" thickBot="1" x14ac:dyDescent="0.3">
      <c r="E16" s="101">
        <v>2012</v>
      </c>
    </row>
    <row r="18" spans="5:6" ht="15.75" thickBot="1" x14ac:dyDescent="0.3">
      <c r="E18" s="205" t="s">
        <v>2589</v>
      </c>
      <c r="F18" s="205"/>
    </row>
    <row r="19" spans="5:6" ht="15.75" thickBot="1" x14ac:dyDescent="0.3">
      <c r="E19" s="102" t="s">
        <v>2586</v>
      </c>
      <c r="F19" s="102" t="s">
        <v>2587</v>
      </c>
    </row>
    <row r="20" spans="5:6" ht="15.75" thickBot="1" x14ac:dyDescent="0.3">
      <c r="E20" s="70">
        <v>2020</v>
      </c>
      <c r="F20" s="71">
        <v>105.1</v>
      </c>
    </row>
    <row r="21" spans="5:6" ht="15.75" thickBot="1" x14ac:dyDescent="0.3">
      <c r="E21" s="70">
        <v>2019</v>
      </c>
      <c r="F21" s="71">
        <v>104.5</v>
      </c>
    </row>
    <row r="22" spans="5:6" ht="15.75" thickBot="1" x14ac:dyDescent="0.3">
      <c r="E22" s="70">
        <v>2018</v>
      </c>
      <c r="F22" s="71">
        <v>102.7</v>
      </c>
    </row>
    <row r="23" spans="5:6" ht="15.75" thickBot="1" x14ac:dyDescent="0.3">
      <c r="E23" s="70">
        <v>2017</v>
      </c>
      <c r="F23" s="71">
        <v>102.6</v>
      </c>
    </row>
    <row r="24" spans="5:6" ht="15.75" thickBot="1" x14ac:dyDescent="0.3">
      <c r="E24" s="70">
        <v>2016</v>
      </c>
      <c r="F24" s="71">
        <v>104.7</v>
      </c>
    </row>
    <row r="25" spans="5:6" ht="15.75" thickBot="1" x14ac:dyDescent="0.3">
      <c r="E25" s="70">
        <v>2015</v>
      </c>
      <c r="F25" s="71">
        <v>105.9</v>
      </c>
    </row>
    <row r="26" spans="5:6" ht="15.75" thickBot="1" x14ac:dyDescent="0.3">
      <c r="E26" s="70">
        <v>2014</v>
      </c>
      <c r="F26" s="71">
        <v>103.3</v>
      </c>
    </row>
    <row r="27" spans="5:6" ht="15.75" thickBot="1" x14ac:dyDescent="0.3">
      <c r="E27" s="70">
        <v>2013</v>
      </c>
      <c r="F27" s="71">
        <v>103.3</v>
      </c>
    </row>
    <row r="28" spans="5:6" ht="15.75" thickBot="1" x14ac:dyDescent="0.3">
      <c r="E28" s="70">
        <v>2012</v>
      </c>
      <c r="F28" s="73"/>
    </row>
    <row r="31" spans="5:6" x14ac:dyDescent="0.25">
      <c r="E31" s="202" t="s">
        <v>2590</v>
      </c>
      <c r="F31" s="202"/>
    </row>
    <row r="32" spans="5:6" ht="15.75" thickBot="1" x14ac:dyDescent="0.3">
      <c r="E32" s="73"/>
      <c r="F32" s="73"/>
    </row>
    <row r="33" spans="5:12" ht="15.75" thickBot="1" x14ac:dyDescent="0.3">
      <c r="E33" s="102" t="s">
        <v>2586</v>
      </c>
      <c r="F33" s="102" t="s">
        <v>2587</v>
      </c>
    </row>
    <row r="34" spans="5:12" ht="15.75" thickBot="1" x14ac:dyDescent="0.3">
      <c r="E34" s="70">
        <v>2020</v>
      </c>
      <c r="F34" s="71">
        <v>108.9</v>
      </c>
      <c r="G34" s="53">
        <v>0</v>
      </c>
    </row>
    <row r="35" spans="5:12" ht="15.75" thickBot="1" x14ac:dyDescent="0.3">
      <c r="E35" s="70">
        <v>2019</v>
      </c>
      <c r="F35" s="71">
        <v>108.6</v>
      </c>
      <c r="G35" s="53">
        <f>(F34-F35)/F35</f>
        <v>2.7624309392266242E-3</v>
      </c>
    </row>
    <row r="36" spans="5:12" ht="15.75" thickBot="1" x14ac:dyDescent="0.3">
      <c r="E36" s="70">
        <v>2018</v>
      </c>
      <c r="F36" s="71">
        <v>106.5</v>
      </c>
      <c r="G36" s="53">
        <f>(F34-F36)/F36</f>
        <v>2.2535211267605687E-2</v>
      </c>
    </row>
    <row r="37" spans="5:12" ht="15.75" thickBot="1" x14ac:dyDescent="0.3">
      <c r="E37" s="70">
        <v>2017</v>
      </c>
      <c r="F37" s="71">
        <v>103.7</v>
      </c>
      <c r="G37" s="53">
        <f>(F34-F37)/F37</f>
        <v>5.0144648023143709E-2</v>
      </c>
    </row>
    <row r="38" spans="5:12" ht="15.75" thickBot="1" x14ac:dyDescent="0.3">
      <c r="E38" s="70">
        <v>2016</v>
      </c>
      <c r="F38" s="71">
        <v>101.7</v>
      </c>
      <c r="G38" s="53">
        <f>(F34-F38)/F38</f>
        <v>7.0796460176991177E-2</v>
      </c>
    </row>
    <row r="39" spans="5:12" ht="15.75" thickBot="1" x14ac:dyDescent="0.3">
      <c r="E39" s="70">
        <v>2015</v>
      </c>
      <c r="F39" s="71">
        <v>101.5</v>
      </c>
      <c r="G39" s="53">
        <f>(F34-F39)/F39</f>
        <v>7.2906403940886752E-2</v>
      </c>
    </row>
    <row r="40" spans="5:12" ht="15.75" thickBot="1" x14ac:dyDescent="0.3">
      <c r="E40" s="70">
        <v>2014</v>
      </c>
      <c r="F40" s="71">
        <v>102.4</v>
      </c>
      <c r="G40" s="53">
        <f>(F34-F40)/F40</f>
        <v>6.34765625E-2</v>
      </c>
    </row>
    <row r="41" spans="5:12" ht="15.75" thickBot="1" x14ac:dyDescent="0.3">
      <c r="E41" s="70">
        <v>2013</v>
      </c>
      <c r="F41" s="71">
        <v>104.1</v>
      </c>
    </row>
    <row r="42" spans="5:12" ht="15.75" thickBot="1" x14ac:dyDescent="0.3">
      <c r="E42" s="70">
        <v>2012</v>
      </c>
      <c r="F42" s="73"/>
    </row>
    <row r="46" spans="5:12" x14ac:dyDescent="0.25">
      <c r="E46" s="202" t="s">
        <v>2591</v>
      </c>
      <c r="F46" s="202"/>
    </row>
    <row r="47" spans="5:12" ht="15.75" thickBot="1" x14ac:dyDescent="0.3">
      <c r="E47" s="73"/>
      <c r="F47" s="73"/>
      <c r="K47" s="205" t="s">
        <v>2615</v>
      </c>
      <c r="L47" s="205"/>
    </row>
    <row r="48" spans="5:12" ht="26.25" customHeight="1" thickBot="1" x14ac:dyDescent="0.3">
      <c r="E48" s="102" t="s">
        <v>2586</v>
      </c>
      <c r="F48" s="102" t="s">
        <v>2587</v>
      </c>
      <c r="K48" s="102" t="s">
        <v>2586</v>
      </c>
      <c r="L48" s="102" t="s">
        <v>2587</v>
      </c>
    </row>
    <row r="49" spans="5:13" ht="15.75" thickBot="1" x14ac:dyDescent="0.3">
      <c r="E49" s="70">
        <v>2020</v>
      </c>
      <c r="F49" s="71">
        <v>125</v>
      </c>
      <c r="G49" s="53">
        <f t="shared" ref="G49:G55" si="0">($F$49-F49)/F49</f>
        <v>0</v>
      </c>
      <c r="K49" s="70">
        <v>2020</v>
      </c>
      <c r="L49" s="71">
        <v>112.9</v>
      </c>
      <c r="M49" s="53">
        <f t="shared" ref="M49:M55" si="1">($L$49-L49)/L49</f>
        <v>0</v>
      </c>
    </row>
    <row r="50" spans="5:13" ht="15.75" thickBot="1" x14ac:dyDescent="0.3">
      <c r="E50" s="70">
        <v>2019</v>
      </c>
      <c r="F50" s="71">
        <v>126.6</v>
      </c>
      <c r="G50" s="53">
        <f t="shared" si="0"/>
        <v>-1.2638230647709277E-2</v>
      </c>
      <c r="K50" s="70">
        <v>2019</v>
      </c>
      <c r="L50" s="71">
        <v>114</v>
      </c>
      <c r="M50" s="53">
        <f t="shared" si="1"/>
        <v>-9.6491228070174941E-3</v>
      </c>
    </row>
    <row r="51" spans="5:13" ht="15.75" thickBot="1" x14ac:dyDescent="0.3">
      <c r="E51" s="70">
        <v>2018</v>
      </c>
      <c r="F51" s="71">
        <v>125.4</v>
      </c>
      <c r="G51" s="53">
        <f t="shared" si="0"/>
        <v>-3.1897926634769191E-3</v>
      </c>
      <c r="K51" s="70">
        <v>2018</v>
      </c>
      <c r="L51" s="71">
        <v>112.7</v>
      </c>
      <c r="M51" s="53">
        <f t="shared" si="1"/>
        <v>1.7746228926353402E-3</v>
      </c>
    </row>
    <row r="52" spans="5:13" ht="15.75" thickBot="1" x14ac:dyDescent="0.3">
      <c r="E52" s="70">
        <v>2017</v>
      </c>
      <c r="F52" s="71">
        <v>113</v>
      </c>
      <c r="G52" s="53">
        <f t="shared" si="0"/>
        <v>0.10619469026548672</v>
      </c>
      <c r="K52" s="70">
        <v>2017</v>
      </c>
      <c r="L52" s="71">
        <v>105.1</v>
      </c>
      <c r="M52" s="53">
        <f t="shared" si="1"/>
        <v>7.4215033301617619E-2</v>
      </c>
    </row>
    <row r="53" spans="5:13" ht="15.75" thickBot="1" x14ac:dyDescent="0.3">
      <c r="E53" s="70">
        <v>2016</v>
      </c>
      <c r="F53" s="71">
        <v>106</v>
      </c>
      <c r="G53" s="53">
        <f t="shared" si="0"/>
        <v>0.17924528301886791</v>
      </c>
      <c r="K53" s="70">
        <v>2016</v>
      </c>
      <c r="L53" s="71">
        <v>100.2</v>
      </c>
      <c r="M53" s="53">
        <f t="shared" si="1"/>
        <v>0.12674650698602796</v>
      </c>
    </row>
    <row r="54" spans="5:13" ht="15.75" thickBot="1" x14ac:dyDescent="0.3">
      <c r="E54" s="70">
        <v>2015</v>
      </c>
      <c r="F54" s="71">
        <v>105.4</v>
      </c>
      <c r="G54" s="53">
        <f t="shared" si="0"/>
        <v>0.18595825426944965</v>
      </c>
      <c r="K54" s="70">
        <v>2015</v>
      </c>
      <c r="L54" s="71">
        <v>102</v>
      </c>
      <c r="M54" s="53">
        <f t="shared" si="1"/>
        <v>0.10686274509803927</v>
      </c>
    </row>
    <row r="55" spans="5:13" ht="15.75" thickBot="1" x14ac:dyDescent="0.3">
      <c r="E55" s="70">
        <v>2014</v>
      </c>
      <c r="F55" s="71">
        <v>108.2</v>
      </c>
      <c r="G55" s="53">
        <f t="shared" si="0"/>
        <v>0.15526802218114599</v>
      </c>
      <c r="K55" s="70">
        <v>2014</v>
      </c>
      <c r="L55" s="71">
        <v>101.3</v>
      </c>
      <c r="M55" s="53">
        <f t="shared" si="1"/>
        <v>0.11451135241855882</v>
      </c>
    </row>
    <row r="56" spans="5:13" ht="15.75" thickBot="1" x14ac:dyDescent="0.3">
      <c r="E56" s="70">
        <v>2013</v>
      </c>
      <c r="F56" s="71">
        <v>104.1</v>
      </c>
      <c r="G56" s="53">
        <f>($F$49-F56)/F56</f>
        <v>0.20076849183477433</v>
      </c>
      <c r="K56" s="70">
        <v>2013</v>
      </c>
      <c r="L56" s="71">
        <v>101.2</v>
      </c>
      <c r="M56" s="53">
        <f>($L$49-L56)/L56</f>
        <v>0.1156126482213439</v>
      </c>
    </row>
    <row r="57" spans="5:13" ht="15.75" thickBot="1" x14ac:dyDescent="0.3">
      <c r="E57" s="70">
        <v>2012</v>
      </c>
      <c r="F57" s="73"/>
      <c r="K57" s="70">
        <v>2012</v>
      </c>
      <c r="L57" s="73"/>
    </row>
    <row r="60" spans="5:13" x14ac:dyDescent="0.25">
      <c r="E60" s="202" t="s">
        <v>575</v>
      </c>
      <c r="F60" s="202"/>
    </row>
    <row r="61" spans="5:13" ht="15.75" thickBot="1" x14ac:dyDescent="0.3">
      <c r="E61" s="73"/>
      <c r="F61" s="73"/>
    </row>
    <row r="62" spans="5:13" ht="15.75" thickBot="1" x14ac:dyDescent="0.3">
      <c r="E62" s="102" t="s">
        <v>2586</v>
      </c>
      <c r="F62" s="102" t="s">
        <v>2587</v>
      </c>
    </row>
    <row r="63" spans="5:13" ht="15.75" thickBot="1" x14ac:dyDescent="0.3">
      <c r="E63" s="70">
        <v>2020</v>
      </c>
      <c r="F63" s="71">
        <v>118.7</v>
      </c>
      <c r="G63" s="53">
        <f>(F63-F64)/F64</f>
        <v>1.0212765957446832E-2</v>
      </c>
    </row>
    <row r="64" spans="5:13" ht="15.75" thickBot="1" x14ac:dyDescent="0.3">
      <c r="E64" s="70">
        <v>2019</v>
      </c>
      <c r="F64" s="71">
        <v>117.5</v>
      </c>
      <c r="G64" s="53">
        <f>(F63-F64)/F64</f>
        <v>1.0212765957446832E-2</v>
      </c>
    </row>
    <row r="65" spans="5:7" ht="15.75" thickBot="1" x14ac:dyDescent="0.3">
      <c r="E65" s="70">
        <v>2018</v>
      </c>
      <c r="F65" s="71">
        <v>116.7</v>
      </c>
      <c r="G65" s="53">
        <f>(F63-F65)/F65</f>
        <v>1.713796058269066E-2</v>
      </c>
    </row>
    <row r="66" spans="5:7" ht="15.75" thickBot="1" x14ac:dyDescent="0.3">
      <c r="E66" s="70">
        <v>2017</v>
      </c>
      <c r="F66" s="71">
        <v>113.7</v>
      </c>
      <c r="G66" s="53">
        <f>(F63-F66)/F66</f>
        <v>4.3975373790677216E-2</v>
      </c>
    </row>
    <row r="67" spans="5:7" ht="15.75" thickBot="1" x14ac:dyDescent="0.3">
      <c r="E67" s="70">
        <v>2016</v>
      </c>
      <c r="F67" s="71">
        <v>109.5</v>
      </c>
      <c r="G67" s="53">
        <f>(F63-F67)/F67</f>
        <v>8.4018264840182669E-2</v>
      </c>
    </row>
    <row r="68" spans="5:7" ht="15.75" thickBot="1" x14ac:dyDescent="0.3">
      <c r="E68" s="70">
        <v>2015</v>
      </c>
      <c r="F68" s="71">
        <v>104.6</v>
      </c>
      <c r="G68" s="53">
        <f>(F63-F68)/F68</f>
        <v>0.13479923518164444</v>
      </c>
    </row>
    <row r="69" spans="5:7" ht="15.75" thickBot="1" x14ac:dyDescent="0.3">
      <c r="E69" s="70">
        <v>2014</v>
      </c>
      <c r="F69" s="71">
        <v>97.9</v>
      </c>
      <c r="G69" s="53">
        <f>(F63-F69)/F69</f>
        <v>0.21246169560776298</v>
      </c>
    </row>
    <row r="70" spans="5:7" ht="15.75" thickBot="1" x14ac:dyDescent="0.3">
      <c r="E70" s="70">
        <v>2013</v>
      </c>
      <c r="F70" s="71">
        <v>94.7</v>
      </c>
      <c r="G70" s="53">
        <f>(F63-F70)/F70</f>
        <v>0.25343189017951423</v>
      </c>
    </row>
    <row r="71" spans="5:7" ht="15.75" thickBot="1" x14ac:dyDescent="0.3">
      <c r="E71" s="70">
        <v>2012</v>
      </c>
      <c r="F71" s="73"/>
    </row>
    <row r="72" spans="5:7" x14ac:dyDescent="0.25">
      <c r="G72" s="53">
        <f>(F63-100)/100</f>
        <v>0.18700000000000003</v>
      </c>
    </row>
    <row r="74" spans="5:7" x14ac:dyDescent="0.25">
      <c r="E74" s="202" t="s">
        <v>2592</v>
      </c>
      <c r="F74" s="202"/>
    </row>
    <row r="75" spans="5:7" ht="15.75" thickBot="1" x14ac:dyDescent="0.3">
      <c r="E75" s="73"/>
      <c r="F75" s="73"/>
    </row>
    <row r="76" spans="5:7" ht="15.75" thickBot="1" x14ac:dyDescent="0.3">
      <c r="E76" s="102" t="s">
        <v>2586</v>
      </c>
      <c r="F76" s="102" t="s">
        <v>2587</v>
      </c>
    </row>
    <row r="77" spans="5:7" ht="15.75" thickBot="1" x14ac:dyDescent="0.3">
      <c r="E77" s="70">
        <v>2020</v>
      </c>
      <c r="F77" s="71">
        <v>106.8</v>
      </c>
      <c r="G77" s="53">
        <f t="shared" ref="G77:G83" si="2">($F$77-F77)/F77</f>
        <v>0</v>
      </c>
    </row>
    <row r="78" spans="5:7" ht="15.75" thickBot="1" x14ac:dyDescent="0.3">
      <c r="E78" s="70">
        <v>2019</v>
      </c>
      <c r="F78" s="71">
        <v>103.1</v>
      </c>
      <c r="G78" s="53">
        <f t="shared" si="2"/>
        <v>3.5887487875848723E-2</v>
      </c>
    </row>
    <row r="79" spans="5:7" ht="15.75" thickBot="1" x14ac:dyDescent="0.3">
      <c r="E79" s="70">
        <v>2018</v>
      </c>
      <c r="F79" s="71">
        <v>99.4</v>
      </c>
      <c r="G79" s="53">
        <f t="shared" si="2"/>
        <v>7.4446680080482802E-2</v>
      </c>
    </row>
    <row r="80" spans="5:7" ht="15.75" thickBot="1" x14ac:dyDescent="0.3">
      <c r="E80" s="70">
        <v>2017</v>
      </c>
      <c r="F80" s="71">
        <v>99.6</v>
      </c>
      <c r="G80" s="53">
        <f t="shared" si="2"/>
        <v>7.2289156626506063E-2</v>
      </c>
    </row>
    <row r="81" spans="5:7" ht="15.75" thickBot="1" x14ac:dyDescent="0.3">
      <c r="E81" s="70">
        <v>2016</v>
      </c>
      <c r="F81" s="71">
        <v>101.7</v>
      </c>
      <c r="G81" s="53">
        <f t="shared" si="2"/>
        <v>5.0147492625368675E-2</v>
      </c>
    </row>
    <row r="82" spans="5:7" ht="15.75" thickBot="1" x14ac:dyDescent="0.3">
      <c r="E82" s="70">
        <v>2015</v>
      </c>
      <c r="F82" s="71">
        <v>106.2</v>
      </c>
      <c r="G82" s="53">
        <f t="shared" si="2"/>
        <v>5.64971751412424E-3</v>
      </c>
    </row>
    <row r="83" spans="5:7" ht="15.75" thickBot="1" x14ac:dyDescent="0.3">
      <c r="E83" s="70">
        <v>2014</v>
      </c>
      <c r="F83" s="71">
        <v>109.8</v>
      </c>
      <c r="G83" s="53">
        <f t="shared" si="2"/>
        <v>-2.7322404371584699E-2</v>
      </c>
    </row>
    <row r="84" spans="5:7" ht="15.75" thickBot="1" x14ac:dyDescent="0.3">
      <c r="E84" s="70">
        <v>2013</v>
      </c>
      <c r="F84" s="71">
        <v>98.3</v>
      </c>
      <c r="G84" s="53">
        <f>($F$77-F84)/F84</f>
        <v>8.6469989827060029E-2</v>
      </c>
    </row>
    <row r="85" spans="5:7" ht="15.75" thickBot="1" x14ac:dyDescent="0.3">
      <c r="E85" s="70">
        <v>2012</v>
      </c>
      <c r="F85" s="73"/>
    </row>
    <row r="88" spans="5:7" x14ac:dyDescent="0.25">
      <c r="G88" s="53">
        <f>(F77-100)/1000</f>
        <v>6.799999999999997E-3</v>
      </c>
    </row>
    <row r="90" spans="5:7" ht="15.75" thickBot="1" x14ac:dyDescent="0.3">
      <c r="E90" s="203" t="s">
        <v>2593</v>
      </c>
      <c r="F90" s="203"/>
    </row>
    <row r="91" spans="5:7" ht="15.75" thickBot="1" x14ac:dyDescent="0.3">
      <c r="E91" s="102" t="s">
        <v>2586</v>
      </c>
      <c r="F91" s="102" t="s">
        <v>2587</v>
      </c>
    </row>
    <row r="92" spans="5:7" ht="15.75" thickBot="1" x14ac:dyDescent="0.3">
      <c r="E92" s="70">
        <v>2020</v>
      </c>
      <c r="F92" s="71">
        <v>133.30000000000001</v>
      </c>
      <c r="G92" s="53">
        <f t="shared" ref="G92:G98" si="3">($F$92-F92)/F92</f>
        <v>0</v>
      </c>
    </row>
    <row r="93" spans="5:7" ht="15.75" thickBot="1" x14ac:dyDescent="0.3">
      <c r="E93" s="70">
        <v>2019</v>
      </c>
      <c r="F93" s="71">
        <v>133.30000000000001</v>
      </c>
      <c r="G93" s="53">
        <f t="shared" si="3"/>
        <v>0</v>
      </c>
    </row>
    <row r="94" spans="5:7" ht="15.75" thickBot="1" x14ac:dyDescent="0.3">
      <c r="E94" s="70">
        <v>2018</v>
      </c>
      <c r="F94" s="71">
        <v>132.19999999999999</v>
      </c>
      <c r="G94" s="53">
        <f t="shared" si="3"/>
        <v>8.3207261724661339E-3</v>
      </c>
    </row>
    <row r="95" spans="5:7" ht="15.75" thickBot="1" x14ac:dyDescent="0.3">
      <c r="E95" s="70">
        <v>2017</v>
      </c>
      <c r="F95" s="71">
        <v>132.30000000000001</v>
      </c>
      <c r="G95" s="53">
        <f t="shared" si="3"/>
        <v>7.5585789871504151E-3</v>
      </c>
    </row>
    <row r="96" spans="5:7" ht="15.75" thickBot="1" x14ac:dyDescent="0.3">
      <c r="E96" s="70">
        <v>2016</v>
      </c>
      <c r="F96" s="71">
        <v>135.1</v>
      </c>
      <c r="G96" s="53">
        <f t="shared" si="3"/>
        <v>-1.3323464100666047E-2</v>
      </c>
    </row>
    <row r="97" spans="5:7" ht="15.75" thickBot="1" x14ac:dyDescent="0.3">
      <c r="E97" s="70">
        <v>2015</v>
      </c>
      <c r="F97" s="71">
        <v>137.1</v>
      </c>
      <c r="G97" s="53">
        <f t="shared" si="3"/>
        <v>-2.7716994894237658E-2</v>
      </c>
    </row>
    <row r="98" spans="5:7" ht="15.75" thickBot="1" x14ac:dyDescent="0.3">
      <c r="E98" s="70">
        <v>2014</v>
      </c>
      <c r="F98" s="71">
        <v>139.1</v>
      </c>
      <c r="G98" s="53">
        <f t="shared" si="3"/>
        <v>-4.169662113587335E-2</v>
      </c>
    </row>
    <row r="99" spans="5:7" ht="15.75" thickBot="1" x14ac:dyDescent="0.3">
      <c r="E99" s="70">
        <v>2013</v>
      </c>
      <c r="F99" s="71">
        <v>133.1</v>
      </c>
      <c r="G99" s="53">
        <f>($F$92-F99)/F99</f>
        <v>1.5026296018032838E-3</v>
      </c>
    </row>
    <row r="100" spans="5:7" ht="15.75" thickBot="1" x14ac:dyDescent="0.3">
      <c r="E100" s="70">
        <v>2012</v>
      </c>
      <c r="F100" s="73"/>
    </row>
    <row r="105" spans="5:7" ht="15.75" thickBot="1" x14ac:dyDescent="0.3">
      <c r="E105" s="203" t="s">
        <v>2594</v>
      </c>
      <c r="F105" s="203"/>
    </row>
    <row r="106" spans="5:7" ht="15.75" thickBot="1" x14ac:dyDescent="0.3">
      <c r="E106" s="102" t="s">
        <v>2586</v>
      </c>
      <c r="F106" s="102" t="s">
        <v>2587</v>
      </c>
    </row>
    <row r="107" spans="5:7" ht="15.75" thickBot="1" x14ac:dyDescent="0.3">
      <c r="E107" s="70">
        <v>2020</v>
      </c>
      <c r="F107" s="71">
        <v>113.8</v>
      </c>
      <c r="G107" s="53">
        <f t="shared" ref="G107:G113" si="4">($F$107-F107)/F107</f>
        <v>0</v>
      </c>
    </row>
    <row r="108" spans="5:7" ht="15.75" thickBot="1" x14ac:dyDescent="0.3">
      <c r="E108" s="70">
        <v>2019</v>
      </c>
      <c r="F108" s="71">
        <v>112.5</v>
      </c>
      <c r="G108" s="53">
        <f t="shared" si="4"/>
        <v>1.1555555555555531E-2</v>
      </c>
    </row>
    <row r="109" spans="5:7" ht="15.75" thickBot="1" x14ac:dyDescent="0.3">
      <c r="E109" s="70">
        <v>2018</v>
      </c>
      <c r="F109" s="71">
        <v>101</v>
      </c>
      <c r="G109" s="53">
        <f t="shared" si="4"/>
        <v>0.12673267326732671</v>
      </c>
    </row>
    <row r="110" spans="5:7" ht="15.75" thickBot="1" x14ac:dyDescent="0.3">
      <c r="E110" s="70">
        <v>2017</v>
      </c>
      <c r="F110" s="71">
        <v>96.5</v>
      </c>
      <c r="G110" s="53">
        <f t="shared" si="4"/>
        <v>0.1792746113989637</v>
      </c>
    </row>
    <row r="111" spans="5:7" ht="15.75" thickBot="1" x14ac:dyDescent="0.3">
      <c r="E111" s="70">
        <v>2016</v>
      </c>
      <c r="F111" s="71">
        <v>92.9</v>
      </c>
      <c r="G111" s="53">
        <f t="shared" si="4"/>
        <v>0.22497308934337987</v>
      </c>
    </row>
    <row r="112" spans="5:7" ht="15.75" thickBot="1" x14ac:dyDescent="0.3">
      <c r="E112" s="70">
        <v>2015</v>
      </c>
      <c r="F112" s="71">
        <v>97.5</v>
      </c>
      <c r="G112" s="53">
        <f t="shared" si="4"/>
        <v>0.16717948717948716</v>
      </c>
    </row>
    <row r="113" spans="5:13" ht="15.75" thickBot="1" x14ac:dyDescent="0.3">
      <c r="E113" s="70">
        <v>2014</v>
      </c>
      <c r="F113" s="71">
        <v>105.1</v>
      </c>
      <c r="G113" s="53">
        <f t="shared" si="4"/>
        <v>8.2778306374881094E-2</v>
      </c>
    </row>
    <row r="114" spans="5:13" ht="15.75" thickBot="1" x14ac:dyDescent="0.3">
      <c r="E114" s="70">
        <v>2013</v>
      </c>
      <c r="F114" s="71">
        <v>101.7</v>
      </c>
      <c r="G114" s="53">
        <f>($F$107-F114)/F114</f>
        <v>0.11897738446411008</v>
      </c>
    </row>
    <row r="115" spans="5:13" ht="15.75" thickBot="1" x14ac:dyDescent="0.3">
      <c r="E115" s="70">
        <v>2012</v>
      </c>
      <c r="F115" s="73"/>
    </row>
    <row r="116" spans="5:13" x14ac:dyDescent="0.25">
      <c r="G116" s="103">
        <f>(F107-100)/100</f>
        <v>0.13799999999999998</v>
      </c>
    </row>
    <row r="119" spans="5:13" x14ac:dyDescent="0.25">
      <c r="E119" s="202" t="s">
        <v>2595</v>
      </c>
      <c r="F119" s="202"/>
    </row>
    <row r="120" spans="5:13" ht="15.75" thickBot="1" x14ac:dyDescent="0.3">
      <c r="E120" s="73"/>
      <c r="F120" s="73"/>
    </row>
    <row r="121" spans="5:13" ht="15.75" thickBot="1" x14ac:dyDescent="0.3">
      <c r="E121" s="102" t="s">
        <v>2586</v>
      </c>
      <c r="F121" s="102" t="s">
        <v>2587</v>
      </c>
      <c r="K121" s="205" t="s">
        <v>2616</v>
      </c>
      <c r="L121" s="205"/>
    </row>
    <row r="122" spans="5:13" ht="15.75" thickBot="1" x14ac:dyDescent="0.3">
      <c r="E122" s="70">
        <v>2020</v>
      </c>
      <c r="F122" s="71">
        <v>131.19999999999999</v>
      </c>
      <c r="G122" s="53">
        <f t="shared" ref="G122:G128" si="5">($F$122-F122)/F122</f>
        <v>0</v>
      </c>
      <c r="K122" s="102" t="s">
        <v>2586</v>
      </c>
      <c r="L122" s="102" t="s">
        <v>2587</v>
      </c>
    </row>
    <row r="123" spans="5:13" ht="15.75" thickBot="1" x14ac:dyDescent="0.3">
      <c r="E123" s="70">
        <v>2019</v>
      </c>
      <c r="F123" s="71">
        <v>132.80000000000001</v>
      </c>
      <c r="G123" s="53">
        <f t="shared" si="5"/>
        <v>-1.2048192771084508E-2</v>
      </c>
      <c r="K123" s="70">
        <v>2020</v>
      </c>
      <c r="L123" s="71">
        <v>114.2</v>
      </c>
      <c r="M123" s="53">
        <f t="shared" ref="M123:M129" si="6">($L$123-L123)/L123</f>
        <v>0</v>
      </c>
    </row>
    <row r="124" spans="5:13" ht="15.75" thickBot="1" x14ac:dyDescent="0.3">
      <c r="E124" s="70">
        <v>2018</v>
      </c>
      <c r="F124" s="71">
        <v>134.5</v>
      </c>
      <c r="G124" s="53">
        <f t="shared" si="5"/>
        <v>-2.4535315985130195E-2</v>
      </c>
      <c r="K124" s="70">
        <v>2019</v>
      </c>
      <c r="L124" s="71">
        <v>114.1</v>
      </c>
      <c r="M124" s="53">
        <f t="shared" si="6"/>
        <v>8.7642418930769961E-4</v>
      </c>
    </row>
    <row r="125" spans="5:13" ht="15.75" thickBot="1" x14ac:dyDescent="0.3">
      <c r="E125" s="70">
        <v>2017</v>
      </c>
      <c r="F125" s="71">
        <v>129.5</v>
      </c>
      <c r="G125" s="53">
        <f t="shared" si="5"/>
        <v>1.3127413127413039E-2</v>
      </c>
      <c r="K125" s="70">
        <v>2018</v>
      </c>
      <c r="L125" s="71">
        <v>114</v>
      </c>
      <c r="M125" s="53">
        <f t="shared" si="6"/>
        <v>1.7543859649123057E-3</v>
      </c>
    </row>
    <row r="126" spans="5:13" ht="15.75" thickBot="1" x14ac:dyDescent="0.3">
      <c r="E126" s="70">
        <v>2016</v>
      </c>
      <c r="F126" s="71">
        <v>126.3</v>
      </c>
      <c r="G126" s="53">
        <f t="shared" si="5"/>
        <v>3.8796516231195496E-2</v>
      </c>
      <c r="K126" s="70">
        <v>2017</v>
      </c>
      <c r="L126" s="71">
        <v>114.2</v>
      </c>
      <c r="M126" s="53">
        <f t="shared" si="6"/>
        <v>0</v>
      </c>
    </row>
    <row r="127" spans="5:13" ht="15.75" thickBot="1" x14ac:dyDescent="0.3">
      <c r="E127" s="70">
        <v>2015</v>
      </c>
      <c r="F127" s="71">
        <v>120.5</v>
      </c>
      <c r="G127" s="53">
        <f t="shared" si="5"/>
        <v>8.8796680497925218E-2</v>
      </c>
      <c r="K127" s="70">
        <v>2016</v>
      </c>
      <c r="L127" s="71">
        <v>113.4</v>
      </c>
      <c r="M127" s="53">
        <f t="shared" si="6"/>
        <v>7.0546737213403625E-3</v>
      </c>
    </row>
    <row r="128" spans="5:13" ht="15.75" thickBot="1" x14ac:dyDescent="0.3">
      <c r="E128" s="70">
        <v>2014</v>
      </c>
      <c r="F128" s="71">
        <v>115.9</v>
      </c>
      <c r="G128" s="53">
        <f t="shared" si="5"/>
        <v>0.13201035375323539</v>
      </c>
      <c r="K128" s="70">
        <v>2015</v>
      </c>
      <c r="L128" s="71">
        <v>114</v>
      </c>
      <c r="M128" s="53">
        <f t="shared" si="6"/>
        <v>1.7543859649123057E-3</v>
      </c>
    </row>
    <row r="129" spans="5:13" ht="15.75" thickBot="1" x14ac:dyDescent="0.3">
      <c r="E129" s="70">
        <v>2013</v>
      </c>
      <c r="F129" s="71">
        <v>110</v>
      </c>
      <c r="G129" s="53">
        <f>($F$122-F129)/F129</f>
        <v>0.19272727272727264</v>
      </c>
      <c r="K129" s="70">
        <v>2014</v>
      </c>
      <c r="L129" s="71">
        <v>113.7</v>
      </c>
      <c r="M129" s="53">
        <f t="shared" si="6"/>
        <v>4.3975373790677216E-3</v>
      </c>
    </row>
    <row r="130" spans="5:13" ht="15.75" thickBot="1" x14ac:dyDescent="0.3">
      <c r="E130" s="70">
        <v>2012</v>
      </c>
      <c r="F130" s="73"/>
      <c r="K130" s="70">
        <v>2013</v>
      </c>
      <c r="L130" s="71">
        <v>112.5</v>
      </c>
      <c r="M130" s="53">
        <f>($L$123-L130)/L130</f>
        <v>1.5111111111111136E-2</v>
      </c>
    </row>
    <row r="131" spans="5:13" ht="15.75" thickBot="1" x14ac:dyDescent="0.3">
      <c r="K131" s="70">
        <v>2012</v>
      </c>
      <c r="L131" s="73"/>
    </row>
    <row r="133" spans="5:13" x14ac:dyDescent="0.25">
      <c r="E133" s="202" t="s">
        <v>2597</v>
      </c>
      <c r="F133" s="202"/>
    </row>
    <row r="134" spans="5:13" ht="15.75" thickBot="1" x14ac:dyDescent="0.3">
      <c r="E134" s="73"/>
      <c r="F134" s="73"/>
    </row>
    <row r="135" spans="5:13" ht="15.75" thickBot="1" x14ac:dyDescent="0.3">
      <c r="E135" s="102" t="s">
        <v>2596</v>
      </c>
      <c r="F135" s="102" t="s">
        <v>2587</v>
      </c>
    </row>
    <row r="136" spans="5:13" ht="15.75" thickBot="1" x14ac:dyDescent="0.3">
      <c r="E136" s="70">
        <v>2020</v>
      </c>
      <c r="F136" s="71">
        <v>112.1</v>
      </c>
      <c r="G136" s="53">
        <f t="shared" ref="G136:G142" si="7">($F$136-F136)/F136</f>
        <v>0</v>
      </c>
    </row>
    <row r="137" spans="5:13" ht="15.75" thickBot="1" x14ac:dyDescent="0.3">
      <c r="E137" s="70">
        <v>2019</v>
      </c>
      <c r="F137" s="71">
        <v>112.4</v>
      </c>
      <c r="G137" s="53">
        <f t="shared" si="7"/>
        <v>-2.6690391459075744E-3</v>
      </c>
    </row>
    <row r="138" spans="5:13" ht="15.75" thickBot="1" x14ac:dyDescent="0.3">
      <c r="E138" s="70">
        <v>2018</v>
      </c>
      <c r="F138" s="71">
        <v>112.3</v>
      </c>
      <c r="G138" s="53">
        <f t="shared" si="7"/>
        <v>-1.7809439002671669E-3</v>
      </c>
    </row>
    <row r="139" spans="5:13" ht="15.75" thickBot="1" x14ac:dyDescent="0.3">
      <c r="E139" s="70">
        <v>2017</v>
      </c>
      <c r="F139" s="71">
        <v>104.7</v>
      </c>
      <c r="G139" s="53">
        <f t="shared" si="7"/>
        <v>7.0678127984718161E-2</v>
      </c>
    </row>
    <row r="140" spans="5:13" ht="15.75" thickBot="1" x14ac:dyDescent="0.3">
      <c r="E140" s="70">
        <v>2016</v>
      </c>
      <c r="F140" s="71">
        <v>99.7</v>
      </c>
      <c r="G140" s="53">
        <f t="shared" si="7"/>
        <v>0.12437311935807413</v>
      </c>
    </row>
    <row r="141" spans="5:13" ht="15.75" thickBot="1" x14ac:dyDescent="0.3">
      <c r="E141" s="70">
        <v>2015</v>
      </c>
      <c r="F141" s="71">
        <v>108.5</v>
      </c>
      <c r="G141" s="53">
        <f t="shared" si="7"/>
        <v>3.3179723502304095E-2</v>
      </c>
    </row>
    <row r="142" spans="5:13" ht="15.75" thickBot="1" x14ac:dyDescent="0.3">
      <c r="E142" s="70">
        <v>2014</v>
      </c>
      <c r="F142" s="71">
        <v>114.9</v>
      </c>
      <c r="G142" s="53">
        <f t="shared" si="7"/>
        <v>-2.4369016536118462E-2</v>
      </c>
    </row>
    <row r="143" spans="5:13" ht="15.75" thickBot="1" x14ac:dyDescent="0.3">
      <c r="E143" s="70">
        <v>2013</v>
      </c>
      <c r="F143" s="71">
        <v>112.8</v>
      </c>
      <c r="G143" s="53">
        <f>($F$136-F143)/F143</f>
        <v>-6.2056737588652737E-3</v>
      </c>
    </row>
    <row r="144" spans="5:13" ht="15.75" thickBot="1" x14ac:dyDescent="0.3">
      <c r="E144" s="70">
        <v>2012</v>
      </c>
      <c r="F144" s="73"/>
    </row>
    <row r="148" spans="5:14" ht="15.75" thickBot="1" x14ac:dyDescent="0.3">
      <c r="E148" s="203" t="s">
        <v>2598</v>
      </c>
      <c r="F148" s="203"/>
    </row>
    <row r="149" spans="5:14" ht="15.75" thickBot="1" x14ac:dyDescent="0.3">
      <c r="E149" s="102" t="s">
        <v>2586</v>
      </c>
      <c r="F149" s="102" t="s">
        <v>2587</v>
      </c>
    </row>
    <row r="150" spans="5:14" ht="15.75" thickBot="1" x14ac:dyDescent="0.3">
      <c r="E150" s="70">
        <v>2020</v>
      </c>
      <c r="F150" s="71">
        <v>109.6</v>
      </c>
      <c r="G150" s="53">
        <f t="shared" ref="G150:G156" si="8">($F$150-F150)/F150</f>
        <v>0</v>
      </c>
      <c r="L150" s="151"/>
      <c r="M150" s="151"/>
    </row>
    <row r="151" spans="5:14" ht="15.75" thickBot="1" x14ac:dyDescent="0.3">
      <c r="E151" s="70">
        <v>2019</v>
      </c>
      <c r="F151" s="71">
        <v>109.3</v>
      </c>
      <c r="G151" s="53">
        <f t="shared" si="8"/>
        <v>2.7447392497712457E-3</v>
      </c>
      <c r="L151" s="70">
        <v>2020</v>
      </c>
      <c r="M151" s="70">
        <v>127.6</v>
      </c>
      <c r="N151" s="65">
        <f>($M$151-M151)/M151</f>
        <v>0</v>
      </c>
    </row>
    <row r="152" spans="5:14" ht="15.75" thickBot="1" x14ac:dyDescent="0.3">
      <c r="E152" s="70">
        <v>2018</v>
      </c>
      <c r="F152" s="71">
        <v>108.5</v>
      </c>
      <c r="G152" s="53">
        <f t="shared" si="8"/>
        <v>1.0138248847926214E-2</v>
      </c>
      <c r="L152" s="70">
        <v>2019</v>
      </c>
      <c r="M152" s="70">
        <v>133.6</v>
      </c>
      <c r="N152" s="65">
        <f t="shared" ref="N152:N158" si="9">($M$151-M152)/M152</f>
        <v>-4.4910179640718563E-2</v>
      </c>
    </row>
    <row r="153" spans="5:14" ht="15.75" thickBot="1" x14ac:dyDescent="0.3">
      <c r="E153" s="70">
        <v>2017</v>
      </c>
      <c r="F153" s="71">
        <v>104.3</v>
      </c>
      <c r="G153" s="53">
        <f t="shared" si="8"/>
        <v>5.0814956855225288E-2</v>
      </c>
      <c r="L153" s="70">
        <v>2018</v>
      </c>
      <c r="M153" s="70">
        <v>136.5</v>
      </c>
      <c r="N153" s="65">
        <f t="shared" si="9"/>
        <v>-6.5201465201465247E-2</v>
      </c>
    </row>
    <row r="154" spans="5:14" ht="15.75" thickBot="1" x14ac:dyDescent="0.3">
      <c r="E154" s="70">
        <v>2016</v>
      </c>
      <c r="F154" s="71">
        <v>102.8</v>
      </c>
      <c r="G154" s="53">
        <f t="shared" si="8"/>
        <v>6.6147859922178961E-2</v>
      </c>
      <c r="L154" s="70">
        <v>2017</v>
      </c>
      <c r="M154" s="70">
        <v>134.30000000000001</v>
      </c>
      <c r="N154" s="65">
        <f t="shared" si="9"/>
        <v>-4.988830975428158E-2</v>
      </c>
    </row>
    <row r="155" spans="5:14" ht="15.75" thickBot="1" x14ac:dyDescent="0.3">
      <c r="E155" s="70">
        <v>2015</v>
      </c>
      <c r="F155" s="71">
        <v>104.8</v>
      </c>
      <c r="G155" s="53">
        <f t="shared" si="8"/>
        <v>4.5801526717557224E-2</v>
      </c>
      <c r="L155" s="70">
        <v>2016</v>
      </c>
      <c r="M155" s="70">
        <v>127.3</v>
      </c>
      <c r="N155" s="65">
        <f t="shared" si="9"/>
        <v>2.3566378633149815E-3</v>
      </c>
    </row>
    <row r="156" spans="5:14" ht="15.75" thickBot="1" x14ac:dyDescent="0.3">
      <c r="E156" s="70">
        <v>2014</v>
      </c>
      <c r="F156" s="71">
        <v>111.5</v>
      </c>
      <c r="G156" s="53">
        <f t="shared" si="8"/>
        <v>-1.7040358744394669E-2</v>
      </c>
      <c r="L156" s="70">
        <v>2015</v>
      </c>
      <c r="M156" s="70">
        <v>118.8</v>
      </c>
      <c r="N156" s="65">
        <f t="shared" si="9"/>
        <v>7.4074074074074056E-2</v>
      </c>
    </row>
    <row r="157" spans="5:14" ht="15.75" thickBot="1" x14ac:dyDescent="0.3">
      <c r="E157" s="70">
        <v>2013</v>
      </c>
      <c r="F157" s="71">
        <v>108.7</v>
      </c>
      <c r="G157" s="53">
        <f>($F$150-F157)/F157</f>
        <v>8.2796688132473917E-3</v>
      </c>
      <c r="L157" s="70">
        <v>2014</v>
      </c>
      <c r="M157" s="70">
        <v>116</v>
      </c>
      <c r="N157" s="65">
        <f t="shared" si="9"/>
        <v>9.999999999999995E-2</v>
      </c>
    </row>
    <row r="158" spans="5:14" ht="15.75" thickBot="1" x14ac:dyDescent="0.3">
      <c r="E158" s="70">
        <v>2012</v>
      </c>
      <c r="F158" s="73"/>
      <c r="L158" s="70">
        <v>2013</v>
      </c>
      <c r="M158" s="70">
        <v>110.9</v>
      </c>
      <c r="N158" s="65">
        <f t="shared" si="9"/>
        <v>0.15058611361587004</v>
      </c>
    </row>
    <row r="159" spans="5:14" ht="15.75" thickBot="1" x14ac:dyDescent="0.3">
      <c r="L159" s="70">
        <v>2012</v>
      </c>
      <c r="M159" s="151"/>
    </row>
    <row r="162" spans="5:14" ht="15.75" thickBot="1" x14ac:dyDescent="0.3">
      <c r="E162" s="203" t="s">
        <v>2599</v>
      </c>
      <c r="F162" s="203"/>
    </row>
    <row r="163" spans="5:14" ht="15.75" thickBot="1" x14ac:dyDescent="0.3">
      <c r="E163" s="102" t="s">
        <v>2586</v>
      </c>
      <c r="F163" s="102" t="s">
        <v>2587</v>
      </c>
      <c r="L163" t="s">
        <v>2668</v>
      </c>
    </row>
    <row r="164" spans="5:14" ht="15.75" thickBot="1" x14ac:dyDescent="0.3">
      <c r="E164" s="70">
        <v>2020</v>
      </c>
      <c r="F164" s="71">
        <v>115</v>
      </c>
      <c r="G164" s="53">
        <f t="shared" ref="G164:G170" si="10">($F$164-F164)/F164</f>
        <v>0</v>
      </c>
      <c r="L164" s="73"/>
      <c r="M164" s="73"/>
    </row>
    <row r="165" spans="5:14" ht="15.75" thickBot="1" x14ac:dyDescent="0.3">
      <c r="E165" s="70">
        <v>2019</v>
      </c>
      <c r="F165" s="71">
        <v>116.4</v>
      </c>
      <c r="G165" s="53">
        <f t="shared" si="10"/>
        <v>-1.2027491408934755E-2</v>
      </c>
      <c r="L165" s="70">
        <v>2020</v>
      </c>
      <c r="M165" s="71">
        <v>128.30000000000001</v>
      </c>
      <c r="N165" s="53">
        <f>($M$165-M165)/M165</f>
        <v>0</v>
      </c>
    </row>
    <row r="166" spans="5:14" ht="15.75" thickBot="1" x14ac:dyDescent="0.3">
      <c r="E166" s="70">
        <v>2018</v>
      </c>
      <c r="F166" s="71">
        <v>120.8</v>
      </c>
      <c r="G166" s="53">
        <f t="shared" si="10"/>
        <v>-4.8013245033112557E-2</v>
      </c>
      <c r="L166" s="70">
        <v>2019</v>
      </c>
      <c r="M166" s="71">
        <v>131</v>
      </c>
      <c r="N166" s="53">
        <f t="shared" ref="N166:N172" si="11">($M$165-M166)/M166</f>
        <v>-2.0610687022900677E-2</v>
      </c>
    </row>
    <row r="167" spans="5:14" ht="15.75" thickBot="1" x14ac:dyDescent="0.3">
      <c r="E167" s="70">
        <v>2017</v>
      </c>
      <c r="F167" s="71">
        <v>119.4</v>
      </c>
      <c r="G167" s="53">
        <f t="shared" si="10"/>
        <v>-3.685092127303187E-2</v>
      </c>
      <c r="L167" s="70">
        <v>2018</v>
      </c>
      <c r="M167" s="71">
        <v>129.6</v>
      </c>
      <c r="N167" s="53">
        <f t="shared" si="11"/>
        <v>-1.0030864197530734E-2</v>
      </c>
    </row>
    <row r="168" spans="5:14" ht="15.75" thickBot="1" x14ac:dyDescent="0.3">
      <c r="E168" s="70">
        <v>2016</v>
      </c>
      <c r="F168" s="71">
        <v>115.4</v>
      </c>
      <c r="G168" s="53">
        <f t="shared" si="10"/>
        <v>-3.4662045060659071E-3</v>
      </c>
      <c r="L168" s="70">
        <v>2017</v>
      </c>
      <c r="M168" s="71">
        <v>126.6</v>
      </c>
      <c r="N168" s="53">
        <f t="shared" si="11"/>
        <v>1.3428120063191289E-2</v>
      </c>
    </row>
    <row r="169" spans="5:14" ht="15.75" thickBot="1" x14ac:dyDescent="0.3">
      <c r="E169" s="70">
        <v>2015</v>
      </c>
      <c r="F169" s="71">
        <v>115.7</v>
      </c>
      <c r="G169" s="53">
        <f t="shared" si="10"/>
        <v>-6.0501296456352879E-3</v>
      </c>
      <c r="L169" s="70">
        <v>2016</v>
      </c>
      <c r="M169" s="71">
        <v>124.4</v>
      </c>
      <c r="N169" s="53">
        <f t="shared" si="11"/>
        <v>3.1350482315112588E-2</v>
      </c>
    </row>
    <row r="170" spans="5:14" ht="15.75" thickBot="1" x14ac:dyDescent="0.3">
      <c r="E170" s="70">
        <v>2014</v>
      </c>
      <c r="F170" s="71">
        <v>112.5</v>
      </c>
      <c r="G170" s="53">
        <f t="shared" si="10"/>
        <v>2.2222222222222223E-2</v>
      </c>
      <c r="L170" s="70">
        <v>2015</v>
      </c>
      <c r="M170" s="71">
        <v>129</v>
      </c>
      <c r="N170" s="53">
        <f t="shared" si="11"/>
        <v>-5.4263565891471983E-3</v>
      </c>
    </row>
    <row r="171" spans="5:14" ht="15.75" thickBot="1" x14ac:dyDescent="0.3">
      <c r="E171" s="70">
        <v>2013</v>
      </c>
      <c r="F171" s="71">
        <v>108.3</v>
      </c>
      <c r="G171" s="53">
        <f>($F$164-F171)/F171</f>
        <v>6.1865189289012031E-2</v>
      </c>
      <c r="L171" s="70">
        <v>2014</v>
      </c>
      <c r="M171" s="71">
        <v>128.6</v>
      </c>
      <c r="N171" s="53">
        <f t="shared" si="11"/>
        <v>-2.3328149300154196E-3</v>
      </c>
    </row>
    <row r="172" spans="5:14" ht="15.75" thickBot="1" x14ac:dyDescent="0.3">
      <c r="E172" s="70">
        <v>2012</v>
      </c>
      <c r="F172" s="73"/>
      <c r="G172" s="53">
        <f>(F164-100)/100</f>
        <v>0.15</v>
      </c>
      <c r="L172" s="70">
        <v>2013</v>
      </c>
      <c r="M172" s="71">
        <v>117.9</v>
      </c>
      <c r="N172" s="53">
        <f t="shared" si="11"/>
        <v>8.8210347752332524E-2</v>
      </c>
    </row>
    <row r="173" spans="5:14" ht="15.75" thickBot="1" x14ac:dyDescent="0.3">
      <c r="L173" s="70">
        <v>2012</v>
      </c>
      <c r="M173" s="73"/>
    </row>
    <row r="176" spans="5:14" ht="15.75" thickBot="1" x14ac:dyDescent="0.3">
      <c r="E176" s="203" t="s">
        <v>2600</v>
      </c>
      <c r="F176" s="203"/>
    </row>
    <row r="177" spans="5:12" ht="15.75" thickBot="1" x14ac:dyDescent="0.3">
      <c r="E177" s="102" t="s">
        <v>2586</v>
      </c>
      <c r="F177" s="102" t="s">
        <v>2587</v>
      </c>
    </row>
    <row r="178" spans="5:12" ht="15.75" thickBot="1" x14ac:dyDescent="0.3">
      <c r="E178" s="70">
        <v>2020</v>
      </c>
      <c r="F178" s="71">
        <v>117.8</v>
      </c>
      <c r="G178" s="53">
        <f t="shared" ref="G178:G184" si="12">($F$178-F178)/F178</f>
        <v>0</v>
      </c>
    </row>
    <row r="179" spans="5:12" ht="15.75" thickBot="1" x14ac:dyDescent="0.3">
      <c r="E179" s="70">
        <v>2019</v>
      </c>
      <c r="F179" s="71">
        <v>117.5</v>
      </c>
      <c r="G179" s="53">
        <f t="shared" si="12"/>
        <v>2.5531914893616781E-3</v>
      </c>
    </row>
    <row r="180" spans="5:12" ht="15.75" thickBot="1" x14ac:dyDescent="0.3">
      <c r="E180" s="70">
        <v>2018</v>
      </c>
      <c r="F180" s="71">
        <v>118.2</v>
      </c>
      <c r="G180" s="53">
        <f t="shared" si="12"/>
        <v>-3.3840947546531783E-3</v>
      </c>
    </row>
    <row r="181" spans="5:12" ht="15.75" thickBot="1" x14ac:dyDescent="0.3">
      <c r="E181" s="70">
        <v>2017</v>
      </c>
      <c r="F181" s="71">
        <v>117.9</v>
      </c>
      <c r="G181" s="53">
        <f t="shared" si="12"/>
        <v>-8.4817642069557697E-4</v>
      </c>
    </row>
    <row r="182" spans="5:12" ht="15.75" thickBot="1" x14ac:dyDescent="0.3">
      <c r="E182" s="70">
        <v>2016</v>
      </c>
      <c r="F182" s="71">
        <v>119.7</v>
      </c>
      <c r="G182" s="53">
        <f t="shared" si="12"/>
        <v>-1.5873015873015921E-2</v>
      </c>
    </row>
    <row r="183" spans="5:12" ht="15.75" thickBot="1" x14ac:dyDescent="0.3">
      <c r="E183" s="70">
        <v>2015</v>
      </c>
      <c r="F183" s="71">
        <v>118.9</v>
      </c>
      <c r="G183" s="53">
        <f t="shared" si="12"/>
        <v>-9.2514718250631487E-3</v>
      </c>
    </row>
    <row r="184" spans="5:12" ht="15.75" thickBot="1" x14ac:dyDescent="0.3">
      <c r="E184" s="70">
        <v>2014</v>
      </c>
      <c r="F184" s="71">
        <v>115.7</v>
      </c>
      <c r="G184" s="53">
        <f t="shared" si="12"/>
        <v>1.815038893690574E-2</v>
      </c>
    </row>
    <row r="185" spans="5:12" ht="15.75" thickBot="1" x14ac:dyDescent="0.3">
      <c r="E185" s="70">
        <v>2013</v>
      </c>
      <c r="F185" s="71">
        <v>110.4</v>
      </c>
      <c r="G185" s="53">
        <f>($F$178-F185)/F185</f>
        <v>6.70289855072463E-2</v>
      </c>
    </row>
    <row r="186" spans="5:12" ht="15.75" thickBot="1" x14ac:dyDescent="0.3">
      <c r="E186" s="70">
        <v>2012</v>
      </c>
      <c r="F186" s="73"/>
    </row>
    <row r="187" spans="5:12" x14ac:dyDescent="0.25">
      <c r="G187" s="103">
        <f>(F178-100)/100</f>
        <v>0.17799999999999996</v>
      </c>
    </row>
    <row r="190" spans="5:12" ht="15.75" thickBot="1" x14ac:dyDescent="0.3">
      <c r="E190" s="203" t="s">
        <v>2601</v>
      </c>
      <c r="F190" s="203"/>
    </row>
    <row r="191" spans="5:12" ht="26.25" customHeight="1" thickBot="1" x14ac:dyDescent="0.3">
      <c r="E191" s="102" t="s">
        <v>2586</v>
      </c>
      <c r="F191" s="102" t="s">
        <v>2587</v>
      </c>
      <c r="K191" s="203" t="s">
        <v>2619</v>
      </c>
      <c r="L191" s="203"/>
    </row>
    <row r="192" spans="5:12" ht="15.75" thickBot="1" x14ac:dyDescent="0.3">
      <c r="E192" s="70">
        <v>2020</v>
      </c>
      <c r="F192" s="71">
        <v>110.5</v>
      </c>
      <c r="G192" s="53">
        <f t="shared" ref="G192:G198" si="13">($F$192-F192)/F192</f>
        <v>0</v>
      </c>
      <c r="K192" s="102" t="s">
        <v>2586</v>
      </c>
      <c r="L192" s="102" t="s">
        <v>2587</v>
      </c>
    </row>
    <row r="193" spans="5:13" ht="15.75" thickBot="1" x14ac:dyDescent="0.3">
      <c r="E193" s="70">
        <v>2019</v>
      </c>
      <c r="F193" s="71">
        <v>108.5</v>
      </c>
      <c r="G193" s="53">
        <f t="shared" si="13"/>
        <v>1.8433179723502304E-2</v>
      </c>
      <c r="K193" s="70">
        <v>2020</v>
      </c>
      <c r="L193" s="71">
        <v>135.80000000000001</v>
      </c>
      <c r="M193" s="53">
        <f t="shared" ref="M193:M199" si="14">($L$193-L193)/L193</f>
        <v>0</v>
      </c>
    </row>
    <row r="194" spans="5:13" ht="15.75" thickBot="1" x14ac:dyDescent="0.3">
      <c r="E194" s="70">
        <v>2018</v>
      </c>
      <c r="F194" s="71">
        <v>107.1</v>
      </c>
      <c r="G194" s="53">
        <f t="shared" si="13"/>
        <v>3.17460317460318E-2</v>
      </c>
      <c r="K194" s="70">
        <v>2019</v>
      </c>
      <c r="L194" s="71">
        <v>154</v>
      </c>
      <c r="M194" s="53">
        <f t="shared" si="14"/>
        <v>-0.11818181818181811</v>
      </c>
    </row>
    <row r="195" spans="5:13" ht="15.75" thickBot="1" x14ac:dyDescent="0.3">
      <c r="E195" s="70">
        <v>2017</v>
      </c>
      <c r="F195" s="71">
        <v>108.6</v>
      </c>
      <c r="G195" s="53">
        <f t="shared" si="13"/>
        <v>1.7495395948434675E-2</v>
      </c>
      <c r="K195" s="70">
        <v>2018</v>
      </c>
      <c r="L195" s="71">
        <v>154</v>
      </c>
      <c r="M195" s="53">
        <f t="shared" si="14"/>
        <v>-0.11818181818181811</v>
      </c>
    </row>
    <row r="196" spans="5:13" ht="15.75" thickBot="1" x14ac:dyDescent="0.3">
      <c r="E196" s="70">
        <v>2016</v>
      </c>
      <c r="F196" s="71">
        <v>108.5</v>
      </c>
      <c r="G196" s="53">
        <f t="shared" si="13"/>
        <v>1.8433179723502304E-2</v>
      </c>
      <c r="K196" s="70">
        <v>2017</v>
      </c>
      <c r="L196" s="71">
        <v>149.6</v>
      </c>
      <c r="M196" s="53">
        <f t="shared" si="14"/>
        <v>-9.2245989304812717E-2</v>
      </c>
    </row>
    <row r="197" spans="5:13" ht="15.75" thickBot="1" x14ac:dyDescent="0.3">
      <c r="E197" s="70">
        <v>2015</v>
      </c>
      <c r="F197" s="71">
        <v>108.3</v>
      </c>
      <c r="G197" s="53">
        <f t="shared" si="13"/>
        <v>2.031394275161591E-2</v>
      </c>
      <c r="K197" s="70">
        <v>2016</v>
      </c>
      <c r="L197" s="71">
        <v>147.6</v>
      </c>
      <c r="M197" s="53">
        <f t="shared" si="14"/>
        <v>-7.9945799457994474E-2</v>
      </c>
    </row>
    <row r="198" spans="5:13" ht="15.75" thickBot="1" x14ac:dyDescent="0.3">
      <c r="E198" s="70">
        <v>2014</v>
      </c>
      <c r="F198" s="71">
        <v>101.2</v>
      </c>
      <c r="G198" s="53">
        <f t="shared" si="13"/>
        <v>9.1897233201580997E-2</v>
      </c>
      <c r="K198" s="70">
        <v>2015</v>
      </c>
      <c r="L198" s="71">
        <v>147.1</v>
      </c>
      <c r="M198" s="53">
        <f t="shared" si="14"/>
        <v>-7.6818490822569571E-2</v>
      </c>
    </row>
    <row r="199" spans="5:13" ht="15.75" thickBot="1" x14ac:dyDescent="0.3">
      <c r="E199" s="70">
        <v>2013</v>
      </c>
      <c r="F199" s="71">
        <v>97.3</v>
      </c>
      <c r="G199" s="53">
        <f>($F$192-F199)/F199</f>
        <v>0.13566289825282635</v>
      </c>
      <c r="K199" s="70">
        <v>2014</v>
      </c>
      <c r="L199" s="71">
        <v>139.4</v>
      </c>
      <c r="M199" s="53">
        <f t="shared" si="14"/>
        <v>-2.582496413199422E-2</v>
      </c>
    </row>
    <row r="200" spans="5:13" ht="15.75" thickBot="1" x14ac:dyDescent="0.3">
      <c r="E200" s="70">
        <v>2012</v>
      </c>
      <c r="F200" s="73"/>
      <c r="K200" s="70">
        <v>2013</v>
      </c>
      <c r="L200" s="71">
        <v>125.1</v>
      </c>
      <c r="M200" s="53">
        <f>($L$193-L200)/L200</f>
        <v>8.5531574740207977E-2</v>
      </c>
    </row>
    <row r="201" spans="5:13" ht="15.75" thickBot="1" x14ac:dyDescent="0.3">
      <c r="K201" s="70">
        <v>2012</v>
      </c>
      <c r="L201" s="73"/>
    </row>
    <row r="204" spans="5:13" ht="15.75" thickBot="1" x14ac:dyDescent="0.3">
      <c r="E204" s="203" t="s">
        <v>2602</v>
      </c>
      <c r="F204" s="203"/>
    </row>
    <row r="205" spans="5:13" ht="15.75" thickBot="1" x14ac:dyDescent="0.3">
      <c r="E205" s="102" t="s">
        <v>2586</v>
      </c>
      <c r="F205" s="102" t="s">
        <v>2587</v>
      </c>
    </row>
    <row r="206" spans="5:13" ht="15.75" thickBot="1" x14ac:dyDescent="0.3">
      <c r="E206" s="70">
        <v>2020</v>
      </c>
      <c r="F206" s="71">
        <v>116.9</v>
      </c>
      <c r="G206" s="53">
        <f t="shared" ref="G206:G212" si="15">($F$206-F206)/F206</f>
        <v>0</v>
      </c>
    </row>
    <row r="207" spans="5:13" ht="15.75" thickBot="1" x14ac:dyDescent="0.3">
      <c r="E207" s="70">
        <v>2019</v>
      </c>
      <c r="F207" s="71">
        <v>117.8</v>
      </c>
      <c r="G207" s="53">
        <f t="shared" si="15"/>
        <v>-7.6400679117146989E-3</v>
      </c>
    </row>
    <row r="208" spans="5:13" ht="15.75" thickBot="1" x14ac:dyDescent="0.3">
      <c r="E208" s="70">
        <v>2018</v>
      </c>
      <c r="F208" s="71">
        <v>116</v>
      </c>
      <c r="G208" s="53">
        <f t="shared" si="15"/>
        <v>7.7586206896552217E-3</v>
      </c>
    </row>
    <row r="209" spans="5:13" ht="15.75" thickBot="1" x14ac:dyDescent="0.3">
      <c r="E209" s="70">
        <v>2017</v>
      </c>
      <c r="F209" s="71">
        <v>112.9</v>
      </c>
      <c r="G209" s="53">
        <f t="shared" si="15"/>
        <v>3.5429583702391493E-2</v>
      </c>
    </row>
    <row r="210" spans="5:13" ht="15.75" thickBot="1" x14ac:dyDescent="0.3">
      <c r="E210" s="70">
        <v>2016</v>
      </c>
      <c r="F210" s="71">
        <v>110.2</v>
      </c>
      <c r="G210" s="53">
        <f t="shared" si="15"/>
        <v>6.0798548094373892E-2</v>
      </c>
    </row>
    <row r="211" spans="5:13" ht="15.75" thickBot="1" x14ac:dyDescent="0.3">
      <c r="E211" s="70">
        <v>2015</v>
      </c>
      <c r="F211" s="71">
        <v>109.3</v>
      </c>
      <c r="G211" s="53">
        <f t="shared" si="15"/>
        <v>6.9533394327538967E-2</v>
      </c>
    </row>
    <row r="212" spans="5:13" ht="15.75" thickBot="1" x14ac:dyDescent="0.3">
      <c r="E212" s="70">
        <v>2014</v>
      </c>
      <c r="F212" s="71">
        <v>107.5</v>
      </c>
      <c r="G212" s="53">
        <f t="shared" si="15"/>
        <v>8.7441860465116331E-2</v>
      </c>
    </row>
    <row r="213" spans="5:13" ht="15.75" thickBot="1" x14ac:dyDescent="0.3">
      <c r="E213" s="70">
        <v>2013</v>
      </c>
      <c r="F213" s="71">
        <v>104.8</v>
      </c>
      <c r="G213" s="53">
        <f>($F$206-F213)/F213</f>
        <v>0.11545801526717565</v>
      </c>
    </row>
    <row r="214" spans="5:13" ht="15.75" thickBot="1" x14ac:dyDescent="0.3">
      <c r="E214" s="70">
        <v>2012</v>
      </c>
      <c r="F214" s="73"/>
    </row>
    <row r="215" spans="5:13" x14ac:dyDescent="0.25">
      <c r="G215" s="103">
        <f>(F206-100)/100</f>
        <v>0.16900000000000007</v>
      </c>
    </row>
    <row r="219" spans="5:13" ht="15.75" thickBot="1" x14ac:dyDescent="0.3">
      <c r="E219" s="203" t="s">
        <v>2603</v>
      </c>
      <c r="F219" s="203"/>
    </row>
    <row r="220" spans="5:13" ht="26.25" customHeight="1" thickBot="1" x14ac:dyDescent="0.3">
      <c r="E220" s="102" t="s">
        <v>2586</v>
      </c>
      <c r="F220" s="102" t="s">
        <v>2587</v>
      </c>
      <c r="K220" s="73" t="s">
        <v>2618</v>
      </c>
      <c r="L220" s="73"/>
    </row>
    <row r="221" spans="5:13" ht="15.75" thickBot="1" x14ac:dyDescent="0.3">
      <c r="E221" s="70">
        <v>2020</v>
      </c>
      <c r="F221" s="71">
        <v>124.4</v>
      </c>
      <c r="G221" s="53">
        <f t="shared" ref="G221:G227" si="16">($F$221-F221)/F221</f>
        <v>0</v>
      </c>
      <c r="K221" s="102" t="s">
        <v>2586</v>
      </c>
      <c r="L221" s="102" t="s">
        <v>2587</v>
      </c>
    </row>
    <row r="222" spans="5:13" ht="15.75" thickBot="1" x14ac:dyDescent="0.3">
      <c r="E222" s="70">
        <v>2019</v>
      </c>
      <c r="F222" s="71">
        <v>124.7</v>
      </c>
      <c r="G222" s="53">
        <f t="shared" si="16"/>
        <v>-2.4057738572573948E-3</v>
      </c>
      <c r="K222" s="70">
        <v>2020</v>
      </c>
      <c r="L222" s="71">
        <v>111.2</v>
      </c>
      <c r="M222" s="53">
        <f t="shared" ref="M222:M228" si="17">($L$222-L222)/L222</f>
        <v>0</v>
      </c>
    </row>
    <row r="223" spans="5:13" ht="15.75" thickBot="1" x14ac:dyDescent="0.3">
      <c r="E223" s="70">
        <v>2018</v>
      </c>
      <c r="F223" s="71">
        <v>127.4</v>
      </c>
      <c r="G223" s="53">
        <f t="shared" si="16"/>
        <v>-2.3547880690737832E-2</v>
      </c>
      <c r="K223" s="70">
        <v>2019</v>
      </c>
      <c r="L223" s="71">
        <v>108.8</v>
      </c>
      <c r="M223" s="53">
        <f t="shared" si="17"/>
        <v>2.2058823529411818E-2</v>
      </c>
    </row>
    <row r="224" spans="5:13" ht="15.75" thickBot="1" x14ac:dyDescent="0.3">
      <c r="E224" s="70">
        <v>2017</v>
      </c>
      <c r="F224" s="71">
        <v>120.1</v>
      </c>
      <c r="G224" s="53">
        <f t="shared" si="16"/>
        <v>3.5803497085761964E-2</v>
      </c>
      <c r="K224" s="70">
        <v>2018</v>
      </c>
      <c r="L224" s="71">
        <v>106.9</v>
      </c>
      <c r="M224" s="53">
        <f t="shared" si="17"/>
        <v>4.0224508886810076E-2</v>
      </c>
    </row>
    <row r="225" spans="5:13" ht="15.75" thickBot="1" x14ac:dyDescent="0.3">
      <c r="E225" s="70">
        <v>2016</v>
      </c>
      <c r="F225" s="71">
        <v>107.3</v>
      </c>
      <c r="G225" s="53">
        <f t="shared" si="16"/>
        <v>0.15936626281453875</v>
      </c>
      <c r="K225" s="70">
        <v>2017</v>
      </c>
      <c r="L225" s="71">
        <v>105.6</v>
      </c>
      <c r="M225" s="53">
        <f t="shared" si="17"/>
        <v>5.3030303030303115E-2</v>
      </c>
    </row>
    <row r="226" spans="5:13" ht="15.75" thickBot="1" x14ac:dyDescent="0.3">
      <c r="E226" s="70">
        <v>2015</v>
      </c>
      <c r="F226" s="71">
        <v>109.3</v>
      </c>
      <c r="G226" s="53">
        <f t="shared" si="16"/>
        <v>0.13815187557182076</v>
      </c>
      <c r="K226" s="70">
        <v>2016</v>
      </c>
      <c r="L226" s="71">
        <v>105</v>
      </c>
      <c r="M226" s="53">
        <f t="shared" si="17"/>
        <v>5.9047619047619078E-2</v>
      </c>
    </row>
    <row r="227" spans="5:13" ht="15.75" thickBot="1" x14ac:dyDescent="0.3">
      <c r="E227" s="70">
        <v>2014</v>
      </c>
      <c r="F227" s="71">
        <v>102.5</v>
      </c>
      <c r="G227" s="53">
        <f t="shared" si="16"/>
        <v>0.2136585365853659</v>
      </c>
      <c r="K227" s="70">
        <v>2015</v>
      </c>
      <c r="L227" s="71">
        <v>105.9</v>
      </c>
      <c r="M227" s="53">
        <f t="shared" si="17"/>
        <v>5.0047214353163332E-2</v>
      </c>
    </row>
    <row r="228" spans="5:13" ht="15.75" thickBot="1" x14ac:dyDescent="0.3">
      <c r="E228" s="70">
        <v>2013</v>
      </c>
      <c r="F228" s="71">
        <v>102.2</v>
      </c>
      <c r="G228" s="53">
        <f>($F$221-F228)/F228</f>
        <v>0.21722113502935422</v>
      </c>
      <c r="K228" s="70">
        <v>2014</v>
      </c>
      <c r="L228" s="71">
        <v>105.5</v>
      </c>
      <c r="M228" s="53">
        <f t="shared" si="17"/>
        <v>5.402843601895737E-2</v>
      </c>
    </row>
    <row r="229" spans="5:13" ht="15.75" thickBot="1" x14ac:dyDescent="0.3">
      <c r="E229" s="70">
        <v>2012</v>
      </c>
      <c r="F229" s="73"/>
      <c r="K229" s="70">
        <v>2013</v>
      </c>
      <c r="L229" s="71">
        <v>99</v>
      </c>
      <c r="M229" s="53">
        <f>($L$222-L229)/L229</f>
        <v>0.12323232323232326</v>
      </c>
    </row>
    <row r="230" spans="5:13" ht="15.75" thickBot="1" x14ac:dyDescent="0.3">
      <c r="K230" s="70">
        <v>2012</v>
      </c>
      <c r="L230" s="73"/>
    </row>
    <row r="231" spans="5:13" x14ac:dyDescent="0.25">
      <c r="K231" s="146">
        <v>2011</v>
      </c>
    </row>
    <row r="232" spans="5:13" x14ac:dyDescent="0.25">
      <c r="K232" s="146">
        <v>2010</v>
      </c>
    </row>
    <row r="233" spans="5:13" x14ac:dyDescent="0.25">
      <c r="K233" s="146">
        <v>2009</v>
      </c>
    </row>
    <row r="234" spans="5:13" ht="15.75" thickBot="1" x14ac:dyDescent="0.3">
      <c r="E234" s="73" t="s">
        <v>2604</v>
      </c>
      <c r="F234" s="73"/>
      <c r="K234" s="146">
        <v>2008</v>
      </c>
    </row>
    <row r="235" spans="5:13" ht="15.75" thickBot="1" x14ac:dyDescent="0.3">
      <c r="E235" s="102" t="s">
        <v>2586</v>
      </c>
      <c r="F235" s="102" t="s">
        <v>2587</v>
      </c>
      <c r="K235" s="146">
        <v>2007</v>
      </c>
    </row>
    <row r="236" spans="5:13" ht="15.75" thickBot="1" x14ac:dyDescent="0.3">
      <c r="E236" s="70">
        <v>2020</v>
      </c>
      <c r="F236" s="71">
        <v>127.4</v>
      </c>
      <c r="G236" s="53">
        <f t="shared" ref="G236:G242" si="18">($F$236-F236)/F236</f>
        <v>0</v>
      </c>
      <c r="K236" s="146">
        <v>2006</v>
      </c>
    </row>
    <row r="237" spans="5:13" ht="15.75" thickBot="1" x14ac:dyDescent="0.3">
      <c r="E237" s="70">
        <v>2019</v>
      </c>
      <c r="F237" s="71">
        <v>126</v>
      </c>
      <c r="G237" s="53">
        <f t="shared" si="18"/>
        <v>1.1111111111111157E-2</v>
      </c>
      <c r="K237" s="146">
        <v>2005</v>
      </c>
    </row>
    <row r="238" spans="5:13" ht="15.75" thickBot="1" x14ac:dyDescent="0.3">
      <c r="E238" s="70">
        <v>2018</v>
      </c>
      <c r="F238" s="71">
        <v>122.9</v>
      </c>
      <c r="G238" s="53">
        <f t="shared" si="18"/>
        <v>3.6615134255492267E-2</v>
      </c>
    </row>
    <row r="239" spans="5:13" ht="15.75" thickBot="1" x14ac:dyDescent="0.3">
      <c r="E239" s="70">
        <v>2017</v>
      </c>
      <c r="F239" s="71">
        <v>118.3</v>
      </c>
      <c r="G239" s="53">
        <f t="shared" si="18"/>
        <v>7.6923076923076997E-2</v>
      </c>
    </row>
    <row r="240" spans="5:13" ht="15.75" thickBot="1" x14ac:dyDescent="0.3">
      <c r="E240" s="70">
        <v>2016</v>
      </c>
      <c r="F240" s="71">
        <v>115.2</v>
      </c>
      <c r="G240" s="53">
        <f t="shared" si="18"/>
        <v>0.1059027777777778</v>
      </c>
    </row>
    <row r="241" spans="5:14" ht="15.75" thickBot="1" x14ac:dyDescent="0.3">
      <c r="E241" s="70">
        <v>2015</v>
      </c>
      <c r="F241" s="71">
        <v>111.7</v>
      </c>
      <c r="G241" s="53">
        <f t="shared" si="18"/>
        <v>0.14055505819158462</v>
      </c>
    </row>
    <row r="242" spans="5:14" ht="15.75" thickBot="1" x14ac:dyDescent="0.3">
      <c r="E242" s="70">
        <v>2014</v>
      </c>
      <c r="F242" s="71">
        <v>107.5</v>
      </c>
      <c r="G242" s="53">
        <f t="shared" si="18"/>
        <v>0.18511627906976749</v>
      </c>
    </row>
    <row r="243" spans="5:14" ht="15.75" thickBot="1" x14ac:dyDescent="0.3">
      <c r="E243" s="70">
        <v>2013</v>
      </c>
      <c r="F243" s="71">
        <v>106.6</v>
      </c>
      <c r="G243" s="53">
        <f>($F$236-F243)/F243</f>
        <v>0.19512195121951231</v>
      </c>
    </row>
    <row r="244" spans="5:14" ht="15.75" thickBot="1" x14ac:dyDescent="0.3">
      <c r="E244" s="70">
        <v>2012</v>
      </c>
      <c r="F244" s="73"/>
    </row>
    <row r="248" spans="5:14" ht="15.75" thickBot="1" x14ac:dyDescent="0.3">
      <c r="E248" s="203" t="s">
        <v>2605</v>
      </c>
      <c r="F248" s="203"/>
      <c r="K248" t="s">
        <v>2665</v>
      </c>
    </row>
    <row r="249" spans="5:14" ht="15.75" thickBot="1" x14ac:dyDescent="0.3">
      <c r="E249" s="102" t="s">
        <v>2586</v>
      </c>
      <c r="F249" s="102" t="s">
        <v>2587</v>
      </c>
      <c r="K249" s="70">
        <v>2020</v>
      </c>
      <c r="L249" s="71">
        <v>117.9</v>
      </c>
      <c r="M249">
        <f>($L$249-L249)/L249</f>
        <v>0</v>
      </c>
    </row>
    <row r="250" spans="5:14" ht="15.75" thickBot="1" x14ac:dyDescent="0.3">
      <c r="E250" s="70">
        <v>2020</v>
      </c>
      <c r="F250" s="71">
        <v>108.9</v>
      </c>
      <c r="G250" s="53">
        <f t="shared" ref="G250:G256" si="19">($F$250-F250)/F250</f>
        <v>0</v>
      </c>
      <c r="K250" s="70">
        <v>2019</v>
      </c>
      <c r="L250" s="71">
        <v>120.2</v>
      </c>
      <c r="M250">
        <f t="shared" ref="M250:M255" si="20">($L$249-L250)/L250</f>
        <v>-1.9134775374376016E-2</v>
      </c>
      <c r="N250">
        <f>M250*100</f>
        <v>-1.9134775374376016</v>
      </c>
    </row>
    <row r="251" spans="5:14" ht="15.75" thickBot="1" x14ac:dyDescent="0.3">
      <c r="E251" s="70">
        <v>2019</v>
      </c>
      <c r="F251" s="71">
        <v>108.6</v>
      </c>
      <c r="G251" s="53">
        <f t="shared" si="19"/>
        <v>2.7624309392266242E-3</v>
      </c>
      <c r="K251" s="70">
        <v>2018</v>
      </c>
      <c r="L251" s="71">
        <v>116.1</v>
      </c>
      <c r="M251">
        <f t="shared" si="20"/>
        <v>1.5503875968992347E-2</v>
      </c>
    </row>
    <row r="252" spans="5:14" ht="15.75" thickBot="1" x14ac:dyDescent="0.3">
      <c r="E252" s="70">
        <v>2018</v>
      </c>
      <c r="F252" s="71">
        <v>106.5</v>
      </c>
      <c r="G252" s="53">
        <f t="shared" si="19"/>
        <v>2.2535211267605687E-2</v>
      </c>
      <c r="K252" s="70">
        <v>2017</v>
      </c>
      <c r="L252" s="71">
        <v>108.1</v>
      </c>
      <c r="M252">
        <f t="shared" si="20"/>
        <v>9.0656799259944604E-2</v>
      </c>
    </row>
    <row r="253" spans="5:14" ht="15.75" thickBot="1" x14ac:dyDescent="0.3">
      <c r="E253" s="70">
        <v>2017</v>
      </c>
      <c r="F253" s="71">
        <v>103.7</v>
      </c>
      <c r="G253" s="53">
        <f t="shared" si="19"/>
        <v>5.0144648023143709E-2</v>
      </c>
      <c r="K253" s="70">
        <v>2016</v>
      </c>
      <c r="L253" s="71">
        <v>106.1</v>
      </c>
      <c r="M253">
        <f t="shared" si="20"/>
        <v>0.111215834118756</v>
      </c>
    </row>
    <row r="254" spans="5:14" ht="15.75" thickBot="1" x14ac:dyDescent="0.3">
      <c r="E254" s="70">
        <v>2016</v>
      </c>
      <c r="F254" s="71">
        <v>101.7</v>
      </c>
      <c r="G254" s="53">
        <f t="shared" si="19"/>
        <v>7.0796460176991177E-2</v>
      </c>
      <c r="K254" s="70">
        <v>2015</v>
      </c>
      <c r="L254" s="71">
        <v>110.6</v>
      </c>
      <c r="M254">
        <f t="shared" si="20"/>
        <v>6.6003616636528137E-2</v>
      </c>
    </row>
    <row r="255" spans="5:14" ht="15.75" thickBot="1" x14ac:dyDescent="0.3">
      <c r="E255" s="70">
        <v>2015</v>
      </c>
      <c r="F255" s="71">
        <v>101.5</v>
      </c>
      <c r="G255" s="53">
        <f t="shared" si="19"/>
        <v>7.2906403940886752E-2</v>
      </c>
      <c r="K255" s="70">
        <v>2014</v>
      </c>
      <c r="L255" s="71">
        <v>108.3</v>
      </c>
      <c r="M255">
        <f t="shared" si="20"/>
        <v>8.8642659279778477E-2</v>
      </c>
    </row>
    <row r="256" spans="5:14" ht="15.75" thickBot="1" x14ac:dyDescent="0.3">
      <c r="E256" s="70">
        <v>2014</v>
      </c>
      <c r="F256" s="71">
        <v>102.4</v>
      </c>
      <c r="G256" s="53">
        <f t="shared" si="19"/>
        <v>6.34765625E-2</v>
      </c>
      <c r="K256" s="70">
        <v>2013</v>
      </c>
      <c r="L256" s="71">
        <v>107.3</v>
      </c>
      <c r="M256">
        <f t="shared" ref="M256" si="21">(L256-L256)/L256</f>
        <v>0</v>
      </c>
    </row>
    <row r="257" spans="5:7" ht="15.75" thickBot="1" x14ac:dyDescent="0.3">
      <c r="E257" s="70">
        <v>2013</v>
      </c>
      <c r="F257" s="71">
        <v>104.1</v>
      </c>
      <c r="G257" s="53">
        <f>($F$250-F257)/F257</f>
        <v>4.6109510086455446E-2</v>
      </c>
    </row>
    <row r="258" spans="5:7" ht="15.75" thickBot="1" x14ac:dyDescent="0.3">
      <c r="E258" s="70">
        <v>2012</v>
      </c>
      <c r="F258" s="73"/>
    </row>
    <row r="263" spans="5:7" ht="15.75" thickBot="1" x14ac:dyDescent="0.3">
      <c r="E263" s="203" t="s">
        <v>2606</v>
      </c>
      <c r="F263" s="203"/>
    </row>
    <row r="264" spans="5:7" ht="15.75" thickBot="1" x14ac:dyDescent="0.3">
      <c r="E264" s="102" t="s">
        <v>2586</v>
      </c>
      <c r="F264" s="102" t="s">
        <v>2587</v>
      </c>
    </row>
    <row r="265" spans="5:7" ht="15.75" thickBot="1" x14ac:dyDescent="0.3">
      <c r="E265" s="70">
        <v>2020</v>
      </c>
      <c r="F265" s="71">
        <v>121.2</v>
      </c>
      <c r="G265" s="53">
        <f t="shared" ref="G265:G271" si="22">($F$265-F265)/F265</f>
        <v>0</v>
      </c>
    </row>
    <row r="266" spans="5:7" ht="15.75" thickBot="1" x14ac:dyDescent="0.3">
      <c r="E266" s="70">
        <v>2019</v>
      </c>
      <c r="F266" s="71">
        <v>120.5</v>
      </c>
      <c r="G266" s="53">
        <f t="shared" si="22"/>
        <v>5.8091286307054178E-3</v>
      </c>
    </row>
    <row r="267" spans="5:7" ht="15.75" thickBot="1" x14ac:dyDescent="0.3">
      <c r="E267" s="70">
        <v>2018</v>
      </c>
      <c r="F267" s="71">
        <v>121</v>
      </c>
      <c r="G267" s="53">
        <f t="shared" si="22"/>
        <v>1.6528925619834947E-3</v>
      </c>
    </row>
    <row r="268" spans="5:7" ht="15.75" thickBot="1" x14ac:dyDescent="0.3">
      <c r="E268" s="70">
        <v>2017</v>
      </c>
      <c r="F268" s="71">
        <v>118.2</v>
      </c>
      <c r="G268" s="53">
        <f t="shared" si="22"/>
        <v>2.5380710659898477E-2</v>
      </c>
    </row>
    <row r="269" spans="5:7" ht="15.75" thickBot="1" x14ac:dyDescent="0.3">
      <c r="E269" s="70">
        <v>2016</v>
      </c>
      <c r="F269" s="71">
        <v>114.1</v>
      </c>
      <c r="G269" s="53">
        <f t="shared" si="22"/>
        <v>6.2226117440841444E-2</v>
      </c>
    </row>
    <row r="270" spans="5:7" ht="15.75" thickBot="1" x14ac:dyDescent="0.3">
      <c r="E270" s="70">
        <v>2015</v>
      </c>
      <c r="F270" s="71">
        <v>112.4</v>
      </c>
      <c r="G270" s="53">
        <f t="shared" si="22"/>
        <v>7.8291814946619187E-2</v>
      </c>
    </row>
    <row r="271" spans="5:7" ht="15.75" thickBot="1" x14ac:dyDescent="0.3">
      <c r="E271" s="70">
        <v>2014</v>
      </c>
      <c r="F271" s="71">
        <v>108.8</v>
      </c>
      <c r="G271" s="53">
        <f t="shared" si="22"/>
        <v>0.11397058823529417</v>
      </c>
    </row>
    <row r="272" spans="5:7" ht="15.75" thickBot="1" x14ac:dyDescent="0.3">
      <c r="E272" s="70">
        <v>2013</v>
      </c>
      <c r="F272" s="71">
        <v>101.6</v>
      </c>
      <c r="G272" s="53">
        <f>($F$265-F272)/F272</f>
        <v>0.19291338582677175</v>
      </c>
    </row>
    <row r="273" spans="5:7" ht="15.75" thickBot="1" x14ac:dyDescent="0.3">
      <c r="E273" s="70">
        <v>2012</v>
      </c>
      <c r="F273" s="73"/>
    </row>
    <row r="276" spans="5:7" ht="15.75" thickBot="1" x14ac:dyDescent="0.3">
      <c r="E276" s="203" t="s">
        <v>2607</v>
      </c>
      <c r="F276" s="203"/>
    </row>
    <row r="277" spans="5:7" ht="15.75" thickBot="1" x14ac:dyDescent="0.3">
      <c r="E277" s="102" t="s">
        <v>2586</v>
      </c>
      <c r="F277" s="102" t="s">
        <v>2587</v>
      </c>
    </row>
    <row r="278" spans="5:7" ht="15.75" thickBot="1" x14ac:dyDescent="0.3">
      <c r="E278" s="70">
        <v>2020</v>
      </c>
      <c r="F278" s="71">
        <v>98.2</v>
      </c>
      <c r="G278" s="53">
        <f t="shared" ref="G278:G284" si="23">($F$278-F278)/F278</f>
        <v>0</v>
      </c>
    </row>
    <row r="279" spans="5:7" ht="15.75" thickBot="1" x14ac:dyDescent="0.3">
      <c r="E279" s="70">
        <v>2019</v>
      </c>
      <c r="F279" s="71">
        <v>97.5</v>
      </c>
      <c r="G279" s="53">
        <f t="shared" si="23"/>
        <v>7.179487179487209E-3</v>
      </c>
    </row>
    <row r="280" spans="5:7" ht="15.75" thickBot="1" x14ac:dyDescent="0.3">
      <c r="E280" s="70">
        <v>2018</v>
      </c>
      <c r="F280" s="71">
        <v>96.4</v>
      </c>
      <c r="G280" s="53">
        <f t="shared" si="23"/>
        <v>1.867219917012445E-2</v>
      </c>
    </row>
    <row r="281" spans="5:7" ht="15.75" thickBot="1" x14ac:dyDescent="0.3">
      <c r="E281" s="70">
        <v>2017</v>
      </c>
      <c r="F281" s="71">
        <v>101.2</v>
      </c>
      <c r="G281" s="53">
        <f t="shared" si="23"/>
        <v>-2.9644268774703556E-2</v>
      </c>
    </row>
    <row r="282" spans="5:7" ht="15.75" thickBot="1" x14ac:dyDescent="0.3">
      <c r="E282" s="70">
        <v>2016</v>
      </c>
      <c r="F282" s="71">
        <v>106.8</v>
      </c>
      <c r="G282" s="53">
        <f t="shared" si="23"/>
        <v>-8.0524344569288336E-2</v>
      </c>
    </row>
    <row r="283" spans="5:7" ht="15.75" thickBot="1" x14ac:dyDescent="0.3">
      <c r="E283" s="70">
        <v>2015</v>
      </c>
      <c r="F283" s="71">
        <v>104.4</v>
      </c>
      <c r="G283" s="53">
        <f t="shared" si="23"/>
        <v>-5.9386973180076651E-2</v>
      </c>
    </row>
    <row r="284" spans="5:7" ht="15.75" thickBot="1" x14ac:dyDescent="0.3">
      <c r="E284" s="70">
        <v>2014</v>
      </c>
      <c r="F284" s="71">
        <v>99.2</v>
      </c>
      <c r="G284" s="53">
        <f t="shared" si="23"/>
        <v>-1.0080645161290322E-2</v>
      </c>
    </row>
    <row r="285" spans="5:7" ht="15.75" thickBot="1" x14ac:dyDescent="0.3">
      <c r="E285" s="70">
        <v>2013</v>
      </c>
      <c r="F285" s="71">
        <v>105.3</v>
      </c>
      <c r="G285" s="53">
        <f>($F$278-F285)/F285</f>
        <v>-6.7426400759734037E-2</v>
      </c>
    </row>
    <row r="286" spans="5:7" ht="15.75" thickBot="1" x14ac:dyDescent="0.3">
      <c r="E286" s="70">
        <v>2012</v>
      </c>
      <c r="F286" s="73"/>
    </row>
    <row r="290" spans="5:7" ht="15.75" thickBot="1" x14ac:dyDescent="0.3">
      <c r="E290" s="203" t="s">
        <v>2608</v>
      </c>
      <c r="F290" s="203"/>
    </row>
    <row r="291" spans="5:7" ht="15.75" thickBot="1" x14ac:dyDescent="0.3">
      <c r="E291" s="102" t="s">
        <v>2586</v>
      </c>
      <c r="F291" s="102" t="s">
        <v>2587</v>
      </c>
    </row>
    <row r="292" spans="5:7" ht="15.75" thickBot="1" x14ac:dyDescent="0.3">
      <c r="E292" s="70">
        <v>2020</v>
      </c>
      <c r="F292" s="71">
        <v>117.8</v>
      </c>
      <c r="G292" s="53">
        <f t="shared" ref="G292:G298" si="24">($F$292-F292)/F292</f>
        <v>0</v>
      </c>
    </row>
    <row r="293" spans="5:7" ht="15.75" thickBot="1" x14ac:dyDescent="0.3">
      <c r="E293" s="70">
        <v>2019</v>
      </c>
      <c r="F293" s="71">
        <v>117.6</v>
      </c>
      <c r="G293" s="53">
        <f t="shared" si="24"/>
        <v>1.7006802721088678E-3</v>
      </c>
    </row>
    <row r="294" spans="5:7" ht="15.75" thickBot="1" x14ac:dyDescent="0.3">
      <c r="E294" s="70">
        <v>2018</v>
      </c>
      <c r="F294" s="71">
        <v>116.3</v>
      </c>
      <c r="G294" s="53">
        <f t="shared" si="24"/>
        <v>1.2897678417884782E-2</v>
      </c>
    </row>
    <row r="295" spans="5:7" ht="15.75" thickBot="1" x14ac:dyDescent="0.3">
      <c r="E295" s="70">
        <v>2017</v>
      </c>
      <c r="F295" s="71">
        <v>113</v>
      </c>
      <c r="G295" s="53">
        <f t="shared" si="24"/>
        <v>4.2477876106194662E-2</v>
      </c>
    </row>
    <row r="296" spans="5:7" ht="15.75" thickBot="1" x14ac:dyDescent="0.3">
      <c r="E296" s="70">
        <v>2016</v>
      </c>
      <c r="F296" s="71">
        <v>113.9</v>
      </c>
      <c r="G296" s="53">
        <f t="shared" si="24"/>
        <v>3.4240561896400276E-2</v>
      </c>
    </row>
    <row r="297" spans="5:7" ht="15.75" thickBot="1" x14ac:dyDescent="0.3">
      <c r="E297" s="70">
        <v>2015</v>
      </c>
      <c r="F297" s="71">
        <v>114.6</v>
      </c>
      <c r="G297" s="53">
        <f t="shared" si="24"/>
        <v>2.7923211169284493E-2</v>
      </c>
    </row>
    <row r="298" spans="5:7" ht="15.75" thickBot="1" x14ac:dyDescent="0.3">
      <c r="E298" s="70">
        <v>2014</v>
      </c>
      <c r="F298" s="71">
        <v>115.6</v>
      </c>
      <c r="G298" s="53">
        <f t="shared" si="24"/>
        <v>1.9031141868512135E-2</v>
      </c>
    </row>
    <row r="299" spans="5:7" ht="15.75" thickBot="1" x14ac:dyDescent="0.3">
      <c r="E299" s="70">
        <v>2013</v>
      </c>
      <c r="F299" s="71">
        <v>111.6</v>
      </c>
      <c r="G299" s="53">
        <f>($F$292-F299)/F299</f>
        <v>5.5555555555555587E-2</v>
      </c>
    </row>
    <row r="300" spans="5:7" ht="15.75" thickBot="1" x14ac:dyDescent="0.3">
      <c r="E300" s="70">
        <v>2012</v>
      </c>
      <c r="F300" s="73"/>
    </row>
    <row r="303" spans="5:7" ht="15.75" thickBot="1" x14ac:dyDescent="0.3">
      <c r="E303" s="203" t="s">
        <v>2609</v>
      </c>
      <c r="F303" s="203"/>
    </row>
    <row r="304" spans="5:7" ht="15.75" thickBot="1" x14ac:dyDescent="0.3">
      <c r="E304" s="102" t="s">
        <v>2586</v>
      </c>
      <c r="F304" s="102" t="s">
        <v>2587</v>
      </c>
    </row>
    <row r="305" spans="5:7" ht="15.75" thickBot="1" x14ac:dyDescent="0.3">
      <c r="E305" s="70">
        <v>2020</v>
      </c>
      <c r="F305" s="71">
        <v>112.6</v>
      </c>
      <c r="G305" s="53">
        <f t="shared" ref="G305:G311" si="25">($F$305-F305)/F305</f>
        <v>0</v>
      </c>
    </row>
    <row r="306" spans="5:7" ht="15.75" thickBot="1" x14ac:dyDescent="0.3">
      <c r="E306" s="70">
        <v>2019</v>
      </c>
      <c r="F306" s="71">
        <v>112.6</v>
      </c>
      <c r="G306" s="53">
        <f t="shared" si="25"/>
        <v>0</v>
      </c>
    </row>
    <row r="307" spans="5:7" ht="15.75" thickBot="1" x14ac:dyDescent="0.3">
      <c r="E307" s="70">
        <v>2018</v>
      </c>
      <c r="F307" s="71">
        <v>112</v>
      </c>
      <c r="G307" s="53">
        <f t="shared" si="25"/>
        <v>5.357142857142806E-3</v>
      </c>
    </row>
    <row r="308" spans="5:7" ht="15.75" thickBot="1" x14ac:dyDescent="0.3">
      <c r="E308" s="70">
        <v>2017</v>
      </c>
      <c r="F308" s="71">
        <v>109.6</v>
      </c>
      <c r="G308" s="53">
        <f t="shared" si="25"/>
        <v>2.7372262773722629E-2</v>
      </c>
    </row>
    <row r="309" spans="5:7" ht="15.75" thickBot="1" x14ac:dyDescent="0.3">
      <c r="E309" s="70">
        <v>2016</v>
      </c>
      <c r="F309" s="71">
        <v>107.6</v>
      </c>
      <c r="G309" s="53">
        <f t="shared" si="25"/>
        <v>4.6468401486988851E-2</v>
      </c>
    </row>
    <row r="310" spans="5:7" ht="15.75" thickBot="1" x14ac:dyDescent="0.3">
      <c r="E310" s="70">
        <v>2015</v>
      </c>
      <c r="F310" s="71">
        <v>107.1</v>
      </c>
      <c r="G310" s="53">
        <f t="shared" si="25"/>
        <v>5.1353874883286653E-2</v>
      </c>
    </row>
    <row r="311" spans="5:7" ht="15.75" thickBot="1" x14ac:dyDescent="0.3">
      <c r="E311" s="70">
        <v>2014</v>
      </c>
      <c r="F311" s="71">
        <v>103</v>
      </c>
      <c r="G311" s="53">
        <f t="shared" si="25"/>
        <v>9.3203883495145579E-2</v>
      </c>
    </row>
    <row r="312" spans="5:7" ht="15.75" thickBot="1" x14ac:dyDescent="0.3">
      <c r="E312" s="70">
        <v>2013</v>
      </c>
      <c r="F312" s="71">
        <v>100.8</v>
      </c>
      <c r="G312" s="53">
        <f>($F$305-F312)/F312</f>
        <v>0.11706349206349204</v>
      </c>
    </row>
    <row r="313" spans="5:7" ht="15.75" thickBot="1" x14ac:dyDescent="0.3">
      <c r="E313" s="70">
        <v>2012</v>
      </c>
      <c r="F313" s="73"/>
    </row>
    <row r="314" spans="5:7" x14ac:dyDescent="0.25">
      <c r="G314" s="103">
        <f>(F305-100)/100</f>
        <v>0.12599999999999995</v>
      </c>
    </row>
    <row r="317" spans="5:7" ht="15.75" thickBot="1" x14ac:dyDescent="0.3">
      <c r="E317" s="73" t="s">
        <v>2610</v>
      </c>
      <c r="F317" s="73"/>
    </row>
    <row r="318" spans="5:7" ht="15.75" thickBot="1" x14ac:dyDescent="0.3">
      <c r="E318" s="102" t="s">
        <v>2586</v>
      </c>
      <c r="F318" s="102" t="s">
        <v>2587</v>
      </c>
    </row>
    <row r="319" spans="5:7" ht="15.75" thickBot="1" x14ac:dyDescent="0.3">
      <c r="E319" s="70">
        <v>2020</v>
      </c>
      <c r="F319" s="71">
        <v>108.4</v>
      </c>
      <c r="G319" s="53">
        <f t="shared" ref="G319:G325" si="26">($F$319-F319)/F319</f>
        <v>0</v>
      </c>
    </row>
    <row r="320" spans="5:7" ht="15.75" thickBot="1" x14ac:dyDescent="0.3">
      <c r="E320" s="70">
        <v>2019</v>
      </c>
      <c r="F320" s="71">
        <v>109.9</v>
      </c>
      <c r="G320" s="53">
        <f t="shared" si="26"/>
        <v>-1.364877161055505E-2</v>
      </c>
    </row>
    <row r="321" spans="5:7" ht="15.75" thickBot="1" x14ac:dyDescent="0.3">
      <c r="E321" s="70">
        <v>2018</v>
      </c>
      <c r="F321" s="71">
        <v>111.1</v>
      </c>
      <c r="G321" s="53">
        <f t="shared" si="26"/>
        <v>-2.4302430243024201E-2</v>
      </c>
    </row>
    <row r="322" spans="5:7" ht="15.75" thickBot="1" x14ac:dyDescent="0.3">
      <c r="E322" s="70">
        <v>2017</v>
      </c>
      <c r="F322" s="71">
        <v>110.9</v>
      </c>
      <c r="G322" s="53">
        <f t="shared" si="26"/>
        <v>-2.2542831379621278E-2</v>
      </c>
    </row>
    <row r="323" spans="5:7" ht="15.75" thickBot="1" x14ac:dyDescent="0.3">
      <c r="E323" s="70">
        <v>2016</v>
      </c>
      <c r="F323" s="71">
        <v>110</v>
      </c>
      <c r="G323" s="53">
        <f t="shared" si="26"/>
        <v>-1.4545454545454493E-2</v>
      </c>
    </row>
    <row r="324" spans="5:7" ht="15.75" thickBot="1" x14ac:dyDescent="0.3">
      <c r="E324" s="70">
        <v>2015</v>
      </c>
      <c r="F324" s="71">
        <v>112</v>
      </c>
      <c r="G324" s="53">
        <f t="shared" si="26"/>
        <v>-3.2142857142857091E-2</v>
      </c>
    </row>
    <row r="325" spans="5:7" ht="15.75" thickBot="1" x14ac:dyDescent="0.3">
      <c r="E325" s="70">
        <v>2014</v>
      </c>
      <c r="F325" s="71">
        <v>112.8</v>
      </c>
      <c r="G325" s="53">
        <f t="shared" si="26"/>
        <v>-3.9007092198581485E-2</v>
      </c>
    </row>
    <row r="326" spans="5:7" ht="15.75" thickBot="1" x14ac:dyDescent="0.3">
      <c r="E326" s="70">
        <v>2013</v>
      </c>
      <c r="F326" s="71">
        <v>109</v>
      </c>
      <c r="G326" s="53">
        <f>($F$319-F326)/F326</f>
        <v>-5.504587155963251E-3</v>
      </c>
    </row>
    <row r="327" spans="5:7" ht="15.75" thickBot="1" x14ac:dyDescent="0.3">
      <c r="E327" s="70">
        <v>2012</v>
      </c>
      <c r="F327" s="73"/>
    </row>
    <row r="331" spans="5:7" ht="15.75" thickBot="1" x14ac:dyDescent="0.3">
      <c r="E331" s="203" t="s">
        <v>2611</v>
      </c>
      <c r="F331" s="203"/>
    </row>
    <row r="332" spans="5:7" ht="15.75" thickBot="1" x14ac:dyDescent="0.3">
      <c r="E332" s="102" t="s">
        <v>2586</v>
      </c>
      <c r="F332" s="102" t="s">
        <v>2587</v>
      </c>
    </row>
    <row r="333" spans="5:7" ht="15.75" thickBot="1" x14ac:dyDescent="0.3">
      <c r="E333" s="70">
        <v>2020</v>
      </c>
      <c r="F333" s="71">
        <v>149.30000000000001</v>
      </c>
      <c r="G333" s="53">
        <f t="shared" ref="G333:G339" si="27">($F$333-F333)/F333</f>
        <v>0</v>
      </c>
    </row>
    <row r="334" spans="5:7" ht="15.75" thickBot="1" x14ac:dyDescent="0.3">
      <c r="E334" s="70">
        <v>2019</v>
      </c>
      <c r="F334" s="71">
        <v>149.4</v>
      </c>
      <c r="G334" s="53">
        <f t="shared" si="27"/>
        <v>-6.6934404283798066E-4</v>
      </c>
    </row>
    <row r="335" spans="5:7" ht="15.75" thickBot="1" x14ac:dyDescent="0.3">
      <c r="E335" s="70">
        <v>2018</v>
      </c>
      <c r="F335" s="71">
        <v>145.1</v>
      </c>
      <c r="G335" s="53">
        <f t="shared" si="27"/>
        <v>2.8945554789800255E-2</v>
      </c>
    </row>
    <row r="336" spans="5:7" ht="15.75" thickBot="1" x14ac:dyDescent="0.3">
      <c r="E336" s="70">
        <v>2017</v>
      </c>
      <c r="F336" s="71">
        <v>128.19999999999999</v>
      </c>
      <c r="G336" s="53">
        <f t="shared" si="27"/>
        <v>0.16458658346333874</v>
      </c>
    </row>
    <row r="337" spans="5:7" ht="15.75" thickBot="1" x14ac:dyDescent="0.3">
      <c r="E337" s="70">
        <v>2016</v>
      </c>
      <c r="F337" s="71">
        <v>123.6</v>
      </c>
      <c r="G337" s="53">
        <f t="shared" si="27"/>
        <v>0.2079288025889969</v>
      </c>
    </row>
    <row r="338" spans="5:7" ht="15.75" thickBot="1" x14ac:dyDescent="0.3">
      <c r="E338" s="70">
        <v>2015</v>
      </c>
      <c r="F338" s="71">
        <v>117.8</v>
      </c>
      <c r="G338" s="53">
        <f t="shared" si="27"/>
        <v>0.26740237691001711</v>
      </c>
    </row>
    <row r="339" spans="5:7" ht="15.75" thickBot="1" x14ac:dyDescent="0.3">
      <c r="E339" s="70">
        <v>2014</v>
      </c>
      <c r="F339" s="71">
        <v>108.3</v>
      </c>
      <c r="G339" s="53">
        <f t="shared" si="27"/>
        <v>0.37857802400738705</v>
      </c>
    </row>
    <row r="340" spans="5:7" ht="15.75" thickBot="1" x14ac:dyDescent="0.3">
      <c r="E340" s="70">
        <v>2013</v>
      </c>
      <c r="F340" s="71">
        <v>107</v>
      </c>
      <c r="G340" s="53">
        <f>($F$333-F340)/F340</f>
        <v>0.39532710280373845</v>
      </c>
    </row>
    <row r="341" spans="5:7" ht="15.75" thickBot="1" x14ac:dyDescent="0.3">
      <c r="E341" s="70">
        <v>2012</v>
      </c>
      <c r="F341" s="73"/>
    </row>
    <row r="344" spans="5:7" ht="15.75" thickBot="1" x14ac:dyDescent="0.3">
      <c r="E344" s="203" t="s">
        <v>2612</v>
      </c>
      <c r="F344" s="203"/>
    </row>
    <row r="345" spans="5:7" ht="15.75" thickBot="1" x14ac:dyDescent="0.3">
      <c r="E345" s="102" t="s">
        <v>2586</v>
      </c>
      <c r="F345" s="102" t="s">
        <v>2587</v>
      </c>
    </row>
    <row r="346" spans="5:7" ht="15.75" thickBot="1" x14ac:dyDescent="0.3">
      <c r="E346" s="70">
        <v>2020</v>
      </c>
      <c r="F346" s="71">
        <v>124.8</v>
      </c>
      <c r="G346" s="53">
        <f t="shared" ref="G346:G352" si="28">($F$346-F346)/F346</f>
        <v>0</v>
      </c>
    </row>
    <row r="347" spans="5:7" ht="15.75" thickBot="1" x14ac:dyDescent="0.3">
      <c r="E347" s="70">
        <v>2019</v>
      </c>
      <c r="F347" s="71">
        <v>125.1</v>
      </c>
      <c r="G347" s="53">
        <f t="shared" si="28"/>
        <v>-2.3980815347721595E-3</v>
      </c>
    </row>
    <row r="348" spans="5:7" ht="15.75" thickBot="1" x14ac:dyDescent="0.3">
      <c r="E348" s="70">
        <v>2018</v>
      </c>
      <c r="F348" s="71">
        <v>128.6</v>
      </c>
      <c r="G348" s="53">
        <f t="shared" si="28"/>
        <v>-2.9548989113530304E-2</v>
      </c>
    </row>
    <row r="349" spans="5:7" ht="15.75" thickBot="1" x14ac:dyDescent="0.3">
      <c r="E349" s="70">
        <v>2017</v>
      </c>
      <c r="F349" s="71">
        <v>121.3</v>
      </c>
      <c r="G349" s="53">
        <f t="shared" si="28"/>
        <v>2.8854080791426217E-2</v>
      </c>
    </row>
    <row r="350" spans="5:7" ht="15.75" thickBot="1" x14ac:dyDescent="0.3">
      <c r="E350" s="70">
        <v>2016</v>
      </c>
      <c r="F350" s="71">
        <v>106.3</v>
      </c>
      <c r="G350" s="53">
        <f t="shared" si="28"/>
        <v>0.17403574788334902</v>
      </c>
    </row>
    <row r="351" spans="5:7" ht="15.75" thickBot="1" x14ac:dyDescent="0.3">
      <c r="E351" s="70">
        <v>2015</v>
      </c>
      <c r="F351" s="71">
        <v>108.3</v>
      </c>
      <c r="G351" s="53">
        <f t="shared" si="28"/>
        <v>0.15235457063711913</v>
      </c>
    </row>
    <row r="352" spans="5:7" ht="15.75" thickBot="1" x14ac:dyDescent="0.3">
      <c r="E352" s="70">
        <v>2014</v>
      </c>
      <c r="F352" s="71">
        <v>100.8</v>
      </c>
      <c r="G352" s="53">
        <f t="shared" si="28"/>
        <v>0.23809523809523811</v>
      </c>
    </row>
    <row r="353" spans="5:7" ht="15.75" thickBot="1" x14ac:dyDescent="0.3">
      <c r="E353" s="70">
        <v>2013</v>
      </c>
      <c r="F353" s="71">
        <v>101.6</v>
      </c>
      <c r="G353" s="53">
        <f>($F$346-F353)/F353</f>
        <v>0.22834645669291342</v>
      </c>
    </row>
    <row r="354" spans="5:7" ht="15.75" thickBot="1" x14ac:dyDescent="0.3">
      <c r="E354" s="70">
        <v>2012</v>
      </c>
      <c r="F354" s="73"/>
    </row>
    <row r="357" spans="5:7" ht="15.75" thickBot="1" x14ac:dyDescent="0.3">
      <c r="E357" s="203"/>
      <c r="F357" s="203"/>
    </row>
    <row r="360" spans="5:7" ht="15.75" thickBot="1" x14ac:dyDescent="0.3">
      <c r="E360" s="203" t="s">
        <v>2613</v>
      </c>
      <c r="F360" s="203"/>
    </row>
    <row r="361" spans="5:7" ht="15.75" thickBot="1" x14ac:dyDescent="0.3">
      <c r="E361" s="102" t="s">
        <v>2586</v>
      </c>
      <c r="F361" s="102" t="s">
        <v>2587</v>
      </c>
    </row>
    <row r="362" spans="5:7" ht="15.75" thickBot="1" x14ac:dyDescent="0.3">
      <c r="E362" s="70">
        <v>2020</v>
      </c>
      <c r="F362" s="71">
        <v>122</v>
      </c>
      <c r="G362" s="53">
        <f t="shared" ref="G362:G368" si="29">($F$362-F362)/F362</f>
        <v>0</v>
      </c>
    </row>
    <row r="363" spans="5:7" ht="15.75" thickBot="1" x14ac:dyDescent="0.3">
      <c r="E363" s="70">
        <v>2019</v>
      </c>
      <c r="F363" s="71">
        <v>125.6</v>
      </c>
      <c r="G363" s="53">
        <f t="shared" si="29"/>
        <v>-2.8662420382165561E-2</v>
      </c>
    </row>
    <row r="364" spans="5:7" ht="15.75" thickBot="1" x14ac:dyDescent="0.3">
      <c r="E364" s="70">
        <v>2018</v>
      </c>
      <c r="F364" s="71">
        <v>125.4</v>
      </c>
      <c r="G364" s="53">
        <f t="shared" si="29"/>
        <v>-2.7113237639553475E-2</v>
      </c>
    </row>
    <row r="365" spans="5:7" ht="15.75" thickBot="1" x14ac:dyDescent="0.3">
      <c r="E365" s="70">
        <v>2017</v>
      </c>
      <c r="F365" s="71">
        <v>123.9</v>
      </c>
      <c r="G365" s="53">
        <f t="shared" si="29"/>
        <v>-1.5334947538337414E-2</v>
      </c>
    </row>
    <row r="366" spans="5:7" ht="15.75" thickBot="1" x14ac:dyDescent="0.3">
      <c r="E366" s="70">
        <v>2016</v>
      </c>
      <c r="F366" s="71">
        <v>124.7</v>
      </c>
      <c r="G366" s="53">
        <f t="shared" si="29"/>
        <v>-2.1651964715316784E-2</v>
      </c>
    </row>
    <row r="367" spans="5:7" ht="15.75" thickBot="1" x14ac:dyDescent="0.3">
      <c r="E367" s="70">
        <v>2015</v>
      </c>
      <c r="F367" s="71">
        <v>120.7</v>
      </c>
      <c r="G367" s="53">
        <f t="shared" si="29"/>
        <v>1.0770505385252668E-2</v>
      </c>
    </row>
    <row r="368" spans="5:7" ht="15.75" thickBot="1" x14ac:dyDescent="0.3">
      <c r="E368" s="70">
        <v>2014</v>
      </c>
      <c r="F368" s="71">
        <v>115.2</v>
      </c>
      <c r="G368" s="53">
        <f t="shared" si="29"/>
        <v>5.9027777777777748E-2</v>
      </c>
    </row>
    <row r="369" spans="5:7" ht="15.75" thickBot="1" x14ac:dyDescent="0.3">
      <c r="E369" s="70">
        <v>2013</v>
      </c>
      <c r="F369" s="71">
        <v>107.8</v>
      </c>
      <c r="G369" s="53">
        <f>($F$362-F369)/F369</f>
        <v>0.13172541743970317</v>
      </c>
    </row>
    <row r="370" spans="5:7" ht="15.75" thickBot="1" x14ac:dyDescent="0.3">
      <c r="E370" s="70">
        <v>2012</v>
      </c>
      <c r="F370" s="73"/>
    </row>
    <row r="375" spans="5:7" ht="15.75" thickBot="1" x14ac:dyDescent="0.3">
      <c r="E375" s="203" t="s">
        <v>2614</v>
      </c>
      <c r="F375" s="203"/>
    </row>
    <row r="376" spans="5:7" ht="15.75" thickBot="1" x14ac:dyDescent="0.3">
      <c r="E376" s="102" t="s">
        <v>2586</v>
      </c>
      <c r="F376" s="102" t="s">
        <v>2587</v>
      </c>
    </row>
    <row r="377" spans="5:7" ht="15.75" thickBot="1" x14ac:dyDescent="0.3">
      <c r="E377" s="70">
        <v>2020</v>
      </c>
      <c r="F377" s="71">
        <v>114.2</v>
      </c>
      <c r="G377" s="53">
        <f t="shared" ref="G377:G383" si="30">($F$377-F377)/F377</f>
        <v>0</v>
      </c>
    </row>
    <row r="378" spans="5:7" ht="15.75" thickBot="1" x14ac:dyDescent="0.3">
      <c r="E378" s="70">
        <v>2019</v>
      </c>
      <c r="F378" s="71">
        <v>112.4</v>
      </c>
      <c r="G378" s="53">
        <f t="shared" si="30"/>
        <v>1.6014234875444813E-2</v>
      </c>
    </row>
    <row r="379" spans="5:7" ht="15.75" thickBot="1" x14ac:dyDescent="0.3">
      <c r="E379" s="70">
        <v>2018</v>
      </c>
      <c r="F379" s="71">
        <v>112.6</v>
      </c>
      <c r="G379" s="53">
        <f t="shared" si="30"/>
        <v>1.4209591474245192E-2</v>
      </c>
    </row>
    <row r="380" spans="5:7" ht="15.75" thickBot="1" x14ac:dyDescent="0.3">
      <c r="E380" s="70">
        <v>2017</v>
      </c>
      <c r="F380" s="71">
        <v>113.4</v>
      </c>
      <c r="G380" s="53">
        <f t="shared" si="30"/>
        <v>7.0546737213403625E-3</v>
      </c>
    </row>
    <row r="381" spans="5:7" ht="15.75" thickBot="1" x14ac:dyDescent="0.3">
      <c r="E381" s="70">
        <v>2016</v>
      </c>
      <c r="F381" s="71">
        <v>112.7</v>
      </c>
      <c r="G381" s="53">
        <f t="shared" si="30"/>
        <v>1.3309671694764862E-2</v>
      </c>
    </row>
    <row r="382" spans="5:7" ht="15.75" thickBot="1" x14ac:dyDescent="0.3">
      <c r="E382" s="70">
        <v>2015</v>
      </c>
      <c r="F382" s="71">
        <v>115</v>
      </c>
      <c r="G382" s="53">
        <f t="shared" si="30"/>
        <v>-6.9565217391304099E-3</v>
      </c>
    </row>
    <row r="383" spans="5:7" ht="15.75" thickBot="1" x14ac:dyDescent="0.3">
      <c r="E383" s="70">
        <v>2014</v>
      </c>
      <c r="F383" s="71">
        <v>111.5</v>
      </c>
      <c r="G383" s="53">
        <f t="shared" si="30"/>
        <v>2.4215246636771326E-2</v>
      </c>
    </row>
    <row r="384" spans="5:7" ht="15.75" thickBot="1" x14ac:dyDescent="0.3">
      <c r="E384" s="70">
        <v>2013</v>
      </c>
      <c r="F384" s="71">
        <v>104.9</v>
      </c>
      <c r="G384" s="53">
        <f>($F$377-F384)/F384</f>
        <v>8.8655862726406062E-2</v>
      </c>
    </row>
    <row r="385" spans="5:7" ht="15.75" thickBot="1" x14ac:dyDescent="0.3">
      <c r="E385" s="70">
        <v>2012</v>
      </c>
      <c r="F385" s="73"/>
    </row>
    <row r="388" spans="5:7" ht="15.75" thickBot="1" x14ac:dyDescent="0.3">
      <c r="E388" s="203" t="s">
        <v>2617</v>
      </c>
      <c r="F388" s="203"/>
    </row>
    <row r="389" spans="5:7" ht="15.75" thickBot="1" x14ac:dyDescent="0.3">
      <c r="E389" s="102" t="s">
        <v>2586</v>
      </c>
      <c r="F389" s="102" t="s">
        <v>2587</v>
      </c>
    </row>
    <row r="390" spans="5:7" ht="15.75" thickBot="1" x14ac:dyDescent="0.3">
      <c r="E390" s="70">
        <v>2020</v>
      </c>
      <c r="F390" s="71">
        <v>118.8</v>
      </c>
      <c r="G390" s="53">
        <f t="shared" ref="G390:G396" si="31">($F$390-F390)/F390</f>
        <v>0</v>
      </c>
    </row>
    <row r="391" spans="5:7" ht="15.75" thickBot="1" x14ac:dyDescent="0.3">
      <c r="E391" s="70">
        <v>2019</v>
      </c>
      <c r="F391" s="71">
        <v>120</v>
      </c>
      <c r="G391" s="53">
        <f t="shared" si="31"/>
        <v>-1.0000000000000024E-2</v>
      </c>
    </row>
    <row r="392" spans="5:7" ht="15.75" thickBot="1" x14ac:dyDescent="0.3">
      <c r="E392" s="70">
        <v>2018</v>
      </c>
      <c r="F392" s="71">
        <v>116.8</v>
      </c>
      <c r="G392" s="53">
        <f t="shared" si="31"/>
        <v>1.7123287671232876E-2</v>
      </c>
    </row>
    <row r="393" spans="5:7" ht="15.75" thickBot="1" x14ac:dyDescent="0.3">
      <c r="E393" s="70">
        <v>2017</v>
      </c>
      <c r="F393" s="71">
        <v>105.1</v>
      </c>
      <c r="G393" s="53">
        <f t="shared" si="31"/>
        <v>0.13035204567078976</v>
      </c>
    </row>
    <row r="394" spans="5:7" ht="15.75" thickBot="1" x14ac:dyDescent="0.3">
      <c r="E394" s="70">
        <v>2016</v>
      </c>
      <c r="F394" s="71">
        <v>100.1</v>
      </c>
      <c r="G394" s="53">
        <f t="shared" si="31"/>
        <v>0.18681318681318684</v>
      </c>
    </row>
    <row r="395" spans="5:7" ht="15.75" thickBot="1" x14ac:dyDescent="0.3">
      <c r="E395" s="70">
        <v>2015</v>
      </c>
      <c r="F395" s="71">
        <v>99.4</v>
      </c>
      <c r="G395" s="53">
        <f t="shared" si="31"/>
        <v>0.19517102615694154</v>
      </c>
    </row>
    <row r="396" spans="5:7" ht="15.75" thickBot="1" x14ac:dyDescent="0.3">
      <c r="E396" s="70">
        <v>2014</v>
      </c>
      <c r="F396" s="71">
        <v>100.1</v>
      </c>
      <c r="G396" s="53">
        <f t="shared" si="31"/>
        <v>0.18681318681318684</v>
      </c>
    </row>
    <row r="397" spans="5:7" ht="15.75" thickBot="1" x14ac:dyDescent="0.3">
      <c r="E397" s="70">
        <v>2013</v>
      </c>
      <c r="F397" s="71">
        <v>100.1</v>
      </c>
      <c r="G397" s="53">
        <f>($F$390-F397)/F397</f>
        <v>0.18681318681318684</v>
      </c>
    </row>
    <row r="398" spans="5:7" ht="15.75" thickBot="1" x14ac:dyDescent="0.3">
      <c r="E398" s="70">
        <v>2012</v>
      </c>
      <c r="F398" s="73"/>
    </row>
  </sheetData>
  <mergeCells count="30">
    <mergeCell ref="E360:F360"/>
    <mergeCell ref="E375:F375"/>
    <mergeCell ref="K47:L47"/>
    <mergeCell ref="K121:L121"/>
    <mergeCell ref="E388:F388"/>
    <mergeCell ref="K191:L191"/>
    <mergeCell ref="E290:F290"/>
    <mergeCell ref="E303:F303"/>
    <mergeCell ref="E331:F331"/>
    <mergeCell ref="E344:F344"/>
    <mergeCell ref="E357:F357"/>
    <mergeCell ref="E162:F162"/>
    <mergeCell ref="E74:F74"/>
    <mergeCell ref="E90:F90"/>
    <mergeCell ref="E105:F105"/>
    <mergeCell ref="E119:F119"/>
    <mergeCell ref="E6:F6"/>
    <mergeCell ref="E18:F18"/>
    <mergeCell ref="E31:F31"/>
    <mergeCell ref="E46:F46"/>
    <mergeCell ref="E60:F60"/>
    <mergeCell ref="E133:F133"/>
    <mergeCell ref="E148:F148"/>
    <mergeCell ref="E276:F276"/>
    <mergeCell ref="E176:F176"/>
    <mergeCell ref="E190:F190"/>
    <mergeCell ref="E204:F204"/>
    <mergeCell ref="E219:F219"/>
    <mergeCell ref="E248:F248"/>
    <mergeCell ref="E263:F26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3:Q485"/>
  <sheetViews>
    <sheetView topLeftCell="B1" workbookViewId="0">
      <pane ySplit="4" topLeftCell="A5" activePane="bottomLeft" state="frozen"/>
      <selection pane="bottomLeft" activeCell="B3" sqref="B3:Q485"/>
    </sheetView>
  </sheetViews>
  <sheetFormatPr defaultRowHeight="15" x14ac:dyDescent="0.25"/>
  <cols>
    <col min="3" max="3" width="46.42578125" customWidth="1"/>
    <col min="4" max="4" width="13.28515625" hidden="1" customWidth="1"/>
    <col min="5" max="5" width="10.28515625" hidden="1" customWidth="1"/>
    <col min="6" max="6" width="15" customWidth="1"/>
    <col min="7" max="7" width="16.5703125" bestFit="1" customWidth="1"/>
    <col min="8" max="8" width="11.5703125" bestFit="1" customWidth="1"/>
    <col min="9" max="9" width="16.28515625" customWidth="1"/>
    <col min="11" max="11" width="13.28515625" customWidth="1"/>
    <col min="12" max="12" width="15.5703125" customWidth="1"/>
    <col min="13" max="13" width="15.85546875" bestFit="1" customWidth="1"/>
    <col min="14" max="14" width="13" customWidth="1"/>
    <col min="15" max="16" width="11.85546875" customWidth="1"/>
    <col min="17" max="17" width="16.42578125" bestFit="1" customWidth="1"/>
  </cols>
  <sheetData>
    <row r="3" spans="2:17" s="3" customFormat="1" ht="15.75" customHeight="1" x14ac:dyDescent="0.25">
      <c r="B3" s="206" t="s">
        <v>2663</v>
      </c>
      <c r="C3" s="207"/>
      <c r="D3" s="207"/>
      <c r="E3" s="207"/>
      <c r="F3" s="207"/>
      <c r="G3" s="207"/>
      <c r="H3" s="207"/>
      <c r="I3" s="207"/>
      <c r="J3" s="207"/>
      <c r="K3" s="207"/>
      <c r="L3" s="207"/>
      <c r="M3" s="207"/>
      <c r="N3" s="207"/>
      <c r="O3" s="207"/>
      <c r="P3" s="207"/>
      <c r="Q3" s="208"/>
    </row>
    <row r="4" spans="2:17" s="3" customFormat="1" ht="60" x14ac:dyDescent="0.25">
      <c r="B4" s="15" t="s">
        <v>4</v>
      </c>
      <c r="C4" s="15" t="s">
        <v>5</v>
      </c>
      <c r="D4" s="15" t="s">
        <v>60</v>
      </c>
      <c r="E4" s="15" t="s">
        <v>70</v>
      </c>
      <c r="F4" s="15" t="s">
        <v>6</v>
      </c>
      <c r="G4" s="15" t="s">
        <v>7</v>
      </c>
      <c r="H4" s="15" t="s">
        <v>2680</v>
      </c>
      <c r="I4" s="15" t="s">
        <v>2681</v>
      </c>
      <c r="J4" s="15" t="s">
        <v>27</v>
      </c>
      <c r="K4" s="15" t="s">
        <v>9</v>
      </c>
      <c r="L4" s="15" t="s">
        <v>10</v>
      </c>
      <c r="M4" s="15" t="s">
        <v>51</v>
      </c>
      <c r="N4" s="15" t="s">
        <v>12</v>
      </c>
      <c r="O4" s="15" t="s">
        <v>28</v>
      </c>
      <c r="P4" s="15" t="s">
        <v>52</v>
      </c>
      <c r="Q4" s="15" t="s">
        <v>13</v>
      </c>
    </row>
    <row r="5" spans="2:17" s="90" customFormat="1" x14ac:dyDescent="0.25">
      <c r="B5" s="11">
        <v>1</v>
      </c>
      <c r="C5" s="244" t="s">
        <v>94</v>
      </c>
      <c r="D5" s="237">
        <v>2</v>
      </c>
      <c r="E5" s="11" t="s">
        <v>62</v>
      </c>
      <c r="F5" s="152">
        <v>40577</v>
      </c>
      <c r="G5" s="58">
        <v>44482</v>
      </c>
      <c r="H5" s="5">
        <f>(G5-F5)/365</f>
        <v>10.698630136986301</v>
      </c>
      <c r="I5" s="245">
        <v>5</v>
      </c>
      <c r="J5" s="246">
        <v>0.03</v>
      </c>
      <c r="K5" s="247">
        <f>(1-J5)/I5</f>
        <v>0.19400000000000001</v>
      </c>
      <c r="L5" s="248">
        <v>0</v>
      </c>
      <c r="M5" s="248">
        <v>0</v>
      </c>
      <c r="N5" s="249">
        <f t="shared" ref="N5:N68" si="0">L5*K5*H5</f>
        <v>0</v>
      </c>
      <c r="O5" s="249">
        <f t="shared" ref="O5:O68" si="1">MAX(L5-N5,0)</f>
        <v>0</v>
      </c>
      <c r="P5" s="89">
        <v>0.05</v>
      </c>
      <c r="Q5" s="249">
        <f t="shared" ref="Q5:Q68" si="2">IF(M5&lt;=0,0,IF(O5&lt;=J5*L5,J5*L5,O5*(1-P5)))</f>
        <v>0</v>
      </c>
    </row>
    <row r="6" spans="2:17" s="90" customFormat="1" x14ac:dyDescent="0.25">
      <c r="B6" s="11">
        <v>2</v>
      </c>
      <c r="C6" s="244" t="s">
        <v>95</v>
      </c>
      <c r="D6" s="237">
        <v>2</v>
      </c>
      <c r="E6" s="11" t="s">
        <v>62</v>
      </c>
      <c r="F6" s="152">
        <v>40780</v>
      </c>
      <c r="G6" s="58">
        <v>44482</v>
      </c>
      <c r="H6" s="5">
        <f t="shared" ref="H6:H69" si="3">(G6-F6)/365</f>
        <v>10.142465753424657</v>
      </c>
      <c r="I6" s="245">
        <v>8</v>
      </c>
      <c r="J6" s="246">
        <v>0.03</v>
      </c>
      <c r="K6" s="247">
        <f t="shared" ref="K6:K69" si="4">(1-J6)/I6</f>
        <v>0.12125</v>
      </c>
      <c r="L6" s="248">
        <v>0</v>
      </c>
      <c r="M6" s="248">
        <v>0</v>
      </c>
      <c r="N6" s="249">
        <f t="shared" si="0"/>
        <v>0</v>
      </c>
      <c r="O6" s="249">
        <f t="shared" si="1"/>
        <v>0</v>
      </c>
      <c r="P6" s="89">
        <v>0.05</v>
      </c>
      <c r="Q6" s="249">
        <f t="shared" si="2"/>
        <v>0</v>
      </c>
    </row>
    <row r="7" spans="2:17" s="90" customFormat="1" x14ac:dyDescent="0.25">
      <c r="B7" s="11">
        <v>3</v>
      </c>
      <c r="C7" s="244" t="s">
        <v>96</v>
      </c>
      <c r="D7" s="237">
        <v>2</v>
      </c>
      <c r="E7" s="11" t="s">
        <v>62</v>
      </c>
      <c r="F7" s="152">
        <v>40954</v>
      </c>
      <c r="G7" s="58">
        <v>44482</v>
      </c>
      <c r="H7" s="5">
        <f t="shared" si="3"/>
        <v>9.6657534246575345</v>
      </c>
      <c r="I7" s="245">
        <v>8</v>
      </c>
      <c r="J7" s="246">
        <v>0.03</v>
      </c>
      <c r="K7" s="247">
        <f t="shared" si="4"/>
        <v>0.12125</v>
      </c>
      <c r="L7" s="248">
        <v>371925</v>
      </c>
      <c r="M7" s="248">
        <v>50866.5</v>
      </c>
      <c r="N7" s="249">
        <f t="shared" si="0"/>
        <v>435885.91027397261</v>
      </c>
      <c r="O7" s="249">
        <f t="shared" si="1"/>
        <v>0</v>
      </c>
      <c r="P7" s="89">
        <v>0.05</v>
      </c>
      <c r="Q7" s="249">
        <f t="shared" si="2"/>
        <v>11157.75</v>
      </c>
    </row>
    <row r="8" spans="2:17" s="90" customFormat="1" x14ac:dyDescent="0.25">
      <c r="B8" s="11">
        <v>4</v>
      </c>
      <c r="C8" s="244" t="s">
        <v>97</v>
      </c>
      <c r="D8" s="237">
        <v>2</v>
      </c>
      <c r="E8" s="11" t="s">
        <v>62</v>
      </c>
      <c r="F8" s="152">
        <v>40969</v>
      </c>
      <c r="G8" s="58">
        <v>44482</v>
      </c>
      <c r="H8" s="5">
        <f t="shared" si="3"/>
        <v>9.624657534246575</v>
      </c>
      <c r="I8" s="245">
        <v>8</v>
      </c>
      <c r="J8" s="246">
        <v>0.03</v>
      </c>
      <c r="K8" s="247">
        <f t="shared" si="4"/>
        <v>0.12125</v>
      </c>
      <c r="L8" s="248">
        <v>813009</v>
      </c>
      <c r="M8" s="248">
        <v>117673.87</v>
      </c>
      <c r="N8" s="249">
        <f t="shared" si="0"/>
        <v>948773.15016780817</v>
      </c>
      <c r="O8" s="249">
        <f t="shared" si="1"/>
        <v>0</v>
      </c>
      <c r="P8" s="89">
        <v>0.05</v>
      </c>
      <c r="Q8" s="249">
        <f t="shared" si="2"/>
        <v>24390.27</v>
      </c>
    </row>
    <row r="9" spans="2:17" s="90" customFormat="1" x14ac:dyDescent="0.25">
      <c r="B9" s="11">
        <v>5</v>
      </c>
      <c r="C9" s="244" t="s">
        <v>98</v>
      </c>
      <c r="D9" s="237">
        <v>2</v>
      </c>
      <c r="E9" s="11" t="s">
        <v>62</v>
      </c>
      <c r="F9" s="152">
        <v>40760</v>
      </c>
      <c r="G9" s="58">
        <v>44482</v>
      </c>
      <c r="H9" s="5">
        <f t="shared" si="3"/>
        <v>10.197260273972603</v>
      </c>
      <c r="I9" s="245">
        <v>5</v>
      </c>
      <c r="J9" s="246">
        <v>0.03</v>
      </c>
      <c r="K9" s="247">
        <f t="shared" si="4"/>
        <v>0.19400000000000001</v>
      </c>
      <c r="L9" s="248">
        <v>0</v>
      </c>
      <c r="M9" s="248">
        <v>0</v>
      </c>
      <c r="N9" s="249">
        <f t="shared" si="0"/>
        <v>0</v>
      </c>
      <c r="O9" s="249">
        <f t="shared" si="1"/>
        <v>0</v>
      </c>
      <c r="P9" s="89">
        <v>0.05</v>
      </c>
      <c r="Q9" s="249">
        <f t="shared" si="2"/>
        <v>0</v>
      </c>
    </row>
    <row r="10" spans="2:17" s="90" customFormat="1" x14ac:dyDescent="0.25">
      <c r="B10" s="11">
        <v>6</v>
      </c>
      <c r="C10" s="244" t="s">
        <v>99</v>
      </c>
      <c r="D10" s="237">
        <v>2</v>
      </c>
      <c r="E10" s="11" t="s">
        <v>62</v>
      </c>
      <c r="F10" s="152">
        <v>40634</v>
      </c>
      <c r="G10" s="58">
        <v>44482</v>
      </c>
      <c r="H10" s="5">
        <f t="shared" si="3"/>
        <v>10.542465753424658</v>
      </c>
      <c r="I10" s="245">
        <v>5</v>
      </c>
      <c r="J10" s="246">
        <v>0.03</v>
      </c>
      <c r="K10" s="247">
        <f t="shared" si="4"/>
        <v>0.19400000000000001</v>
      </c>
      <c r="L10" s="248">
        <v>0</v>
      </c>
      <c r="M10" s="248">
        <v>0</v>
      </c>
      <c r="N10" s="249">
        <f t="shared" si="0"/>
        <v>0</v>
      </c>
      <c r="O10" s="249">
        <f t="shared" si="1"/>
        <v>0</v>
      </c>
      <c r="P10" s="89">
        <v>0.05</v>
      </c>
      <c r="Q10" s="249">
        <f t="shared" si="2"/>
        <v>0</v>
      </c>
    </row>
    <row r="11" spans="2:17" s="90" customFormat="1" x14ac:dyDescent="0.25">
      <c r="B11" s="11">
        <v>7</v>
      </c>
      <c r="C11" s="244" t="s">
        <v>100</v>
      </c>
      <c r="D11" s="237">
        <v>2</v>
      </c>
      <c r="E11" s="11" t="s">
        <v>62</v>
      </c>
      <c r="F11" s="152">
        <v>40760</v>
      </c>
      <c r="G11" s="58">
        <v>44482</v>
      </c>
      <c r="H11" s="5">
        <f t="shared" si="3"/>
        <v>10.197260273972603</v>
      </c>
      <c r="I11" s="245">
        <v>5</v>
      </c>
      <c r="J11" s="246">
        <v>0.03</v>
      </c>
      <c r="K11" s="247">
        <f t="shared" si="4"/>
        <v>0.19400000000000001</v>
      </c>
      <c r="L11" s="248">
        <v>39375</v>
      </c>
      <c r="M11" s="248">
        <v>3358.56</v>
      </c>
      <c r="N11" s="249">
        <f t="shared" si="0"/>
        <v>77894.321917808222</v>
      </c>
      <c r="O11" s="249">
        <f t="shared" si="1"/>
        <v>0</v>
      </c>
      <c r="P11" s="89">
        <v>0.05</v>
      </c>
      <c r="Q11" s="249">
        <f t="shared" si="2"/>
        <v>1181.25</v>
      </c>
    </row>
    <row r="12" spans="2:17" s="90" customFormat="1" x14ac:dyDescent="0.25">
      <c r="B12" s="11">
        <v>8</v>
      </c>
      <c r="C12" s="244" t="s">
        <v>101</v>
      </c>
      <c r="D12" s="237">
        <v>2</v>
      </c>
      <c r="E12" s="11" t="s">
        <v>62</v>
      </c>
      <c r="F12" s="152">
        <v>40760</v>
      </c>
      <c r="G12" s="58">
        <v>44482</v>
      </c>
      <c r="H12" s="5">
        <f t="shared" si="3"/>
        <v>10.197260273972603</v>
      </c>
      <c r="I12" s="245">
        <v>5</v>
      </c>
      <c r="J12" s="246">
        <v>0.03</v>
      </c>
      <c r="K12" s="247">
        <f t="shared" si="4"/>
        <v>0.19400000000000001</v>
      </c>
      <c r="L12" s="248">
        <v>45000</v>
      </c>
      <c r="M12" s="248">
        <v>3849.42</v>
      </c>
      <c r="N12" s="249">
        <f t="shared" si="0"/>
        <v>89022.082191780821</v>
      </c>
      <c r="O12" s="249">
        <f t="shared" si="1"/>
        <v>0</v>
      </c>
      <c r="P12" s="89">
        <v>0.05</v>
      </c>
      <c r="Q12" s="249">
        <f t="shared" si="2"/>
        <v>1350</v>
      </c>
    </row>
    <row r="13" spans="2:17" s="90" customFormat="1" x14ac:dyDescent="0.25">
      <c r="B13" s="11">
        <v>9</v>
      </c>
      <c r="C13" s="244" t="s">
        <v>102</v>
      </c>
      <c r="D13" s="237">
        <v>2</v>
      </c>
      <c r="E13" s="11" t="s">
        <v>62</v>
      </c>
      <c r="F13" s="152">
        <v>41030</v>
      </c>
      <c r="G13" s="58">
        <v>44482</v>
      </c>
      <c r="H13" s="5">
        <f t="shared" si="3"/>
        <v>9.4575342465753423</v>
      </c>
      <c r="I13" s="245">
        <v>5</v>
      </c>
      <c r="J13" s="246">
        <v>0.03</v>
      </c>
      <c r="K13" s="247">
        <f t="shared" si="4"/>
        <v>0.19400000000000001</v>
      </c>
      <c r="L13" s="248">
        <v>12000</v>
      </c>
      <c r="M13" s="248">
        <v>0</v>
      </c>
      <c r="N13" s="249">
        <f t="shared" si="0"/>
        <v>22017.139726027395</v>
      </c>
      <c r="O13" s="249">
        <f t="shared" si="1"/>
        <v>0</v>
      </c>
      <c r="P13" s="89">
        <v>0.05</v>
      </c>
      <c r="Q13" s="249">
        <f t="shared" si="2"/>
        <v>0</v>
      </c>
    </row>
    <row r="14" spans="2:17" s="90" customFormat="1" x14ac:dyDescent="0.25">
      <c r="B14" s="11">
        <v>10</v>
      </c>
      <c r="C14" s="244" t="s">
        <v>103</v>
      </c>
      <c r="D14" s="237">
        <v>2</v>
      </c>
      <c r="E14" s="11" t="s">
        <v>62</v>
      </c>
      <c r="F14" s="152">
        <v>39442</v>
      </c>
      <c r="G14" s="58">
        <v>44482</v>
      </c>
      <c r="H14" s="5">
        <f t="shared" si="3"/>
        <v>13.808219178082192</v>
      </c>
      <c r="I14" s="245">
        <v>10</v>
      </c>
      <c r="J14" s="246">
        <v>0.03</v>
      </c>
      <c r="K14" s="247">
        <f t="shared" si="4"/>
        <v>9.7000000000000003E-2</v>
      </c>
      <c r="L14" s="248">
        <v>8000</v>
      </c>
      <c r="M14" s="248">
        <v>400</v>
      </c>
      <c r="N14" s="249">
        <f t="shared" si="0"/>
        <v>10715.17808219178</v>
      </c>
      <c r="O14" s="249">
        <f t="shared" si="1"/>
        <v>0</v>
      </c>
      <c r="P14" s="89">
        <v>0.05</v>
      </c>
      <c r="Q14" s="249">
        <f t="shared" si="2"/>
        <v>240</v>
      </c>
    </row>
    <row r="15" spans="2:17" s="90" customFormat="1" x14ac:dyDescent="0.25">
      <c r="B15" s="11">
        <v>11</v>
      </c>
      <c r="C15" s="244" t="s">
        <v>104</v>
      </c>
      <c r="D15" s="237">
        <v>2</v>
      </c>
      <c r="E15" s="11" t="s">
        <v>62</v>
      </c>
      <c r="F15" s="152">
        <v>39498</v>
      </c>
      <c r="G15" s="58">
        <v>44482</v>
      </c>
      <c r="H15" s="5">
        <f t="shared" si="3"/>
        <v>13.654794520547945</v>
      </c>
      <c r="I15" s="245">
        <v>8</v>
      </c>
      <c r="J15" s="246">
        <v>0.03</v>
      </c>
      <c r="K15" s="247">
        <f t="shared" si="4"/>
        <v>0.12125</v>
      </c>
      <c r="L15" s="248">
        <v>7000</v>
      </c>
      <c r="M15" s="248">
        <v>350</v>
      </c>
      <c r="N15" s="249">
        <f t="shared" si="0"/>
        <v>11589.506849315068</v>
      </c>
      <c r="O15" s="249">
        <f t="shared" si="1"/>
        <v>0</v>
      </c>
      <c r="P15" s="89">
        <v>0.05</v>
      </c>
      <c r="Q15" s="249">
        <f t="shared" si="2"/>
        <v>210</v>
      </c>
    </row>
    <row r="16" spans="2:17" s="90" customFormat="1" x14ac:dyDescent="0.25">
      <c r="B16" s="11">
        <v>12</v>
      </c>
      <c r="C16" s="244" t="s">
        <v>105</v>
      </c>
      <c r="D16" s="237">
        <v>2</v>
      </c>
      <c r="E16" s="11" t="s">
        <v>62</v>
      </c>
      <c r="F16" s="152">
        <v>39521</v>
      </c>
      <c r="G16" s="58">
        <v>44482</v>
      </c>
      <c r="H16" s="5">
        <f t="shared" si="3"/>
        <v>13.591780821917808</v>
      </c>
      <c r="I16" s="245">
        <v>8</v>
      </c>
      <c r="J16" s="246">
        <v>0.03</v>
      </c>
      <c r="K16" s="247">
        <f t="shared" si="4"/>
        <v>0.12125</v>
      </c>
      <c r="L16" s="248">
        <v>16700</v>
      </c>
      <c r="M16" s="248">
        <v>835</v>
      </c>
      <c r="N16" s="249">
        <f t="shared" si="0"/>
        <v>27521.657191780821</v>
      </c>
      <c r="O16" s="249">
        <f t="shared" si="1"/>
        <v>0</v>
      </c>
      <c r="P16" s="89">
        <v>0.05</v>
      </c>
      <c r="Q16" s="249">
        <f t="shared" si="2"/>
        <v>501</v>
      </c>
    </row>
    <row r="17" spans="2:17" s="90" customFormat="1" x14ac:dyDescent="0.25">
      <c r="B17" s="11">
        <v>13</v>
      </c>
      <c r="C17" s="244" t="s">
        <v>106</v>
      </c>
      <c r="D17" s="237">
        <v>2</v>
      </c>
      <c r="E17" s="11" t="s">
        <v>62</v>
      </c>
      <c r="F17" s="152">
        <v>39521</v>
      </c>
      <c r="G17" s="58">
        <v>44482</v>
      </c>
      <c r="H17" s="5">
        <f t="shared" si="3"/>
        <v>13.591780821917808</v>
      </c>
      <c r="I17" s="245">
        <v>5</v>
      </c>
      <c r="J17" s="246">
        <v>0.03</v>
      </c>
      <c r="K17" s="247">
        <f t="shared" si="4"/>
        <v>0.19400000000000001</v>
      </c>
      <c r="L17" s="248">
        <v>0</v>
      </c>
      <c r="M17" s="248">
        <v>0</v>
      </c>
      <c r="N17" s="249">
        <f t="shared" si="0"/>
        <v>0</v>
      </c>
      <c r="O17" s="249">
        <f t="shared" si="1"/>
        <v>0</v>
      </c>
      <c r="P17" s="89">
        <v>0.05</v>
      </c>
      <c r="Q17" s="249">
        <f t="shared" si="2"/>
        <v>0</v>
      </c>
    </row>
    <row r="18" spans="2:17" s="90" customFormat="1" x14ac:dyDescent="0.25">
      <c r="B18" s="11">
        <v>14</v>
      </c>
      <c r="C18" s="244" t="s">
        <v>107</v>
      </c>
      <c r="D18" s="237">
        <v>2</v>
      </c>
      <c r="E18" s="11" t="s">
        <v>62</v>
      </c>
      <c r="F18" s="152">
        <v>39525</v>
      </c>
      <c r="G18" s="58">
        <v>44482</v>
      </c>
      <c r="H18" s="5">
        <f t="shared" si="3"/>
        <v>13.580821917808219</v>
      </c>
      <c r="I18" s="245">
        <v>10</v>
      </c>
      <c r="J18" s="246">
        <v>0.03</v>
      </c>
      <c r="K18" s="247">
        <f t="shared" si="4"/>
        <v>9.7000000000000003E-2</v>
      </c>
      <c r="L18" s="248">
        <v>13000</v>
      </c>
      <c r="M18" s="248">
        <v>650</v>
      </c>
      <c r="N18" s="249">
        <f t="shared" si="0"/>
        <v>17125.416438356166</v>
      </c>
      <c r="O18" s="249">
        <f t="shared" si="1"/>
        <v>0</v>
      </c>
      <c r="P18" s="89">
        <v>0.05</v>
      </c>
      <c r="Q18" s="249">
        <f t="shared" si="2"/>
        <v>390</v>
      </c>
    </row>
    <row r="19" spans="2:17" s="90" customFormat="1" x14ac:dyDescent="0.25">
      <c r="B19" s="11">
        <v>15</v>
      </c>
      <c r="C19" s="244" t="s">
        <v>108</v>
      </c>
      <c r="D19" s="237">
        <v>2</v>
      </c>
      <c r="E19" s="11" t="s">
        <v>62</v>
      </c>
      <c r="F19" s="152">
        <v>39538</v>
      </c>
      <c r="G19" s="58">
        <v>44482</v>
      </c>
      <c r="H19" s="5">
        <f t="shared" si="3"/>
        <v>13.545205479452054</v>
      </c>
      <c r="I19" s="245">
        <v>5</v>
      </c>
      <c r="J19" s="246">
        <v>0.03</v>
      </c>
      <c r="K19" s="247">
        <f t="shared" si="4"/>
        <v>0.19400000000000001</v>
      </c>
      <c r="L19" s="248">
        <v>11625</v>
      </c>
      <c r="M19" s="248">
        <v>0</v>
      </c>
      <c r="N19" s="249">
        <f t="shared" si="0"/>
        <v>30547.824657534245</v>
      </c>
      <c r="O19" s="249">
        <f t="shared" si="1"/>
        <v>0</v>
      </c>
      <c r="P19" s="89">
        <v>0.05</v>
      </c>
      <c r="Q19" s="249">
        <f t="shared" si="2"/>
        <v>0</v>
      </c>
    </row>
    <row r="20" spans="2:17" s="90" customFormat="1" x14ac:dyDescent="0.25">
      <c r="B20" s="11">
        <v>16</v>
      </c>
      <c r="C20" s="244" t="s">
        <v>109</v>
      </c>
      <c r="D20" s="237">
        <v>2</v>
      </c>
      <c r="E20" s="11" t="s">
        <v>62</v>
      </c>
      <c r="F20" s="152">
        <v>39540</v>
      </c>
      <c r="G20" s="58">
        <v>44482</v>
      </c>
      <c r="H20" s="5">
        <f t="shared" si="3"/>
        <v>13.53972602739726</v>
      </c>
      <c r="I20" s="245">
        <v>10</v>
      </c>
      <c r="J20" s="246">
        <v>0.03</v>
      </c>
      <c r="K20" s="247">
        <f t="shared" si="4"/>
        <v>9.7000000000000003E-2</v>
      </c>
      <c r="L20" s="248">
        <v>6500</v>
      </c>
      <c r="M20" s="248">
        <v>325</v>
      </c>
      <c r="N20" s="249">
        <f t="shared" si="0"/>
        <v>8536.7972602739719</v>
      </c>
      <c r="O20" s="249">
        <f t="shared" si="1"/>
        <v>0</v>
      </c>
      <c r="P20" s="89">
        <v>0.05</v>
      </c>
      <c r="Q20" s="249">
        <f t="shared" si="2"/>
        <v>195</v>
      </c>
    </row>
    <row r="21" spans="2:17" s="90" customFormat="1" x14ac:dyDescent="0.25">
      <c r="B21" s="11">
        <v>17</v>
      </c>
      <c r="C21" s="244" t="s">
        <v>110</v>
      </c>
      <c r="D21" s="237">
        <v>2</v>
      </c>
      <c r="E21" s="11" t="s">
        <v>62</v>
      </c>
      <c r="F21" s="152">
        <v>39561</v>
      </c>
      <c r="G21" s="58">
        <v>44482</v>
      </c>
      <c r="H21" s="5">
        <f t="shared" si="3"/>
        <v>13.482191780821918</v>
      </c>
      <c r="I21" s="245">
        <v>8</v>
      </c>
      <c r="J21" s="246">
        <v>0.03</v>
      </c>
      <c r="K21" s="247">
        <f t="shared" si="4"/>
        <v>0.12125</v>
      </c>
      <c r="L21" s="248">
        <v>0</v>
      </c>
      <c r="M21" s="248">
        <v>0</v>
      </c>
      <c r="N21" s="249">
        <f t="shared" si="0"/>
        <v>0</v>
      </c>
      <c r="O21" s="249">
        <f t="shared" si="1"/>
        <v>0</v>
      </c>
      <c r="P21" s="89">
        <v>0.05</v>
      </c>
      <c r="Q21" s="249">
        <f t="shared" si="2"/>
        <v>0</v>
      </c>
    </row>
    <row r="22" spans="2:17" s="90" customFormat="1" x14ac:dyDescent="0.25">
      <c r="B22" s="11">
        <v>18</v>
      </c>
      <c r="C22" s="244" t="s">
        <v>111</v>
      </c>
      <c r="D22" s="237">
        <v>2</v>
      </c>
      <c r="E22" s="11" t="s">
        <v>62</v>
      </c>
      <c r="F22" s="152">
        <v>39561</v>
      </c>
      <c r="G22" s="58">
        <v>44482</v>
      </c>
      <c r="H22" s="5">
        <f t="shared" si="3"/>
        <v>13.482191780821918</v>
      </c>
      <c r="I22" s="245">
        <v>5</v>
      </c>
      <c r="J22" s="246">
        <v>0.03</v>
      </c>
      <c r="K22" s="247">
        <f t="shared" si="4"/>
        <v>0.19400000000000001</v>
      </c>
      <c r="L22" s="248">
        <v>36900</v>
      </c>
      <c r="M22" s="248">
        <v>1845</v>
      </c>
      <c r="N22" s="249">
        <f t="shared" si="0"/>
        <v>96513.618082191781</v>
      </c>
      <c r="O22" s="249">
        <f t="shared" si="1"/>
        <v>0</v>
      </c>
      <c r="P22" s="89">
        <v>0.05</v>
      </c>
      <c r="Q22" s="249">
        <f t="shared" si="2"/>
        <v>1107</v>
      </c>
    </row>
    <row r="23" spans="2:17" s="90" customFormat="1" x14ac:dyDescent="0.25">
      <c r="B23" s="11">
        <v>19</v>
      </c>
      <c r="C23" s="244" t="s">
        <v>112</v>
      </c>
      <c r="D23" s="237">
        <v>2</v>
      </c>
      <c r="E23" s="11" t="s">
        <v>62</v>
      </c>
      <c r="F23" s="152">
        <v>39638</v>
      </c>
      <c r="G23" s="58">
        <v>44482</v>
      </c>
      <c r="H23" s="5">
        <f t="shared" si="3"/>
        <v>13.271232876712329</v>
      </c>
      <c r="I23" s="245">
        <v>3</v>
      </c>
      <c r="J23" s="246">
        <v>0.03</v>
      </c>
      <c r="K23" s="247">
        <f t="shared" si="4"/>
        <v>0.32333333333333331</v>
      </c>
      <c r="L23" s="248">
        <v>5652</v>
      </c>
      <c r="M23" s="248">
        <v>0</v>
      </c>
      <c r="N23" s="249">
        <f t="shared" si="0"/>
        <v>24252.912657534245</v>
      </c>
      <c r="O23" s="249">
        <f t="shared" si="1"/>
        <v>0</v>
      </c>
      <c r="P23" s="89">
        <v>0.05</v>
      </c>
      <c r="Q23" s="249">
        <f t="shared" si="2"/>
        <v>0</v>
      </c>
    </row>
    <row r="24" spans="2:17" s="90" customFormat="1" x14ac:dyDescent="0.25">
      <c r="B24" s="11">
        <v>20</v>
      </c>
      <c r="C24" s="244" t="s">
        <v>113</v>
      </c>
      <c r="D24" s="237">
        <v>2</v>
      </c>
      <c r="E24" s="11" t="s">
        <v>62</v>
      </c>
      <c r="F24" s="152">
        <v>39680</v>
      </c>
      <c r="G24" s="58">
        <v>44482</v>
      </c>
      <c r="H24" s="5">
        <f t="shared" si="3"/>
        <v>13.156164383561643</v>
      </c>
      <c r="I24" s="245">
        <v>5</v>
      </c>
      <c r="J24" s="246">
        <v>0.03</v>
      </c>
      <c r="K24" s="247">
        <f t="shared" si="4"/>
        <v>0.19400000000000001</v>
      </c>
      <c r="L24" s="248">
        <v>0</v>
      </c>
      <c r="M24" s="248">
        <v>0</v>
      </c>
      <c r="N24" s="249">
        <f t="shared" si="0"/>
        <v>0</v>
      </c>
      <c r="O24" s="249">
        <f t="shared" si="1"/>
        <v>0</v>
      </c>
      <c r="P24" s="89">
        <v>0.05</v>
      </c>
      <c r="Q24" s="249">
        <f t="shared" si="2"/>
        <v>0</v>
      </c>
    </row>
    <row r="25" spans="2:17" s="90" customFormat="1" x14ac:dyDescent="0.25">
      <c r="B25" s="11">
        <v>21</v>
      </c>
      <c r="C25" s="244" t="s">
        <v>114</v>
      </c>
      <c r="D25" s="237">
        <v>2</v>
      </c>
      <c r="E25" s="11" t="s">
        <v>62</v>
      </c>
      <c r="F25" s="152">
        <v>39825</v>
      </c>
      <c r="G25" s="58">
        <v>44482</v>
      </c>
      <c r="H25" s="5">
        <f t="shared" si="3"/>
        <v>12.758904109589041</v>
      </c>
      <c r="I25" s="245">
        <v>10</v>
      </c>
      <c r="J25" s="246">
        <v>0.03</v>
      </c>
      <c r="K25" s="247">
        <f t="shared" si="4"/>
        <v>9.7000000000000003E-2</v>
      </c>
      <c r="L25" s="248">
        <v>22950</v>
      </c>
      <c r="M25" s="248">
        <v>1147.5</v>
      </c>
      <c r="N25" s="249">
        <f t="shared" si="0"/>
        <v>28403.234383561645</v>
      </c>
      <c r="O25" s="249">
        <f t="shared" si="1"/>
        <v>0</v>
      </c>
      <c r="P25" s="89">
        <v>0.05</v>
      </c>
      <c r="Q25" s="249">
        <f t="shared" si="2"/>
        <v>688.5</v>
      </c>
    </row>
    <row r="26" spans="2:17" s="90" customFormat="1" x14ac:dyDescent="0.25">
      <c r="B26" s="11">
        <v>22</v>
      </c>
      <c r="C26" s="244" t="s">
        <v>115</v>
      </c>
      <c r="D26" s="237">
        <v>2</v>
      </c>
      <c r="E26" s="11" t="s">
        <v>62</v>
      </c>
      <c r="F26" s="152">
        <v>39877</v>
      </c>
      <c r="G26" s="58">
        <v>44482</v>
      </c>
      <c r="H26" s="5">
        <f t="shared" si="3"/>
        <v>12.616438356164384</v>
      </c>
      <c r="I26" s="245">
        <v>10</v>
      </c>
      <c r="J26" s="246">
        <v>0.03</v>
      </c>
      <c r="K26" s="247">
        <f t="shared" si="4"/>
        <v>9.7000000000000003E-2</v>
      </c>
      <c r="L26" s="248">
        <v>6075</v>
      </c>
      <c r="M26" s="248">
        <v>303.75</v>
      </c>
      <c r="N26" s="249">
        <f t="shared" si="0"/>
        <v>7434.5517123287673</v>
      </c>
      <c r="O26" s="249">
        <f t="shared" si="1"/>
        <v>0</v>
      </c>
      <c r="P26" s="89">
        <v>0.05</v>
      </c>
      <c r="Q26" s="249">
        <f t="shared" si="2"/>
        <v>182.25</v>
      </c>
    </row>
    <row r="27" spans="2:17" s="90" customFormat="1" x14ac:dyDescent="0.25">
      <c r="B27" s="11">
        <v>23</v>
      </c>
      <c r="C27" s="244" t="s">
        <v>116</v>
      </c>
      <c r="D27" s="237">
        <v>2</v>
      </c>
      <c r="E27" s="11" t="s">
        <v>62</v>
      </c>
      <c r="F27" s="152">
        <v>40262</v>
      </c>
      <c r="G27" s="58">
        <v>44482</v>
      </c>
      <c r="H27" s="5">
        <f t="shared" si="3"/>
        <v>11.561643835616438</v>
      </c>
      <c r="I27" s="245">
        <v>5</v>
      </c>
      <c r="J27" s="246">
        <v>0.03</v>
      </c>
      <c r="K27" s="247">
        <f t="shared" si="4"/>
        <v>0.19400000000000001</v>
      </c>
      <c r="L27" s="248">
        <v>0</v>
      </c>
      <c r="M27" s="248">
        <v>0</v>
      </c>
      <c r="N27" s="249">
        <f t="shared" si="0"/>
        <v>0</v>
      </c>
      <c r="O27" s="249">
        <f t="shared" si="1"/>
        <v>0</v>
      </c>
      <c r="P27" s="89">
        <v>0.05</v>
      </c>
      <c r="Q27" s="249">
        <f t="shared" si="2"/>
        <v>0</v>
      </c>
    </row>
    <row r="28" spans="2:17" s="90" customFormat="1" x14ac:dyDescent="0.25">
      <c r="B28" s="11">
        <v>24</v>
      </c>
      <c r="C28" s="244" t="s">
        <v>117</v>
      </c>
      <c r="D28" s="237">
        <v>2</v>
      </c>
      <c r="E28" s="11" t="s">
        <v>62</v>
      </c>
      <c r="F28" s="152">
        <v>40287</v>
      </c>
      <c r="G28" s="58">
        <v>44482</v>
      </c>
      <c r="H28" s="5">
        <f t="shared" si="3"/>
        <v>11.493150684931507</v>
      </c>
      <c r="I28" s="245">
        <v>5</v>
      </c>
      <c r="J28" s="246">
        <v>0.03</v>
      </c>
      <c r="K28" s="247">
        <f t="shared" si="4"/>
        <v>0.19400000000000001</v>
      </c>
      <c r="L28" s="248">
        <v>0</v>
      </c>
      <c r="M28" s="248">
        <v>0</v>
      </c>
      <c r="N28" s="249">
        <f t="shared" si="0"/>
        <v>0</v>
      </c>
      <c r="O28" s="249">
        <f t="shared" si="1"/>
        <v>0</v>
      </c>
      <c r="P28" s="89">
        <v>0.05</v>
      </c>
      <c r="Q28" s="249">
        <f t="shared" si="2"/>
        <v>0</v>
      </c>
    </row>
    <row r="29" spans="2:17" s="90" customFormat="1" x14ac:dyDescent="0.25">
      <c r="B29" s="11">
        <v>25</v>
      </c>
      <c r="C29" s="244" t="s">
        <v>118</v>
      </c>
      <c r="D29" s="237">
        <v>2</v>
      </c>
      <c r="E29" s="11" t="s">
        <v>62</v>
      </c>
      <c r="F29" s="152">
        <v>40340</v>
      </c>
      <c r="G29" s="58">
        <v>44482</v>
      </c>
      <c r="H29" s="5">
        <f t="shared" si="3"/>
        <v>11.347945205479451</v>
      </c>
      <c r="I29" s="245">
        <v>8</v>
      </c>
      <c r="J29" s="246">
        <v>0.03</v>
      </c>
      <c r="K29" s="247">
        <f t="shared" si="4"/>
        <v>0.12125</v>
      </c>
      <c r="L29" s="248">
        <v>27337</v>
      </c>
      <c r="M29" s="248">
        <v>1366.85</v>
      </c>
      <c r="N29" s="249">
        <f t="shared" si="0"/>
        <v>37614.026842465748</v>
      </c>
      <c r="O29" s="249">
        <f t="shared" si="1"/>
        <v>0</v>
      </c>
      <c r="P29" s="89">
        <v>0.05</v>
      </c>
      <c r="Q29" s="249">
        <f t="shared" si="2"/>
        <v>820.11</v>
      </c>
    </row>
    <row r="30" spans="2:17" s="90" customFormat="1" x14ac:dyDescent="0.25">
      <c r="B30" s="11">
        <v>26</v>
      </c>
      <c r="C30" s="244" t="s">
        <v>117</v>
      </c>
      <c r="D30" s="237">
        <v>2</v>
      </c>
      <c r="E30" s="11" t="s">
        <v>62</v>
      </c>
      <c r="F30" s="152">
        <v>40340</v>
      </c>
      <c r="G30" s="58">
        <v>44482</v>
      </c>
      <c r="H30" s="5">
        <f t="shared" si="3"/>
        <v>11.347945205479451</v>
      </c>
      <c r="I30" s="245">
        <v>5</v>
      </c>
      <c r="J30" s="246">
        <v>0.03</v>
      </c>
      <c r="K30" s="247">
        <f t="shared" si="4"/>
        <v>0.19400000000000001</v>
      </c>
      <c r="L30" s="248">
        <v>0</v>
      </c>
      <c r="M30" s="248">
        <v>0</v>
      </c>
      <c r="N30" s="249">
        <f t="shared" si="0"/>
        <v>0</v>
      </c>
      <c r="O30" s="249">
        <f t="shared" si="1"/>
        <v>0</v>
      </c>
      <c r="P30" s="89">
        <v>0.05</v>
      </c>
      <c r="Q30" s="249">
        <f t="shared" si="2"/>
        <v>0</v>
      </c>
    </row>
    <row r="31" spans="2:17" s="90" customFormat="1" x14ac:dyDescent="0.25">
      <c r="B31" s="11">
        <v>27</v>
      </c>
      <c r="C31" s="244" t="s">
        <v>119</v>
      </c>
      <c r="D31" s="237">
        <v>2</v>
      </c>
      <c r="E31" s="11" t="s">
        <v>62</v>
      </c>
      <c r="F31" s="152">
        <v>40340</v>
      </c>
      <c r="G31" s="58">
        <v>44482</v>
      </c>
      <c r="H31" s="5">
        <f t="shared" si="3"/>
        <v>11.347945205479451</v>
      </c>
      <c r="I31" s="245">
        <v>8</v>
      </c>
      <c r="J31" s="246">
        <v>0.03</v>
      </c>
      <c r="K31" s="247">
        <f t="shared" si="4"/>
        <v>0.12125</v>
      </c>
      <c r="L31" s="248">
        <v>45999</v>
      </c>
      <c r="M31" s="248">
        <v>2299.9499999999998</v>
      </c>
      <c r="N31" s="249">
        <f t="shared" si="0"/>
        <v>63291.788445205471</v>
      </c>
      <c r="O31" s="249">
        <f t="shared" si="1"/>
        <v>0</v>
      </c>
      <c r="P31" s="89">
        <v>0.05</v>
      </c>
      <c r="Q31" s="249">
        <f t="shared" si="2"/>
        <v>1379.97</v>
      </c>
    </row>
    <row r="32" spans="2:17" s="90" customFormat="1" x14ac:dyDescent="0.25">
      <c r="B32" s="11">
        <v>28</v>
      </c>
      <c r="C32" s="244" t="s">
        <v>120</v>
      </c>
      <c r="D32" s="237">
        <v>2</v>
      </c>
      <c r="E32" s="11" t="s">
        <v>62</v>
      </c>
      <c r="F32" s="152">
        <v>40348</v>
      </c>
      <c r="G32" s="58">
        <v>44482</v>
      </c>
      <c r="H32" s="5">
        <f t="shared" si="3"/>
        <v>11.326027397260274</v>
      </c>
      <c r="I32" s="245">
        <v>8</v>
      </c>
      <c r="J32" s="246">
        <v>0.03</v>
      </c>
      <c r="K32" s="247">
        <f t="shared" si="4"/>
        <v>0.12125</v>
      </c>
      <c r="L32" s="248">
        <v>23940</v>
      </c>
      <c r="M32" s="248">
        <v>1197</v>
      </c>
      <c r="N32" s="249">
        <f t="shared" si="0"/>
        <v>32876.342876712326</v>
      </c>
      <c r="O32" s="249">
        <f t="shared" si="1"/>
        <v>0</v>
      </c>
      <c r="P32" s="89">
        <v>0.05</v>
      </c>
      <c r="Q32" s="249">
        <f t="shared" si="2"/>
        <v>718.19999999999993</v>
      </c>
    </row>
    <row r="33" spans="2:17" s="90" customFormat="1" x14ac:dyDescent="0.25">
      <c r="B33" s="11">
        <v>29</v>
      </c>
      <c r="C33" s="244" t="s">
        <v>121</v>
      </c>
      <c r="D33" s="237">
        <v>2</v>
      </c>
      <c r="E33" s="11" t="s">
        <v>62</v>
      </c>
      <c r="F33" s="152">
        <v>40360</v>
      </c>
      <c r="G33" s="58">
        <v>44482</v>
      </c>
      <c r="H33" s="5">
        <f t="shared" si="3"/>
        <v>11.293150684931506</v>
      </c>
      <c r="I33" s="245">
        <v>10</v>
      </c>
      <c r="J33" s="246">
        <v>0.03</v>
      </c>
      <c r="K33" s="247">
        <f t="shared" si="4"/>
        <v>9.7000000000000003E-2</v>
      </c>
      <c r="L33" s="248">
        <v>7410</v>
      </c>
      <c r="M33" s="248">
        <v>370.5</v>
      </c>
      <c r="N33" s="249">
        <f t="shared" si="0"/>
        <v>8117.1779178082179</v>
      </c>
      <c r="O33" s="249">
        <f t="shared" si="1"/>
        <v>0</v>
      </c>
      <c r="P33" s="89">
        <v>0.05</v>
      </c>
      <c r="Q33" s="249">
        <f t="shared" si="2"/>
        <v>222.29999999999998</v>
      </c>
    </row>
    <row r="34" spans="2:17" s="90" customFormat="1" x14ac:dyDescent="0.25">
      <c r="B34" s="11">
        <v>30</v>
      </c>
      <c r="C34" s="244" t="s">
        <v>122</v>
      </c>
      <c r="D34" s="237">
        <v>2</v>
      </c>
      <c r="E34" s="11" t="s">
        <v>62</v>
      </c>
      <c r="F34" s="152">
        <v>40366</v>
      </c>
      <c r="G34" s="58">
        <v>44482</v>
      </c>
      <c r="H34" s="5">
        <f t="shared" si="3"/>
        <v>11.276712328767124</v>
      </c>
      <c r="I34" s="245">
        <v>5</v>
      </c>
      <c r="J34" s="246">
        <v>0.03</v>
      </c>
      <c r="K34" s="247">
        <f t="shared" si="4"/>
        <v>0.19400000000000001</v>
      </c>
      <c r="L34" s="248">
        <v>5654</v>
      </c>
      <c r="M34" s="248">
        <v>0</v>
      </c>
      <c r="N34" s="249">
        <f t="shared" si="0"/>
        <v>12369.155112328766</v>
      </c>
      <c r="O34" s="249">
        <f t="shared" si="1"/>
        <v>0</v>
      </c>
      <c r="P34" s="89">
        <v>0.05</v>
      </c>
      <c r="Q34" s="249">
        <f t="shared" si="2"/>
        <v>0</v>
      </c>
    </row>
    <row r="35" spans="2:17" s="90" customFormat="1" x14ac:dyDescent="0.25">
      <c r="B35" s="11">
        <v>31</v>
      </c>
      <c r="C35" s="244" t="s">
        <v>123</v>
      </c>
      <c r="D35" s="237">
        <v>2</v>
      </c>
      <c r="E35" s="11" t="s">
        <v>62</v>
      </c>
      <c r="F35" s="152">
        <v>40375</v>
      </c>
      <c r="G35" s="58">
        <v>44482</v>
      </c>
      <c r="H35" s="5">
        <f t="shared" si="3"/>
        <v>11.252054794520548</v>
      </c>
      <c r="I35" s="245">
        <v>8</v>
      </c>
      <c r="J35" s="246">
        <v>0.03</v>
      </c>
      <c r="K35" s="247">
        <f t="shared" si="4"/>
        <v>0.12125</v>
      </c>
      <c r="L35" s="248">
        <v>79230</v>
      </c>
      <c r="M35" s="248">
        <v>3961.5</v>
      </c>
      <c r="N35" s="249">
        <f t="shared" si="0"/>
        <v>108094.41154109588</v>
      </c>
      <c r="O35" s="249">
        <f t="shared" si="1"/>
        <v>0</v>
      </c>
      <c r="P35" s="89">
        <v>0.05</v>
      </c>
      <c r="Q35" s="249">
        <f t="shared" si="2"/>
        <v>2376.9</v>
      </c>
    </row>
    <row r="36" spans="2:17" s="90" customFormat="1" x14ac:dyDescent="0.25">
      <c r="B36" s="11">
        <v>32</v>
      </c>
      <c r="C36" s="244" t="s">
        <v>124</v>
      </c>
      <c r="D36" s="237">
        <v>2</v>
      </c>
      <c r="E36" s="11" t="s">
        <v>62</v>
      </c>
      <c r="F36" s="152">
        <v>40379</v>
      </c>
      <c r="G36" s="58">
        <v>44482</v>
      </c>
      <c r="H36" s="5">
        <f t="shared" si="3"/>
        <v>11.241095890410959</v>
      </c>
      <c r="I36" s="245">
        <v>8</v>
      </c>
      <c r="J36" s="246">
        <v>0.03</v>
      </c>
      <c r="K36" s="247">
        <f t="shared" si="4"/>
        <v>0.12125</v>
      </c>
      <c r="L36" s="248">
        <v>37106</v>
      </c>
      <c r="M36" s="248">
        <v>1855.3</v>
      </c>
      <c r="N36" s="249">
        <f t="shared" si="0"/>
        <v>50574.842623287674</v>
      </c>
      <c r="O36" s="249">
        <f t="shared" si="1"/>
        <v>0</v>
      </c>
      <c r="P36" s="89">
        <v>0.05</v>
      </c>
      <c r="Q36" s="249">
        <f t="shared" si="2"/>
        <v>1113.18</v>
      </c>
    </row>
    <row r="37" spans="2:17" s="90" customFormat="1" x14ac:dyDescent="0.25">
      <c r="B37" s="11">
        <v>33</v>
      </c>
      <c r="C37" s="244" t="s">
        <v>125</v>
      </c>
      <c r="D37" s="237">
        <v>2</v>
      </c>
      <c r="E37" s="11" t="s">
        <v>62</v>
      </c>
      <c r="F37" s="152">
        <v>40383</v>
      </c>
      <c r="G37" s="58">
        <v>44482</v>
      </c>
      <c r="H37" s="5">
        <f t="shared" si="3"/>
        <v>11.230136986301369</v>
      </c>
      <c r="I37" s="245">
        <v>8</v>
      </c>
      <c r="J37" s="246">
        <v>0.03</v>
      </c>
      <c r="K37" s="247">
        <f t="shared" si="4"/>
        <v>0.12125</v>
      </c>
      <c r="L37" s="248">
        <v>54150</v>
      </c>
      <c r="M37" s="248">
        <v>2707.5</v>
      </c>
      <c r="N37" s="249">
        <f t="shared" si="0"/>
        <v>73733.570034246572</v>
      </c>
      <c r="O37" s="249">
        <f t="shared" si="1"/>
        <v>0</v>
      </c>
      <c r="P37" s="89">
        <v>0.05</v>
      </c>
      <c r="Q37" s="249">
        <f t="shared" si="2"/>
        <v>1624.5</v>
      </c>
    </row>
    <row r="38" spans="2:17" s="90" customFormat="1" x14ac:dyDescent="0.25">
      <c r="B38" s="11">
        <v>34</v>
      </c>
      <c r="C38" s="244" t="s">
        <v>126</v>
      </c>
      <c r="D38" s="237">
        <v>2</v>
      </c>
      <c r="E38" s="11" t="s">
        <v>62</v>
      </c>
      <c r="F38" s="152">
        <v>40386</v>
      </c>
      <c r="G38" s="58">
        <v>44482</v>
      </c>
      <c r="H38" s="5">
        <f t="shared" si="3"/>
        <v>11.221917808219178</v>
      </c>
      <c r="I38" s="245">
        <v>10</v>
      </c>
      <c r="J38" s="246">
        <v>0.03</v>
      </c>
      <c r="K38" s="247">
        <f t="shared" si="4"/>
        <v>9.7000000000000003E-2</v>
      </c>
      <c r="L38" s="248">
        <v>15562</v>
      </c>
      <c r="M38" s="248">
        <v>778.1</v>
      </c>
      <c r="N38" s="249">
        <f t="shared" si="0"/>
        <v>16939.642038356167</v>
      </c>
      <c r="O38" s="249">
        <f t="shared" si="1"/>
        <v>0</v>
      </c>
      <c r="P38" s="89">
        <v>0.05</v>
      </c>
      <c r="Q38" s="249">
        <f t="shared" si="2"/>
        <v>466.85999999999996</v>
      </c>
    </row>
    <row r="39" spans="2:17" s="90" customFormat="1" x14ac:dyDescent="0.25">
      <c r="B39" s="11">
        <v>35</v>
      </c>
      <c r="C39" s="244" t="s">
        <v>120</v>
      </c>
      <c r="D39" s="237">
        <v>2</v>
      </c>
      <c r="E39" s="11" t="s">
        <v>62</v>
      </c>
      <c r="F39" s="152">
        <v>40396</v>
      </c>
      <c r="G39" s="58">
        <v>44482</v>
      </c>
      <c r="H39" s="5">
        <f t="shared" si="3"/>
        <v>11.194520547945206</v>
      </c>
      <c r="I39" s="245">
        <v>8</v>
      </c>
      <c r="J39" s="246">
        <v>0.03</v>
      </c>
      <c r="K39" s="247">
        <f t="shared" si="4"/>
        <v>0.12125</v>
      </c>
      <c r="L39" s="248">
        <v>19380</v>
      </c>
      <c r="M39" s="248">
        <v>969</v>
      </c>
      <c r="N39" s="249">
        <f t="shared" si="0"/>
        <v>26305.164246575343</v>
      </c>
      <c r="O39" s="249">
        <f t="shared" si="1"/>
        <v>0</v>
      </c>
      <c r="P39" s="89">
        <v>0.05</v>
      </c>
      <c r="Q39" s="249">
        <f t="shared" si="2"/>
        <v>581.4</v>
      </c>
    </row>
    <row r="40" spans="2:17" s="90" customFormat="1" x14ac:dyDescent="0.25">
      <c r="B40" s="11">
        <v>36</v>
      </c>
      <c r="C40" s="244" t="s">
        <v>127</v>
      </c>
      <c r="D40" s="237">
        <v>2</v>
      </c>
      <c r="E40" s="11" t="s">
        <v>62</v>
      </c>
      <c r="F40" s="152">
        <v>40396</v>
      </c>
      <c r="G40" s="58">
        <v>44482</v>
      </c>
      <c r="H40" s="5">
        <f t="shared" si="3"/>
        <v>11.194520547945206</v>
      </c>
      <c r="I40" s="245">
        <v>8</v>
      </c>
      <c r="J40" s="246">
        <v>0.03</v>
      </c>
      <c r="K40" s="247">
        <f t="shared" si="4"/>
        <v>0.12125</v>
      </c>
      <c r="L40" s="248">
        <v>18810</v>
      </c>
      <c r="M40" s="248">
        <v>940.5</v>
      </c>
      <c r="N40" s="249">
        <f t="shared" si="0"/>
        <v>25531.482945205484</v>
      </c>
      <c r="O40" s="249">
        <f t="shared" si="1"/>
        <v>0</v>
      </c>
      <c r="P40" s="89">
        <v>0.05</v>
      </c>
      <c r="Q40" s="249">
        <f t="shared" si="2"/>
        <v>564.29999999999995</v>
      </c>
    </row>
    <row r="41" spans="2:17" s="90" customFormat="1" x14ac:dyDescent="0.25">
      <c r="B41" s="11">
        <v>37</v>
      </c>
      <c r="C41" s="244" t="s">
        <v>128</v>
      </c>
      <c r="D41" s="237">
        <v>2</v>
      </c>
      <c r="E41" s="11" t="s">
        <v>62</v>
      </c>
      <c r="F41" s="152">
        <v>40399</v>
      </c>
      <c r="G41" s="58">
        <v>44482</v>
      </c>
      <c r="H41" s="5">
        <f t="shared" si="3"/>
        <v>11.186301369863013</v>
      </c>
      <c r="I41" s="245">
        <v>5</v>
      </c>
      <c r="J41" s="246">
        <v>0.03</v>
      </c>
      <c r="K41" s="247">
        <f t="shared" si="4"/>
        <v>0.19400000000000001</v>
      </c>
      <c r="L41" s="248">
        <v>60391</v>
      </c>
      <c r="M41" s="248">
        <v>3019.55</v>
      </c>
      <c r="N41" s="249">
        <f t="shared" si="0"/>
        <v>131057.07364931508</v>
      </c>
      <c r="O41" s="249">
        <f t="shared" si="1"/>
        <v>0</v>
      </c>
      <c r="P41" s="89">
        <v>0.05</v>
      </c>
      <c r="Q41" s="249">
        <f t="shared" si="2"/>
        <v>1811.73</v>
      </c>
    </row>
    <row r="42" spans="2:17" s="90" customFormat="1" x14ac:dyDescent="0.25">
      <c r="B42" s="11">
        <v>38</v>
      </c>
      <c r="C42" s="244" t="s">
        <v>129</v>
      </c>
      <c r="D42" s="237">
        <v>2</v>
      </c>
      <c r="E42" s="11" t="s">
        <v>62</v>
      </c>
      <c r="F42" s="152">
        <v>40401</v>
      </c>
      <c r="G42" s="58">
        <v>44482</v>
      </c>
      <c r="H42" s="5">
        <f t="shared" si="3"/>
        <v>11.180821917808219</v>
      </c>
      <c r="I42" s="245">
        <v>8</v>
      </c>
      <c r="J42" s="246">
        <v>0.03</v>
      </c>
      <c r="K42" s="247">
        <f t="shared" si="4"/>
        <v>0.12125</v>
      </c>
      <c r="L42" s="248">
        <v>28187</v>
      </c>
      <c r="M42" s="248">
        <v>0</v>
      </c>
      <c r="N42" s="249">
        <f t="shared" si="0"/>
        <v>38212.401571917806</v>
      </c>
      <c r="O42" s="249">
        <f t="shared" si="1"/>
        <v>0</v>
      </c>
      <c r="P42" s="89">
        <v>0.05</v>
      </c>
      <c r="Q42" s="249">
        <f t="shared" si="2"/>
        <v>0</v>
      </c>
    </row>
    <row r="43" spans="2:17" s="90" customFormat="1" x14ac:dyDescent="0.25">
      <c r="B43" s="11">
        <v>39</v>
      </c>
      <c r="C43" s="244" t="s">
        <v>120</v>
      </c>
      <c r="D43" s="237">
        <v>2</v>
      </c>
      <c r="E43" s="11" t="s">
        <v>62</v>
      </c>
      <c r="F43" s="152">
        <v>40421</v>
      </c>
      <c r="G43" s="58">
        <v>44482</v>
      </c>
      <c r="H43" s="5">
        <f t="shared" si="3"/>
        <v>11.126027397260273</v>
      </c>
      <c r="I43" s="245">
        <v>8</v>
      </c>
      <c r="J43" s="246">
        <v>0.03</v>
      </c>
      <c r="K43" s="247">
        <f t="shared" si="4"/>
        <v>0.12125</v>
      </c>
      <c r="L43" s="248">
        <v>21660</v>
      </c>
      <c r="M43" s="248">
        <v>1083</v>
      </c>
      <c r="N43" s="249">
        <f t="shared" si="0"/>
        <v>29220.007602739726</v>
      </c>
      <c r="O43" s="249">
        <f t="shared" si="1"/>
        <v>0</v>
      </c>
      <c r="P43" s="89">
        <v>0.05</v>
      </c>
      <c r="Q43" s="249">
        <f t="shared" si="2"/>
        <v>649.79999999999995</v>
      </c>
    </row>
    <row r="44" spans="2:17" s="90" customFormat="1" x14ac:dyDescent="0.25">
      <c r="B44" s="11">
        <v>40</v>
      </c>
      <c r="C44" s="244" t="s">
        <v>120</v>
      </c>
      <c r="D44" s="237">
        <v>2</v>
      </c>
      <c r="E44" s="11" t="s">
        <v>62</v>
      </c>
      <c r="F44" s="152">
        <v>40421</v>
      </c>
      <c r="G44" s="58">
        <v>44482</v>
      </c>
      <c r="H44" s="5">
        <f t="shared" si="3"/>
        <v>11.126027397260273</v>
      </c>
      <c r="I44" s="245">
        <v>8</v>
      </c>
      <c r="J44" s="246">
        <v>0.03</v>
      </c>
      <c r="K44" s="247">
        <f t="shared" si="4"/>
        <v>0.12125</v>
      </c>
      <c r="L44" s="248">
        <v>21660</v>
      </c>
      <c r="M44" s="248">
        <v>1083</v>
      </c>
      <c r="N44" s="249">
        <f t="shared" si="0"/>
        <v>29220.007602739726</v>
      </c>
      <c r="O44" s="249">
        <f t="shared" si="1"/>
        <v>0</v>
      </c>
      <c r="P44" s="89">
        <v>0.05</v>
      </c>
      <c r="Q44" s="249">
        <f t="shared" si="2"/>
        <v>649.79999999999995</v>
      </c>
    </row>
    <row r="45" spans="2:17" s="90" customFormat="1" x14ac:dyDescent="0.25">
      <c r="B45" s="11">
        <v>41</v>
      </c>
      <c r="C45" s="244" t="s">
        <v>130</v>
      </c>
      <c r="D45" s="237">
        <v>2</v>
      </c>
      <c r="E45" s="11" t="s">
        <v>62</v>
      </c>
      <c r="F45" s="152">
        <v>40424</v>
      </c>
      <c r="G45" s="58">
        <v>44482</v>
      </c>
      <c r="H45" s="5">
        <f t="shared" si="3"/>
        <v>11.117808219178082</v>
      </c>
      <c r="I45" s="245">
        <v>5</v>
      </c>
      <c r="J45" s="246">
        <v>0.03</v>
      </c>
      <c r="K45" s="247">
        <f t="shared" si="4"/>
        <v>0.19400000000000001</v>
      </c>
      <c r="L45" s="248">
        <v>9690</v>
      </c>
      <c r="M45" s="248">
        <v>0</v>
      </c>
      <c r="N45" s="249">
        <f t="shared" si="0"/>
        <v>20899.92295890411</v>
      </c>
      <c r="O45" s="249">
        <f t="shared" si="1"/>
        <v>0</v>
      </c>
      <c r="P45" s="89">
        <v>0.05</v>
      </c>
      <c r="Q45" s="249">
        <f t="shared" si="2"/>
        <v>0</v>
      </c>
    </row>
    <row r="46" spans="2:17" s="90" customFormat="1" x14ac:dyDescent="0.25">
      <c r="B46" s="11">
        <v>42</v>
      </c>
      <c r="C46" s="244" t="s">
        <v>131</v>
      </c>
      <c r="D46" s="237">
        <v>2</v>
      </c>
      <c r="E46" s="11" t="s">
        <v>62</v>
      </c>
      <c r="F46" s="152">
        <v>40430</v>
      </c>
      <c r="G46" s="58">
        <v>44482</v>
      </c>
      <c r="H46" s="5">
        <f t="shared" si="3"/>
        <v>11.101369863013698</v>
      </c>
      <c r="I46" s="245">
        <v>10</v>
      </c>
      <c r="J46" s="246">
        <v>0.03</v>
      </c>
      <c r="K46" s="247">
        <f t="shared" si="4"/>
        <v>9.7000000000000003E-2</v>
      </c>
      <c r="L46" s="248">
        <v>17556</v>
      </c>
      <c r="M46" s="248">
        <v>0</v>
      </c>
      <c r="N46" s="249">
        <f t="shared" si="0"/>
        <v>18904.877983561644</v>
      </c>
      <c r="O46" s="249">
        <f t="shared" si="1"/>
        <v>0</v>
      </c>
      <c r="P46" s="89">
        <v>0.05</v>
      </c>
      <c r="Q46" s="249">
        <f t="shared" si="2"/>
        <v>0</v>
      </c>
    </row>
    <row r="47" spans="2:17" s="90" customFormat="1" x14ac:dyDescent="0.25">
      <c r="B47" s="11">
        <v>43</v>
      </c>
      <c r="C47" s="244" t="s">
        <v>132</v>
      </c>
      <c r="D47" s="237">
        <v>2</v>
      </c>
      <c r="E47" s="11" t="s">
        <v>62</v>
      </c>
      <c r="F47" s="152">
        <v>40430</v>
      </c>
      <c r="G47" s="58">
        <v>44482</v>
      </c>
      <c r="H47" s="5">
        <f t="shared" si="3"/>
        <v>11.101369863013698</v>
      </c>
      <c r="I47" s="245">
        <v>5</v>
      </c>
      <c r="J47" s="246">
        <v>0.03</v>
      </c>
      <c r="K47" s="247">
        <f t="shared" si="4"/>
        <v>0.19400000000000001</v>
      </c>
      <c r="L47" s="248">
        <v>56373</v>
      </c>
      <c r="M47" s="248">
        <v>0</v>
      </c>
      <c r="N47" s="249">
        <f t="shared" si="0"/>
        <v>121408.59951780822</v>
      </c>
      <c r="O47" s="249">
        <f t="shared" si="1"/>
        <v>0</v>
      </c>
      <c r="P47" s="89">
        <v>0.05</v>
      </c>
      <c r="Q47" s="249">
        <f t="shared" si="2"/>
        <v>0</v>
      </c>
    </row>
    <row r="48" spans="2:17" s="90" customFormat="1" x14ac:dyDescent="0.25">
      <c r="B48" s="11">
        <v>44</v>
      </c>
      <c r="C48" s="244" t="s">
        <v>133</v>
      </c>
      <c r="D48" s="237">
        <v>2</v>
      </c>
      <c r="E48" s="11" t="s">
        <v>62</v>
      </c>
      <c r="F48" s="152">
        <v>40449</v>
      </c>
      <c r="G48" s="58">
        <v>44482</v>
      </c>
      <c r="H48" s="5">
        <f t="shared" si="3"/>
        <v>11.049315068493151</v>
      </c>
      <c r="I48" s="245">
        <v>5</v>
      </c>
      <c r="J48" s="246">
        <v>0.03</v>
      </c>
      <c r="K48" s="247">
        <f t="shared" si="4"/>
        <v>0.19400000000000001</v>
      </c>
      <c r="L48" s="248">
        <v>23507</v>
      </c>
      <c r="M48" s="248">
        <v>0</v>
      </c>
      <c r="N48" s="249">
        <f t="shared" si="0"/>
        <v>50388.832367123287</v>
      </c>
      <c r="O48" s="249">
        <f t="shared" si="1"/>
        <v>0</v>
      </c>
      <c r="P48" s="89">
        <v>0.05</v>
      </c>
      <c r="Q48" s="249">
        <f t="shared" si="2"/>
        <v>0</v>
      </c>
    </row>
    <row r="49" spans="2:17" s="90" customFormat="1" x14ac:dyDescent="0.25">
      <c r="B49" s="11">
        <v>45</v>
      </c>
      <c r="C49" s="244" t="s">
        <v>134</v>
      </c>
      <c r="D49" s="237">
        <v>2</v>
      </c>
      <c r="E49" s="11" t="s">
        <v>62</v>
      </c>
      <c r="F49" s="152">
        <v>40452</v>
      </c>
      <c r="G49" s="58">
        <v>44482</v>
      </c>
      <c r="H49" s="5">
        <f t="shared" si="3"/>
        <v>11.04109589041096</v>
      </c>
      <c r="I49" s="245">
        <v>5</v>
      </c>
      <c r="J49" s="246">
        <v>0.03</v>
      </c>
      <c r="K49" s="247">
        <f t="shared" si="4"/>
        <v>0.19400000000000001</v>
      </c>
      <c r="L49" s="248">
        <v>9849</v>
      </c>
      <c r="M49" s="248">
        <v>0</v>
      </c>
      <c r="N49" s="249">
        <f t="shared" si="0"/>
        <v>21096.288164383564</v>
      </c>
      <c r="O49" s="249">
        <f t="shared" si="1"/>
        <v>0</v>
      </c>
      <c r="P49" s="89">
        <v>0.05</v>
      </c>
      <c r="Q49" s="249">
        <f t="shared" si="2"/>
        <v>0</v>
      </c>
    </row>
    <row r="50" spans="2:17" s="90" customFormat="1" x14ac:dyDescent="0.25">
      <c r="B50" s="11">
        <v>46</v>
      </c>
      <c r="C50" s="244" t="s">
        <v>135</v>
      </c>
      <c r="D50" s="237">
        <v>2</v>
      </c>
      <c r="E50" s="11" t="s">
        <v>62</v>
      </c>
      <c r="F50" s="152">
        <v>40458</v>
      </c>
      <c r="G50" s="58">
        <v>44482</v>
      </c>
      <c r="H50" s="5">
        <f t="shared" si="3"/>
        <v>11.024657534246575</v>
      </c>
      <c r="I50" s="245">
        <v>10</v>
      </c>
      <c r="J50" s="246">
        <v>0.03</v>
      </c>
      <c r="K50" s="247">
        <f t="shared" si="4"/>
        <v>9.7000000000000003E-2</v>
      </c>
      <c r="L50" s="248">
        <v>12284</v>
      </c>
      <c r="M50" s="248">
        <v>614.20000000000005</v>
      </c>
      <c r="N50" s="249">
        <f t="shared" si="0"/>
        <v>13136.408635616439</v>
      </c>
      <c r="O50" s="249">
        <f t="shared" si="1"/>
        <v>0</v>
      </c>
      <c r="P50" s="89">
        <v>0.05</v>
      </c>
      <c r="Q50" s="249">
        <f t="shared" si="2"/>
        <v>368.52</v>
      </c>
    </row>
    <row r="51" spans="2:17" s="90" customFormat="1" x14ac:dyDescent="0.25">
      <c r="B51" s="11">
        <v>47</v>
      </c>
      <c r="C51" s="244" t="s">
        <v>136</v>
      </c>
      <c r="D51" s="237">
        <v>2</v>
      </c>
      <c r="E51" s="11" t="s">
        <v>62</v>
      </c>
      <c r="F51" s="152">
        <v>40462</v>
      </c>
      <c r="G51" s="58">
        <v>44482</v>
      </c>
      <c r="H51" s="5">
        <f t="shared" si="3"/>
        <v>11.013698630136986</v>
      </c>
      <c r="I51" s="245">
        <v>5</v>
      </c>
      <c r="J51" s="246">
        <v>0.03</v>
      </c>
      <c r="K51" s="247">
        <f t="shared" si="4"/>
        <v>0.19400000000000001</v>
      </c>
      <c r="L51" s="248">
        <v>0</v>
      </c>
      <c r="M51" s="248">
        <v>0</v>
      </c>
      <c r="N51" s="249">
        <f t="shared" si="0"/>
        <v>0</v>
      </c>
      <c r="O51" s="249">
        <f t="shared" si="1"/>
        <v>0</v>
      </c>
      <c r="P51" s="89">
        <v>0.05</v>
      </c>
      <c r="Q51" s="249">
        <f t="shared" si="2"/>
        <v>0</v>
      </c>
    </row>
    <row r="52" spans="2:17" s="90" customFormat="1" x14ac:dyDescent="0.25">
      <c r="B52" s="11">
        <v>48</v>
      </c>
      <c r="C52" s="244" t="s">
        <v>137</v>
      </c>
      <c r="D52" s="237">
        <v>2</v>
      </c>
      <c r="E52" s="11" t="s">
        <v>62</v>
      </c>
      <c r="F52" s="152">
        <v>40465</v>
      </c>
      <c r="G52" s="58">
        <v>44482</v>
      </c>
      <c r="H52" s="5">
        <f t="shared" si="3"/>
        <v>11.005479452054795</v>
      </c>
      <c r="I52" s="245">
        <v>8</v>
      </c>
      <c r="J52" s="246">
        <v>0.03</v>
      </c>
      <c r="K52" s="247">
        <f t="shared" si="4"/>
        <v>0.12125</v>
      </c>
      <c r="L52" s="248">
        <v>64160</v>
      </c>
      <c r="M52" s="248">
        <v>3208</v>
      </c>
      <c r="N52" s="249">
        <f t="shared" si="0"/>
        <v>85616.026849315065</v>
      </c>
      <c r="O52" s="249">
        <f t="shared" si="1"/>
        <v>0</v>
      </c>
      <c r="P52" s="89">
        <v>0.05</v>
      </c>
      <c r="Q52" s="249">
        <f t="shared" si="2"/>
        <v>1924.8</v>
      </c>
    </row>
    <row r="53" spans="2:17" s="90" customFormat="1" x14ac:dyDescent="0.25">
      <c r="B53" s="11">
        <v>49</v>
      </c>
      <c r="C53" s="244" t="s">
        <v>138</v>
      </c>
      <c r="D53" s="237">
        <v>2</v>
      </c>
      <c r="E53" s="11" t="s">
        <v>62</v>
      </c>
      <c r="F53" s="152">
        <v>40477</v>
      </c>
      <c r="G53" s="58">
        <v>44482</v>
      </c>
      <c r="H53" s="5">
        <f t="shared" si="3"/>
        <v>10.972602739726028</v>
      </c>
      <c r="I53" s="245">
        <v>5</v>
      </c>
      <c r="J53" s="246">
        <v>0.03</v>
      </c>
      <c r="K53" s="247">
        <f t="shared" si="4"/>
        <v>0.19400000000000001</v>
      </c>
      <c r="L53" s="248">
        <v>20292</v>
      </c>
      <c r="M53" s="248">
        <v>0</v>
      </c>
      <c r="N53" s="249">
        <f t="shared" si="0"/>
        <v>43195.274630136992</v>
      </c>
      <c r="O53" s="249">
        <f t="shared" si="1"/>
        <v>0</v>
      </c>
      <c r="P53" s="89">
        <v>0.05</v>
      </c>
      <c r="Q53" s="249">
        <f t="shared" si="2"/>
        <v>0</v>
      </c>
    </row>
    <row r="54" spans="2:17" s="90" customFormat="1" x14ac:dyDescent="0.25">
      <c r="B54" s="11">
        <v>50</v>
      </c>
      <c r="C54" s="244" t="s">
        <v>139</v>
      </c>
      <c r="D54" s="237">
        <v>2</v>
      </c>
      <c r="E54" s="11" t="s">
        <v>62</v>
      </c>
      <c r="F54" s="152">
        <v>40481</v>
      </c>
      <c r="G54" s="58">
        <v>44482</v>
      </c>
      <c r="H54" s="5">
        <f t="shared" si="3"/>
        <v>10.961643835616439</v>
      </c>
      <c r="I54" s="245">
        <v>10</v>
      </c>
      <c r="J54" s="246">
        <v>0.03</v>
      </c>
      <c r="K54" s="247">
        <f t="shared" si="4"/>
        <v>9.7000000000000003E-2</v>
      </c>
      <c r="L54" s="248">
        <v>6270</v>
      </c>
      <c r="M54" s="248">
        <v>0</v>
      </c>
      <c r="N54" s="249">
        <f t="shared" si="0"/>
        <v>6666.7621643835628</v>
      </c>
      <c r="O54" s="249">
        <f t="shared" si="1"/>
        <v>0</v>
      </c>
      <c r="P54" s="89">
        <v>0.05</v>
      </c>
      <c r="Q54" s="249">
        <f t="shared" si="2"/>
        <v>0</v>
      </c>
    </row>
    <row r="55" spans="2:17" s="90" customFormat="1" x14ac:dyDescent="0.25">
      <c r="B55" s="11">
        <v>51</v>
      </c>
      <c r="C55" s="244" t="s">
        <v>126</v>
      </c>
      <c r="D55" s="237">
        <v>2</v>
      </c>
      <c r="E55" s="11" t="s">
        <v>62</v>
      </c>
      <c r="F55" s="152">
        <v>40491</v>
      </c>
      <c r="G55" s="58">
        <v>44482</v>
      </c>
      <c r="H55" s="5">
        <f t="shared" si="3"/>
        <v>10.934246575342465</v>
      </c>
      <c r="I55" s="245">
        <v>10</v>
      </c>
      <c r="J55" s="246">
        <v>0.03</v>
      </c>
      <c r="K55" s="247">
        <f t="shared" si="4"/>
        <v>9.7000000000000003E-2</v>
      </c>
      <c r="L55" s="248">
        <v>6270</v>
      </c>
      <c r="M55" s="248">
        <v>0</v>
      </c>
      <c r="N55" s="249">
        <f t="shared" si="0"/>
        <v>6650.0994246575347</v>
      </c>
      <c r="O55" s="249">
        <f t="shared" si="1"/>
        <v>0</v>
      </c>
      <c r="P55" s="89">
        <v>0.05</v>
      </c>
      <c r="Q55" s="249">
        <f t="shared" si="2"/>
        <v>0</v>
      </c>
    </row>
    <row r="56" spans="2:17" s="90" customFormat="1" x14ac:dyDescent="0.25">
      <c r="B56" s="11">
        <v>52</v>
      </c>
      <c r="C56" s="244" t="s">
        <v>140</v>
      </c>
      <c r="D56" s="237">
        <v>2</v>
      </c>
      <c r="E56" s="11" t="s">
        <v>62</v>
      </c>
      <c r="F56" s="152">
        <v>40494</v>
      </c>
      <c r="G56" s="58">
        <v>44482</v>
      </c>
      <c r="H56" s="5">
        <f t="shared" si="3"/>
        <v>10.926027397260274</v>
      </c>
      <c r="I56" s="245">
        <v>5</v>
      </c>
      <c r="J56" s="246">
        <v>0.03</v>
      </c>
      <c r="K56" s="247">
        <f t="shared" si="4"/>
        <v>0.19400000000000001</v>
      </c>
      <c r="L56" s="248">
        <v>80430</v>
      </c>
      <c r="M56" s="248">
        <v>0</v>
      </c>
      <c r="N56" s="249">
        <f t="shared" si="0"/>
        <v>170483.39441095889</v>
      </c>
      <c r="O56" s="249">
        <f t="shared" si="1"/>
        <v>0</v>
      </c>
      <c r="P56" s="89">
        <v>0.05</v>
      </c>
      <c r="Q56" s="249">
        <f t="shared" si="2"/>
        <v>0</v>
      </c>
    </row>
    <row r="57" spans="2:17" s="90" customFormat="1" x14ac:dyDescent="0.25">
      <c r="B57" s="11">
        <v>53</v>
      </c>
      <c r="C57" s="244" t="s">
        <v>141</v>
      </c>
      <c r="D57" s="237">
        <v>2</v>
      </c>
      <c r="E57" s="11" t="s">
        <v>62</v>
      </c>
      <c r="F57" s="152">
        <v>40497</v>
      </c>
      <c r="G57" s="58">
        <v>44482</v>
      </c>
      <c r="H57" s="5">
        <f t="shared" si="3"/>
        <v>10.917808219178083</v>
      </c>
      <c r="I57" s="245">
        <v>5</v>
      </c>
      <c r="J57" s="246">
        <v>0.03</v>
      </c>
      <c r="K57" s="247">
        <f t="shared" si="4"/>
        <v>0.19400000000000001</v>
      </c>
      <c r="L57" s="248">
        <v>12654</v>
      </c>
      <c r="M57" s="248">
        <v>632.70000000000005</v>
      </c>
      <c r="N57" s="249">
        <f t="shared" si="0"/>
        <v>26801.865369863019</v>
      </c>
      <c r="O57" s="249">
        <f t="shared" si="1"/>
        <v>0</v>
      </c>
      <c r="P57" s="89">
        <v>0.05</v>
      </c>
      <c r="Q57" s="249">
        <f t="shared" si="2"/>
        <v>379.62</v>
      </c>
    </row>
    <row r="58" spans="2:17" s="90" customFormat="1" x14ac:dyDescent="0.25">
      <c r="B58" s="11">
        <v>54</v>
      </c>
      <c r="C58" s="244" t="s">
        <v>142</v>
      </c>
      <c r="D58" s="237">
        <v>2</v>
      </c>
      <c r="E58" s="11" t="s">
        <v>62</v>
      </c>
      <c r="F58" s="152">
        <v>40514</v>
      </c>
      <c r="G58" s="58">
        <v>44482</v>
      </c>
      <c r="H58" s="5">
        <f t="shared" si="3"/>
        <v>10.871232876712329</v>
      </c>
      <c r="I58" s="245">
        <v>5</v>
      </c>
      <c r="J58" s="246">
        <v>0.03</v>
      </c>
      <c r="K58" s="247">
        <f t="shared" si="4"/>
        <v>0.19400000000000001</v>
      </c>
      <c r="L58" s="248">
        <v>6270</v>
      </c>
      <c r="M58" s="248">
        <v>313.5</v>
      </c>
      <c r="N58" s="249">
        <f t="shared" si="0"/>
        <v>13223.550246575343</v>
      </c>
      <c r="O58" s="249">
        <f t="shared" si="1"/>
        <v>0</v>
      </c>
      <c r="P58" s="89">
        <v>0.05</v>
      </c>
      <c r="Q58" s="249">
        <f t="shared" si="2"/>
        <v>188.1</v>
      </c>
    </row>
    <row r="59" spans="2:17" s="90" customFormat="1" x14ac:dyDescent="0.25">
      <c r="B59" s="11">
        <v>55</v>
      </c>
      <c r="C59" s="244" t="s">
        <v>143</v>
      </c>
      <c r="D59" s="237">
        <v>2</v>
      </c>
      <c r="E59" s="11" t="s">
        <v>62</v>
      </c>
      <c r="F59" s="152">
        <v>40515</v>
      </c>
      <c r="G59" s="58">
        <v>44482</v>
      </c>
      <c r="H59" s="5">
        <f t="shared" si="3"/>
        <v>10.868493150684932</v>
      </c>
      <c r="I59" s="245">
        <v>8</v>
      </c>
      <c r="J59" s="246">
        <v>0.03</v>
      </c>
      <c r="K59" s="247">
        <f t="shared" si="4"/>
        <v>0.12125</v>
      </c>
      <c r="L59" s="248">
        <v>41640</v>
      </c>
      <c r="M59" s="248">
        <v>2082</v>
      </c>
      <c r="N59" s="249">
        <f t="shared" si="0"/>
        <v>54873.39164383561</v>
      </c>
      <c r="O59" s="249">
        <f t="shared" si="1"/>
        <v>0</v>
      </c>
      <c r="P59" s="89">
        <v>0.05</v>
      </c>
      <c r="Q59" s="249">
        <f t="shared" si="2"/>
        <v>1249.2</v>
      </c>
    </row>
    <row r="60" spans="2:17" s="90" customFormat="1" x14ac:dyDescent="0.25">
      <c r="B60" s="11">
        <v>56</v>
      </c>
      <c r="C60" s="244" t="s">
        <v>144</v>
      </c>
      <c r="D60" s="237">
        <v>2</v>
      </c>
      <c r="E60" s="11" t="s">
        <v>62</v>
      </c>
      <c r="F60" s="152">
        <v>40575</v>
      </c>
      <c r="G60" s="58">
        <v>44482</v>
      </c>
      <c r="H60" s="5">
        <f t="shared" si="3"/>
        <v>10.704109589041096</v>
      </c>
      <c r="I60" s="245">
        <v>5</v>
      </c>
      <c r="J60" s="246">
        <v>0.03</v>
      </c>
      <c r="K60" s="247">
        <f t="shared" si="4"/>
        <v>0.19400000000000001</v>
      </c>
      <c r="L60" s="248">
        <v>0</v>
      </c>
      <c r="M60" s="248">
        <v>0</v>
      </c>
      <c r="N60" s="249">
        <f t="shared" si="0"/>
        <v>0</v>
      </c>
      <c r="O60" s="249">
        <f t="shared" si="1"/>
        <v>0</v>
      </c>
      <c r="P60" s="89">
        <v>0.05</v>
      </c>
      <c r="Q60" s="249">
        <f t="shared" si="2"/>
        <v>0</v>
      </c>
    </row>
    <row r="61" spans="2:17" s="90" customFormat="1" x14ac:dyDescent="0.25">
      <c r="B61" s="11">
        <v>57</v>
      </c>
      <c r="C61" s="244" t="s">
        <v>145</v>
      </c>
      <c r="D61" s="237">
        <v>3</v>
      </c>
      <c r="E61" s="11" t="s">
        <v>62</v>
      </c>
      <c r="F61" s="152">
        <v>40575</v>
      </c>
      <c r="G61" s="58">
        <v>44482</v>
      </c>
      <c r="H61" s="5">
        <f t="shared" si="3"/>
        <v>10.704109589041096</v>
      </c>
      <c r="I61" s="245">
        <v>10</v>
      </c>
      <c r="J61" s="246">
        <v>0.03</v>
      </c>
      <c r="K61" s="247">
        <f t="shared" si="4"/>
        <v>9.7000000000000003E-2</v>
      </c>
      <c r="L61" s="248">
        <v>5928</v>
      </c>
      <c r="M61" s="248">
        <v>296.39999999999998</v>
      </c>
      <c r="N61" s="249">
        <f t="shared" si="0"/>
        <v>6155.0342794520548</v>
      </c>
      <c r="O61" s="249">
        <f t="shared" si="1"/>
        <v>0</v>
      </c>
      <c r="P61" s="89">
        <v>0.05</v>
      </c>
      <c r="Q61" s="249">
        <f t="shared" si="2"/>
        <v>177.84</v>
      </c>
    </row>
    <row r="62" spans="2:17" s="90" customFormat="1" x14ac:dyDescent="0.25">
      <c r="B62" s="11">
        <v>58</v>
      </c>
      <c r="C62" s="244" t="s">
        <v>146</v>
      </c>
      <c r="D62" s="237">
        <v>1</v>
      </c>
      <c r="E62" s="11" t="s">
        <v>63</v>
      </c>
      <c r="F62" s="152">
        <v>40575</v>
      </c>
      <c r="G62" s="58">
        <v>44482</v>
      </c>
      <c r="H62" s="5">
        <f t="shared" si="3"/>
        <v>10.704109589041096</v>
      </c>
      <c r="I62" s="245">
        <v>3</v>
      </c>
      <c r="J62" s="246">
        <v>0.03</v>
      </c>
      <c r="K62" s="247">
        <f t="shared" si="4"/>
        <v>0.32333333333333331</v>
      </c>
      <c r="L62" s="248">
        <v>8664</v>
      </c>
      <c r="M62" s="248">
        <v>433.2</v>
      </c>
      <c r="N62" s="249">
        <f t="shared" si="0"/>
        <v>29986.064438356159</v>
      </c>
      <c r="O62" s="249">
        <f t="shared" si="1"/>
        <v>0</v>
      </c>
      <c r="P62" s="89">
        <v>0.05</v>
      </c>
      <c r="Q62" s="249">
        <f t="shared" si="2"/>
        <v>259.92</v>
      </c>
    </row>
    <row r="63" spans="2:17" s="90" customFormat="1" x14ac:dyDescent="0.25">
      <c r="B63" s="11">
        <v>59</v>
      </c>
      <c r="C63" s="244" t="s">
        <v>147</v>
      </c>
      <c r="D63" s="237">
        <v>2</v>
      </c>
      <c r="E63" s="11" t="s">
        <v>62</v>
      </c>
      <c r="F63" s="152">
        <v>40575</v>
      </c>
      <c r="G63" s="58">
        <v>44482</v>
      </c>
      <c r="H63" s="5">
        <f t="shared" si="3"/>
        <v>10.704109589041096</v>
      </c>
      <c r="I63" s="245">
        <v>5</v>
      </c>
      <c r="J63" s="246">
        <v>0.03</v>
      </c>
      <c r="K63" s="247">
        <f t="shared" si="4"/>
        <v>0.19400000000000001</v>
      </c>
      <c r="L63" s="248">
        <v>13680</v>
      </c>
      <c r="M63" s="248">
        <v>684</v>
      </c>
      <c r="N63" s="249">
        <f t="shared" si="0"/>
        <v>28407.850520547945</v>
      </c>
      <c r="O63" s="249">
        <f t="shared" si="1"/>
        <v>0</v>
      </c>
      <c r="P63" s="89">
        <v>0.05</v>
      </c>
      <c r="Q63" s="249">
        <f t="shared" si="2"/>
        <v>410.4</v>
      </c>
    </row>
    <row r="64" spans="2:17" s="90" customFormat="1" x14ac:dyDescent="0.25">
      <c r="B64" s="11">
        <v>60</v>
      </c>
      <c r="C64" s="244" t="s">
        <v>148</v>
      </c>
      <c r="D64" s="237">
        <v>8</v>
      </c>
      <c r="E64" s="11" t="s">
        <v>62</v>
      </c>
      <c r="F64" s="152">
        <v>40592</v>
      </c>
      <c r="G64" s="58">
        <v>44482</v>
      </c>
      <c r="H64" s="5">
        <f t="shared" si="3"/>
        <v>10.657534246575343</v>
      </c>
      <c r="I64" s="245">
        <v>5</v>
      </c>
      <c r="J64" s="246">
        <v>0.03</v>
      </c>
      <c r="K64" s="247">
        <f t="shared" si="4"/>
        <v>0.19400000000000001</v>
      </c>
      <c r="L64" s="248">
        <v>55906</v>
      </c>
      <c r="M64" s="248">
        <v>0</v>
      </c>
      <c r="N64" s="249">
        <f t="shared" si="0"/>
        <v>115589.10126027399</v>
      </c>
      <c r="O64" s="249">
        <f t="shared" si="1"/>
        <v>0</v>
      </c>
      <c r="P64" s="89">
        <v>0.05</v>
      </c>
      <c r="Q64" s="249">
        <f t="shared" si="2"/>
        <v>0</v>
      </c>
    </row>
    <row r="65" spans="2:17" s="90" customFormat="1" x14ac:dyDescent="0.25">
      <c r="B65" s="11">
        <v>61</v>
      </c>
      <c r="C65" s="244" t="s">
        <v>149</v>
      </c>
      <c r="D65" s="237">
        <v>1</v>
      </c>
      <c r="E65" s="11" t="s">
        <v>62</v>
      </c>
      <c r="F65" s="152">
        <v>40609</v>
      </c>
      <c r="G65" s="58">
        <v>44482</v>
      </c>
      <c r="H65" s="5">
        <f t="shared" si="3"/>
        <v>10.610958904109589</v>
      </c>
      <c r="I65" s="245">
        <v>10</v>
      </c>
      <c r="J65" s="246">
        <v>0.03</v>
      </c>
      <c r="K65" s="247">
        <f t="shared" si="4"/>
        <v>9.7000000000000003E-2</v>
      </c>
      <c r="L65" s="248">
        <v>17100</v>
      </c>
      <c r="M65" s="248">
        <v>855</v>
      </c>
      <c r="N65" s="249">
        <f t="shared" si="0"/>
        <v>17600.397534246575</v>
      </c>
      <c r="O65" s="249">
        <f t="shared" si="1"/>
        <v>0</v>
      </c>
      <c r="P65" s="89">
        <v>0.05</v>
      </c>
      <c r="Q65" s="249">
        <f t="shared" si="2"/>
        <v>513</v>
      </c>
    </row>
    <row r="66" spans="2:17" s="90" customFormat="1" x14ac:dyDescent="0.25">
      <c r="B66" s="11">
        <v>62</v>
      </c>
      <c r="C66" s="244" t="s">
        <v>150</v>
      </c>
      <c r="D66" s="237">
        <v>6</v>
      </c>
      <c r="E66" s="11" t="s">
        <v>62</v>
      </c>
      <c r="F66" s="152">
        <v>40617</v>
      </c>
      <c r="G66" s="58">
        <v>44482</v>
      </c>
      <c r="H66" s="5">
        <f t="shared" si="3"/>
        <v>10.58904109589041</v>
      </c>
      <c r="I66" s="245">
        <v>5</v>
      </c>
      <c r="J66" s="246">
        <v>0.03</v>
      </c>
      <c r="K66" s="247">
        <f t="shared" si="4"/>
        <v>0.19400000000000001</v>
      </c>
      <c r="L66" s="248">
        <v>0</v>
      </c>
      <c r="M66" s="248">
        <v>0</v>
      </c>
      <c r="N66" s="249">
        <f t="shared" si="0"/>
        <v>0</v>
      </c>
      <c r="O66" s="249">
        <f t="shared" si="1"/>
        <v>0</v>
      </c>
      <c r="P66" s="89">
        <v>0.05</v>
      </c>
      <c r="Q66" s="249">
        <f t="shared" si="2"/>
        <v>0</v>
      </c>
    </row>
    <row r="67" spans="2:17" s="90" customFormat="1" x14ac:dyDescent="0.25">
      <c r="B67" s="11">
        <v>63</v>
      </c>
      <c r="C67" s="244" t="s">
        <v>151</v>
      </c>
      <c r="D67" s="237">
        <v>1</v>
      </c>
      <c r="E67" s="11" t="s">
        <v>62</v>
      </c>
      <c r="F67" s="152">
        <v>40617</v>
      </c>
      <c r="G67" s="58">
        <v>44482</v>
      </c>
      <c r="H67" s="5">
        <f t="shared" si="3"/>
        <v>10.58904109589041</v>
      </c>
      <c r="I67" s="245">
        <v>8</v>
      </c>
      <c r="J67" s="246">
        <v>0.03</v>
      </c>
      <c r="K67" s="247">
        <f t="shared" si="4"/>
        <v>0.12125</v>
      </c>
      <c r="L67" s="248">
        <v>64410</v>
      </c>
      <c r="M67" s="248">
        <v>3220.5</v>
      </c>
      <c r="N67" s="249">
        <f t="shared" si="0"/>
        <v>82697.366609589037</v>
      </c>
      <c r="O67" s="249">
        <f t="shared" si="1"/>
        <v>0</v>
      </c>
      <c r="P67" s="89">
        <v>0.05</v>
      </c>
      <c r="Q67" s="249">
        <f t="shared" si="2"/>
        <v>1932.3</v>
      </c>
    </row>
    <row r="68" spans="2:17" s="90" customFormat="1" x14ac:dyDescent="0.25">
      <c r="B68" s="11">
        <v>64</v>
      </c>
      <c r="C68" s="244" t="s">
        <v>152</v>
      </c>
      <c r="D68" s="237">
        <v>4</v>
      </c>
      <c r="E68" s="11" t="s">
        <v>62</v>
      </c>
      <c r="F68" s="152">
        <v>40618</v>
      </c>
      <c r="G68" s="58">
        <v>44482</v>
      </c>
      <c r="H68" s="5">
        <f t="shared" si="3"/>
        <v>10.586301369863014</v>
      </c>
      <c r="I68" s="245">
        <v>5</v>
      </c>
      <c r="J68" s="246">
        <v>0.03</v>
      </c>
      <c r="K68" s="247">
        <f t="shared" si="4"/>
        <v>0.19400000000000001</v>
      </c>
      <c r="L68" s="248">
        <v>81225</v>
      </c>
      <c r="M68" s="248">
        <v>0</v>
      </c>
      <c r="N68" s="249">
        <f t="shared" si="0"/>
        <v>166815.23178082192</v>
      </c>
      <c r="O68" s="249">
        <f t="shared" si="1"/>
        <v>0</v>
      </c>
      <c r="P68" s="89">
        <v>0.05</v>
      </c>
      <c r="Q68" s="249">
        <f t="shared" si="2"/>
        <v>0</v>
      </c>
    </row>
    <row r="69" spans="2:17" s="90" customFormat="1" x14ac:dyDescent="0.25">
      <c r="B69" s="11">
        <v>65</v>
      </c>
      <c r="C69" s="244" t="s">
        <v>118</v>
      </c>
      <c r="D69" s="237">
        <v>8</v>
      </c>
      <c r="E69" s="11" t="s">
        <v>62</v>
      </c>
      <c r="F69" s="152">
        <v>40626</v>
      </c>
      <c r="G69" s="58">
        <v>44482</v>
      </c>
      <c r="H69" s="5">
        <f t="shared" si="3"/>
        <v>10.564383561643835</v>
      </c>
      <c r="I69" s="245">
        <v>8</v>
      </c>
      <c r="J69" s="246">
        <v>0.03</v>
      </c>
      <c r="K69" s="247">
        <f t="shared" si="4"/>
        <v>0.12125</v>
      </c>
      <c r="L69" s="248">
        <v>8550</v>
      </c>
      <c r="M69" s="248">
        <v>427.5</v>
      </c>
      <c r="N69" s="249">
        <f t="shared" ref="N69:N132" si="5">L69*K69*H69</f>
        <v>10951.964383561643</v>
      </c>
      <c r="O69" s="249">
        <f t="shared" ref="O69:O132" si="6">MAX(L69-N69,0)</f>
        <v>0</v>
      </c>
      <c r="P69" s="89">
        <v>0.05</v>
      </c>
      <c r="Q69" s="249">
        <f t="shared" ref="Q69:Q132" si="7">IF(M69&lt;=0,0,IF(O69&lt;=J69*L69,J69*L69,O69*(1-P69)))</f>
        <v>256.5</v>
      </c>
    </row>
    <row r="70" spans="2:17" s="90" customFormat="1" x14ac:dyDescent="0.25">
      <c r="B70" s="11">
        <v>66</v>
      </c>
      <c r="C70" s="244" t="s">
        <v>153</v>
      </c>
      <c r="D70" s="237">
        <v>1</v>
      </c>
      <c r="E70" s="11" t="s">
        <v>62</v>
      </c>
      <c r="F70" s="152">
        <v>40627</v>
      </c>
      <c r="G70" s="58">
        <v>44482</v>
      </c>
      <c r="H70" s="5">
        <f t="shared" ref="H70:H133" si="8">(G70-F70)/365</f>
        <v>10.561643835616438</v>
      </c>
      <c r="I70" s="245">
        <v>8</v>
      </c>
      <c r="J70" s="246">
        <v>0.03</v>
      </c>
      <c r="K70" s="247">
        <f t="shared" ref="K70:K133" si="9">(1-J70)/I70</f>
        <v>0.12125</v>
      </c>
      <c r="L70" s="248">
        <v>15390</v>
      </c>
      <c r="M70" s="248">
        <v>769.5</v>
      </c>
      <c r="N70" s="249">
        <f t="shared" si="5"/>
        <v>19708.423458904108</v>
      </c>
      <c r="O70" s="249">
        <f t="shared" si="6"/>
        <v>0</v>
      </c>
      <c r="P70" s="89">
        <v>0.05</v>
      </c>
      <c r="Q70" s="249">
        <f t="shared" si="7"/>
        <v>461.7</v>
      </c>
    </row>
    <row r="71" spans="2:17" s="90" customFormat="1" x14ac:dyDescent="0.25">
      <c r="B71" s="11">
        <v>67</v>
      </c>
      <c r="C71" s="244" t="s">
        <v>154</v>
      </c>
      <c r="D71" s="237">
        <v>1</v>
      </c>
      <c r="E71" s="11" t="s">
        <v>62</v>
      </c>
      <c r="F71" s="152">
        <v>40630</v>
      </c>
      <c r="G71" s="58">
        <v>44482</v>
      </c>
      <c r="H71" s="5">
        <f t="shared" si="8"/>
        <v>10.553424657534247</v>
      </c>
      <c r="I71" s="245">
        <v>5</v>
      </c>
      <c r="J71" s="246">
        <v>0.03</v>
      </c>
      <c r="K71" s="247">
        <f t="shared" si="9"/>
        <v>0.19400000000000001</v>
      </c>
      <c r="L71" s="248">
        <v>7524</v>
      </c>
      <c r="M71" s="248">
        <v>376.2</v>
      </c>
      <c r="N71" s="249">
        <f t="shared" si="5"/>
        <v>15404.369621917809</v>
      </c>
      <c r="O71" s="249">
        <f t="shared" si="6"/>
        <v>0</v>
      </c>
      <c r="P71" s="89">
        <v>0.05</v>
      </c>
      <c r="Q71" s="249">
        <f t="shared" si="7"/>
        <v>225.72</v>
      </c>
    </row>
    <row r="72" spans="2:17" s="90" customFormat="1" x14ac:dyDescent="0.25">
      <c r="B72" s="11">
        <v>68</v>
      </c>
      <c r="C72" s="244" t="s">
        <v>155</v>
      </c>
      <c r="D72" s="237">
        <v>5</v>
      </c>
      <c r="E72" s="11" t="s">
        <v>62</v>
      </c>
      <c r="F72" s="152">
        <v>40631</v>
      </c>
      <c r="G72" s="58">
        <v>44482</v>
      </c>
      <c r="H72" s="5">
        <f t="shared" si="8"/>
        <v>10.550684931506849</v>
      </c>
      <c r="I72" s="245">
        <v>8</v>
      </c>
      <c r="J72" s="246">
        <v>0.03</v>
      </c>
      <c r="K72" s="247">
        <f t="shared" si="9"/>
        <v>0.12125</v>
      </c>
      <c r="L72" s="248">
        <v>70110</v>
      </c>
      <c r="M72" s="248">
        <v>3505.5</v>
      </c>
      <c r="N72" s="249">
        <f t="shared" si="5"/>
        <v>89689.658116438353</v>
      </c>
      <c r="O72" s="249">
        <f t="shared" si="6"/>
        <v>0</v>
      </c>
      <c r="P72" s="89">
        <v>0.05</v>
      </c>
      <c r="Q72" s="249">
        <f t="shared" si="7"/>
        <v>2103.2999999999997</v>
      </c>
    </row>
    <row r="73" spans="2:17" s="90" customFormat="1" x14ac:dyDescent="0.25">
      <c r="B73" s="11">
        <v>69</v>
      </c>
      <c r="C73" s="244" t="s">
        <v>156</v>
      </c>
      <c r="D73" s="237">
        <v>8</v>
      </c>
      <c r="E73" s="11" t="s">
        <v>62</v>
      </c>
      <c r="F73" s="152">
        <v>40631</v>
      </c>
      <c r="G73" s="58">
        <v>44482</v>
      </c>
      <c r="H73" s="5">
        <f t="shared" si="8"/>
        <v>10.550684931506849</v>
      </c>
      <c r="I73" s="245">
        <v>10</v>
      </c>
      <c r="J73" s="246">
        <v>0.03</v>
      </c>
      <c r="K73" s="247">
        <f t="shared" si="9"/>
        <v>9.7000000000000003E-2</v>
      </c>
      <c r="L73" s="248">
        <v>25650</v>
      </c>
      <c r="M73" s="248">
        <v>1282.5</v>
      </c>
      <c r="N73" s="249">
        <f t="shared" si="5"/>
        <v>26250.631643835619</v>
      </c>
      <c r="O73" s="249">
        <f t="shared" si="6"/>
        <v>0</v>
      </c>
      <c r="P73" s="89">
        <v>0.05</v>
      </c>
      <c r="Q73" s="249">
        <f t="shared" si="7"/>
        <v>769.5</v>
      </c>
    </row>
    <row r="74" spans="2:17" s="90" customFormat="1" x14ac:dyDescent="0.25">
      <c r="B74" s="11">
        <v>70</v>
      </c>
      <c r="C74" s="244" t="s">
        <v>157</v>
      </c>
      <c r="D74" s="237">
        <v>3</v>
      </c>
      <c r="E74" s="11" t="s">
        <v>62</v>
      </c>
      <c r="F74" s="152">
        <v>40713</v>
      </c>
      <c r="G74" s="58">
        <v>44482</v>
      </c>
      <c r="H74" s="5">
        <f t="shared" si="8"/>
        <v>10.326027397260274</v>
      </c>
      <c r="I74" s="245">
        <v>8</v>
      </c>
      <c r="J74" s="246">
        <v>0.03</v>
      </c>
      <c r="K74" s="247">
        <f t="shared" si="9"/>
        <v>0.12125</v>
      </c>
      <c r="L74" s="248">
        <v>43890</v>
      </c>
      <c r="M74" s="248">
        <v>2984.32</v>
      </c>
      <c r="N74" s="249">
        <f t="shared" si="5"/>
        <v>54951.632773972597</v>
      </c>
      <c r="O74" s="249">
        <f t="shared" si="6"/>
        <v>0</v>
      </c>
      <c r="P74" s="89">
        <v>0.05</v>
      </c>
      <c r="Q74" s="249">
        <f t="shared" si="7"/>
        <v>1316.7</v>
      </c>
    </row>
    <row r="75" spans="2:17" s="90" customFormat="1" x14ac:dyDescent="0.25">
      <c r="B75" s="11">
        <v>71</v>
      </c>
      <c r="C75" s="244" t="s">
        <v>158</v>
      </c>
      <c r="D75" s="237">
        <v>6</v>
      </c>
      <c r="E75" s="11" t="s">
        <v>62</v>
      </c>
      <c r="F75" s="152">
        <v>40713</v>
      </c>
      <c r="G75" s="58">
        <v>44482</v>
      </c>
      <c r="H75" s="5">
        <f t="shared" si="8"/>
        <v>10.326027397260274</v>
      </c>
      <c r="I75" s="245">
        <v>5</v>
      </c>
      <c r="J75" s="246">
        <v>0.03</v>
      </c>
      <c r="K75" s="247">
        <f t="shared" si="9"/>
        <v>0.19400000000000001</v>
      </c>
      <c r="L75" s="248">
        <v>0</v>
      </c>
      <c r="M75" s="248">
        <v>0</v>
      </c>
      <c r="N75" s="249">
        <f t="shared" si="5"/>
        <v>0</v>
      </c>
      <c r="O75" s="249">
        <f t="shared" si="6"/>
        <v>0</v>
      </c>
      <c r="P75" s="89">
        <v>0.05</v>
      </c>
      <c r="Q75" s="249">
        <f t="shared" si="7"/>
        <v>0</v>
      </c>
    </row>
    <row r="76" spans="2:17" s="90" customFormat="1" x14ac:dyDescent="0.25">
      <c r="B76" s="11">
        <v>72</v>
      </c>
      <c r="C76" s="244" t="s">
        <v>159</v>
      </c>
      <c r="D76" s="237">
        <v>1</v>
      </c>
      <c r="E76" s="11" t="s">
        <v>62</v>
      </c>
      <c r="F76" s="152">
        <v>40637</v>
      </c>
      <c r="G76" s="58">
        <v>44482</v>
      </c>
      <c r="H76" s="5">
        <f t="shared" si="8"/>
        <v>10.534246575342467</v>
      </c>
      <c r="I76" s="245">
        <v>5</v>
      </c>
      <c r="J76" s="246">
        <v>0.03</v>
      </c>
      <c r="K76" s="247">
        <f t="shared" si="9"/>
        <v>0.19400000000000001</v>
      </c>
      <c r="L76" s="248">
        <v>179364</v>
      </c>
      <c r="M76" s="248">
        <v>8968.2000000000007</v>
      </c>
      <c r="N76" s="249">
        <f t="shared" si="5"/>
        <v>366556.1329315069</v>
      </c>
      <c r="O76" s="249">
        <f t="shared" si="6"/>
        <v>0</v>
      </c>
      <c r="P76" s="89">
        <v>0.05</v>
      </c>
      <c r="Q76" s="249">
        <f t="shared" si="7"/>
        <v>5380.92</v>
      </c>
    </row>
    <row r="77" spans="2:17" s="90" customFormat="1" x14ac:dyDescent="0.25">
      <c r="B77" s="11">
        <v>73</v>
      </c>
      <c r="C77" s="244" t="s">
        <v>160</v>
      </c>
      <c r="D77" s="237">
        <v>3</v>
      </c>
      <c r="E77" s="11" t="s">
        <v>62</v>
      </c>
      <c r="F77" s="152">
        <v>40640</v>
      </c>
      <c r="G77" s="58">
        <v>44482</v>
      </c>
      <c r="H77" s="5">
        <f t="shared" si="8"/>
        <v>10.526027397260274</v>
      </c>
      <c r="I77" s="245">
        <v>3</v>
      </c>
      <c r="J77" s="246">
        <v>0.03</v>
      </c>
      <c r="K77" s="247">
        <f t="shared" si="9"/>
        <v>0.32333333333333331</v>
      </c>
      <c r="L77" s="248">
        <v>1023840</v>
      </c>
      <c r="M77" s="248">
        <v>51192</v>
      </c>
      <c r="N77" s="249">
        <f t="shared" si="5"/>
        <v>3484552.9512328762</v>
      </c>
      <c r="O77" s="249">
        <f t="shared" si="6"/>
        <v>0</v>
      </c>
      <c r="P77" s="89">
        <v>0.05</v>
      </c>
      <c r="Q77" s="249">
        <f t="shared" si="7"/>
        <v>30715.199999999997</v>
      </c>
    </row>
    <row r="78" spans="2:17" s="90" customFormat="1" x14ac:dyDescent="0.25">
      <c r="B78" s="11">
        <v>74</v>
      </c>
      <c r="C78" s="244" t="s">
        <v>161</v>
      </c>
      <c r="D78" s="237">
        <v>4</v>
      </c>
      <c r="E78" s="11" t="s">
        <v>62</v>
      </c>
      <c r="F78" s="152">
        <v>40644</v>
      </c>
      <c r="G78" s="58">
        <v>44482</v>
      </c>
      <c r="H78" s="5">
        <f t="shared" si="8"/>
        <v>10.515068493150684</v>
      </c>
      <c r="I78" s="245">
        <v>8</v>
      </c>
      <c r="J78" s="246">
        <v>0.03</v>
      </c>
      <c r="K78" s="247">
        <f t="shared" si="9"/>
        <v>0.12125</v>
      </c>
      <c r="L78" s="248">
        <v>1356863</v>
      </c>
      <c r="M78" s="248">
        <v>67843.149999999994</v>
      </c>
      <c r="N78" s="249">
        <f t="shared" si="5"/>
        <v>1729935.2699246572</v>
      </c>
      <c r="O78" s="249">
        <f t="shared" si="6"/>
        <v>0</v>
      </c>
      <c r="P78" s="89">
        <v>0.05</v>
      </c>
      <c r="Q78" s="249">
        <f t="shared" si="7"/>
        <v>40705.89</v>
      </c>
    </row>
    <row r="79" spans="2:17" s="90" customFormat="1" x14ac:dyDescent="0.25">
      <c r="B79" s="11">
        <v>75</v>
      </c>
      <c r="C79" s="244" t="s">
        <v>162</v>
      </c>
      <c r="D79" s="237">
        <v>8</v>
      </c>
      <c r="E79" s="11" t="s">
        <v>62</v>
      </c>
      <c r="F79" s="152">
        <v>40646</v>
      </c>
      <c r="G79" s="58">
        <v>44482</v>
      </c>
      <c r="H79" s="5">
        <f t="shared" si="8"/>
        <v>10.509589041095891</v>
      </c>
      <c r="I79" s="245">
        <v>8</v>
      </c>
      <c r="J79" s="246">
        <v>0.03</v>
      </c>
      <c r="K79" s="247">
        <f t="shared" si="9"/>
        <v>0.12125</v>
      </c>
      <c r="L79" s="248">
        <v>338625</v>
      </c>
      <c r="M79" s="248">
        <v>16931.25</v>
      </c>
      <c r="N79" s="249">
        <f t="shared" si="5"/>
        <v>431505.66267123289</v>
      </c>
      <c r="O79" s="249">
        <f t="shared" si="6"/>
        <v>0</v>
      </c>
      <c r="P79" s="89">
        <v>0.05</v>
      </c>
      <c r="Q79" s="249">
        <f t="shared" si="7"/>
        <v>10158.75</v>
      </c>
    </row>
    <row r="80" spans="2:17" s="90" customFormat="1" x14ac:dyDescent="0.25">
      <c r="B80" s="11">
        <v>76</v>
      </c>
      <c r="C80" s="244" t="s">
        <v>163</v>
      </c>
      <c r="D80" s="237">
        <v>2</v>
      </c>
      <c r="E80" s="11" t="s">
        <v>62</v>
      </c>
      <c r="F80" s="152">
        <v>40647</v>
      </c>
      <c r="G80" s="58">
        <v>44482</v>
      </c>
      <c r="H80" s="5">
        <f t="shared" si="8"/>
        <v>10.506849315068493</v>
      </c>
      <c r="I80" s="245">
        <v>8</v>
      </c>
      <c r="J80" s="246">
        <v>0.03</v>
      </c>
      <c r="K80" s="247">
        <f t="shared" si="9"/>
        <v>0.12125</v>
      </c>
      <c r="L80" s="248">
        <v>257400</v>
      </c>
      <c r="M80" s="248">
        <v>12870</v>
      </c>
      <c r="N80" s="249">
        <f t="shared" si="5"/>
        <v>327916.14041095891</v>
      </c>
      <c r="O80" s="249">
        <f t="shared" si="6"/>
        <v>0</v>
      </c>
      <c r="P80" s="89">
        <v>0.05</v>
      </c>
      <c r="Q80" s="249">
        <f t="shared" si="7"/>
        <v>7722</v>
      </c>
    </row>
    <row r="81" spans="2:17" s="90" customFormat="1" x14ac:dyDescent="0.25">
      <c r="B81" s="11">
        <v>77</v>
      </c>
      <c r="C81" s="244" t="s">
        <v>164</v>
      </c>
      <c r="D81" s="237">
        <v>1</v>
      </c>
      <c r="E81" s="11" t="s">
        <v>62</v>
      </c>
      <c r="F81" s="152">
        <v>40648</v>
      </c>
      <c r="G81" s="58">
        <v>44482</v>
      </c>
      <c r="H81" s="5">
        <f t="shared" si="8"/>
        <v>10.504109589041096</v>
      </c>
      <c r="I81" s="245">
        <v>8</v>
      </c>
      <c r="J81" s="246">
        <v>0.03</v>
      </c>
      <c r="K81" s="247">
        <f t="shared" si="9"/>
        <v>0.12125</v>
      </c>
      <c r="L81" s="248">
        <v>50794</v>
      </c>
      <c r="M81" s="248">
        <v>2539.6999999999998</v>
      </c>
      <c r="N81" s="249">
        <f t="shared" si="5"/>
        <v>64692.421273972606</v>
      </c>
      <c r="O81" s="249">
        <f t="shared" si="6"/>
        <v>0</v>
      </c>
      <c r="P81" s="89">
        <v>0.05</v>
      </c>
      <c r="Q81" s="249">
        <f t="shared" si="7"/>
        <v>1523.82</v>
      </c>
    </row>
    <row r="82" spans="2:17" s="90" customFormat="1" x14ac:dyDescent="0.25">
      <c r="B82" s="11">
        <v>78</v>
      </c>
      <c r="C82" s="244" t="s">
        <v>165</v>
      </c>
      <c r="D82" s="237">
        <v>3</v>
      </c>
      <c r="E82" s="11" t="s">
        <v>62</v>
      </c>
      <c r="F82" s="152">
        <v>40649</v>
      </c>
      <c r="G82" s="58">
        <v>44482</v>
      </c>
      <c r="H82" s="5">
        <f t="shared" si="8"/>
        <v>10.501369863013698</v>
      </c>
      <c r="I82" s="245">
        <v>5</v>
      </c>
      <c r="J82" s="246">
        <v>0.03</v>
      </c>
      <c r="K82" s="247">
        <f t="shared" si="9"/>
        <v>0.19400000000000001</v>
      </c>
      <c r="L82" s="248">
        <v>290559</v>
      </c>
      <c r="M82" s="248">
        <v>14527.95</v>
      </c>
      <c r="N82" s="249">
        <f t="shared" si="5"/>
        <v>591945.90004931507</v>
      </c>
      <c r="O82" s="249">
        <f t="shared" si="6"/>
        <v>0</v>
      </c>
      <c r="P82" s="89">
        <v>0.05</v>
      </c>
      <c r="Q82" s="249">
        <f t="shared" si="7"/>
        <v>8716.77</v>
      </c>
    </row>
    <row r="83" spans="2:17" s="90" customFormat="1" x14ac:dyDescent="0.25">
      <c r="B83" s="11">
        <v>79</v>
      </c>
      <c r="C83" s="244" t="s">
        <v>166</v>
      </c>
      <c r="D83" s="237">
        <v>3</v>
      </c>
      <c r="E83" s="11" t="s">
        <v>62</v>
      </c>
      <c r="F83" s="152">
        <v>40650</v>
      </c>
      <c r="G83" s="58">
        <v>44482</v>
      </c>
      <c r="H83" s="5">
        <f t="shared" si="8"/>
        <v>10.498630136986302</v>
      </c>
      <c r="I83" s="245">
        <v>5</v>
      </c>
      <c r="J83" s="246">
        <v>0.03</v>
      </c>
      <c r="K83" s="247">
        <f t="shared" si="9"/>
        <v>0.19400000000000001</v>
      </c>
      <c r="L83" s="248">
        <v>55586</v>
      </c>
      <c r="M83" s="248">
        <v>0</v>
      </c>
      <c r="N83" s="249">
        <f t="shared" si="5"/>
        <v>113213.909830137</v>
      </c>
      <c r="O83" s="249">
        <f t="shared" si="6"/>
        <v>0</v>
      </c>
      <c r="P83" s="89">
        <v>0.05</v>
      </c>
      <c r="Q83" s="249">
        <f t="shared" si="7"/>
        <v>0</v>
      </c>
    </row>
    <row r="84" spans="2:17" s="90" customFormat="1" x14ac:dyDescent="0.25">
      <c r="B84" s="11">
        <v>80</v>
      </c>
      <c r="C84" s="244" t="s">
        <v>167</v>
      </c>
      <c r="D84" s="237">
        <v>8</v>
      </c>
      <c r="E84" s="11" t="s">
        <v>62</v>
      </c>
      <c r="F84" s="152">
        <v>40651</v>
      </c>
      <c r="G84" s="58">
        <v>44482</v>
      </c>
      <c r="H84" s="5">
        <f t="shared" si="8"/>
        <v>10.495890410958904</v>
      </c>
      <c r="I84" s="245">
        <v>8</v>
      </c>
      <c r="J84" s="246">
        <v>0.03</v>
      </c>
      <c r="K84" s="247">
        <f t="shared" si="9"/>
        <v>0.12125</v>
      </c>
      <c r="L84" s="248">
        <v>101250</v>
      </c>
      <c r="M84" s="248">
        <v>5062.5</v>
      </c>
      <c r="N84" s="249">
        <f t="shared" si="5"/>
        <v>128853.45462328766</v>
      </c>
      <c r="O84" s="249">
        <f t="shared" si="6"/>
        <v>0</v>
      </c>
      <c r="P84" s="89">
        <v>0.05</v>
      </c>
      <c r="Q84" s="249">
        <f t="shared" si="7"/>
        <v>3037.5</v>
      </c>
    </row>
    <row r="85" spans="2:17" s="90" customFormat="1" x14ac:dyDescent="0.25">
      <c r="B85" s="11">
        <v>81</v>
      </c>
      <c r="C85" s="244" t="s">
        <v>168</v>
      </c>
      <c r="D85" s="237">
        <v>2</v>
      </c>
      <c r="E85" s="11" t="s">
        <v>62</v>
      </c>
      <c r="F85" s="152">
        <v>40653</v>
      </c>
      <c r="G85" s="58">
        <v>44482</v>
      </c>
      <c r="H85" s="5">
        <f t="shared" si="8"/>
        <v>10.490410958904109</v>
      </c>
      <c r="I85" s="245">
        <v>5</v>
      </c>
      <c r="J85" s="246">
        <v>0.03</v>
      </c>
      <c r="K85" s="247">
        <f t="shared" si="9"/>
        <v>0.19400000000000001</v>
      </c>
      <c r="L85" s="248">
        <v>0</v>
      </c>
      <c r="M85" s="248">
        <v>0</v>
      </c>
      <c r="N85" s="249">
        <f t="shared" si="5"/>
        <v>0</v>
      </c>
      <c r="O85" s="249">
        <f t="shared" si="6"/>
        <v>0</v>
      </c>
      <c r="P85" s="89">
        <v>0.05</v>
      </c>
      <c r="Q85" s="249">
        <f t="shared" si="7"/>
        <v>0</v>
      </c>
    </row>
    <row r="86" spans="2:17" s="90" customFormat="1" x14ac:dyDescent="0.25">
      <c r="B86" s="11">
        <v>82</v>
      </c>
      <c r="C86" s="244" t="s">
        <v>169</v>
      </c>
      <c r="D86" s="237">
        <v>1</v>
      </c>
      <c r="E86" s="11" t="s">
        <v>62</v>
      </c>
      <c r="F86" s="152">
        <v>40653</v>
      </c>
      <c r="G86" s="58">
        <v>44482</v>
      </c>
      <c r="H86" s="5">
        <f t="shared" si="8"/>
        <v>10.490410958904109</v>
      </c>
      <c r="I86" s="245">
        <v>8</v>
      </c>
      <c r="J86" s="246">
        <v>0.03</v>
      </c>
      <c r="K86" s="247">
        <f t="shared" si="9"/>
        <v>0.12125</v>
      </c>
      <c r="L86" s="248">
        <v>47250</v>
      </c>
      <c r="M86" s="248">
        <v>2362.5</v>
      </c>
      <c r="N86" s="249">
        <f t="shared" si="5"/>
        <v>60100.220034246573</v>
      </c>
      <c r="O86" s="249">
        <f t="shared" si="6"/>
        <v>0</v>
      </c>
      <c r="P86" s="89">
        <v>0.05</v>
      </c>
      <c r="Q86" s="249">
        <f t="shared" si="7"/>
        <v>1417.5</v>
      </c>
    </row>
    <row r="87" spans="2:17" s="90" customFormat="1" x14ac:dyDescent="0.25">
      <c r="B87" s="11">
        <v>83</v>
      </c>
      <c r="C87" s="244" t="s">
        <v>170</v>
      </c>
      <c r="D87" s="237">
        <v>3</v>
      </c>
      <c r="E87" s="11" t="s">
        <v>62</v>
      </c>
      <c r="F87" s="152">
        <v>40656</v>
      </c>
      <c r="G87" s="58">
        <v>44482</v>
      </c>
      <c r="H87" s="5">
        <f t="shared" si="8"/>
        <v>10.482191780821918</v>
      </c>
      <c r="I87" s="245">
        <v>8</v>
      </c>
      <c r="J87" s="246">
        <v>0.03</v>
      </c>
      <c r="K87" s="247">
        <f t="shared" si="9"/>
        <v>0.12125</v>
      </c>
      <c r="L87" s="248">
        <v>28125</v>
      </c>
      <c r="M87" s="248">
        <v>1406.25</v>
      </c>
      <c r="N87" s="249">
        <f t="shared" si="5"/>
        <v>35745.911815068495</v>
      </c>
      <c r="O87" s="249">
        <f t="shared" si="6"/>
        <v>0</v>
      </c>
      <c r="P87" s="89">
        <v>0.05</v>
      </c>
      <c r="Q87" s="249">
        <f t="shared" si="7"/>
        <v>843.75</v>
      </c>
    </row>
    <row r="88" spans="2:17" s="90" customFormat="1" x14ac:dyDescent="0.25">
      <c r="B88" s="11">
        <v>84</v>
      </c>
      <c r="C88" s="244" t="s">
        <v>171</v>
      </c>
      <c r="D88" s="237">
        <v>4</v>
      </c>
      <c r="E88" s="11" t="s">
        <v>62</v>
      </c>
      <c r="F88" s="152">
        <v>40658</v>
      </c>
      <c r="G88" s="58">
        <v>44482</v>
      </c>
      <c r="H88" s="5">
        <f t="shared" si="8"/>
        <v>10.476712328767123</v>
      </c>
      <c r="I88" s="245">
        <v>8</v>
      </c>
      <c r="J88" s="246">
        <v>0.03</v>
      </c>
      <c r="K88" s="247">
        <f t="shared" si="9"/>
        <v>0.12125</v>
      </c>
      <c r="L88" s="248">
        <v>19608</v>
      </c>
      <c r="M88" s="248">
        <v>980.4</v>
      </c>
      <c r="N88" s="249">
        <f t="shared" si="5"/>
        <v>24908.069260273969</v>
      </c>
      <c r="O88" s="249">
        <f t="shared" si="6"/>
        <v>0</v>
      </c>
      <c r="P88" s="89">
        <v>0.05</v>
      </c>
      <c r="Q88" s="249">
        <f t="shared" si="7"/>
        <v>588.24</v>
      </c>
    </row>
    <row r="89" spans="2:17" s="90" customFormat="1" x14ac:dyDescent="0.25">
      <c r="B89" s="11">
        <v>85</v>
      </c>
      <c r="C89" s="244" t="s">
        <v>172</v>
      </c>
      <c r="D89" s="237">
        <v>2</v>
      </c>
      <c r="E89" s="11" t="s">
        <v>62</v>
      </c>
      <c r="F89" s="152">
        <v>40658</v>
      </c>
      <c r="G89" s="58">
        <v>44482</v>
      </c>
      <c r="H89" s="5">
        <f t="shared" si="8"/>
        <v>10.476712328767123</v>
      </c>
      <c r="I89" s="245">
        <v>8</v>
      </c>
      <c r="J89" s="246">
        <v>0.03</v>
      </c>
      <c r="K89" s="247">
        <f t="shared" si="9"/>
        <v>0.12125</v>
      </c>
      <c r="L89" s="248">
        <v>127485</v>
      </c>
      <c r="M89" s="248">
        <v>6374.25</v>
      </c>
      <c r="N89" s="249">
        <f t="shared" si="5"/>
        <v>161944.37013698628</v>
      </c>
      <c r="O89" s="249">
        <f t="shared" si="6"/>
        <v>0</v>
      </c>
      <c r="P89" s="89">
        <v>0.05</v>
      </c>
      <c r="Q89" s="249">
        <f t="shared" si="7"/>
        <v>3824.5499999999997</v>
      </c>
    </row>
    <row r="90" spans="2:17" s="90" customFormat="1" x14ac:dyDescent="0.25">
      <c r="B90" s="11">
        <v>86</v>
      </c>
      <c r="C90" s="244" t="s">
        <v>173</v>
      </c>
      <c r="D90" s="237">
        <v>3</v>
      </c>
      <c r="E90" s="11" t="s">
        <v>62</v>
      </c>
      <c r="F90" s="152">
        <v>40661</v>
      </c>
      <c r="G90" s="58">
        <v>44482</v>
      </c>
      <c r="H90" s="5">
        <f t="shared" si="8"/>
        <v>10.468493150684932</v>
      </c>
      <c r="I90" s="245">
        <v>5</v>
      </c>
      <c r="J90" s="246">
        <v>0.03</v>
      </c>
      <c r="K90" s="247">
        <f t="shared" si="9"/>
        <v>0.19400000000000001</v>
      </c>
      <c r="L90" s="248">
        <v>217963</v>
      </c>
      <c r="M90" s="248">
        <v>10898.15</v>
      </c>
      <c r="N90" s="249">
        <f t="shared" si="5"/>
        <v>442658.36948493152</v>
      </c>
      <c r="O90" s="249">
        <f t="shared" si="6"/>
        <v>0</v>
      </c>
      <c r="P90" s="89">
        <v>0.05</v>
      </c>
      <c r="Q90" s="249">
        <f t="shared" si="7"/>
        <v>6538.8899999999994</v>
      </c>
    </row>
    <row r="91" spans="2:17" s="90" customFormat="1" x14ac:dyDescent="0.25">
      <c r="B91" s="11">
        <v>87</v>
      </c>
      <c r="C91" s="244" t="s">
        <v>174</v>
      </c>
      <c r="D91" s="237">
        <v>5</v>
      </c>
      <c r="E91" s="11" t="s">
        <v>62</v>
      </c>
      <c r="F91" s="152">
        <v>40665</v>
      </c>
      <c r="G91" s="58">
        <v>44482</v>
      </c>
      <c r="H91" s="5">
        <f t="shared" si="8"/>
        <v>10.457534246575342</v>
      </c>
      <c r="I91" s="245">
        <v>5</v>
      </c>
      <c r="J91" s="246">
        <v>0.03</v>
      </c>
      <c r="K91" s="247">
        <f t="shared" si="9"/>
        <v>0.19400000000000001</v>
      </c>
      <c r="L91" s="248">
        <v>47454</v>
      </c>
      <c r="M91" s="248">
        <v>0</v>
      </c>
      <c r="N91" s="249">
        <f t="shared" si="5"/>
        <v>96272.855046575351</v>
      </c>
      <c r="O91" s="249">
        <f t="shared" si="6"/>
        <v>0</v>
      </c>
      <c r="P91" s="89">
        <v>0.05</v>
      </c>
      <c r="Q91" s="249">
        <f t="shared" si="7"/>
        <v>0</v>
      </c>
    </row>
    <row r="92" spans="2:17" s="90" customFormat="1" x14ac:dyDescent="0.25">
      <c r="B92" s="11">
        <v>88</v>
      </c>
      <c r="C92" s="244" t="s">
        <v>175</v>
      </c>
      <c r="D92" s="237">
        <v>3</v>
      </c>
      <c r="E92" s="11" t="s">
        <v>62</v>
      </c>
      <c r="F92" s="152">
        <v>40672</v>
      </c>
      <c r="G92" s="58">
        <v>44482</v>
      </c>
      <c r="H92" s="5">
        <f t="shared" si="8"/>
        <v>10.438356164383562</v>
      </c>
      <c r="I92" s="245">
        <v>5</v>
      </c>
      <c r="J92" s="246">
        <v>0.03</v>
      </c>
      <c r="K92" s="247">
        <f t="shared" si="9"/>
        <v>0.19400000000000001</v>
      </c>
      <c r="L92" s="248">
        <v>69362</v>
      </c>
      <c r="M92" s="248">
        <v>0</v>
      </c>
      <c r="N92" s="249">
        <f t="shared" si="5"/>
        <v>140460.90049315069</v>
      </c>
      <c r="O92" s="249">
        <f t="shared" si="6"/>
        <v>0</v>
      </c>
      <c r="P92" s="89">
        <v>0.05</v>
      </c>
      <c r="Q92" s="249">
        <f t="shared" si="7"/>
        <v>0</v>
      </c>
    </row>
    <row r="93" spans="2:17" s="90" customFormat="1" x14ac:dyDescent="0.25">
      <c r="B93" s="11">
        <v>89</v>
      </c>
      <c r="C93" s="244" t="s">
        <v>176</v>
      </c>
      <c r="D93" s="237">
        <v>17</v>
      </c>
      <c r="E93" s="11" t="s">
        <v>62</v>
      </c>
      <c r="F93" s="152">
        <v>40684</v>
      </c>
      <c r="G93" s="58">
        <v>44482</v>
      </c>
      <c r="H93" s="5">
        <f t="shared" si="8"/>
        <v>10.405479452054795</v>
      </c>
      <c r="I93" s="245">
        <v>8</v>
      </c>
      <c r="J93" s="246">
        <v>0.03</v>
      </c>
      <c r="K93" s="247">
        <f t="shared" si="9"/>
        <v>0.12125</v>
      </c>
      <c r="L93" s="248">
        <v>110409</v>
      </c>
      <c r="M93" s="248">
        <v>6519.03</v>
      </c>
      <c r="N93" s="249">
        <f t="shared" si="5"/>
        <v>139299.10292465755</v>
      </c>
      <c r="O93" s="249">
        <f t="shared" si="6"/>
        <v>0</v>
      </c>
      <c r="P93" s="89">
        <v>0.05</v>
      </c>
      <c r="Q93" s="249">
        <f t="shared" si="7"/>
        <v>3312.27</v>
      </c>
    </row>
    <row r="94" spans="2:17" s="90" customFormat="1" x14ac:dyDescent="0.25">
      <c r="B94" s="11">
        <v>90</v>
      </c>
      <c r="C94" s="244" t="s">
        <v>177</v>
      </c>
      <c r="D94" s="237">
        <v>1</v>
      </c>
      <c r="E94" s="11" t="s">
        <v>62</v>
      </c>
      <c r="F94" s="152">
        <v>40695</v>
      </c>
      <c r="G94" s="58">
        <v>44482</v>
      </c>
      <c r="H94" s="5">
        <f t="shared" si="8"/>
        <v>10.375342465753425</v>
      </c>
      <c r="I94" s="245">
        <v>5</v>
      </c>
      <c r="J94" s="246">
        <v>0.03</v>
      </c>
      <c r="K94" s="247">
        <f t="shared" si="9"/>
        <v>0.19400000000000001</v>
      </c>
      <c r="L94" s="248">
        <v>21033</v>
      </c>
      <c r="M94" s="248">
        <v>0</v>
      </c>
      <c r="N94" s="249">
        <f t="shared" si="5"/>
        <v>42335.568147945211</v>
      </c>
      <c r="O94" s="249">
        <f t="shared" si="6"/>
        <v>0</v>
      </c>
      <c r="P94" s="89">
        <v>0.05</v>
      </c>
      <c r="Q94" s="249">
        <f t="shared" si="7"/>
        <v>0</v>
      </c>
    </row>
    <row r="95" spans="2:17" s="90" customFormat="1" x14ac:dyDescent="0.25">
      <c r="B95" s="11">
        <v>91</v>
      </c>
      <c r="C95" s="244" t="s">
        <v>1</v>
      </c>
      <c r="D95" s="237">
        <v>3</v>
      </c>
      <c r="E95" s="11" t="s">
        <v>62</v>
      </c>
      <c r="F95" s="152">
        <v>40698</v>
      </c>
      <c r="G95" s="58">
        <v>44482</v>
      </c>
      <c r="H95" s="5">
        <f t="shared" si="8"/>
        <v>10.367123287671232</v>
      </c>
      <c r="I95" s="245">
        <v>8</v>
      </c>
      <c r="J95" s="246">
        <v>0.03</v>
      </c>
      <c r="K95" s="247">
        <f t="shared" si="9"/>
        <v>0.12125</v>
      </c>
      <c r="L95" s="248">
        <v>49400</v>
      </c>
      <c r="M95" s="248">
        <v>3355.98</v>
      </c>
      <c r="N95" s="249">
        <f t="shared" si="5"/>
        <v>62096.47671232876</v>
      </c>
      <c r="O95" s="249">
        <f t="shared" si="6"/>
        <v>0</v>
      </c>
      <c r="P95" s="89">
        <v>0.05</v>
      </c>
      <c r="Q95" s="249">
        <f t="shared" si="7"/>
        <v>1482</v>
      </c>
    </row>
    <row r="96" spans="2:17" s="90" customFormat="1" x14ac:dyDescent="0.25">
      <c r="B96" s="11">
        <v>92</v>
      </c>
      <c r="C96" s="244" t="s">
        <v>178</v>
      </c>
      <c r="D96" s="237">
        <v>4</v>
      </c>
      <c r="E96" s="11" t="s">
        <v>62</v>
      </c>
      <c r="F96" s="152">
        <v>40701</v>
      </c>
      <c r="G96" s="58">
        <v>44482</v>
      </c>
      <c r="H96" s="5">
        <f t="shared" si="8"/>
        <v>10.358904109589041</v>
      </c>
      <c r="I96" s="245">
        <v>15</v>
      </c>
      <c r="J96" s="246">
        <v>0.03</v>
      </c>
      <c r="K96" s="247">
        <f t="shared" si="9"/>
        <v>6.4666666666666664E-2</v>
      </c>
      <c r="L96" s="248">
        <v>382208</v>
      </c>
      <c r="M96" s="248">
        <v>25969.87</v>
      </c>
      <c r="N96" s="249">
        <f t="shared" si="5"/>
        <v>256031.88941735157</v>
      </c>
      <c r="O96" s="249">
        <f t="shared" si="6"/>
        <v>126176.11058264843</v>
      </c>
      <c r="P96" s="89">
        <v>0.05</v>
      </c>
      <c r="Q96" s="249">
        <f t="shared" si="7"/>
        <v>119867.305053516</v>
      </c>
    </row>
    <row r="97" spans="2:17" s="90" customFormat="1" x14ac:dyDescent="0.25">
      <c r="B97" s="11">
        <v>93</v>
      </c>
      <c r="C97" s="244" t="s">
        <v>179</v>
      </c>
      <c r="D97" s="237">
        <v>1</v>
      </c>
      <c r="E97" s="11" t="s">
        <v>62</v>
      </c>
      <c r="F97" s="152">
        <v>40704</v>
      </c>
      <c r="G97" s="58">
        <v>44482</v>
      </c>
      <c r="H97" s="5">
        <f t="shared" si="8"/>
        <v>10.35068493150685</v>
      </c>
      <c r="I97" s="245">
        <v>5</v>
      </c>
      <c r="J97" s="246">
        <v>0.03</v>
      </c>
      <c r="K97" s="247">
        <f t="shared" si="9"/>
        <v>0.19400000000000001</v>
      </c>
      <c r="L97" s="248">
        <v>331868</v>
      </c>
      <c r="M97" s="248">
        <v>22553.439999999999</v>
      </c>
      <c r="N97" s="249">
        <f t="shared" si="5"/>
        <v>666401.85472876718</v>
      </c>
      <c r="O97" s="249">
        <f t="shared" si="6"/>
        <v>0</v>
      </c>
      <c r="P97" s="89">
        <v>0.05</v>
      </c>
      <c r="Q97" s="249">
        <f t="shared" si="7"/>
        <v>9956.0399999999991</v>
      </c>
    </row>
    <row r="98" spans="2:17" s="90" customFormat="1" x14ac:dyDescent="0.25">
      <c r="B98" s="11">
        <v>94</v>
      </c>
      <c r="C98" s="244" t="s">
        <v>180</v>
      </c>
      <c r="D98" s="237">
        <v>4</v>
      </c>
      <c r="E98" s="11" t="s">
        <v>62</v>
      </c>
      <c r="F98" s="152">
        <v>40721</v>
      </c>
      <c r="G98" s="58">
        <v>44482</v>
      </c>
      <c r="H98" s="5">
        <f t="shared" si="8"/>
        <v>10.304109589041095</v>
      </c>
      <c r="I98" s="245">
        <v>8</v>
      </c>
      <c r="J98" s="246">
        <v>0.03</v>
      </c>
      <c r="K98" s="247">
        <f t="shared" si="9"/>
        <v>0.12125</v>
      </c>
      <c r="L98" s="248">
        <v>204060</v>
      </c>
      <c r="M98" s="248">
        <v>13881.72</v>
      </c>
      <c r="N98" s="249">
        <f t="shared" si="5"/>
        <v>254947.11308219173</v>
      </c>
      <c r="O98" s="249">
        <f t="shared" si="6"/>
        <v>0</v>
      </c>
      <c r="P98" s="89">
        <v>0.05</v>
      </c>
      <c r="Q98" s="249">
        <f t="shared" si="7"/>
        <v>6121.8</v>
      </c>
    </row>
    <row r="99" spans="2:17" s="90" customFormat="1" x14ac:dyDescent="0.25">
      <c r="B99" s="11">
        <v>95</v>
      </c>
      <c r="C99" s="244" t="s">
        <v>181</v>
      </c>
      <c r="D99" s="237">
        <v>3</v>
      </c>
      <c r="E99" s="11" t="s">
        <v>62</v>
      </c>
      <c r="F99" s="152">
        <v>40725</v>
      </c>
      <c r="G99" s="58">
        <v>44482</v>
      </c>
      <c r="H99" s="5">
        <f t="shared" si="8"/>
        <v>10.293150684931506</v>
      </c>
      <c r="I99" s="245">
        <v>5</v>
      </c>
      <c r="J99" s="246">
        <v>0.03</v>
      </c>
      <c r="K99" s="247">
        <f t="shared" si="9"/>
        <v>0.19400000000000001</v>
      </c>
      <c r="L99" s="248">
        <v>109013</v>
      </c>
      <c r="M99" s="248">
        <v>8367.23</v>
      </c>
      <c r="N99" s="249">
        <f t="shared" si="5"/>
        <v>217684.92370958903</v>
      </c>
      <c r="O99" s="249">
        <f t="shared" si="6"/>
        <v>0</v>
      </c>
      <c r="P99" s="89">
        <v>0.05</v>
      </c>
      <c r="Q99" s="249">
        <f t="shared" si="7"/>
        <v>3270.39</v>
      </c>
    </row>
    <row r="100" spans="2:17" s="90" customFormat="1" x14ac:dyDescent="0.25">
      <c r="B100" s="11">
        <v>96</v>
      </c>
      <c r="C100" s="244" t="s">
        <v>182</v>
      </c>
      <c r="D100" s="237">
        <v>1</v>
      </c>
      <c r="E100" s="11" t="s">
        <v>62</v>
      </c>
      <c r="F100" s="152">
        <v>40732</v>
      </c>
      <c r="G100" s="58">
        <v>44482</v>
      </c>
      <c r="H100" s="5">
        <f t="shared" si="8"/>
        <v>10.273972602739725</v>
      </c>
      <c r="I100" s="245">
        <v>15</v>
      </c>
      <c r="J100" s="246">
        <v>0.03</v>
      </c>
      <c r="K100" s="247">
        <f t="shared" si="9"/>
        <v>6.4666666666666664E-2</v>
      </c>
      <c r="L100" s="248">
        <v>295549</v>
      </c>
      <c r="M100" s="248">
        <v>22697.11</v>
      </c>
      <c r="N100" s="249">
        <f t="shared" si="5"/>
        <v>196357.89726027395</v>
      </c>
      <c r="O100" s="249">
        <f t="shared" si="6"/>
        <v>99191.102739726048</v>
      </c>
      <c r="P100" s="89">
        <v>0.05</v>
      </c>
      <c r="Q100" s="249">
        <f t="shared" si="7"/>
        <v>94231.547602739738</v>
      </c>
    </row>
    <row r="101" spans="2:17" s="90" customFormat="1" x14ac:dyDescent="0.25">
      <c r="B101" s="11">
        <v>97</v>
      </c>
      <c r="C101" s="244" t="s">
        <v>183</v>
      </c>
      <c r="D101" s="237">
        <v>2</v>
      </c>
      <c r="E101" s="11" t="s">
        <v>62</v>
      </c>
      <c r="F101" s="152">
        <v>40737</v>
      </c>
      <c r="G101" s="58">
        <v>44482</v>
      </c>
      <c r="H101" s="5">
        <f t="shared" si="8"/>
        <v>10.260273972602739</v>
      </c>
      <c r="I101" s="245">
        <v>3</v>
      </c>
      <c r="J101" s="246">
        <v>0.03</v>
      </c>
      <c r="K101" s="247">
        <f t="shared" si="9"/>
        <v>0.32333333333333331</v>
      </c>
      <c r="L101" s="248">
        <v>31692</v>
      </c>
      <c r="M101" s="248">
        <v>0</v>
      </c>
      <c r="N101" s="249">
        <f t="shared" si="5"/>
        <v>105137.84821917808</v>
      </c>
      <c r="O101" s="249">
        <f t="shared" si="6"/>
        <v>0</v>
      </c>
      <c r="P101" s="89">
        <v>0.05</v>
      </c>
      <c r="Q101" s="249">
        <f t="shared" si="7"/>
        <v>0</v>
      </c>
    </row>
    <row r="102" spans="2:17" s="90" customFormat="1" x14ac:dyDescent="0.25">
      <c r="B102" s="11">
        <v>98</v>
      </c>
      <c r="C102" s="244" t="s">
        <v>121</v>
      </c>
      <c r="D102" s="237">
        <v>4</v>
      </c>
      <c r="E102" s="11" t="s">
        <v>62</v>
      </c>
      <c r="F102" s="152">
        <v>40741</v>
      </c>
      <c r="G102" s="58">
        <v>44482</v>
      </c>
      <c r="H102" s="5">
        <f t="shared" si="8"/>
        <v>10.24931506849315</v>
      </c>
      <c r="I102" s="245">
        <v>10</v>
      </c>
      <c r="J102" s="246">
        <v>0.03</v>
      </c>
      <c r="K102" s="247">
        <f t="shared" si="9"/>
        <v>9.7000000000000003E-2</v>
      </c>
      <c r="L102" s="248">
        <v>41952</v>
      </c>
      <c r="M102" s="248">
        <v>3224.01</v>
      </c>
      <c r="N102" s="249">
        <f t="shared" si="5"/>
        <v>41707.988778082188</v>
      </c>
      <c r="O102" s="249">
        <f t="shared" si="6"/>
        <v>244.01122191781178</v>
      </c>
      <c r="P102" s="89">
        <v>0.05</v>
      </c>
      <c r="Q102" s="249">
        <f t="shared" si="7"/>
        <v>1258.56</v>
      </c>
    </row>
    <row r="103" spans="2:17" s="90" customFormat="1" x14ac:dyDescent="0.25">
      <c r="B103" s="11">
        <v>99</v>
      </c>
      <c r="C103" s="244" t="s">
        <v>184</v>
      </c>
      <c r="D103" s="237">
        <v>13</v>
      </c>
      <c r="E103" s="11" t="s">
        <v>62</v>
      </c>
      <c r="F103" s="152">
        <v>40774</v>
      </c>
      <c r="G103" s="58">
        <v>44482</v>
      </c>
      <c r="H103" s="5">
        <f t="shared" si="8"/>
        <v>10.158904109589042</v>
      </c>
      <c r="I103" s="245">
        <v>5</v>
      </c>
      <c r="J103" s="246">
        <v>0.03</v>
      </c>
      <c r="K103" s="247">
        <f t="shared" si="9"/>
        <v>0.19400000000000001</v>
      </c>
      <c r="L103" s="248">
        <v>15618</v>
      </c>
      <c r="M103" s="248">
        <v>1337.72</v>
      </c>
      <c r="N103" s="249">
        <f t="shared" si="5"/>
        <v>30780.382290410962</v>
      </c>
      <c r="O103" s="249">
        <f t="shared" si="6"/>
        <v>0</v>
      </c>
      <c r="P103" s="89">
        <v>0.05</v>
      </c>
      <c r="Q103" s="249">
        <f t="shared" si="7"/>
        <v>468.53999999999996</v>
      </c>
    </row>
    <row r="104" spans="2:17" s="90" customFormat="1" x14ac:dyDescent="0.25">
      <c r="B104" s="11">
        <v>100</v>
      </c>
      <c r="C104" s="244" t="s">
        <v>185</v>
      </c>
      <c r="D104" s="250">
        <v>0</v>
      </c>
      <c r="E104" s="11" t="s">
        <v>61</v>
      </c>
      <c r="F104" s="152">
        <v>40778</v>
      </c>
      <c r="G104" s="58">
        <v>44482</v>
      </c>
      <c r="H104" s="5">
        <f t="shared" si="8"/>
        <v>10.147945205479452</v>
      </c>
      <c r="I104" s="245">
        <v>8</v>
      </c>
      <c r="J104" s="246">
        <v>0.03</v>
      </c>
      <c r="K104" s="247">
        <f t="shared" si="9"/>
        <v>0.12125</v>
      </c>
      <c r="L104" s="248">
        <v>61416</v>
      </c>
      <c r="M104" s="248">
        <v>5262.42</v>
      </c>
      <c r="N104" s="249">
        <f t="shared" si="5"/>
        <v>75568.602082191777</v>
      </c>
      <c r="O104" s="249">
        <f t="shared" si="6"/>
        <v>0</v>
      </c>
      <c r="P104" s="89">
        <v>0.05</v>
      </c>
      <c r="Q104" s="249">
        <f t="shared" si="7"/>
        <v>1842.48</v>
      </c>
    </row>
    <row r="105" spans="2:17" s="90" customFormat="1" x14ac:dyDescent="0.25">
      <c r="B105" s="11">
        <v>101</v>
      </c>
      <c r="C105" s="244" t="s">
        <v>186</v>
      </c>
      <c r="D105" s="237">
        <v>1</v>
      </c>
      <c r="E105" s="11" t="s">
        <v>62</v>
      </c>
      <c r="F105" s="152">
        <v>40682</v>
      </c>
      <c r="G105" s="58">
        <v>44482</v>
      </c>
      <c r="H105" s="5">
        <f t="shared" si="8"/>
        <v>10.41095890410959</v>
      </c>
      <c r="I105" s="245">
        <v>5</v>
      </c>
      <c r="J105" s="246">
        <v>0.03</v>
      </c>
      <c r="K105" s="247">
        <f t="shared" si="9"/>
        <v>0.19400000000000001</v>
      </c>
      <c r="L105" s="248">
        <v>24710</v>
      </c>
      <c r="M105" s="248">
        <v>1458.89</v>
      </c>
      <c r="N105" s="249">
        <f t="shared" si="5"/>
        <v>49907.430136986302</v>
      </c>
      <c r="O105" s="249">
        <f t="shared" si="6"/>
        <v>0</v>
      </c>
      <c r="P105" s="89">
        <v>0.05</v>
      </c>
      <c r="Q105" s="249">
        <f t="shared" si="7"/>
        <v>741.3</v>
      </c>
    </row>
    <row r="106" spans="2:17" s="90" customFormat="1" x14ac:dyDescent="0.25">
      <c r="B106" s="11">
        <v>102</v>
      </c>
      <c r="C106" s="244" t="s">
        <v>137</v>
      </c>
      <c r="D106" s="237">
        <v>1</v>
      </c>
      <c r="E106" s="11" t="s">
        <v>62</v>
      </c>
      <c r="F106" s="152">
        <v>40705</v>
      </c>
      <c r="G106" s="58">
        <v>44482</v>
      </c>
      <c r="H106" s="5">
        <f t="shared" si="8"/>
        <v>10.347945205479451</v>
      </c>
      <c r="I106" s="245">
        <v>8</v>
      </c>
      <c r="J106" s="246">
        <v>0.03</v>
      </c>
      <c r="K106" s="247">
        <f t="shared" si="9"/>
        <v>0.12125</v>
      </c>
      <c r="L106" s="248">
        <v>76266</v>
      </c>
      <c r="M106" s="248">
        <v>5183.2700000000004</v>
      </c>
      <c r="N106" s="249">
        <f t="shared" si="5"/>
        <v>95690.062171232872</v>
      </c>
      <c r="O106" s="249">
        <f t="shared" si="6"/>
        <v>0</v>
      </c>
      <c r="P106" s="89">
        <v>0.05</v>
      </c>
      <c r="Q106" s="249">
        <f t="shared" si="7"/>
        <v>2287.98</v>
      </c>
    </row>
    <row r="107" spans="2:17" s="90" customFormat="1" x14ac:dyDescent="0.25">
      <c r="B107" s="11">
        <v>103</v>
      </c>
      <c r="C107" s="244" t="s">
        <v>137</v>
      </c>
      <c r="D107" s="237">
        <v>2</v>
      </c>
      <c r="E107" s="11" t="s">
        <v>62</v>
      </c>
      <c r="F107" s="152">
        <v>40722</v>
      </c>
      <c r="G107" s="58">
        <v>44482</v>
      </c>
      <c r="H107" s="5">
        <f t="shared" si="8"/>
        <v>10.301369863013699</v>
      </c>
      <c r="I107" s="245">
        <v>8</v>
      </c>
      <c r="J107" s="246">
        <v>0.03</v>
      </c>
      <c r="K107" s="247">
        <f t="shared" si="9"/>
        <v>0.12125</v>
      </c>
      <c r="L107" s="248">
        <v>11400</v>
      </c>
      <c r="M107" s="248">
        <v>775.55</v>
      </c>
      <c r="N107" s="249">
        <f t="shared" si="5"/>
        <v>14239.068493150686</v>
      </c>
      <c r="O107" s="249">
        <f t="shared" si="6"/>
        <v>0</v>
      </c>
      <c r="P107" s="89">
        <v>0.05</v>
      </c>
      <c r="Q107" s="249">
        <f t="shared" si="7"/>
        <v>342</v>
      </c>
    </row>
    <row r="108" spans="2:17" s="90" customFormat="1" x14ac:dyDescent="0.25">
      <c r="B108" s="11">
        <v>104</v>
      </c>
      <c r="C108" s="244" t="s">
        <v>137</v>
      </c>
      <c r="D108" s="237">
        <v>15</v>
      </c>
      <c r="E108" s="11" t="s">
        <v>62</v>
      </c>
      <c r="F108" s="152">
        <v>40739</v>
      </c>
      <c r="G108" s="58">
        <v>44482</v>
      </c>
      <c r="H108" s="5">
        <f t="shared" si="8"/>
        <v>10.254794520547945</v>
      </c>
      <c r="I108" s="245">
        <v>8</v>
      </c>
      <c r="J108" s="246">
        <v>0.03</v>
      </c>
      <c r="K108" s="247">
        <f t="shared" si="9"/>
        <v>0.12125</v>
      </c>
      <c r="L108" s="248">
        <v>51072</v>
      </c>
      <c r="M108" s="248">
        <v>3924.28</v>
      </c>
      <c r="N108" s="249">
        <f t="shared" si="5"/>
        <v>63502.609972602731</v>
      </c>
      <c r="O108" s="249">
        <f t="shared" si="6"/>
        <v>0</v>
      </c>
      <c r="P108" s="89">
        <v>0.05</v>
      </c>
      <c r="Q108" s="249">
        <f t="shared" si="7"/>
        <v>1532.1599999999999</v>
      </c>
    </row>
    <row r="109" spans="2:17" s="90" customFormat="1" x14ac:dyDescent="0.25">
      <c r="B109" s="11">
        <v>105</v>
      </c>
      <c r="C109" s="244" t="s">
        <v>137</v>
      </c>
      <c r="D109" s="237">
        <v>6</v>
      </c>
      <c r="E109" s="11" t="s">
        <v>62</v>
      </c>
      <c r="F109" s="152">
        <v>40740</v>
      </c>
      <c r="G109" s="58">
        <v>44482</v>
      </c>
      <c r="H109" s="5">
        <f t="shared" si="8"/>
        <v>10.252054794520548</v>
      </c>
      <c r="I109" s="245">
        <v>8</v>
      </c>
      <c r="J109" s="246">
        <v>0.03</v>
      </c>
      <c r="K109" s="247">
        <f t="shared" si="9"/>
        <v>0.12125</v>
      </c>
      <c r="L109" s="248">
        <v>23256</v>
      </c>
      <c r="M109" s="248">
        <v>1787.09</v>
      </c>
      <c r="N109" s="249">
        <f t="shared" si="5"/>
        <v>28908.641589041097</v>
      </c>
      <c r="O109" s="249">
        <f t="shared" si="6"/>
        <v>0</v>
      </c>
      <c r="P109" s="89">
        <v>0.05</v>
      </c>
      <c r="Q109" s="249">
        <f t="shared" si="7"/>
        <v>697.68</v>
      </c>
    </row>
    <row r="110" spans="2:17" s="90" customFormat="1" x14ac:dyDescent="0.25">
      <c r="B110" s="11">
        <v>106</v>
      </c>
      <c r="C110" s="244" t="s">
        <v>187</v>
      </c>
      <c r="D110" s="237">
        <v>10</v>
      </c>
      <c r="E110" s="11" t="s">
        <v>62</v>
      </c>
      <c r="F110" s="152">
        <v>40696</v>
      </c>
      <c r="G110" s="58">
        <v>44482</v>
      </c>
      <c r="H110" s="5">
        <f t="shared" si="8"/>
        <v>10.372602739726027</v>
      </c>
      <c r="I110" s="245">
        <v>10</v>
      </c>
      <c r="J110" s="246">
        <v>0.03</v>
      </c>
      <c r="K110" s="247">
        <f t="shared" si="9"/>
        <v>9.7000000000000003E-2</v>
      </c>
      <c r="L110" s="248">
        <v>28272</v>
      </c>
      <c r="M110" s="248">
        <v>1920.42</v>
      </c>
      <c r="N110" s="249">
        <f t="shared" si="5"/>
        <v>28445.659791780821</v>
      </c>
      <c r="O110" s="249">
        <f t="shared" si="6"/>
        <v>0</v>
      </c>
      <c r="P110" s="89">
        <v>0.05</v>
      </c>
      <c r="Q110" s="249">
        <f t="shared" si="7"/>
        <v>848.16</v>
      </c>
    </row>
    <row r="111" spans="2:17" s="90" customFormat="1" x14ac:dyDescent="0.25">
      <c r="B111" s="11">
        <v>107</v>
      </c>
      <c r="C111" s="244" t="s">
        <v>188</v>
      </c>
      <c r="D111" s="237">
        <v>2</v>
      </c>
      <c r="E111" s="11" t="s">
        <v>62</v>
      </c>
      <c r="F111" s="152">
        <v>40712</v>
      </c>
      <c r="G111" s="58">
        <v>44482</v>
      </c>
      <c r="H111" s="5">
        <f t="shared" si="8"/>
        <v>10.328767123287671</v>
      </c>
      <c r="I111" s="245">
        <v>8</v>
      </c>
      <c r="J111" s="246">
        <v>0.03</v>
      </c>
      <c r="K111" s="247">
        <f t="shared" si="9"/>
        <v>0.12125</v>
      </c>
      <c r="L111" s="248">
        <v>25222</v>
      </c>
      <c r="M111" s="248">
        <v>1714.87</v>
      </c>
      <c r="N111" s="249">
        <f t="shared" si="5"/>
        <v>31587.099931506847</v>
      </c>
      <c r="O111" s="249">
        <f t="shared" si="6"/>
        <v>0</v>
      </c>
      <c r="P111" s="89">
        <v>0.05</v>
      </c>
      <c r="Q111" s="249">
        <f t="shared" si="7"/>
        <v>756.66</v>
      </c>
    </row>
    <row r="112" spans="2:17" s="90" customFormat="1" x14ac:dyDescent="0.25">
      <c r="B112" s="11">
        <v>108</v>
      </c>
      <c r="C112" s="244" t="s">
        <v>189</v>
      </c>
      <c r="D112" s="237">
        <v>5</v>
      </c>
      <c r="E112" s="11" t="s">
        <v>62</v>
      </c>
      <c r="F112" s="152">
        <v>40802</v>
      </c>
      <c r="G112" s="58">
        <v>44482</v>
      </c>
      <c r="H112" s="5">
        <f t="shared" si="8"/>
        <v>10.082191780821917</v>
      </c>
      <c r="I112" s="245">
        <v>8</v>
      </c>
      <c r="J112" s="246">
        <v>0.03</v>
      </c>
      <c r="K112" s="247">
        <f t="shared" si="9"/>
        <v>0.12125</v>
      </c>
      <c r="L112" s="248">
        <v>17100</v>
      </c>
      <c r="M112" s="248">
        <v>1613.22</v>
      </c>
      <c r="N112" s="249">
        <f t="shared" si="5"/>
        <v>20904.164383561641</v>
      </c>
      <c r="O112" s="249">
        <f t="shared" si="6"/>
        <v>0</v>
      </c>
      <c r="P112" s="89">
        <v>0.05</v>
      </c>
      <c r="Q112" s="249">
        <f t="shared" si="7"/>
        <v>513</v>
      </c>
    </row>
    <row r="113" spans="2:17" s="90" customFormat="1" x14ac:dyDescent="0.25">
      <c r="B113" s="11">
        <v>109</v>
      </c>
      <c r="C113" s="244" t="s">
        <v>190</v>
      </c>
      <c r="D113" s="237">
        <v>2</v>
      </c>
      <c r="E113" s="11" t="s">
        <v>62</v>
      </c>
      <c r="F113" s="152">
        <v>40802</v>
      </c>
      <c r="G113" s="58">
        <v>44482</v>
      </c>
      <c r="H113" s="5">
        <f t="shared" si="8"/>
        <v>10.082191780821917</v>
      </c>
      <c r="I113" s="245">
        <v>5</v>
      </c>
      <c r="J113" s="246">
        <v>0.03</v>
      </c>
      <c r="K113" s="247">
        <f t="shared" si="9"/>
        <v>0.19400000000000001</v>
      </c>
      <c r="L113" s="248">
        <v>29640</v>
      </c>
      <c r="M113" s="248">
        <v>0</v>
      </c>
      <c r="N113" s="249">
        <f t="shared" si="5"/>
        <v>57974.215890410953</v>
      </c>
      <c r="O113" s="249">
        <f t="shared" si="6"/>
        <v>0</v>
      </c>
      <c r="P113" s="89">
        <v>0.05</v>
      </c>
      <c r="Q113" s="249">
        <f t="shared" si="7"/>
        <v>0</v>
      </c>
    </row>
    <row r="114" spans="2:17" s="90" customFormat="1" x14ac:dyDescent="0.25">
      <c r="B114" s="11">
        <v>110</v>
      </c>
      <c r="C114" s="244" t="s">
        <v>191</v>
      </c>
      <c r="D114" s="237">
        <v>2</v>
      </c>
      <c r="E114" s="11" t="s">
        <v>62</v>
      </c>
      <c r="F114" s="152">
        <v>40739</v>
      </c>
      <c r="G114" s="58">
        <v>44482</v>
      </c>
      <c r="H114" s="5">
        <f t="shared" si="8"/>
        <v>10.254794520547945</v>
      </c>
      <c r="I114" s="245">
        <v>15</v>
      </c>
      <c r="J114" s="246">
        <v>0.03</v>
      </c>
      <c r="K114" s="247">
        <f t="shared" si="9"/>
        <v>6.4666666666666664E-2</v>
      </c>
      <c r="L114" s="248">
        <v>295944</v>
      </c>
      <c r="M114" s="248">
        <v>0</v>
      </c>
      <c r="N114" s="249">
        <f t="shared" si="5"/>
        <v>196253.30415342463</v>
      </c>
      <c r="O114" s="249">
        <f t="shared" si="6"/>
        <v>99690.695846575371</v>
      </c>
      <c r="P114" s="89">
        <v>0.05</v>
      </c>
      <c r="Q114" s="249">
        <f t="shared" si="7"/>
        <v>0</v>
      </c>
    </row>
    <row r="115" spans="2:17" s="90" customFormat="1" x14ac:dyDescent="0.25">
      <c r="B115" s="11">
        <v>111</v>
      </c>
      <c r="C115" s="244" t="s">
        <v>192</v>
      </c>
      <c r="D115" s="237">
        <v>15</v>
      </c>
      <c r="E115" s="11" t="s">
        <v>62</v>
      </c>
      <c r="F115" s="152">
        <v>40707</v>
      </c>
      <c r="G115" s="58">
        <v>44482</v>
      </c>
      <c r="H115" s="5">
        <f t="shared" si="8"/>
        <v>10.342465753424657</v>
      </c>
      <c r="I115" s="245">
        <v>15</v>
      </c>
      <c r="J115" s="246">
        <v>0.03</v>
      </c>
      <c r="K115" s="247">
        <f t="shared" si="9"/>
        <v>6.4666666666666664E-2</v>
      </c>
      <c r="L115" s="248">
        <v>79800</v>
      </c>
      <c r="M115" s="248">
        <v>5424.11</v>
      </c>
      <c r="N115" s="249">
        <f t="shared" si="5"/>
        <v>53371.260273972592</v>
      </c>
      <c r="O115" s="249">
        <f t="shared" si="6"/>
        <v>26428.739726027408</v>
      </c>
      <c r="P115" s="89">
        <v>0.05</v>
      </c>
      <c r="Q115" s="249">
        <f t="shared" si="7"/>
        <v>25107.302739726038</v>
      </c>
    </row>
    <row r="116" spans="2:17" s="90" customFormat="1" x14ac:dyDescent="0.25">
      <c r="B116" s="11">
        <v>112</v>
      </c>
      <c r="C116" s="244" t="s">
        <v>193</v>
      </c>
      <c r="D116" s="237">
        <v>12</v>
      </c>
      <c r="E116" s="11" t="s">
        <v>62</v>
      </c>
      <c r="F116" s="152">
        <v>40701</v>
      </c>
      <c r="G116" s="58">
        <v>44482</v>
      </c>
      <c r="H116" s="5">
        <f t="shared" si="8"/>
        <v>10.358904109589041</v>
      </c>
      <c r="I116" s="245">
        <v>8</v>
      </c>
      <c r="J116" s="246">
        <v>0.03</v>
      </c>
      <c r="K116" s="247">
        <f t="shared" si="9"/>
        <v>0.12125</v>
      </c>
      <c r="L116" s="248">
        <v>13965</v>
      </c>
      <c r="M116" s="248">
        <v>0</v>
      </c>
      <c r="N116" s="249">
        <f t="shared" si="5"/>
        <v>17540.279126712328</v>
      </c>
      <c r="O116" s="249">
        <f t="shared" si="6"/>
        <v>0</v>
      </c>
      <c r="P116" s="89">
        <v>0.05</v>
      </c>
      <c r="Q116" s="249">
        <f t="shared" si="7"/>
        <v>0</v>
      </c>
    </row>
    <row r="117" spans="2:17" s="90" customFormat="1" x14ac:dyDescent="0.25">
      <c r="B117" s="11">
        <v>113</v>
      </c>
      <c r="C117" s="244" t="s">
        <v>194</v>
      </c>
      <c r="D117" s="237">
        <v>10</v>
      </c>
      <c r="E117" s="11" t="s">
        <v>62</v>
      </c>
      <c r="F117" s="152">
        <v>40799</v>
      </c>
      <c r="G117" s="58">
        <v>44482</v>
      </c>
      <c r="H117" s="5">
        <f t="shared" si="8"/>
        <v>10.09041095890411</v>
      </c>
      <c r="I117" s="245">
        <v>5</v>
      </c>
      <c r="J117" s="246">
        <v>0.03</v>
      </c>
      <c r="K117" s="247">
        <f t="shared" si="9"/>
        <v>0.19400000000000001</v>
      </c>
      <c r="L117" s="248">
        <v>280560</v>
      </c>
      <c r="M117" s="248">
        <v>0</v>
      </c>
      <c r="N117" s="249">
        <f t="shared" si="5"/>
        <v>549207.34553424665</v>
      </c>
      <c r="O117" s="249">
        <f t="shared" si="6"/>
        <v>0</v>
      </c>
      <c r="P117" s="89">
        <v>0.05</v>
      </c>
      <c r="Q117" s="249">
        <f t="shared" si="7"/>
        <v>0</v>
      </c>
    </row>
    <row r="118" spans="2:17" s="90" customFormat="1" x14ac:dyDescent="0.25">
      <c r="B118" s="11">
        <v>114</v>
      </c>
      <c r="C118" s="244" t="s">
        <v>195</v>
      </c>
      <c r="D118" s="237">
        <v>4</v>
      </c>
      <c r="E118" s="11" t="s">
        <v>62</v>
      </c>
      <c r="F118" s="152">
        <v>40722</v>
      </c>
      <c r="G118" s="58">
        <v>44482</v>
      </c>
      <c r="H118" s="5">
        <f t="shared" si="8"/>
        <v>10.301369863013699</v>
      </c>
      <c r="I118" s="245">
        <v>5</v>
      </c>
      <c r="J118" s="246">
        <v>0.03</v>
      </c>
      <c r="K118" s="247">
        <f t="shared" si="9"/>
        <v>0.19400000000000001</v>
      </c>
      <c r="L118" s="248">
        <v>51072</v>
      </c>
      <c r="M118" s="248">
        <v>3474.51</v>
      </c>
      <c r="N118" s="249">
        <f t="shared" si="5"/>
        <v>102065.64295890412</v>
      </c>
      <c r="O118" s="249">
        <f t="shared" si="6"/>
        <v>0</v>
      </c>
      <c r="P118" s="89">
        <v>0.05</v>
      </c>
      <c r="Q118" s="249">
        <f t="shared" si="7"/>
        <v>1532.1599999999999</v>
      </c>
    </row>
    <row r="119" spans="2:17" s="90" customFormat="1" x14ac:dyDescent="0.25">
      <c r="B119" s="11">
        <v>115</v>
      </c>
      <c r="C119" s="244" t="s">
        <v>196</v>
      </c>
      <c r="D119" s="237">
        <v>2</v>
      </c>
      <c r="E119" s="11" t="s">
        <v>62</v>
      </c>
      <c r="F119" s="152">
        <v>40813</v>
      </c>
      <c r="G119" s="58">
        <v>44482</v>
      </c>
      <c r="H119" s="5">
        <f t="shared" si="8"/>
        <v>10.052054794520547</v>
      </c>
      <c r="I119" s="245">
        <v>5</v>
      </c>
      <c r="J119" s="246">
        <v>0.03</v>
      </c>
      <c r="K119" s="247">
        <f t="shared" si="9"/>
        <v>0.19400000000000001</v>
      </c>
      <c r="L119" s="248">
        <v>15390</v>
      </c>
      <c r="M119" s="248">
        <v>1453.54</v>
      </c>
      <c r="N119" s="249">
        <f t="shared" si="5"/>
        <v>30012.017917808222</v>
      </c>
      <c r="O119" s="249">
        <f t="shared" si="6"/>
        <v>0</v>
      </c>
      <c r="P119" s="89">
        <v>0.05</v>
      </c>
      <c r="Q119" s="249">
        <f t="shared" si="7"/>
        <v>461.7</v>
      </c>
    </row>
    <row r="120" spans="2:17" s="90" customFormat="1" x14ac:dyDescent="0.25">
      <c r="B120" s="11">
        <v>116</v>
      </c>
      <c r="C120" s="244" t="s">
        <v>197</v>
      </c>
      <c r="D120" s="237">
        <v>4</v>
      </c>
      <c r="E120" s="11" t="s">
        <v>62</v>
      </c>
      <c r="F120" s="152">
        <v>40806</v>
      </c>
      <c r="G120" s="58">
        <v>44482</v>
      </c>
      <c r="H120" s="5">
        <f t="shared" si="8"/>
        <v>10.07123287671233</v>
      </c>
      <c r="I120" s="245">
        <v>8</v>
      </c>
      <c r="J120" s="246">
        <v>0.03</v>
      </c>
      <c r="K120" s="247">
        <f t="shared" si="9"/>
        <v>0.12125</v>
      </c>
      <c r="L120" s="248">
        <v>31042</v>
      </c>
      <c r="M120" s="248">
        <v>2929.68</v>
      </c>
      <c r="N120" s="249">
        <f t="shared" si="5"/>
        <v>37906.53432876712</v>
      </c>
      <c r="O120" s="249">
        <f t="shared" si="6"/>
        <v>0</v>
      </c>
      <c r="P120" s="89">
        <v>0.05</v>
      </c>
      <c r="Q120" s="249">
        <f t="shared" si="7"/>
        <v>931.26</v>
      </c>
    </row>
    <row r="121" spans="2:17" s="90" customFormat="1" x14ac:dyDescent="0.25">
      <c r="B121" s="11">
        <v>117</v>
      </c>
      <c r="C121" s="244" t="s">
        <v>198</v>
      </c>
      <c r="D121" s="237">
        <v>8</v>
      </c>
      <c r="E121" s="11" t="s">
        <v>62</v>
      </c>
      <c r="F121" s="152">
        <v>40771</v>
      </c>
      <c r="G121" s="58">
        <v>44482</v>
      </c>
      <c r="H121" s="5">
        <f t="shared" si="8"/>
        <v>10.167123287671233</v>
      </c>
      <c r="I121" s="245">
        <v>10</v>
      </c>
      <c r="J121" s="246">
        <v>0.03</v>
      </c>
      <c r="K121" s="247">
        <f t="shared" si="9"/>
        <v>9.7000000000000003E-2</v>
      </c>
      <c r="L121" s="248">
        <v>208506</v>
      </c>
      <c r="M121" s="248">
        <v>17854.38</v>
      </c>
      <c r="N121" s="249">
        <f t="shared" si="5"/>
        <v>205630.90219726029</v>
      </c>
      <c r="O121" s="249">
        <f t="shared" si="6"/>
        <v>2875.0978027397068</v>
      </c>
      <c r="P121" s="89">
        <v>0.05</v>
      </c>
      <c r="Q121" s="249">
        <f t="shared" si="7"/>
        <v>6255.1799999999994</v>
      </c>
    </row>
    <row r="122" spans="2:17" s="90" customFormat="1" x14ac:dyDescent="0.25">
      <c r="B122" s="11">
        <v>118</v>
      </c>
      <c r="C122" s="244" t="s">
        <v>199</v>
      </c>
      <c r="D122" s="237">
        <v>2</v>
      </c>
      <c r="E122" s="11" t="s">
        <v>62</v>
      </c>
      <c r="F122" s="152">
        <v>40806</v>
      </c>
      <c r="G122" s="58">
        <v>44482</v>
      </c>
      <c r="H122" s="5">
        <f t="shared" si="8"/>
        <v>10.07123287671233</v>
      </c>
      <c r="I122" s="245">
        <v>8</v>
      </c>
      <c r="J122" s="246">
        <v>0.03</v>
      </c>
      <c r="K122" s="247">
        <f t="shared" si="9"/>
        <v>0.12125</v>
      </c>
      <c r="L122" s="248">
        <v>29925</v>
      </c>
      <c r="M122" s="248">
        <v>2824.28</v>
      </c>
      <c r="N122" s="249">
        <f t="shared" si="5"/>
        <v>36542.524315068498</v>
      </c>
      <c r="O122" s="249">
        <f t="shared" si="6"/>
        <v>0</v>
      </c>
      <c r="P122" s="89">
        <v>0.05</v>
      </c>
      <c r="Q122" s="249">
        <f t="shared" si="7"/>
        <v>897.75</v>
      </c>
    </row>
    <row r="123" spans="2:17" s="90" customFormat="1" x14ac:dyDescent="0.25">
      <c r="B123" s="11">
        <v>119</v>
      </c>
      <c r="C123" s="244" t="s">
        <v>200</v>
      </c>
      <c r="D123" s="237">
        <v>60</v>
      </c>
      <c r="E123" s="11" t="s">
        <v>62</v>
      </c>
      <c r="F123" s="152">
        <v>40695</v>
      </c>
      <c r="G123" s="58">
        <v>44482</v>
      </c>
      <c r="H123" s="5">
        <f t="shared" si="8"/>
        <v>10.375342465753425</v>
      </c>
      <c r="I123" s="245">
        <v>8</v>
      </c>
      <c r="J123" s="246">
        <v>0.03</v>
      </c>
      <c r="K123" s="247">
        <f t="shared" si="9"/>
        <v>0.12125</v>
      </c>
      <c r="L123" s="248">
        <v>1931331</v>
      </c>
      <c r="M123" s="248">
        <v>131181.35</v>
      </c>
      <c r="N123" s="249">
        <f t="shared" si="5"/>
        <v>2429634.2404417805</v>
      </c>
      <c r="O123" s="249">
        <f t="shared" si="6"/>
        <v>0</v>
      </c>
      <c r="P123" s="89">
        <v>0.05</v>
      </c>
      <c r="Q123" s="249">
        <f t="shared" si="7"/>
        <v>57939.93</v>
      </c>
    </row>
    <row r="124" spans="2:17" s="90" customFormat="1" x14ac:dyDescent="0.25">
      <c r="B124" s="11">
        <v>120</v>
      </c>
      <c r="C124" s="244" t="s">
        <v>201</v>
      </c>
      <c r="D124" s="237">
        <v>2</v>
      </c>
      <c r="E124" s="11" t="s">
        <v>62</v>
      </c>
      <c r="F124" s="152">
        <v>40865</v>
      </c>
      <c r="G124" s="58">
        <v>44482</v>
      </c>
      <c r="H124" s="5">
        <f t="shared" si="8"/>
        <v>9.9095890410958898</v>
      </c>
      <c r="I124" s="245">
        <v>5</v>
      </c>
      <c r="J124" s="246">
        <v>0.03</v>
      </c>
      <c r="K124" s="247">
        <f t="shared" si="9"/>
        <v>0.19400000000000001</v>
      </c>
      <c r="L124" s="248">
        <v>5244</v>
      </c>
      <c r="M124" s="248">
        <v>0</v>
      </c>
      <c r="N124" s="249">
        <f t="shared" si="5"/>
        <v>10081.381676712328</v>
      </c>
      <c r="O124" s="249">
        <f t="shared" si="6"/>
        <v>0</v>
      </c>
      <c r="P124" s="89">
        <v>0.05</v>
      </c>
      <c r="Q124" s="249">
        <f t="shared" si="7"/>
        <v>0</v>
      </c>
    </row>
    <row r="125" spans="2:17" s="90" customFormat="1" x14ac:dyDescent="0.25">
      <c r="B125" s="11">
        <v>121</v>
      </c>
      <c r="C125" s="244" t="s">
        <v>202</v>
      </c>
      <c r="D125" s="237">
        <v>6</v>
      </c>
      <c r="E125" s="11" t="s">
        <v>62</v>
      </c>
      <c r="F125" s="152">
        <v>40865</v>
      </c>
      <c r="G125" s="58">
        <v>44482</v>
      </c>
      <c r="H125" s="5">
        <f t="shared" si="8"/>
        <v>9.9095890410958898</v>
      </c>
      <c r="I125" s="245">
        <v>8</v>
      </c>
      <c r="J125" s="246">
        <v>0.03</v>
      </c>
      <c r="K125" s="247">
        <f t="shared" si="9"/>
        <v>0.12125</v>
      </c>
      <c r="L125" s="248">
        <v>8550</v>
      </c>
      <c r="M125" s="248">
        <v>0</v>
      </c>
      <c r="N125" s="249">
        <f t="shared" si="5"/>
        <v>10273.147089041095</v>
      </c>
      <c r="O125" s="249">
        <f t="shared" si="6"/>
        <v>0</v>
      </c>
      <c r="P125" s="89">
        <v>0.05</v>
      </c>
      <c r="Q125" s="249">
        <f t="shared" si="7"/>
        <v>0</v>
      </c>
    </row>
    <row r="126" spans="2:17" s="90" customFormat="1" x14ac:dyDescent="0.25">
      <c r="B126" s="11">
        <v>122</v>
      </c>
      <c r="C126" s="244" t="s">
        <v>203</v>
      </c>
      <c r="D126" s="237">
        <v>2</v>
      </c>
      <c r="E126" s="11" t="s">
        <v>62</v>
      </c>
      <c r="F126" s="152">
        <v>40885</v>
      </c>
      <c r="G126" s="58">
        <v>44482</v>
      </c>
      <c r="H126" s="5">
        <f t="shared" si="8"/>
        <v>9.8547945205479444</v>
      </c>
      <c r="I126" s="245">
        <v>10</v>
      </c>
      <c r="J126" s="246">
        <v>0.03</v>
      </c>
      <c r="K126" s="247">
        <f t="shared" si="9"/>
        <v>9.7000000000000003E-2</v>
      </c>
      <c r="L126" s="248">
        <v>9690</v>
      </c>
      <c r="M126" s="248">
        <v>0</v>
      </c>
      <c r="N126" s="249">
        <f t="shared" si="5"/>
        <v>9262.81701369863</v>
      </c>
      <c r="O126" s="249">
        <f t="shared" si="6"/>
        <v>427.18298630136997</v>
      </c>
      <c r="P126" s="89">
        <v>0.05</v>
      </c>
      <c r="Q126" s="249">
        <f t="shared" si="7"/>
        <v>0</v>
      </c>
    </row>
    <row r="127" spans="2:17" s="90" customFormat="1" x14ac:dyDescent="0.25">
      <c r="B127" s="11">
        <v>123</v>
      </c>
      <c r="C127" s="244" t="s">
        <v>204</v>
      </c>
      <c r="D127" s="237">
        <v>2</v>
      </c>
      <c r="E127" s="11" t="s">
        <v>62</v>
      </c>
      <c r="F127" s="152">
        <v>40891</v>
      </c>
      <c r="G127" s="58">
        <v>44482</v>
      </c>
      <c r="H127" s="5">
        <f t="shared" si="8"/>
        <v>9.838356164383562</v>
      </c>
      <c r="I127" s="245">
        <v>8</v>
      </c>
      <c r="J127" s="246">
        <v>0.03</v>
      </c>
      <c r="K127" s="247">
        <f t="shared" si="9"/>
        <v>0.12125</v>
      </c>
      <c r="L127" s="248">
        <v>16644</v>
      </c>
      <c r="M127" s="248">
        <v>1996.76</v>
      </c>
      <c r="N127" s="249">
        <f t="shared" si="5"/>
        <v>19854.638999999999</v>
      </c>
      <c r="O127" s="249">
        <f t="shared" si="6"/>
        <v>0</v>
      </c>
      <c r="P127" s="89">
        <v>0.05</v>
      </c>
      <c r="Q127" s="249">
        <f t="shared" si="7"/>
        <v>499.32</v>
      </c>
    </row>
    <row r="128" spans="2:17" s="90" customFormat="1" x14ac:dyDescent="0.25">
      <c r="B128" s="11">
        <v>124</v>
      </c>
      <c r="C128" s="244" t="s">
        <v>205</v>
      </c>
      <c r="D128" s="237">
        <v>8</v>
      </c>
      <c r="E128" s="11" t="s">
        <v>62</v>
      </c>
      <c r="F128" s="152">
        <v>40920</v>
      </c>
      <c r="G128" s="58">
        <v>44482</v>
      </c>
      <c r="H128" s="5">
        <f t="shared" si="8"/>
        <v>9.7589041095890412</v>
      </c>
      <c r="I128" s="245">
        <v>8</v>
      </c>
      <c r="J128" s="246">
        <v>0.03</v>
      </c>
      <c r="K128" s="247">
        <f t="shared" si="9"/>
        <v>0.12125</v>
      </c>
      <c r="L128" s="248">
        <v>69316</v>
      </c>
      <c r="M128" s="248">
        <v>8897.24</v>
      </c>
      <c r="N128" s="249">
        <f t="shared" si="5"/>
        <v>82019.343917808219</v>
      </c>
      <c r="O128" s="249">
        <f t="shared" si="6"/>
        <v>0</v>
      </c>
      <c r="P128" s="89">
        <v>0.05</v>
      </c>
      <c r="Q128" s="249">
        <f t="shared" si="7"/>
        <v>2079.48</v>
      </c>
    </row>
    <row r="129" spans="2:17" s="90" customFormat="1" x14ac:dyDescent="0.25">
      <c r="B129" s="11">
        <v>125</v>
      </c>
      <c r="C129" s="244" t="s">
        <v>206</v>
      </c>
      <c r="D129" s="237">
        <v>10</v>
      </c>
      <c r="E129" s="11" t="s">
        <v>62</v>
      </c>
      <c r="F129" s="152">
        <v>40911</v>
      </c>
      <c r="G129" s="58">
        <v>44482</v>
      </c>
      <c r="H129" s="5">
        <f t="shared" si="8"/>
        <v>9.7835616438356166</v>
      </c>
      <c r="I129" s="245">
        <v>5</v>
      </c>
      <c r="J129" s="246">
        <v>0.03</v>
      </c>
      <c r="K129" s="247">
        <f t="shared" si="9"/>
        <v>0.19400000000000001</v>
      </c>
      <c r="L129" s="248">
        <v>5560</v>
      </c>
      <c r="M129" s="248">
        <v>0</v>
      </c>
      <c r="N129" s="249">
        <f t="shared" si="5"/>
        <v>10552.94093150685</v>
      </c>
      <c r="O129" s="249">
        <f t="shared" si="6"/>
        <v>0</v>
      </c>
      <c r="P129" s="89">
        <v>0.05</v>
      </c>
      <c r="Q129" s="249">
        <f t="shared" si="7"/>
        <v>0</v>
      </c>
    </row>
    <row r="130" spans="2:17" s="90" customFormat="1" x14ac:dyDescent="0.25">
      <c r="B130" s="11">
        <v>126</v>
      </c>
      <c r="C130" s="244" t="s">
        <v>207</v>
      </c>
      <c r="D130" s="237">
        <v>4</v>
      </c>
      <c r="E130" s="11" t="s">
        <v>62</v>
      </c>
      <c r="F130" s="152">
        <v>40908</v>
      </c>
      <c r="G130" s="58">
        <v>44482</v>
      </c>
      <c r="H130" s="5">
        <f t="shared" si="8"/>
        <v>9.7917808219178077</v>
      </c>
      <c r="I130" s="245">
        <v>10</v>
      </c>
      <c r="J130" s="246">
        <v>0.03</v>
      </c>
      <c r="K130" s="247">
        <f t="shared" si="9"/>
        <v>9.7000000000000003E-2</v>
      </c>
      <c r="L130" s="248">
        <v>665422</v>
      </c>
      <c r="M130" s="248">
        <v>0</v>
      </c>
      <c r="N130" s="249">
        <f t="shared" si="5"/>
        <v>632019.63867397257</v>
      </c>
      <c r="O130" s="249">
        <f t="shared" si="6"/>
        <v>33402.361326027429</v>
      </c>
      <c r="P130" s="89">
        <v>0.05</v>
      </c>
      <c r="Q130" s="249">
        <f t="shared" si="7"/>
        <v>0</v>
      </c>
    </row>
    <row r="131" spans="2:17" s="90" customFormat="1" x14ac:dyDescent="0.25">
      <c r="B131" s="11">
        <v>127</v>
      </c>
      <c r="C131" s="244" t="s">
        <v>208</v>
      </c>
      <c r="D131" s="237">
        <v>5</v>
      </c>
      <c r="E131" s="11" t="s">
        <v>62</v>
      </c>
      <c r="F131" s="152">
        <v>40949</v>
      </c>
      <c r="G131" s="58">
        <v>44482</v>
      </c>
      <c r="H131" s="5">
        <f t="shared" si="8"/>
        <v>9.6794520547945204</v>
      </c>
      <c r="I131" s="245">
        <v>15</v>
      </c>
      <c r="J131" s="246">
        <v>0.03</v>
      </c>
      <c r="K131" s="247">
        <f t="shared" si="9"/>
        <v>6.4666666666666664E-2</v>
      </c>
      <c r="L131" s="248">
        <v>5778</v>
      </c>
      <c r="M131" s="248">
        <v>0</v>
      </c>
      <c r="N131" s="249">
        <f t="shared" si="5"/>
        <v>3616.6691835616439</v>
      </c>
      <c r="O131" s="249">
        <f t="shared" si="6"/>
        <v>2161.3308164383561</v>
      </c>
      <c r="P131" s="89">
        <v>0.05</v>
      </c>
      <c r="Q131" s="249">
        <f t="shared" si="7"/>
        <v>0</v>
      </c>
    </row>
    <row r="132" spans="2:17" s="90" customFormat="1" x14ac:dyDescent="0.25">
      <c r="B132" s="11">
        <v>128</v>
      </c>
      <c r="C132" s="244" t="s">
        <v>209</v>
      </c>
      <c r="D132" s="237">
        <v>1</v>
      </c>
      <c r="E132" s="11" t="s">
        <v>62</v>
      </c>
      <c r="F132" s="152">
        <v>40962</v>
      </c>
      <c r="G132" s="58">
        <v>44482</v>
      </c>
      <c r="H132" s="5">
        <f t="shared" si="8"/>
        <v>9.6438356164383556</v>
      </c>
      <c r="I132" s="245">
        <v>5</v>
      </c>
      <c r="J132" s="246">
        <v>0.03</v>
      </c>
      <c r="K132" s="247">
        <f t="shared" si="9"/>
        <v>0.19400000000000001</v>
      </c>
      <c r="L132" s="248">
        <v>68947</v>
      </c>
      <c r="M132" s="248">
        <v>0</v>
      </c>
      <c r="N132" s="249">
        <f t="shared" si="5"/>
        <v>128993.22564383561</v>
      </c>
      <c r="O132" s="249">
        <f t="shared" si="6"/>
        <v>0</v>
      </c>
      <c r="P132" s="89">
        <v>0.05</v>
      </c>
      <c r="Q132" s="249">
        <f t="shared" si="7"/>
        <v>0</v>
      </c>
    </row>
    <row r="133" spans="2:17" s="90" customFormat="1" x14ac:dyDescent="0.25">
      <c r="B133" s="11">
        <v>129</v>
      </c>
      <c r="C133" s="244" t="s">
        <v>210</v>
      </c>
      <c r="D133" s="237">
        <v>5</v>
      </c>
      <c r="E133" s="11" t="s">
        <v>62</v>
      </c>
      <c r="F133" s="152">
        <v>40939</v>
      </c>
      <c r="G133" s="58">
        <v>44482</v>
      </c>
      <c r="H133" s="5">
        <f t="shared" si="8"/>
        <v>9.706849315068494</v>
      </c>
      <c r="I133" s="245">
        <v>5</v>
      </c>
      <c r="J133" s="246">
        <v>0.03</v>
      </c>
      <c r="K133" s="247">
        <f t="shared" si="9"/>
        <v>0.19400000000000001</v>
      </c>
      <c r="L133" s="248">
        <v>6156</v>
      </c>
      <c r="M133" s="248">
        <v>0</v>
      </c>
      <c r="N133" s="249">
        <f t="shared" ref="N133:N196" si="10">L133*K133*H133</f>
        <v>11592.54069041096</v>
      </c>
      <c r="O133" s="249">
        <f t="shared" ref="O133:O196" si="11">MAX(L133-N133,0)</f>
        <v>0</v>
      </c>
      <c r="P133" s="89">
        <v>0.05</v>
      </c>
      <c r="Q133" s="249">
        <f t="shared" ref="Q133:Q196" si="12">IF(M133&lt;=0,0,IF(O133&lt;=J133*L133,J133*L133,O133*(1-P133)))</f>
        <v>0</v>
      </c>
    </row>
    <row r="134" spans="2:17" s="90" customFormat="1" x14ac:dyDescent="0.25">
      <c r="B134" s="11">
        <v>130</v>
      </c>
      <c r="C134" s="244" t="s">
        <v>203</v>
      </c>
      <c r="D134" s="237">
        <v>1</v>
      </c>
      <c r="E134" s="11" t="s">
        <v>62</v>
      </c>
      <c r="F134" s="152">
        <v>40938</v>
      </c>
      <c r="G134" s="58">
        <v>44482</v>
      </c>
      <c r="H134" s="5">
        <f t="shared" ref="H134:H197" si="13">(G134-F134)/365</f>
        <v>9.7095890410958905</v>
      </c>
      <c r="I134" s="245">
        <v>10</v>
      </c>
      <c r="J134" s="246">
        <v>0.03</v>
      </c>
      <c r="K134" s="247">
        <f t="shared" ref="K134:K197" si="14">(1-J134)/I134</f>
        <v>9.7000000000000003E-2</v>
      </c>
      <c r="L134" s="248">
        <v>26334</v>
      </c>
      <c r="M134" s="248">
        <v>3388.13</v>
      </c>
      <c r="N134" s="249">
        <f t="shared" si="10"/>
        <v>24802.154827397262</v>
      </c>
      <c r="O134" s="249">
        <f t="shared" si="11"/>
        <v>1531.8451726027379</v>
      </c>
      <c r="P134" s="89">
        <v>0.05</v>
      </c>
      <c r="Q134" s="249">
        <f t="shared" si="12"/>
        <v>1455.2529139726009</v>
      </c>
    </row>
    <row r="135" spans="2:17" s="90" customFormat="1" x14ac:dyDescent="0.25">
      <c r="B135" s="11">
        <v>131</v>
      </c>
      <c r="C135" s="244" t="s">
        <v>211</v>
      </c>
      <c r="D135" s="237">
        <v>8</v>
      </c>
      <c r="E135" s="11" t="s">
        <v>62</v>
      </c>
      <c r="F135" s="152">
        <v>40966</v>
      </c>
      <c r="G135" s="58">
        <v>44482</v>
      </c>
      <c r="H135" s="5">
        <f t="shared" si="13"/>
        <v>9.632876712328768</v>
      </c>
      <c r="I135" s="245">
        <v>8</v>
      </c>
      <c r="J135" s="246">
        <v>0.03</v>
      </c>
      <c r="K135" s="247">
        <f t="shared" si="14"/>
        <v>0.12125</v>
      </c>
      <c r="L135" s="248">
        <v>21790</v>
      </c>
      <c r="M135" s="248">
        <v>0</v>
      </c>
      <c r="N135" s="249">
        <f t="shared" si="10"/>
        <v>25450.421506849318</v>
      </c>
      <c r="O135" s="249">
        <f t="shared" si="11"/>
        <v>0</v>
      </c>
      <c r="P135" s="89">
        <v>0.05</v>
      </c>
      <c r="Q135" s="249">
        <f t="shared" si="12"/>
        <v>0</v>
      </c>
    </row>
    <row r="136" spans="2:17" s="90" customFormat="1" x14ac:dyDescent="0.25">
      <c r="B136" s="11">
        <v>132</v>
      </c>
      <c r="C136" s="244" t="s">
        <v>212</v>
      </c>
      <c r="D136" s="237">
        <v>8</v>
      </c>
      <c r="E136" s="11" t="s">
        <v>62</v>
      </c>
      <c r="F136" s="152">
        <v>40962</v>
      </c>
      <c r="G136" s="58">
        <v>44482</v>
      </c>
      <c r="H136" s="5">
        <f t="shared" si="13"/>
        <v>9.6438356164383556</v>
      </c>
      <c r="I136" s="245">
        <v>8</v>
      </c>
      <c r="J136" s="246">
        <v>0.03</v>
      </c>
      <c r="K136" s="247">
        <f t="shared" si="14"/>
        <v>0.12125</v>
      </c>
      <c r="L136" s="248">
        <v>8322</v>
      </c>
      <c r="M136" s="248">
        <v>1139.3699999999999</v>
      </c>
      <c r="N136" s="249">
        <f t="shared" si="10"/>
        <v>9731.0399999999991</v>
      </c>
      <c r="O136" s="249">
        <f t="shared" si="11"/>
        <v>0</v>
      </c>
      <c r="P136" s="89">
        <v>0.05</v>
      </c>
      <c r="Q136" s="249">
        <f t="shared" si="12"/>
        <v>249.66</v>
      </c>
    </row>
    <row r="137" spans="2:17" s="90" customFormat="1" x14ac:dyDescent="0.25">
      <c r="B137" s="11">
        <v>133</v>
      </c>
      <c r="C137" s="244" t="s">
        <v>213</v>
      </c>
      <c r="D137" s="237">
        <v>5</v>
      </c>
      <c r="E137" s="11" t="s">
        <v>62</v>
      </c>
      <c r="F137" s="152">
        <v>40968</v>
      </c>
      <c r="G137" s="58">
        <v>44482</v>
      </c>
      <c r="H137" s="5">
        <f t="shared" si="13"/>
        <v>9.6273972602739732</v>
      </c>
      <c r="I137" s="245">
        <v>5</v>
      </c>
      <c r="J137" s="246">
        <v>0.03</v>
      </c>
      <c r="K137" s="247">
        <f t="shared" si="14"/>
        <v>0.19400000000000001</v>
      </c>
      <c r="L137" s="248">
        <v>48100</v>
      </c>
      <c r="M137" s="248">
        <v>6590.82</v>
      </c>
      <c r="N137" s="249">
        <f t="shared" si="10"/>
        <v>89837.094794520555</v>
      </c>
      <c r="O137" s="249">
        <f t="shared" si="11"/>
        <v>0</v>
      </c>
      <c r="P137" s="89">
        <v>0.05</v>
      </c>
      <c r="Q137" s="249">
        <f t="shared" si="12"/>
        <v>1443</v>
      </c>
    </row>
    <row r="138" spans="2:17" s="90" customFormat="1" x14ac:dyDescent="0.25">
      <c r="B138" s="11">
        <v>134</v>
      </c>
      <c r="C138" s="244" t="s">
        <v>214</v>
      </c>
      <c r="D138" s="237">
        <v>5</v>
      </c>
      <c r="E138" s="11" t="s">
        <v>62</v>
      </c>
      <c r="F138" s="152">
        <v>40966</v>
      </c>
      <c r="G138" s="58">
        <v>44482</v>
      </c>
      <c r="H138" s="5">
        <f t="shared" si="13"/>
        <v>9.632876712328768</v>
      </c>
      <c r="I138" s="245">
        <v>5</v>
      </c>
      <c r="J138" s="246">
        <v>0.03</v>
      </c>
      <c r="K138" s="247">
        <f t="shared" si="14"/>
        <v>0.19400000000000001</v>
      </c>
      <c r="L138" s="248">
        <v>46628</v>
      </c>
      <c r="M138" s="248">
        <v>0</v>
      </c>
      <c r="N138" s="249">
        <f t="shared" si="10"/>
        <v>87137.384416438363</v>
      </c>
      <c r="O138" s="249">
        <f t="shared" si="11"/>
        <v>0</v>
      </c>
      <c r="P138" s="89">
        <v>0.05</v>
      </c>
      <c r="Q138" s="249">
        <f t="shared" si="12"/>
        <v>0</v>
      </c>
    </row>
    <row r="139" spans="2:17" s="90" customFormat="1" x14ac:dyDescent="0.25">
      <c r="B139" s="11">
        <v>135</v>
      </c>
      <c r="C139" s="244" t="s">
        <v>215</v>
      </c>
      <c r="D139" s="237">
        <v>1</v>
      </c>
      <c r="E139" s="11" t="s">
        <v>62</v>
      </c>
      <c r="F139" s="152">
        <v>41024</v>
      </c>
      <c r="G139" s="58">
        <v>44482</v>
      </c>
      <c r="H139" s="5">
        <f t="shared" si="13"/>
        <v>9.4739726027397264</v>
      </c>
      <c r="I139" s="245">
        <v>8</v>
      </c>
      <c r="J139" s="246">
        <v>0.03</v>
      </c>
      <c r="K139" s="247">
        <f t="shared" si="14"/>
        <v>0.12125</v>
      </c>
      <c r="L139" s="248">
        <v>8322</v>
      </c>
      <c r="M139" s="248">
        <v>1276.99</v>
      </c>
      <c r="N139" s="249">
        <f t="shared" si="10"/>
        <v>9559.6410000000014</v>
      </c>
      <c r="O139" s="249">
        <f t="shared" si="11"/>
        <v>0</v>
      </c>
      <c r="P139" s="89">
        <v>0.05</v>
      </c>
      <c r="Q139" s="249">
        <f t="shared" si="12"/>
        <v>249.66</v>
      </c>
    </row>
    <row r="140" spans="2:17" s="90" customFormat="1" x14ac:dyDescent="0.25">
      <c r="B140" s="11">
        <v>136</v>
      </c>
      <c r="C140" s="244" t="s">
        <v>145</v>
      </c>
      <c r="D140" s="237">
        <v>1</v>
      </c>
      <c r="E140" s="11" t="s">
        <v>62</v>
      </c>
      <c r="F140" s="152">
        <v>41024</v>
      </c>
      <c r="G140" s="58">
        <v>44482</v>
      </c>
      <c r="H140" s="5">
        <f t="shared" si="13"/>
        <v>9.4739726027397264</v>
      </c>
      <c r="I140" s="245">
        <v>10</v>
      </c>
      <c r="J140" s="246">
        <v>0.03</v>
      </c>
      <c r="K140" s="247">
        <f t="shared" si="14"/>
        <v>9.7000000000000003E-2</v>
      </c>
      <c r="L140" s="248">
        <v>5894</v>
      </c>
      <c r="M140" s="248">
        <v>0</v>
      </c>
      <c r="N140" s="249">
        <f t="shared" si="10"/>
        <v>5416.440668493151</v>
      </c>
      <c r="O140" s="249">
        <f t="shared" si="11"/>
        <v>477.55933150684905</v>
      </c>
      <c r="P140" s="89">
        <v>0.05</v>
      </c>
      <c r="Q140" s="249">
        <f t="shared" si="12"/>
        <v>0</v>
      </c>
    </row>
    <row r="141" spans="2:17" s="90" customFormat="1" x14ac:dyDescent="0.25">
      <c r="B141" s="11">
        <v>137</v>
      </c>
      <c r="C141" s="244" t="s">
        <v>215</v>
      </c>
      <c r="D141" s="237">
        <v>1</v>
      </c>
      <c r="E141" s="11" t="s">
        <v>62</v>
      </c>
      <c r="F141" s="152">
        <v>41024</v>
      </c>
      <c r="G141" s="58">
        <v>44482</v>
      </c>
      <c r="H141" s="5">
        <f t="shared" si="13"/>
        <v>9.4739726027397264</v>
      </c>
      <c r="I141" s="245">
        <v>8</v>
      </c>
      <c r="J141" s="246">
        <v>0.03</v>
      </c>
      <c r="K141" s="247">
        <f t="shared" si="14"/>
        <v>0.12125</v>
      </c>
      <c r="L141" s="248">
        <v>8322</v>
      </c>
      <c r="M141" s="248">
        <v>1276.99</v>
      </c>
      <c r="N141" s="249">
        <f t="shared" si="10"/>
        <v>9559.6410000000014</v>
      </c>
      <c r="O141" s="249">
        <f t="shared" si="11"/>
        <v>0</v>
      </c>
      <c r="P141" s="89">
        <v>0.05</v>
      </c>
      <c r="Q141" s="249">
        <f t="shared" si="12"/>
        <v>249.66</v>
      </c>
    </row>
    <row r="142" spans="2:17" s="90" customFormat="1" x14ac:dyDescent="0.25">
      <c r="B142" s="11">
        <v>138</v>
      </c>
      <c r="C142" s="244" t="s">
        <v>145</v>
      </c>
      <c r="D142" s="237">
        <v>2</v>
      </c>
      <c r="E142" s="11" t="s">
        <v>62</v>
      </c>
      <c r="F142" s="152">
        <v>41024</v>
      </c>
      <c r="G142" s="58">
        <v>44482</v>
      </c>
      <c r="H142" s="5">
        <f t="shared" si="13"/>
        <v>9.4739726027397264</v>
      </c>
      <c r="I142" s="245">
        <v>10</v>
      </c>
      <c r="J142" s="246">
        <v>0.03</v>
      </c>
      <c r="K142" s="247">
        <f t="shared" si="14"/>
        <v>9.7000000000000003E-2</v>
      </c>
      <c r="L142" s="248">
        <v>5894</v>
      </c>
      <c r="M142" s="248">
        <v>0</v>
      </c>
      <c r="N142" s="249">
        <f t="shared" si="10"/>
        <v>5416.440668493151</v>
      </c>
      <c r="O142" s="249">
        <f t="shared" si="11"/>
        <v>477.55933150684905</v>
      </c>
      <c r="P142" s="89">
        <v>0.05</v>
      </c>
      <c r="Q142" s="249">
        <f t="shared" si="12"/>
        <v>0</v>
      </c>
    </row>
    <row r="143" spans="2:17" s="90" customFormat="1" x14ac:dyDescent="0.25">
      <c r="B143" s="11">
        <v>139</v>
      </c>
      <c r="C143" s="244" t="s">
        <v>216</v>
      </c>
      <c r="D143" s="237">
        <v>79</v>
      </c>
      <c r="E143" s="11" t="s">
        <v>62</v>
      </c>
      <c r="F143" s="152">
        <v>41005</v>
      </c>
      <c r="G143" s="58">
        <v>44482</v>
      </c>
      <c r="H143" s="5">
        <f t="shared" si="13"/>
        <v>9.5260273972602736</v>
      </c>
      <c r="I143" s="245">
        <v>5</v>
      </c>
      <c r="J143" s="246">
        <v>0.03</v>
      </c>
      <c r="K143" s="247">
        <f t="shared" si="14"/>
        <v>0.19400000000000001</v>
      </c>
      <c r="L143" s="248">
        <v>12312</v>
      </c>
      <c r="M143" s="248">
        <v>0</v>
      </c>
      <c r="N143" s="249">
        <f t="shared" si="10"/>
        <v>22753.18316712329</v>
      </c>
      <c r="O143" s="249">
        <f t="shared" si="11"/>
        <v>0</v>
      </c>
      <c r="P143" s="89">
        <v>0.05</v>
      </c>
      <c r="Q143" s="249">
        <f t="shared" si="12"/>
        <v>0</v>
      </c>
    </row>
    <row r="144" spans="2:17" s="90" customFormat="1" x14ac:dyDescent="0.25">
      <c r="B144" s="11">
        <v>140</v>
      </c>
      <c r="C144" s="244" t="s">
        <v>217</v>
      </c>
      <c r="D144" s="237">
        <v>4</v>
      </c>
      <c r="E144" s="11" t="s">
        <v>62</v>
      </c>
      <c r="F144" s="152">
        <v>41025</v>
      </c>
      <c r="G144" s="58">
        <v>44482</v>
      </c>
      <c r="H144" s="5">
        <f t="shared" si="13"/>
        <v>9.4712328767123282</v>
      </c>
      <c r="I144" s="245">
        <v>8</v>
      </c>
      <c r="J144" s="246">
        <v>0.03</v>
      </c>
      <c r="K144" s="247">
        <f t="shared" si="14"/>
        <v>0.12125</v>
      </c>
      <c r="L144" s="248">
        <v>30226</v>
      </c>
      <c r="M144" s="248">
        <v>0</v>
      </c>
      <c r="N144" s="249">
        <f t="shared" si="10"/>
        <v>34711.145047945203</v>
      </c>
      <c r="O144" s="249">
        <f t="shared" si="11"/>
        <v>0</v>
      </c>
      <c r="P144" s="89">
        <v>0.05</v>
      </c>
      <c r="Q144" s="249">
        <f t="shared" si="12"/>
        <v>0</v>
      </c>
    </row>
    <row r="145" spans="2:17" s="90" customFormat="1" x14ac:dyDescent="0.25">
      <c r="B145" s="11">
        <v>141</v>
      </c>
      <c r="C145" s="244" t="s">
        <v>217</v>
      </c>
      <c r="D145" s="237">
        <v>68</v>
      </c>
      <c r="E145" s="11" t="s">
        <v>62</v>
      </c>
      <c r="F145" s="152">
        <v>41025</v>
      </c>
      <c r="G145" s="58">
        <v>44482</v>
      </c>
      <c r="H145" s="5">
        <f t="shared" si="13"/>
        <v>9.4712328767123282</v>
      </c>
      <c r="I145" s="245">
        <v>8</v>
      </c>
      <c r="J145" s="246">
        <v>0.03</v>
      </c>
      <c r="K145" s="247">
        <f t="shared" si="14"/>
        <v>0.12125</v>
      </c>
      <c r="L145" s="248">
        <v>26008</v>
      </c>
      <c r="M145" s="248">
        <v>0</v>
      </c>
      <c r="N145" s="249">
        <f t="shared" si="10"/>
        <v>29867.248739726023</v>
      </c>
      <c r="O145" s="249">
        <f t="shared" si="11"/>
        <v>0</v>
      </c>
      <c r="P145" s="89">
        <v>0.05</v>
      </c>
      <c r="Q145" s="249">
        <f t="shared" si="12"/>
        <v>0</v>
      </c>
    </row>
    <row r="146" spans="2:17" s="90" customFormat="1" x14ac:dyDescent="0.25">
      <c r="B146" s="11">
        <v>142</v>
      </c>
      <c r="C146" s="244" t="s">
        <v>218</v>
      </c>
      <c r="D146" s="237">
        <v>68</v>
      </c>
      <c r="E146" s="11" t="s">
        <v>62</v>
      </c>
      <c r="F146" s="152">
        <v>41025</v>
      </c>
      <c r="G146" s="58">
        <v>44482</v>
      </c>
      <c r="H146" s="5">
        <f t="shared" si="13"/>
        <v>9.4712328767123282</v>
      </c>
      <c r="I146" s="245">
        <v>5</v>
      </c>
      <c r="J146" s="246">
        <v>0.03</v>
      </c>
      <c r="K146" s="247">
        <f t="shared" si="14"/>
        <v>0.19400000000000001</v>
      </c>
      <c r="L146" s="248">
        <v>0</v>
      </c>
      <c r="M146" s="248">
        <v>0</v>
      </c>
      <c r="N146" s="249">
        <f t="shared" si="10"/>
        <v>0</v>
      </c>
      <c r="O146" s="249">
        <f t="shared" si="11"/>
        <v>0</v>
      </c>
      <c r="P146" s="89">
        <v>0.05</v>
      </c>
      <c r="Q146" s="249">
        <f t="shared" si="12"/>
        <v>0</v>
      </c>
    </row>
    <row r="147" spans="2:17" s="90" customFormat="1" x14ac:dyDescent="0.25">
      <c r="B147" s="11">
        <v>143</v>
      </c>
      <c r="C147" s="244" t="s">
        <v>215</v>
      </c>
      <c r="D147" s="237">
        <v>68</v>
      </c>
      <c r="E147" s="11" t="s">
        <v>62</v>
      </c>
      <c r="F147" s="152">
        <v>41034</v>
      </c>
      <c r="G147" s="58">
        <v>44482</v>
      </c>
      <c r="H147" s="5">
        <f t="shared" si="13"/>
        <v>9.4465753424657528</v>
      </c>
      <c r="I147" s="245">
        <v>8</v>
      </c>
      <c r="J147" s="246">
        <v>0.03</v>
      </c>
      <c r="K147" s="247">
        <f t="shared" si="14"/>
        <v>0.12125</v>
      </c>
      <c r="L147" s="248">
        <v>8322</v>
      </c>
      <c r="M147" s="248">
        <v>1340.99</v>
      </c>
      <c r="N147" s="249">
        <f t="shared" si="10"/>
        <v>9531.9959999999992</v>
      </c>
      <c r="O147" s="249">
        <f t="shared" si="11"/>
        <v>0</v>
      </c>
      <c r="P147" s="89">
        <v>0.05</v>
      </c>
      <c r="Q147" s="249">
        <f t="shared" si="12"/>
        <v>249.66</v>
      </c>
    </row>
    <row r="148" spans="2:17" s="90" customFormat="1" x14ac:dyDescent="0.25">
      <c r="B148" s="11">
        <v>144</v>
      </c>
      <c r="C148" s="244" t="s">
        <v>145</v>
      </c>
      <c r="D148" s="237">
        <v>68</v>
      </c>
      <c r="E148" s="11" t="s">
        <v>62</v>
      </c>
      <c r="F148" s="152">
        <v>41034</v>
      </c>
      <c r="G148" s="58">
        <v>44482</v>
      </c>
      <c r="H148" s="5">
        <f t="shared" si="13"/>
        <v>9.4465753424657528</v>
      </c>
      <c r="I148" s="245">
        <v>10</v>
      </c>
      <c r="J148" s="246">
        <v>0.03</v>
      </c>
      <c r="K148" s="247">
        <f t="shared" si="14"/>
        <v>9.7000000000000003E-2</v>
      </c>
      <c r="L148" s="248">
        <v>5894</v>
      </c>
      <c r="M148" s="248">
        <v>0</v>
      </c>
      <c r="N148" s="249">
        <f t="shared" si="10"/>
        <v>5400.7771616438349</v>
      </c>
      <c r="O148" s="249">
        <f t="shared" si="11"/>
        <v>493.22283835616508</v>
      </c>
      <c r="P148" s="89">
        <v>0.05</v>
      </c>
      <c r="Q148" s="249">
        <f t="shared" si="12"/>
        <v>0</v>
      </c>
    </row>
    <row r="149" spans="2:17" s="90" customFormat="1" x14ac:dyDescent="0.25">
      <c r="B149" s="11">
        <v>145</v>
      </c>
      <c r="C149" s="244" t="s">
        <v>219</v>
      </c>
      <c r="D149" s="237">
        <v>68</v>
      </c>
      <c r="E149" s="11" t="s">
        <v>62</v>
      </c>
      <c r="F149" s="152">
        <v>41039</v>
      </c>
      <c r="G149" s="58">
        <v>44482</v>
      </c>
      <c r="H149" s="5">
        <f t="shared" si="13"/>
        <v>9.4328767123287669</v>
      </c>
      <c r="I149" s="245">
        <v>8</v>
      </c>
      <c r="J149" s="246">
        <v>0.03</v>
      </c>
      <c r="K149" s="247">
        <f t="shared" si="14"/>
        <v>0.12125</v>
      </c>
      <c r="L149" s="248">
        <v>22066</v>
      </c>
      <c r="M149" s="248">
        <v>3558.28</v>
      </c>
      <c r="N149" s="249">
        <f t="shared" si="10"/>
        <v>25237.685226027395</v>
      </c>
      <c r="O149" s="249">
        <f t="shared" si="11"/>
        <v>0</v>
      </c>
      <c r="P149" s="89">
        <v>0.05</v>
      </c>
      <c r="Q149" s="249">
        <f t="shared" si="12"/>
        <v>661.98</v>
      </c>
    </row>
    <row r="150" spans="2:17" s="90" customFormat="1" x14ac:dyDescent="0.25">
      <c r="B150" s="11">
        <v>146</v>
      </c>
      <c r="C150" s="244" t="s">
        <v>220</v>
      </c>
      <c r="D150" s="237">
        <v>55</v>
      </c>
      <c r="E150" s="11" t="s">
        <v>62</v>
      </c>
      <c r="F150" s="152">
        <v>41034</v>
      </c>
      <c r="G150" s="58">
        <v>44482</v>
      </c>
      <c r="H150" s="5">
        <f t="shared" si="13"/>
        <v>9.4465753424657528</v>
      </c>
      <c r="I150" s="245">
        <v>8</v>
      </c>
      <c r="J150" s="246">
        <v>0.03</v>
      </c>
      <c r="K150" s="247">
        <f t="shared" si="14"/>
        <v>0.12125</v>
      </c>
      <c r="L150" s="248">
        <v>16644</v>
      </c>
      <c r="M150" s="248">
        <v>2682.12</v>
      </c>
      <c r="N150" s="249">
        <f t="shared" si="10"/>
        <v>19063.991999999998</v>
      </c>
      <c r="O150" s="249">
        <f t="shared" si="11"/>
        <v>0</v>
      </c>
      <c r="P150" s="89">
        <v>0.05</v>
      </c>
      <c r="Q150" s="249">
        <f t="shared" si="12"/>
        <v>499.32</v>
      </c>
    </row>
    <row r="151" spans="2:17" s="90" customFormat="1" x14ac:dyDescent="0.25">
      <c r="B151" s="11">
        <v>147</v>
      </c>
      <c r="C151" s="244" t="s">
        <v>221</v>
      </c>
      <c r="D151" s="237">
        <v>34</v>
      </c>
      <c r="E151" s="11" t="s">
        <v>62</v>
      </c>
      <c r="F151" s="152">
        <v>41034</v>
      </c>
      <c r="G151" s="58">
        <v>44482</v>
      </c>
      <c r="H151" s="5">
        <f t="shared" si="13"/>
        <v>9.4465753424657528</v>
      </c>
      <c r="I151" s="245">
        <v>10</v>
      </c>
      <c r="J151" s="246">
        <v>0.03</v>
      </c>
      <c r="K151" s="247">
        <f t="shared" si="14"/>
        <v>9.7000000000000003E-2</v>
      </c>
      <c r="L151" s="248">
        <v>11138</v>
      </c>
      <c r="M151" s="248">
        <v>0</v>
      </c>
      <c r="N151" s="249">
        <f t="shared" si="10"/>
        <v>10205.947747945205</v>
      </c>
      <c r="O151" s="249">
        <f t="shared" si="11"/>
        <v>932.05225205479474</v>
      </c>
      <c r="P151" s="89">
        <v>0.05</v>
      </c>
      <c r="Q151" s="249">
        <f t="shared" si="12"/>
        <v>0</v>
      </c>
    </row>
    <row r="152" spans="2:17" s="90" customFormat="1" x14ac:dyDescent="0.25">
      <c r="B152" s="11">
        <v>148</v>
      </c>
      <c r="C152" s="244" t="s">
        <v>222</v>
      </c>
      <c r="D152" s="237">
        <v>68</v>
      </c>
      <c r="E152" s="11" t="s">
        <v>62</v>
      </c>
      <c r="F152" s="152">
        <v>41059</v>
      </c>
      <c r="G152" s="58">
        <v>44482</v>
      </c>
      <c r="H152" s="5">
        <f t="shared" si="13"/>
        <v>9.3780821917808215</v>
      </c>
      <c r="I152" s="245">
        <v>8</v>
      </c>
      <c r="J152" s="246">
        <v>0.03</v>
      </c>
      <c r="K152" s="247">
        <f t="shared" si="14"/>
        <v>0.12125</v>
      </c>
      <c r="L152" s="248">
        <v>8322</v>
      </c>
      <c r="M152" s="248">
        <v>1345.82</v>
      </c>
      <c r="N152" s="249">
        <f t="shared" si="10"/>
        <v>9462.8834999999999</v>
      </c>
      <c r="O152" s="249">
        <f t="shared" si="11"/>
        <v>0</v>
      </c>
      <c r="P152" s="89">
        <v>0.05</v>
      </c>
      <c r="Q152" s="249">
        <f t="shared" si="12"/>
        <v>249.66</v>
      </c>
    </row>
    <row r="153" spans="2:17" s="90" customFormat="1" x14ac:dyDescent="0.25">
      <c r="B153" s="11">
        <v>149</v>
      </c>
      <c r="C153" s="244" t="s">
        <v>223</v>
      </c>
      <c r="D153" s="237">
        <v>34</v>
      </c>
      <c r="E153" s="11" t="s">
        <v>62</v>
      </c>
      <c r="F153" s="152">
        <v>41059</v>
      </c>
      <c r="G153" s="58">
        <v>44482</v>
      </c>
      <c r="H153" s="5">
        <f t="shared" si="13"/>
        <v>9.3780821917808215</v>
      </c>
      <c r="I153" s="245">
        <v>5</v>
      </c>
      <c r="J153" s="246">
        <v>0.03</v>
      </c>
      <c r="K153" s="247">
        <f t="shared" si="14"/>
        <v>0.19400000000000001</v>
      </c>
      <c r="L153" s="248">
        <v>0</v>
      </c>
      <c r="M153" s="248">
        <v>0</v>
      </c>
      <c r="N153" s="249">
        <f t="shared" si="10"/>
        <v>0</v>
      </c>
      <c r="O153" s="249">
        <f t="shared" si="11"/>
        <v>0</v>
      </c>
      <c r="P153" s="89">
        <v>0.05</v>
      </c>
      <c r="Q153" s="249">
        <f t="shared" si="12"/>
        <v>0</v>
      </c>
    </row>
    <row r="154" spans="2:17" s="90" customFormat="1" x14ac:dyDescent="0.25">
      <c r="B154" s="11">
        <v>150</v>
      </c>
      <c r="C154" s="244" t="s">
        <v>117</v>
      </c>
      <c r="D154" s="237">
        <v>8</v>
      </c>
      <c r="E154" s="11" t="s">
        <v>62</v>
      </c>
      <c r="F154" s="152">
        <v>41072</v>
      </c>
      <c r="G154" s="58">
        <v>44482</v>
      </c>
      <c r="H154" s="5">
        <f t="shared" si="13"/>
        <v>9.3424657534246567</v>
      </c>
      <c r="I154" s="245">
        <v>5</v>
      </c>
      <c r="J154" s="246">
        <v>0.03</v>
      </c>
      <c r="K154" s="247">
        <f t="shared" si="14"/>
        <v>0.19400000000000001</v>
      </c>
      <c r="L154" s="248">
        <v>0</v>
      </c>
      <c r="M154" s="248">
        <v>0</v>
      </c>
      <c r="N154" s="249">
        <f t="shared" si="10"/>
        <v>0</v>
      </c>
      <c r="O154" s="249">
        <f t="shared" si="11"/>
        <v>0</v>
      </c>
      <c r="P154" s="89">
        <v>0.05</v>
      </c>
      <c r="Q154" s="249">
        <f t="shared" si="12"/>
        <v>0</v>
      </c>
    </row>
    <row r="155" spans="2:17" s="90" customFormat="1" x14ac:dyDescent="0.25">
      <c r="B155" s="11">
        <v>151</v>
      </c>
      <c r="C155" s="244" t="s">
        <v>224</v>
      </c>
      <c r="D155" s="237">
        <v>2</v>
      </c>
      <c r="E155" s="11" t="s">
        <v>62</v>
      </c>
      <c r="F155" s="152">
        <v>41073</v>
      </c>
      <c r="G155" s="58">
        <v>44482</v>
      </c>
      <c r="H155" s="5">
        <f t="shared" si="13"/>
        <v>9.3397260273972602</v>
      </c>
      <c r="I155" s="245">
        <v>5</v>
      </c>
      <c r="J155" s="246">
        <v>0.03</v>
      </c>
      <c r="K155" s="247">
        <f t="shared" si="14"/>
        <v>0.19400000000000001</v>
      </c>
      <c r="L155" s="248">
        <v>18810</v>
      </c>
      <c r="M155" s="248">
        <v>0</v>
      </c>
      <c r="N155" s="249">
        <f t="shared" si="10"/>
        <v>34081.967835616444</v>
      </c>
      <c r="O155" s="249">
        <f t="shared" si="11"/>
        <v>0</v>
      </c>
      <c r="P155" s="89">
        <v>0.05</v>
      </c>
      <c r="Q155" s="249">
        <f t="shared" si="12"/>
        <v>0</v>
      </c>
    </row>
    <row r="156" spans="2:17" s="90" customFormat="1" x14ac:dyDescent="0.25">
      <c r="B156" s="11">
        <v>152</v>
      </c>
      <c r="C156" s="244" t="s">
        <v>225</v>
      </c>
      <c r="D156" s="237">
        <v>15</v>
      </c>
      <c r="E156" s="11" t="s">
        <v>62</v>
      </c>
      <c r="F156" s="152">
        <v>41078</v>
      </c>
      <c r="G156" s="58">
        <v>44482</v>
      </c>
      <c r="H156" s="5">
        <f t="shared" si="13"/>
        <v>9.3260273972602743</v>
      </c>
      <c r="I156" s="245">
        <v>5</v>
      </c>
      <c r="J156" s="246">
        <v>0.03</v>
      </c>
      <c r="K156" s="247">
        <f t="shared" si="14"/>
        <v>0.19400000000000001</v>
      </c>
      <c r="L156" s="248">
        <v>0</v>
      </c>
      <c r="M156" s="248">
        <v>0</v>
      </c>
      <c r="N156" s="249">
        <f t="shared" si="10"/>
        <v>0</v>
      </c>
      <c r="O156" s="249">
        <f t="shared" si="11"/>
        <v>0</v>
      </c>
      <c r="P156" s="89">
        <v>0.05</v>
      </c>
      <c r="Q156" s="249">
        <f t="shared" si="12"/>
        <v>0</v>
      </c>
    </row>
    <row r="157" spans="2:17" s="90" customFormat="1" x14ac:dyDescent="0.25">
      <c r="B157" s="11">
        <v>153</v>
      </c>
      <c r="C157" s="244" t="s">
        <v>226</v>
      </c>
      <c r="D157" s="237">
        <v>30</v>
      </c>
      <c r="E157" s="11" t="s">
        <v>62</v>
      </c>
      <c r="F157" s="152">
        <v>41090</v>
      </c>
      <c r="G157" s="58">
        <v>44482</v>
      </c>
      <c r="H157" s="5">
        <f t="shared" si="13"/>
        <v>9.293150684931506</v>
      </c>
      <c r="I157" s="245">
        <v>10</v>
      </c>
      <c r="J157" s="246">
        <v>0.03</v>
      </c>
      <c r="K157" s="247">
        <f t="shared" si="14"/>
        <v>9.7000000000000003E-2</v>
      </c>
      <c r="L157" s="248">
        <v>10766</v>
      </c>
      <c r="M157" s="248">
        <v>0</v>
      </c>
      <c r="N157" s="249">
        <f t="shared" si="10"/>
        <v>9704.8558465753431</v>
      </c>
      <c r="O157" s="249">
        <f t="shared" si="11"/>
        <v>1061.1441534246569</v>
      </c>
      <c r="P157" s="89">
        <v>0.05</v>
      </c>
      <c r="Q157" s="249">
        <f t="shared" si="12"/>
        <v>0</v>
      </c>
    </row>
    <row r="158" spans="2:17" s="90" customFormat="1" x14ac:dyDescent="0.25">
      <c r="B158" s="11">
        <v>154</v>
      </c>
      <c r="C158" s="244" t="s">
        <v>227</v>
      </c>
      <c r="D158" s="237">
        <v>15</v>
      </c>
      <c r="E158" s="11" t="s">
        <v>62</v>
      </c>
      <c r="F158" s="152">
        <v>41092</v>
      </c>
      <c r="G158" s="58">
        <v>44482</v>
      </c>
      <c r="H158" s="5">
        <f t="shared" si="13"/>
        <v>9.287671232876713</v>
      </c>
      <c r="I158" s="245">
        <v>5</v>
      </c>
      <c r="J158" s="246">
        <v>0.03</v>
      </c>
      <c r="K158" s="247">
        <f t="shared" si="14"/>
        <v>0.19400000000000001</v>
      </c>
      <c r="L158" s="248">
        <v>7240</v>
      </c>
      <c r="M158" s="248">
        <v>1282.72</v>
      </c>
      <c r="N158" s="249">
        <f t="shared" si="10"/>
        <v>13045.091506849316</v>
      </c>
      <c r="O158" s="249">
        <f t="shared" si="11"/>
        <v>0</v>
      </c>
      <c r="P158" s="89">
        <v>0.05</v>
      </c>
      <c r="Q158" s="249">
        <f t="shared" si="12"/>
        <v>217.2</v>
      </c>
    </row>
    <row r="159" spans="2:17" s="90" customFormat="1" x14ac:dyDescent="0.25">
      <c r="B159" s="11">
        <v>155</v>
      </c>
      <c r="C159" s="244" t="s">
        <v>228</v>
      </c>
      <c r="D159" s="237">
        <v>75</v>
      </c>
      <c r="E159" s="11" t="s">
        <v>62</v>
      </c>
      <c r="F159" s="152">
        <v>41094</v>
      </c>
      <c r="G159" s="58">
        <v>44482</v>
      </c>
      <c r="H159" s="5">
        <f t="shared" si="13"/>
        <v>9.2821917808219183</v>
      </c>
      <c r="I159" s="245">
        <v>10</v>
      </c>
      <c r="J159" s="246">
        <v>0.03</v>
      </c>
      <c r="K159" s="247">
        <f t="shared" si="14"/>
        <v>9.7000000000000003E-2</v>
      </c>
      <c r="L159" s="248">
        <v>5472</v>
      </c>
      <c r="M159" s="248">
        <v>0</v>
      </c>
      <c r="N159" s="249">
        <f t="shared" si="10"/>
        <v>4926.8388821917806</v>
      </c>
      <c r="O159" s="249">
        <f t="shared" si="11"/>
        <v>545.16111780821939</v>
      </c>
      <c r="P159" s="89">
        <v>0.05</v>
      </c>
      <c r="Q159" s="249">
        <f t="shared" si="12"/>
        <v>0</v>
      </c>
    </row>
    <row r="160" spans="2:17" s="90" customFormat="1" x14ac:dyDescent="0.25">
      <c r="B160" s="11">
        <v>156</v>
      </c>
      <c r="C160" s="244" t="s">
        <v>229</v>
      </c>
      <c r="D160" s="237">
        <v>15</v>
      </c>
      <c r="E160" s="11" t="s">
        <v>62</v>
      </c>
      <c r="F160" s="152">
        <v>41113</v>
      </c>
      <c r="G160" s="58">
        <v>44482</v>
      </c>
      <c r="H160" s="5">
        <f t="shared" si="13"/>
        <v>9.2301369863013694</v>
      </c>
      <c r="I160" s="245">
        <v>8</v>
      </c>
      <c r="J160" s="246">
        <v>0.03</v>
      </c>
      <c r="K160" s="247">
        <f t="shared" si="14"/>
        <v>0.12125</v>
      </c>
      <c r="L160" s="248">
        <v>44889</v>
      </c>
      <c r="M160" s="248">
        <v>7977.94</v>
      </c>
      <c r="N160" s="249">
        <f t="shared" si="10"/>
        <v>50237.708825342466</v>
      </c>
      <c r="O160" s="249">
        <f t="shared" si="11"/>
        <v>0</v>
      </c>
      <c r="P160" s="89">
        <v>0.05</v>
      </c>
      <c r="Q160" s="249">
        <f t="shared" si="12"/>
        <v>1346.6699999999998</v>
      </c>
    </row>
    <row r="161" spans="2:17" s="90" customFormat="1" x14ac:dyDescent="0.25">
      <c r="B161" s="11">
        <v>157</v>
      </c>
      <c r="C161" s="244" t="s">
        <v>230</v>
      </c>
      <c r="D161" s="237">
        <v>30</v>
      </c>
      <c r="E161" s="11" t="s">
        <v>62</v>
      </c>
      <c r="F161" s="152">
        <v>41117</v>
      </c>
      <c r="G161" s="58">
        <v>44482</v>
      </c>
      <c r="H161" s="5">
        <f t="shared" si="13"/>
        <v>9.2191780821917817</v>
      </c>
      <c r="I161" s="245">
        <v>10</v>
      </c>
      <c r="J161" s="246">
        <v>0.03</v>
      </c>
      <c r="K161" s="247">
        <f t="shared" si="14"/>
        <v>9.7000000000000003E-2</v>
      </c>
      <c r="L161" s="248">
        <v>28074</v>
      </c>
      <c r="M161" s="248">
        <v>4992.5200000000004</v>
      </c>
      <c r="N161" s="249">
        <f t="shared" si="10"/>
        <v>25105.462931506852</v>
      </c>
      <c r="O161" s="249">
        <f t="shared" si="11"/>
        <v>2968.5370684931477</v>
      </c>
      <c r="P161" s="89">
        <v>0.05</v>
      </c>
      <c r="Q161" s="249">
        <f t="shared" si="12"/>
        <v>2820.1102150684901</v>
      </c>
    </row>
    <row r="162" spans="2:17" s="90" customFormat="1" x14ac:dyDescent="0.25">
      <c r="B162" s="11">
        <v>158</v>
      </c>
      <c r="C162" s="244" t="s">
        <v>231</v>
      </c>
      <c r="D162" s="237">
        <v>15</v>
      </c>
      <c r="E162" s="11" t="s">
        <v>62</v>
      </c>
      <c r="F162" s="152">
        <v>41151</v>
      </c>
      <c r="G162" s="58">
        <v>44482</v>
      </c>
      <c r="H162" s="5">
        <f t="shared" si="13"/>
        <v>9.1260273972602732</v>
      </c>
      <c r="I162" s="245">
        <v>8</v>
      </c>
      <c r="J162" s="246">
        <v>0.03</v>
      </c>
      <c r="K162" s="247">
        <f t="shared" si="14"/>
        <v>0.12125</v>
      </c>
      <c r="L162" s="248">
        <v>8322</v>
      </c>
      <c r="M162" s="248">
        <v>1547.32</v>
      </c>
      <c r="N162" s="249">
        <f t="shared" si="10"/>
        <v>9208.5494999999992</v>
      </c>
      <c r="O162" s="249">
        <f t="shared" si="11"/>
        <v>0</v>
      </c>
      <c r="P162" s="89">
        <v>0.05</v>
      </c>
      <c r="Q162" s="249">
        <f t="shared" si="12"/>
        <v>249.66</v>
      </c>
    </row>
    <row r="163" spans="2:17" s="90" customFormat="1" x14ac:dyDescent="0.25">
      <c r="B163" s="11">
        <v>159</v>
      </c>
      <c r="C163" s="244" t="s">
        <v>232</v>
      </c>
      <c r="D163" s="237">
        <v>15</v>
      </c>
      <c r="E163" s="11" t="s">
        <v>62</v>
      </c>
      <c r="F163" s="152">
        <v>41135</v>
      </c>
      <c r="G163" s="58">
        <v>44482</v>
      </c>
      <c r="H163" s="5">
        <f t="shared" si="13"/>
        <v>9.169863013698631</v>
      </c>
      <c r="I163" s="245">
        <v>10</v>
      </c>
      <c r="J163" s="246">
        <v>0.03</v>
      </c>
      <c r="K163" s="247">
        <f t="shared" si="14"/>
        <v>9.7000000000000003E-2</v>
      </c>
      <c r="L163" s="248">
        <v>22538</v>
      </c>
      <c r="M163" s="248">
        <v>4180.57</v>
      </c>
      <c r="N163" s="249">
        <f t="shared" si="10"/>
        <v>20047.026142465758</v>
      </c>
      <c r="O163" s="249">
        <f t="shared" si="11"/>
        <v>2490.9738575342417</v>
      </c>
      <c r="P163" s="89">
        <v>0.05</v>
      </c>
      <c r="Q163" s="249">
        <f t="shared" si="12"/>
        <v>2366.4251646575294</v>
      </c>
    </row>
    <row r="164" spans="2:17" s="90" customFormat="1" x14ac:dyDescent="0.25">
      <c r="B164" s="11">
        <v>160</v>
      </c>
      <c r="C164" s="244" t="s">
        <v>233</v>
      </c>
      <c r="D164" s="237">
        <v>30</v>
      </c>
      <c r="E164" s="11" t="s">
        <v>62</v>
      </c>
      <c r="F164" s="152">
        <v>41157</v>
      </c>
      <c r="G164" s="58">
        <v>44482</v>
      </c>
      <c r="H164" s="5">
        <f t="shared" si="13"/>
        <v>9.1095890410958908</v>
      </c>
      <c r="I164" s="245">
        <v>10</v>
      </c>
      <c r="J164" s="246">
        <v>0.03</v>
      </c>
      <c r="K164" s="247">
        <f t="shared" si="14"/>
        <v>9.7000000000000003E-2</v>
      </c>
      <c r="L164" s="248">
        <v>28060</v>
      </c>
      <c r="M164" s="248">
        <v>0</v>
      </c>
      <c r="N164" s="249">
        <f t="shared" si="10"/>
        <v>24794.661643835618</v>
      </c>
      <c r="O164" s="249">
        <f t="shared" si="11"/>
        <v>3265.3383561643823</v>
      </c>
      <c r="P164" s="89">
        <v>0.05</v>
      </c>
      <c r="Q164" s="249">
        <f t="shared" si="12"/>
        <v>0</v>
      </c>
    </row>
    <row r="165" spans="2:17" s="90" customFormat="1" x14ac:dyDescent="0.25">
      <c r="B165" s="11">
        <v>161</v>
      </c>
      <c r="C165" s="244" t="s">
        <v>222</v>
      </c>
      <c r="D165" s="237">
        <v>15</v>
      </c>
      <c r="E165" s="11" t="s">
        <v>62</v>
      </c>
      <c r="F165" s="152">
        <v>41074</v>
      </c>
      <c r="G165" s="58">
        <v>44482</v>
      </c>
      <c r="H165" s="5">
        <f t="shared" si="13"/>
        <v>9.3369863013698637</v>
      </c>
      <c r="I165" s="245">
        <v>8</v>
      </c>
      <c r="J165" s="246">
        <v>0.03</v>
      </c>
      <c r="K165" s="247">
        <f t="shared" si="14"/>
        <v>0.12125</v>
      </c>
      <c r="L165" s="248">
        <v>8322</v>
      </c>
      <c r="M165" s="248">
        <v>1410.26</v>
      </c>
      <c r="N165" s="249">
        <f t="shared" si="10"/>
        <v>9421.4160000000011</v>
      </c>
      <c r="O165" s="249">
        <f t="shared" si="11"/>
        <v>0</v>
      </c>
      <c r="P165" s="89">
        <v>0.05</v>
      </c>
      <c r="Q165" s="249">
        <f t="shared" si="12"/>
        <v>249.66</v>
      </c>
    </row>
    <row r="166" spans="2:17" s="90" customFormat="1" x14ac:dyDescent="0.25">
      <c r="B166" s="11">
        <v>162</v>
      </c>
      <c r="C166" s="244" t="s">
        <v>234</v>
      </c>
      <c r="D166" s="237">
        <v>15</v>
      </c>
      <c r="E166" s="11" t="s">
        <v>62</v>
      </c>
      <c r="F166" s="152">
        <v>41138</v>
      </c>
      <c r="G166" s="58">
        <v>44482</v>
      </c>
      <c r="H166" s="5">
        <f t="shared" si="13"/>
        <v>9.161643835616438</v>
      </c>
      <c r="I166" s="245">
        <v>8</v>
      </c>
      <c r="J166" s="246">
        <v>0.03</v>
      </c>
      <c r="K166" s="247">
        <f t="shared" si="14"/>
        <v>0.12125</v>
      </c>
      <c r="L166" s="248">
        <v>51153</v>
      </c>
      <c r="M166" s="248">
        <v>9492.59</v>
      </c>
      <c r="N166" s="249">
        <f t="shared" si="10"/>
        <v>56823.275013698621</v>
      </c>
      <c r="O166" s="249">
        <f t="shared" si="11"/>
        <v>0</v>
      </c>
      <c r="P166" s="89">
        <v>0.05</v>
      </c>
      <c r="Q166" s="249">
        <f t="shared" si="12"/>
        <v>1534.59</v>
      </c>
    </row>
    <row r="167" spans="2:17" s="90" customFormat="1" x14ac:dyDescent="0.25">
      <c r="B167" s="11">
        <v>163</v>
      </c>
      <c r="C167" s="244" t="s">
        <v>235</v>
      </c>
      <c r="D167" s="237">
        <v>45</v>
      </c>
      <c r="E167" s="11" t="s">
        <v>62</v>
      </c>
      <c r="F167" s="152">
        <v>41189</v>
      </c>
      <c r="G167" s="58">
        <v>44482</v>
      </c>
      <c r="H167" s="5">
        <f t="shared" si="13"/>
        <v>9.0219178082191789</v>
      </c>
      <c r="I167" s="245">
        <v>5</v>
      </c>
      <c r="J167" s="246">
        <v>0.03</v>
      </c>
      <c r="K167" s="247">
        <f t="shared" si="14"/>
        <v>0.19400000000000001</v>
      </c>
      <c r="L167" s="248">
        <v>0</v>
      </c>
      <c r="M167" s="248">
        <v>0</v>
      </c>
      <c r="N167" s="249">
        <f t="shared" si="10"/>
        <v>0</v>
      </c>
      <c r="O167" s="249">
        <f t="shared" si="11"/>
        <v>0</v>
      </c>
      <c r="P167" s="89">
        <v>0.05</v>
      </c>
      <c r="Q167" s="249">
        <f t="shared" si="12"/>
        <v>0</v>
      </c>
    </row>
    <row r="168" spans="2:17" s="90" customFormat="1" x14ac:dyDescent="0.25">
      <c r="B168" s="11">
        <v>164</v>
      </c>
      <c r="C168" s="244" t="s">
        <v>236</v>
      </c>
      <c r="D168" s="237">
        <v>15</v>
      </c>
      <c r="E168" s="11" t="s">
        <v>62</v>
      </c>
      <c r="F168" s="152">
        <v>41188</v>
      </c>
      <c r="G168" s="58">
        <v>44482</v>
      </c>
      <c r="H168" s="5">
        <f t="shared" si="13"/>
        <v>9.0246575342465754</v>
      </c>
      <c r="I168" s="245">
        <v>8</v>
      </c>
      <c r="J168" s="246">
        <v>0.03</v>
      </c>
      <c r="K168" s="247">
        <f t="shared" si="14"/>
        <v>0.12125</v>
      </c>
      <c r="L168" s="248">
        <v>58087</v>
      </c>
      <c r="M168" s="248">
        <v>0</v>
      </c>
      <c r="N168" s="249">
        <f t="shared" si="10"/>
        <v>63561.102965753424</v>
      </c>
      <c r="O168" s="249">
        <f t="shared" si="11"/>
        <v>0</v>
      </c>
      <c r="P168" s="89">
        <v>0.05</v>
      </c>
      <c r="Q168" s="249">
        <f t="shared" si="12"/>
        <v>0</v>
      </c>
    </row>
    <row r="169" spans="2:17" s="90" customFormat="1" x14ac:dyDescent="0.25">
      <c r="B169" s="11">
        <v>165</v>
      </c>
      <c r="C169" s="244" t="s">
        <v>237</v>
      </c>
      <c r="D169" s="237">
        <v>30</v>
      </c>
      <c r="E169" s="11" t="s">
        <v>62</v>
      </c>
      <c r="F169" s="152">
        <v>41194</v>
      </c>
      <c r="G169" s="58">
        <v>44482</v>
      </c>
      <c r="H169" s="5">
        <f t="shared" si="13"/>
        <v>9.0082191780821912</v>
      </c>
      <c r="I169" s="245">
        <v>10</v>
      </c>
      <c r="J169" s="246">
        <v>0.03</v>
      </c>
      <c r="K169" s="247">
        <f t="shared" si="14"/>
        <v>9.7000000000000003E-2</v>
      </c>
      <c r="L169" s="248">
        <v>14266</v>
      </c>
      <c r="M169" s="248">
        <v>2870.95</v>
      </c>
      <c r="N169" s="249">
        <f t="shared" si="10"/>
        <v>12465.591715068493</v>
      </c>
      <c r="O169" s="249">
        <f t="shared" si="11"/>
        <v>1800.4082849315073</v>
      </c>
      <c r="P169" s="89">
        <v>0.05</v>
      </c>
      <c r="Q169" s="249">
        <f t="shared" si="12"/>
        <v>1710.3878706849318</v>
      </c>
    </row>
    <row r="170" spans="2:17" s="90" customFormat="1" x14ac:dyDescent="0.25">
      <c r="B170" s="11">
        <v>166</v>
      </c>
      <c r="C170" s="244" t="s">
        <v>238</v>
      </c>
      <c r="D170" s="237">
        <v>15</v>
      </c>
      <c r="E170" s="11" t="s">
        <v>62</v>
      </c>
      <c r="F170" s="152">
        <v>41207</v>
      </c>
      <c r="G170" s="58">
        <v>44482</v>
      </c>
      <c r="H170" s="5">
        <f t="shared" si="13"/>
        <v>8.9726027397260282</v>
      </c>
      <c r="I170" s="245">
        <v>5</v>
      </c>
      <c r="J170" s="246">
        <v>0.03</v>
      </c>
      <c r="K170" s="247">
        <f t="shared" si="14"/>
        <v>0.19400000000000001</v>
      </c>
      <c r="L170" s="248">
        <v>16161</v>
      </c>
      <c r="M170" s="248">
        <v>0</v>
      </c>
      <c r="N170" s="249">
        <f t="shared" si="10"/>
        <v>28131.209178082194</v>
      </c>
      <c r="O170" s="249">
        <f t="shared" si="11"/>
        <v>0</v>
      </c>
      <c r="P170" s="89">
        <v>0.05</v>
      </c>
      <c r="Q170" s="249">
        <f t="shared" si="12"/>
        <v>0</v>
      </c>
    </row>
    <row r="171" spans="2:17" s="90" customFormat="1" x14ac:dyDescent="0.25">
      <c r="B171" s="11">
        <v>167</v>
      </c>
      <c r="C171" s="244" t="s">
        <v>137</v>
      </c>
      <c r="D171" s="237">
        <v>30</v>
      </c>
      <c r="E171" s="11" t="s">
        <v>62</v>
      </c>
      <c r="F171" s="152">
        <v>41213</v>
      </c>
      <c r="G171" s="58">
        <v>44482</v>
      </c>
      <c r="H171" s="5">
        <f t="shared" si="13"/>
        <v>8.956164383561644</v>
      </c>
      <c r="I171" s="245">
        <v>8</v>
      </c>
      <c r="J171" s="246">
        <v>0.03</v>
      </c>
      <c r="K171" s="247">
        <f t="shared" si="14"/>
        <v>0.12125</v>
      </c>
      <c r="L171" s="248">
        <v>0</v>
      </c>
      <c r="M171" s="248">
        <v>0</v>
      </c>
      <c r="N171" s="249">
        <f t="shared" si="10"/>
        <v>0</v>
      </c>
      <c r="O171" s="249">
        <f t="shared" si="11"/>
        <v>0</v>
      </c>
      <c r="P171" s="89">
        <v>0.05</v>
      </c>
      <c r="Q171" s="249">
        <f t="shared" si="12"/>
        <v>0</v>
      </c>
    </row>
    <row r="172" spans="2:17" s="90" customFormat="1" x14ac:dyDescent="0.25">
      <c r="B172" s="11">
        <v>168</v>
      </c>
      <c r="C172" s="244" t="s">
        <v>239</v>
      </c>
      <c r="D172" s="237">
        <v>32</v>
      </c>
      <c r="E172" s="11" t="s">
        <v>62</v>
      </c>
      <c r="F172" s="152">
        <v>41214</v>
      </c>
      <c r="G172" s="58">
        <v>44482</v>
      </c>
      <c r="H172" s="5">
        <f t="shared" si="13"/>
        <v>8.9534246575342458</v>
      </c>
      <c r="I172" s="245">
        <v>10</v>
      </c>
      <c r="J172" s="246">
        <v>0.03</v>
      </c>
      <c r="K172" s="247">
        <f t="shared" si="14"/>
        <v>9.7000000000000003E-2</v>
      </c>
      <c r="L172" s="248">
        <v>0</v>
      </c>
      <c r="M172" s="248">
        <v>0</v>
      </c>
      <c r="N172" s="249">
        <f t="shared" si="10"/>
        <v>0</v>
      </c>
      <c r="O172" s="249">
        <f t="shared" si="11"/>
        <v>0</v>
      </c>
      <c r="P172" s="89">
        <v>0.05</v>
      </c>
      <c r="Q172" s="249">
        <f t="shared" si="12"/>
        <v>0</v>
      </c>
    </row>
    <row r="173" spans="2:17" s="90" customFormat="1" x14ac:dyDescent="0.25">
      <c r="B173" s="11">
        <v>169</v>
      </c>
      <c r="C173" s="244" t="s">
        <v>240</v>
      </c>
      <c r="D173" s="237">
        <v>40</v>
      </c>
      <c r="E173" s="11" t="s">
        <v>62</v>
      </c>
      <c r="F173" s="152">
        <v>41214</v>
      </c>
      <c r="G173" s="58">
        <v>44482</v>
      </c>
      <c r="H173" s="5">
        <f t="shared" si="13"/>
        <v>8.9534246575342458</v>
      </c>
      <c r="I173" s="245">
        <v>8</v>
      </c>
      <c r="J173" s="246">
        <v>0.03</v>
      </c>
      <c r="K173" s="247">
        <f t="shared" si="14"/>
        <v>0.12125</v>
      </c>
      <c r="L173" s="248">
        <v>0</v>
      </c>
      <c r="M173" s="248">
        <v>0</v>
      </c>
      <c r="N173" s="249">
        <f t="shared" si="10"/>
        <v>0</v>
      </c>
      <c r="O173" s="249">
        <f t="shared" si="11"/>
        <v>0</v>
      </c>
      <c r="P173" s="89">
        <v>0.05</v>
      </c>
      <c r="Q173" s="249">
        <f t="shared" si="12"/>
        <v>0</v>
      </c>
    </row>
    <row r="174" spans="2:17" s="90" customFormat="1" x14ac:dyDescent="0.25">
      <c r="B174" s="11">
        <v>170</v>
      </c>
      <c r="C174" s="244" t="s">
        <v>241</v>
      </c>
      <c r="D174" s="237">
        <v>15</v>
      </c>
      <c r="E174" s="11" t="s">
        <v>62</v>
      </c>
      <c r="F174" s="152">
        <v>41230</v>
      </c>
      <c r="G174" s="58">
        <v>44482</v>
      </c>
      <c r="H174" s="5">
        <f t="shared" si="13"/>
        <v>8.9095890410958898</v>
      </c>
      <c r="I174" s="245">
        <v>10</v>
      </c>
      <c r="J174" s="246">
        <v>0.03</v>
      </c>
      <c r="K174" s="247">
        <f t="shared" si="14"/>
        <v>9.7000000000000003E-2</v>
      </c>
      <c r="L174" s="248">
        <v>4560</v>
      </c>
      <c r="M174" s="248">
        <v>0</v>
      </c>
      <c r="N174" s="249">
        <f t="shared" si="10"/>
        <v>3940.8894246575337</v>
      </c>
      <c r="O174" s="249">
        <f t="shared" si="11"/>
        <v>619.11057534246629</v>
      </c>
      <c r="P174" s="89">
        <v>0.05</v>
      </c>
      <c r="Q174" s="249">
        <f t="shared" si="12"/>
        <v>0</v>
      </c>
    </row>
    <row r="175" spans="2:17" s="90" customFormat="1" x14ac:dyDescent="0.25">
      <c r="B175" s="11">
        <v>171</v>
      </c>
      <c r="C175" s="244" t="s">
        <v>242</v>
      </c>
      <c r="D175" s="237">
        <v>15</v>
      </c>
      <c r="E175" s="11" t="s">
        <v>62</v>
      </c>
      <c r="F175" s="152">
        <v>41221</v>
      </c>
      <c r="G175" s="58">
        <v>44482</v>
      </c>
      <c r="H175" s="5">
        <f t="shared" si="13"/>
        <v>8.9342465753424651</v>
      </c>
      <c r="I175" s="245">
        <v>8</v>
      </c>
      <c r="J175" s="246">
        <v>0.03</v>
      </c>
      <c r="K175" s="247">
        <f t="shared" si="14"/>
        <v>0.12125</v>
      </c>
      <c r="L175" s="248">
        <v>11970</v>
      </c>
      <c r="M175" s="248">
        <v>0</v>
      </c>
      <c r="N175" s="249">
        <f t="shared" si="10"/>
        <v>12966.830445205478</v>
      </c>
      <c r="O175" s="249">
        <f t="shared" si="11"/>
        <v>0</v>
      </c>
      <c r="P175" s="89">
        <v>0.05</v>
      </c>
      <c r="Q175" s="249">
        <f t="shared" si="12"/>
        <v>0</v>
      </c>
    </row>
    <row r="176" spans="2:17" s="90" customFormat="1" x14ac:dyDescent="0.25">
      <c r="B176" s="11">
        <v>172</v>
      </c>
      <c r="C176" s="244" t="s">
        <v>243</v>
      </c>
      <c r="D176" s="237">
        <v>15</v>
      </c>
      <c r="E176" s="11" t="s">
        <v>62</v>
      </c>
      <c r="F176" s="152">
        <v>41230</v>
      </c>
      <c r="G176" s="58">
        <v>44482</v>
      </c>
      <c r="H176" s="5">
        <f t="shared" si="13"/>
        <v>8.9095890410958898</v>
      </c>
      <c r="I176" s="245">
        <v>5</v>
      </c>
      <c r="J176" s="246">
        <v>0.03</v>
      </c>
      <c r="K176" s="247">
        <f t="shared" si="14"/>
        <v>0.19400000000000001</v>
      </c>
      <c r="L176" s="248">
        <v>7296</v>
      </c>
      <c r="M176" s="248">
        <v>0</v>
      </c>
      <c r="N176" s="249">
        <f t="shared" si="10"/>
        <v>12610.846158904109</v>
      </c>
      <c r="O176" s="249">
        <f t="shared" si="11"/>
        <v>0</v>
      </c>
      <c r="P176" s="89">
        <v>0.05</v>
      </c>
      <c r="Q176" s="249">
        <f t="shared" si="12"/>
        <v>0</v>
      </c>
    </row>
    <row r="177" spans="2:17" s="90" customFormat="1" x14ac:dyDescent="0.25">
      <c r="B177" s="11">
        <v>173</v>
      </c>
      <c r="C177" s="244" t="s">
        <v>244</v>
      </c>
      <c r="D177" s="237">
        <v>15</v>
      </c>
      <c r="E177" s="11" t="s">
        <v>62</v>
      </c>
      <c r="F177" s="152">
        <v>41257</v>
      </c>
      <c r="G177" s="58">
        <v>44482</v>
      </c>
      <c r="H177" s="5">
        <f t="shared" si="13"/>
        <v>8.8356164383561637</v>
      </c>
      <c r="I177" s="245">
        <v>5</v>
      </c>
      <c r="J177" s="246">
        <v>0.03</v>
      </c>
      <c r="K177" s="247">
        <f t="shared" si="14"/>
        <v>0.19400000000000001</v>
      </c>
      <c r="L177" s="248">
        <v>8738</v>
      </c>
      <c r="M177" s="248">
        <v>1895.36</v>
      </c>
      <c r="N177" s="249">
        <f t="shared" si="10"/>
        <v>14977.889589041095</v>
      </c>
      <c r="O177" s="249">
        <f t="shared" si="11"/>
        <v>0</v>
      </c>
      <c r="P177" s="89">
        <v>0.05</v>
      </c>
      <c r="Q177" s="249">
        <f t="shared" si="12"/>
        <v>262.14</v>
      </c>
    </row>
    <row r="178" spans="2:17" s="90" customFormat="1" x14ac:dyDescent="0.25">
      <c r="B178" s="11">
        <v>174</v>
      </c>
      <c r="C178" s="244" t="s">
        <v>245</v>
      </c>
      <c r="D178" s="237">
        <v>35</v>
      </c>
      <c r="E178" s="11" t="s">
        <v>62</v>
      </c>
      <c r="F178" s="152">
        <v>41260</v>
      </c>
      <c r="G178" s="58">
        <v>44482</v>
      </c>
      <c r="H178" s="5">
        <f t="shared" si="13"/>
        <v>8.8273972602739725</v>
      </c>
      <c r="I178" s="245">
        <v>8</v>
      </c>
      <c r="J178" s="246">
        <v>0.03</v>
      </c>
      <c r="K178" s="247">
        <f t="shared" si="14"/>
        <v>0.12125</v>
      </c>
      <c r="L178" s="248">
        <v>5153</v>
      </c>
      <c r="M178" s="248">
        <v>0</v>
      </c>
      <c r="N178" s="249">
        <f t="shared" si="10"/>
        <v>5515.368842465753</v>
      </c>
      <c r="O178" s="249">
        <f t="shared" si="11"/>
        <v>0</v>
      </c>
      <c r="P178" s="89">
        <v>0.05</v>
      </c>
      <c r="Q178" s="249">
        <f t="shared" si="12"/>
        <v>0</v>
      </c>
    </row>
    <row r="179" spans="2:17" s="90" customFormat="1" x14ac:dyDescent="0.25">
      <c r="B179" s="11">
        <v>175</v>
      </c>
      <c r="C179" s="244" t="s">
        <v>246</v>
      </c>
      <c r="D179" s="237">
        <v>30</v>
      </c>
      <c r="E179" s="11" t="s">
        <v>62</v>
      </c>
      <c r="F179" s="152">
        <v>41253</v>
      </c>
      <c r="G179" s="58">
        <v>44482</v>
      </c>
      <c r="H179" s="5">
        <f t="shared" si="13"/>
        <v>8.8465753424657532</v>
      </c>
      <c r="I179" s="245">
        <v>5</v>
      </c>
      <c r="J179" s="246">
        <v>0.03</v>
      </c>
      <c r="K179" s="247">
        <f t="shared" si="14"/>
        <v>0.19400000000000001</v>
      </c>
      <c r="L179" s="248">
        <v>22908</v>
      </c>
      <c r="M179" s="248">
        <v>0</v>
      </c>
      <c r="N179" s="249">
        <f t="shared" si="10"/>
        <v>39315.525501369862</v>
      </c>
      <c r="O179" s="249">
        <f t="shared" si="11"/>
        <v>0</v>
      </c>
      <c r="P179" s="89">
        <v>0.05</v>
      </c>
      <c r="Q179" s="249">
        <f t="shared" si="12"/>
        <v>0</v>
      </c>
    </row>
    <row r="180" spans="2:17" s="90" customFormat="1" x14ac:dyDescent="0.25">
      <c r="B180" s="11">
        <v>176</v>
      </c>
      <c r="C180" s="244" t="s">
        <v>247</v>
      </c>
      <c r="D180" s="237">
        <v>15</v>
      </c>
      <c r="E180" s="11" t="s">
        <v>62</v>
      </c>
      <c r="F180" s="152">
        <v>41250</v>
      </c>
      <c r="G180" s="58">
        <v>44482</v>
      </c>
      <c r="H180" s="5">
        <f t="shared" si="13"/>
        <v>8.8547945205479444</v>
      </c>
      <c r="I180" s="245">
        <v>8</v>
      </c>
      <c r="J180" s="246">
        <v>0.03</v>
      </c>
      <c r="K180" s="247">
        <f t="shared" si="14"/>
        <v>0.12125</v>
      </c>
      <c r="L180" s="248">
        <v>31708</v>
      </c>
      <c r="M180" s="248">
        <v>0</v>
      </c>
      <c r="N180" s="249">
        <f t="shared" si="10"/>
        <v>34043.098739726025</v>
      </c>
      <c r="O180" s="249">
        <f t="shared" si="11"/>
        <v>0</v>
      </c>
      <c r="P180" s="89">
        <v>0.05</v>
      </c>
      <c r="Q180" s="249">
        <f t="shared" si="12"/>
        <v>0</v>
      </c>
    </row>
    <row r="181" spans="2:17" s="90" customFormat="1" x14ac:dyDescent="0.25">
      <c r="B181" s="11">
        <v>177</v>
      </c>
      <c r="C181" s="244" t="s">
        <v>248</v>
      </c>
      <c r="D181" s="237">
        <v>30</v>
      </c>
      <c r="E181" s="11" t="s">
        <v>62</v>
      </c>
      <c r="F181" s="152">
        <v>41253</v>
      </c>
      <c r="G181" s="58">
        <v>44482</v>
      </c>
      <c r="H181" s="5">
        <f t="shared" si="13"/>
        <v>8.8465753424657532</v>
      </c>
      <c r="I181" s="245">
        <v>5</v>
      </c>
      <c r="J181" s="246">
        <v>0.03</v>
      </c>
      <c r="K181" s="247">
        <f t="shared" si="14"/>
        <v>0.19400000000000001</v>
      </c>
      <c r="L181" s="248">
        <v>20878</v>
      </c>
      <c r="M181" s="248">
        <v>0</v>
      </c>
      <c r="N181" s="249">
        <f t="shared" si="10"/>
        <v>35831.567200000005</v>
      </c>
      <c r="O181" s="249">
        <f t="shared" si="11"/>
        <v>0</v>
      </c>
      <c r="P181" s="89">
        <v>0.05</v>
      </c>
      <c r="Q181" s="249">
        <f t="shared" si="12"/>
        <v>0</v>
      </c>
    </row>
    <row r="182" spans="2:17" s="90" customFormat="1" x14ac:dyDescent="0.25">
      <c r="B182" s="11">
        <v>178</v>
      </c>
      <c r="C182" s="244" t="s">
        <v>249</v>
      </c>
      <c r="D182" s="237">
        <v>15</v>
      </c>
      <c r="E182" s="11" t="s">
        <v>62</v>
      </c>
      <c r="F182" s="152">
        <v>41263</v>
      </c>
      <c r="G182" s="58">
        <v>44482</v>
      </c>
      <c r="H182" s="5">
        <f t="shared" si="13"/>
        <v>8.8191780821917813</v>
      </c>
      <c r="I182" s="245">
        <v>8</v>
      </c>
      <c r="J182" s="246">
        <v>0.03</v>
      </c>
      <c r="K182" s="247">
        <f t="shared" si="14"/>
        <v>0.12125</v>
      </c>
      <c r="L182" s="248">
        <v>18940</v>
      </c>
      <c r="M182" s="248">
        <v>4112.21</v>
      </c>
      <c r="N182" s="249">
        <f t="shared" si="10"/>
        <v>20253.02198630137</v>
      </c>
      <c r="O182" s="249">
        <f t="shared" si="11"/>
        <v>0</v>
      </c>
      <c r="P182" s="89">
        <v>0.05</v>
      </c>
      <c r="Q182" s="249">
        <f t="shared" si="12"/>
        <v>568.19999999999993</v>
      </c>
    </row>
    <row r="183" spans="2:17" s="90" customFormat="1" x14ac:dyDescent="0.25">
      <c r="B183" s="11">
        <v>179</v>
      </c>
      <c r="C183" s="244" t="s">
        <v>250</v>
      </c>
      <c r="D183" s="237">
        <v>35</v>
      </c>
      <c r="E183" s="11" t="s">
        <v>62</v>
      </c>
      <c r="F183" s="152">
        <v>41284</v>
      </c>
      <c r="G183" s="58">
        <v>44482</v>
      </c>
      <c r="H183" s="5">
        <f t="shared" si="13"/>
        <v>8.7616438356164377</v>
      </c>
      <c r="I183" s="245">
        <v>5</v>
      </c>
      <c r="J183" s="246">
        <v>0.03</v>
      </c>
      <c r="K183" s="247">
        <f t="shared" si="14"/>
        <v>0.19400000000000001</v>
      </c>
      <c r="L183" s="248">
        <v>9200</v>
      </c>
      <c r="M183" s="248">
        <v>0</v>
      </c>
      <c r="N183" s="249">
        <f t="shared" si="10"/>
        <v>15637.781917808217</v>
      </c>
      <c r="O183" s="249">
        <f t="shared" si="11"/>
        <v>0</v>
      </c>
      <c r="P183" s="89">
        <v>0.05</v>
      </c>
      <c r="Q183" s="249">
        <f t="shared" si="12"/>
        <v>0</v>
      </c>
    </row>
    <row r="184" spans="2:17" s="90" customFormat="1" x14ac:dyDescent="0.25">
      <c r="B184" s="11">
        <v>180</v>
      </c>
      <c r="C184" s="244" t="s">
        <v>251</v>
      </c>
      <c r="D184" s="237">
        <v>4</v>
      </c>
      <c r="E184" s="11" t="s">
        <v>62</v>
      </c>
      <c r="F184" s="152">
        <v>41293</v>
      </c>
      <c r="G184" s="58">
        <v>44482</v>
      </c>
      <c r="H184" s="5">
        <f t="shared" si="13"/>
        <v>8.7369863013698623</v>
      </c>
      <c r="I184" s="245">
        <v>8</v>
      </c>
      <c r="J184" s="246">
        <v>0.03</v>
      </c>
      <c r="K184" s="247">
        <f t="shared" si="14"/>
        <v>0.12125</v>
      </c>
      <c r="L184" s="248">
        <v>4719</v>
      </c>
      <c r="M184" s="248">
        <v>0</v>
      </c>
      <c r="N184" s="249">
        <f t="shared" si="10"/>
        <v>4999.1179006849316</v>
      </c>
      <c r="O184" s="249">
        <f t="shared" si="11"/>
        <v>0</v>
      </c>
      <c r="P184" s="89">
        <v>0.05</v>
      </c>
      <c r="Q184" s="249">
        <f t="shared" si="12"/>
        <v>0</v>
      </c>
    </row>
    <row r="185" spans="2:17" s="90" customFormat="1" x14ac:dyDescent="0.25">
      <c r="B185" s="11">
        <v>181</v>
      </c>
      <c r="C185" s="244" t="s">
        <v>252</v>
      </c>
      <c r="D185" s="237">
        <v>11</v>
      </c>
      <c r="E185" s="11" t="s">
        <v>62</v>
      </c>
      <c r="F185" s="152">
        <v>41318</v>
      </c>
      <c r="G185" s="58">
        <v>44482</v>
      </c>
      <c r="H185" s="5">
        <f t="shared" si="13"/>
        <v>8.668493150684931</v>
      </c>
      <c r="I185" s="245">
        <v>10</v>
      </c>
      <c r="J185" s="246">
        <v>0.03</v>
      </c>
      <c r="K185" s="247">
        <f t="shared" si="14"/>
        <v>9.7000000000000003E-2</v>
      </c>
      <c r="L185" s="248">
        <v>8322</v>
      </c>
      <c r="M185" s="248">
        <v>1933.5</v>
      </c>
      <c r="N185" s="249">
        <f t="shared" si="10"/>
        <v>6997.5024000000003</v>
      </c>
      <c r="O185" s="249">
        <f t="shared" si="11"/>
        <v>1324.4975999999997</v>
      </c>
      <c r="P185" s="89">
        <v>0.05</v>
      </c>
      <c r="Q185" s="249">
        <f t="shared" si="12"/>
        <v>1258.2727199999997</v>
      </c>
    </row>
    <row r="186" spans="2:17" s="90" customFormat="1" x14ac:dyDescent="0.25">
      <c r="B186" s="11">
        <v>182</v>
      </c>
      <c r="C186" s="244" t="s">
        <v>253</v>
      </c>
      <c r="D186" s="237">
        <v>1</v>
      </c>
      <c r="E186" s="11" t="s">
        <v>62</v>
      </c>
      <c r="F186" s="152">
        <v>41310</v>
      </c>
      <c r="G186" s="58">
        <v>44482</v>
      </c>
      <c r="H186" s="5">
        <f t="shared" si="13"/>
        <v>8.6904109589041099</v>
      </c>
      <c r="I186" s="245">
        <v>10</v>
      </c>
      <c r="J186" s="246">
        <v>0.03</v>
      </c>
      <c r="K186" s="247">
        <f t="shared" si="14"/>
        <v>9.7000000000000003E-2</v>
      </c>
      <c r="L186" s="248">
        <v>5260</v>
      </c>
      <c r="M186" s="248">
        <v>0</v>
      </c>
      <c r="N186" s="249">
        <f t="shared" si="10"/>
        <v>4434.0214794520552</v>
      </c>
      <c r="O186" s="249">
        <f t="shared" si="11"/>
        <v>825.97852054794475</v>
      </c>
      <c r="P186" s="89">
        <v>0.05</v>
      </c>
      <c r="Q186" s="249">
        <f t="shared" si="12"/>
        <v>0</v>
      </c>
    </row>
    <row r="187" spans="2:17" s="90" customFormat="1" x14ac:dyDescent="0.25">
      <c r="B187" s="11">
        <v>183</v>
      </c>
      <c r="C187" s="244" t="s">
        <v>254</v>
      </c>
      <c r="D187" s="237">
        <v>30</v>
      </c>
      <c r="E187" s="11" t="s">
        <v>62</v>
      </c>
      <c r="F187" s="152">
        <v>41310</v>
      </c>
      <c r="G187" s="58">
        <v>44482</v>
      </c>
      <c r="H187" s="5">
        <f t="shared" si="13"/>
        <v>8.6904109589041099</v>
      </c>
      <c r="I187" s="245">
        <v>8</v>
      </c>
      <c r="J187" s="246">
        <v>0.03</v>
      </c>
      <c r="K187" s="247">
        <f t="shared" si="14"/>
        <v>0.12125</v>
      </c>
      <c r="L187" s="248">
        <v>7752</v>
      </c>
      <c r="M187" s="248">
        <v>0</v>
      </c>
      <c r="N187" s="249">
        <f t="shared" si="10"/>
        <v>8168.3779726027396</v>
      </c>
      <c r="O187" s="249">
        <f t="shared" si="11"/>
        <v>0</v>
      </c>
      <c r="P187" s="89">
        <v>0.05</v>
      </c>
      <c r="Q187" s="249">
        <f t="shared" si="12"/>
        <v>0</v>
      </c>
    </row>
    <row r="188" spans="2:17" s="90" customFormat="1" x14ac:dyDescent="0.25">
      <c r="B188" s="11">
        <v>184</v>
      </c>
      <c r="C188" s="244" t="s">
        <v>255</v>
      </c>
      <c r="D188" s="237">
        <v>10</v>
      </c>
      <c r="E188" s="11" t="s">
        <v>62</v>
      </c>
      <c r="F188" s="152">
        <v>41335</v>
      </c>
      <c r="G188" s="58">
        <v>44482</v>
      </c>
      <c r="H188" s="5">
        <f t="shared" si="13"/>
        <v>8.6219178082191785</v>
      </c>
      <c r="I188" s="245">
        <v>5</v>
      </c>
      <c r="J188" s="246">
        <v>0.03</v>
      </c>
      <c r="K188" s="247">
        <f t="shared" si="14"/>
        <v>0.19400000000000001</v>
      </c>
      <c r="L188" s="248">
        <v>17955</v>
      </c>
      <c r="M188" s="248">
        <v>0</v>
      </c>
      <c r="N188" s="249">
        <f t="shared" si="10"/>
        <v>30032.467643835618</v>
      </c>
      <c r="O188" s="249">
        <f t="shared" si="11"/>
        <v>0</v>
      </c>
      <c r="P188" s="89">
        <v>0.05</v>
      </c>
      <c r="Q188" s="249">
        <f t="shared" si="12"/>
        <v>0</v>
      </c>
    </row>
    <row r="189" spans="2:17" s="90" customFormat="1" x14ac:dyDescent="0.25">
      <c r="B189" s="11">
        <v>185</v>
      </c>
      <c r="C189" s="244" t="s">
        <v>256</v>
      </c>
      <c r="D189" s="237">
        <v>1</v>
      </c>
      <c r="E189" s="11" t="s">
        <v>62</v>
      </c>
      <c r="F189" s="152">
        <v>41337</v>
      </c>
      <c r="G189" s="58">
        <v>44482</v>
      </c>
      <c r="H189" s="5">
        <f t="shared" si="13"/>
        <v>8.6164383561643838</v>
      </c>
      <c r="I189" s="245">
        <v>10</v>
      </c>
      <c r="J189" s="246">
        <v>0.03</v>
      </c>
      <c r="K189" s="247">
        <f t="shared" si="14"/>
        <v>9.7000000000000003E-2</v>
      </c>
      <c r="L189" s="248">
        <v>26272</v>
      </c>
      <c r="M189" s="248">
        <v>0</v>
      </c>
      <c r="N189" s="249">
        <f t="shared" si="10"/>
        <v>21957.993643835616</v>
      </c>
      <c r="O189" s="249">
        <f t="shared" si="11"/>
        <v>4314.0063561643838</v>
      </c>
      <c r="P189" s="89">
        <v>0.05</v>
      </c>
      <c r="Q189" s="249">
        <f t="shared" si="12"/>
        <v>0</v>
      </c>
    </row>
    <row r="190" spans="2:17" s="90" customFormat="1" x14ac:dyDescent="0.25">
      <c r="B190" s="11">
        <v>186</v>
      </c>
      <c r="C190" s="244" t="s">
        <v>257</v>
      </c>
      <c r="D190" s="237">
        <v>1</v>
      </c>
      <c r="E190" s="11" t="s">
        <v>62</v>
      </c>
      <c r="F190" s="152">
        <v>41346</v>
      </c>
      <c r="G190" s="58">
        <v>44482</v>
      </c>
      <c r="H190" s="5">
        <f t="shared" si="13"/>
        <v>8.5917808219178085</v>
      </c>
      <c r="I190" s="245">
        <v>8</v>
      </c>
      <c r="J190" s="246">
        <v>0.03</v>
      </c>
      <c r="K190" s="247">
        <f t="shared" si="14"/>
        <v>0.12125</v>
      </c>
      <c r="L190" s="248">
        <v>33288</v>
      </c>
      <c r="M190" s="248">
        <v>7985.42</v>
      </c>
      <c r="N190" s="249">
        <f t="shared" si="10"/>
        <v>34677.887999999999</v>
      </c>
      <c r="O190" s="249">
        <f t="shared" si="11"/>
        <v>0</v>
      </c>
      <c r="P190" s="89">
        <v>0.05</v>
      </c>
      <c r="Q190" s="249">
        <f t="shared" si="12"/>
        <v>998.64</v>
      </c>
    </row>
    <row r="191" spans="2:17" s="90" customFormat="1" x14ac:dyDescent="0.25">
      <c r="B191" s="11">
        <v>187</v>
      </c>
      <c r="C191" s="244" t="s">
        <v>258</v>
      </c>
      <c r="D191" s="237">
        <v>1</v>
      </c>
      <c r="E191" s="11" t="s">
        <v>62</v>
      </c>
      <c r="F191" s="152">
        <v>41306</v>
      </c>
      <c r="G191" s="58">
        <v>44482</v>
      </c>
      <c r="H191" s="5">
        <f t="shared" si="13"/>
        <v>8.7013698630136993</v>
      </c>
      <c r="I191" s="245">
        <v>8</v>
      </c>
      <c r="J191" s="246">
        <v>0.03</v>
      </c>
      <c r="K191" s="247">
        <f t="shared" si="14"/>
        <v>0.12125</v>
      </c>
      <c r="L191" s="248">
        <v>16885</v>
      </c>
      <c r="M191" s="248">
        <v>0</v>
      </c>
      <c r="N191" s="249">
        <f t="shared" si="10"/>
        <v>17814.368904109589</v>
      </c>
      <c r="O191" s="249">
        <f t="shared" si="11"/>
        <v>0</v>
      </c>
      <c r="P191" s="89">
        <v>0.05</v>
      </c>
      <c r="Q191" s="249">
        <f t="shared" si="12"/>
        <v>0</v>
      </c>
    </row>
    <row r="192" spans="2:17" s="90" customFormat="1" x14ac:dyDescent="0.25">
      <c r="B192" s="11">
        <v>188</v>
      </c>
      <c r="C192" s="244" t="s">
        <v>259</v>
      </c>
      <c r="D192" s="237">
        <v>8</v>
      </c>
      <c r="E192" s="11" t="s">
        <v>62</v>
      </c>
      <c r="F192" s="152">
        <v>41353</v>
      </c>
      <c r="G192" s="58">
        <v>44482</v>
      </c>
      <c r="H192" s="5">
        <f t="shared" si="13"/>
        <v>8.5726027397260278</v>
      </c>
      <c r="I192" s="245">
        <v>5</v>
      </c>
      <c r="J192" s="246">
        <v>0.03</v>
      </c>
      <c r="K192" s="247">
        <f t="shared" si="14"/>
        <v>0.19400000000000001</v>
      </c>
      <c r="L192" s="248">
        <v>15732</v>
      </c>
      <c r="M192" s="248">
        <v>0</v>
      </c>
      <c r="N192" s="249">
        <f t="shared" si="10"/>
        <v>26163.652142465759</v>
      </c>
      <c r="O192" s="249">
        <f t="shared" si="11"/>
        <v>0</v>
      </c>
      <c r="P192" s="89">
        <v>0.05</v>
      </c>
      <c r="Q192" s="249">
        <f t="shared" si="12"/>
        <v>0</v>
      </c>
    </row>
    <row r="193" spans="2:17" s="90" customFormat="1" x14ac:dyDescent="0.25">
      <c r="B193" s="11">
        <v>189</v>
      </c>
      <c r="C193" s="244" t="s">
        <v>260</v>
      </c>
      <c r="D193" s="237">
        <v>48</v>
      </c>
      <c r="E193" s="11" t="s">
        <v>62</v>
      </c>
      <c r="F193" s="152">
        <v>40862</v>
      </c>
      <c r="G193" s="58">
        <v>44482</v>
      </c>
      <c r="H193" s="5">
        <f t="shared" si="13"/>
        <v>9.9178082191780828</v>
      </c>
      <c r="I193" s="245">
        <v>8</v>
      </c>
      <c r="J193" s="246">
        <v>0.03</v>
      </c>
      <c r="K193" s="247">
        <f t="shared" si="14"/>
        <v>0.12125</v>
      </c>
      <c r="L193" s="248">
        <v>28272</v>
      </c>
      <c r="M193" s="248">
        <v>3152.06</v>
      </c>
      <c r="N193" s="249">
        <f t="shared" si="10"/>
        <v>33998.048219178083</v>
      </c>
      <c r="O193" s="249">
        <f t="shared" si="11"/>
        <v>0</v>
      </c>
      <c r="P193" s="89">
        <v>0.05</v>
      </c>
      <c r="Q193" s="249">
        <f t="shared" si="12"/>
        <v>848.16</v>
      </c>
    </row>
    <row r="194" spans="2:17" s="90" customFormat="1" x14ac:dyDescent="0.25">
      <c r="B194" s="11">
        <v>190</v>
      </c>
      <c r="C194" s="244" t="s">
        <v>260</v>
      </c>
      <c r="D194" s="237">
        <v>12</v>
      </c>
      <c r="E194" s="11" t="s">
        <v>62</v>
      </c>
      <c r="F194" s="152">
        <v>40852</v>
      </c>
      <c r="G194" s="58">
        <v>44482</v>
      </c>
      <c r="H194" s="5">
        <f t="shared" si="13"/>
        <v>9.9452054794520546</v>
      </c>
      <c r="I194" s="245">
        <v>8</v>
      </c>
      <c r="J194" s="246">
        <v>0.03</v>
      </c>
      <c r="K194" s="247">
        <f t="shared" si="14"/>
        <v>0.12125</v>
      </c>
      <c r="L194" s="248">
        <v>28272</v>
      </c>
      <c r="M194" s="248">
        <v>3148.83</v>
      </c>
      <c r="N194" s="249">
        <f t="shared" si="10"/>
        <v>34091.965479452054</v>
      </c>
      <c r="O194" s="249">
        <f t="shared" si="11"/>
        <v>0</v>
      </c>
      <c r="P194" s="89">
        <v>0.05</v>
      </c>
      <c r="Q194" s="249">
        <f t="shared" si="12"/>
        <v>848.16</v>
      </c>
    </row>
    <row r="195" spans="2:17" s="90" customFormat="1" x14ac:dyDescent="0.25">
      <c r="B195" s="11">
        <v>191</v>
      </c>
      <c r="C195" s="244" t="s">
        <v>261</v>
      </c>
      <c r="D195" s="237">
        <v>24</v>
      </c>
      <c r="E195" s="11" t="s">
        <v>62</v>
      </c>
      <c r="F195" s="152">
        <v>40847</v>
      </c>
      <c r="G195" s="58">
        <v>44482</v>
      </c>
      <c r="H195" s="5">
        <f t="shared" si="13"/>
        <v>9.9589041095890405</v>
      </c>
      <c r="I195" s="245">
        <v>8</v>
      </c>
      <c r="J195" s="246">
        <v>0.03</v>
      </c>
      <c r="K195" s="247">
        <f t="shared" si="14"/>
        <v>0.12125</v>
      </c>
      <c r="L195" s="248">
        <v>31669</v>
      </c>
      <c r="M195" s="248">
        <v>0</v>
      </c>
      <c r="N195" s="249">
        <f t="shared" si="10"/>
        <v>38240.859777397258</v>
      </c>
      <c r="O195" s="249">
        <f t="shared" si="11"/>
        <v>0</v>
      </c>
      <c r="P195" s="89">
        <v>0.05</v>
      </c>
      <c r="Q195" s="249">
        <f t="shared" si="12"/>
        <v>0</v>
      </c>
    </row>
    <row r="196" spans="2:17" s="90" customFormat="1" x14ac:dyDescent="0.25">
      <c r="B196" s="11">
        <v>192</v>
      </c>
      <c r="C196" s="244" t="s">
        <v>262</v>
      </c>
      <c r="D196" s="237">
        <v>12</v>
      </c>
      <c r="E196" s="11" t="s">
        <v>62</v>
      </c>
      <c r="F196" s="152">
        <v>40967</v>
      </c>
      <c r="G196" s="58">
        <v>44482</v>
      </c>
      <c r="H196" s="5">
        <f t="shared" si="13"/>
        <v>9.6301369863013697</v>
      </c>
      <c r="I196" s="245">
        <v>5</v>
      </c>
      <c r="J196" s="246">
        <v>0.03</v>
      </c>
      <c r="K196" s="247">
        <f t="shared" si="14"/>
        <v>0.19400000000000001</v>
      </c>
      <c r="L196" s="248">
        <v>2006</v>
      </c>
      <c r="M196" s="248">
        <v>0</v>
      </c>
      <c r="N196" s="249">
        <f t="shared" si="10"/>
        <v>3747.702630136986</v>
      </c>
      <c r="O196" s="249">
        <f t="shared" si="11"/>
        <v>0</v>
      </c>
      <c r="P196" s="89">
        <v>0.05</v>
      </c>
      <c r="Q196" s="249">
        <f t="shared" si="12"/>
        <v>0</v>
      </c>
    </row>
    <row r="197" spans="2:17" s="90" customFormat="1" x14ac:dyDescent="0.25">
      <c r="B197" s="11">
        <v>193</v>
      </c>
      <c r="C197" s="244" t="s">
        <v>263</v>
      </c>
      <c r="D197" s="237">
        <v>24</v>
      </c>
      <c r="E197" s="11" t="s">
        <v>62</v>
      </c>
      <c r="F197" s="152">
        <v>40969</v>
      </c>
      <c r="G197" s="58">
        <v>44482</v>
      </c>
      <c r="H197" s="5">
        <f t="shared" si="13"/>
        <v>9.624657534246575</v>
      </c>
      <c r="I197" s="245">
        <v>8</v>
      </c>
      <c r="J197" s="246">
        <v>0.03</v>
      </c>
      <c r="K197" s="247">
        <f t="shared" si="14"/>
        <v>0.12125</v>
      </c>
      <c r="L197" s="248">
        <v>2508</v>
      </c>
      <c r="M197" s="248">
        <v>0</v>
      </c>
      <c r="N197" s="249">
        <f t="shared" ref="N197:N260" si="15">L197*K197*H197</f>
        <v>2926.8102328767118</v>
      </c>
      <c r="O197" s="249">
        <f t="shared" ref="O197:O260" si="16">MAX(L197-N197,0)</f>
        <v>0</v>
      </c>
      <c r="P197" s="89">
        <v>0.05</v>
      </c>
      <c r="Q197" s="249">
        <f t="shared" ref="Q197:Q260" si="17">IF(M197&lt;=0,0,IF(O197&lt;=J197*L197,J197*L197,O197*(1-P197)))</f>
        <v>0</v>
      </c>
    </row>
    <row r="198" spans="2:17" s="90" customFormat="1" x14ac:dyDescent="0.25">
      <c r="B198" s="11">
        <v>194</v>
      </c>
      <c r="C198" s="244" t="s">
        <v>264</v>
      </c>
      <c r="D198" s="237">
        <v>6</v>
      </c>
      <c r="E198" s="11" t="s">
        <v>62</v>
      </c>
      <c r="F198" s="152">
        <v>41097</v>
      </c>
      <c r="G198" s="58">
        <v>44482</v>
      </c>
      <c r="H198" s="5">
        <f t="shared" ref="H198:H261" si="18">(G198-F198)/365</f>
        <v>9.2739726027397253</v>
      </c>
      <c r="I198" s="245">
        <v>5</v>
      </c>
      <c r="J198" s="246">
        <v>0.03</v>
      </c>
      <c r="K198" s="247">
        <f t="shared" ref="K198:K261" si="19">(1-J198)/I198</f>
        <v>0.19400000000000001</v>
      </c>
      <c r="L198" s="248">
        <v>6180</v>
      </c>
      <c r="M198" s="248">
        <v>0</v>
      </c>
      <c r="N198" s="249">
        <f t="shared" si="15"/>
        <v>11118.751232876712</v>
      </c>
      <c r="O198" s="249">
        <f t="shared" si="16"/>
        <v>0</v>
      </c>
      <c r="P198" s="89">
        <v>0.05</v>
      </c>
      <c r="Q198" s="249">
        <f t="shared" si="17"/>
        <v>0</v>
      </c>
    </row>
    <row r="199" spans="2:17" s="90" customFormat="1" x14ac:dyDescent="0.25">
      <c r="B199" s="11">
        <v>195</v>
      </c>
      <c r="C199" s="244" t="s">
        <v>265</v>
      </c>
      <c r="D199" s="237">
        <v>8</v>
      </c>
      <c r="E199" s="11" t="s">
        <v>62</v>
      </c>
      <c r="F199" s="152">
        <v>41368</v>
      </c>
      <c r="G199" s="58">
        <v>44482</v>
      </c>
      <c r="H199" s="5">
        <f t="shared" si="18"/>
        <v>8.5315068493150683</v>
      </c>
      <c r="I199" s="245">
        <v>8</v>
      </c>
      <c r="J199" s="246">
        <v>0.03</v>
      </c>
      <c r="K199" s="247">
        <f t="shared" si="19"/>
        <v>0.12125</v>
      </c>
      <c r="L199" s="248">
        <v>11000</v>
      </c>
      <c r="M199" s="248">
        <v>0</v>
      </c>
      <c r="N199" s="249">
        <f t="shared" si="15"/>
        <v>11378.897260273972</v>
      </c>
      <c r="O199" s="249">
        <f t="shared" si="16"/>
        <v>0</v>
      </c>
      <c r="P199" s="89">
        <v>0.05</v>
      </c>
      <c r="Q199" s="249">
        <f t="shared" si="17"/>
        <v>0</v>
      </c>
    </row>
    <row r="200" spans="2:17" s="90" customFormat="1" x14ac:dyDescent="0.25">
      <c r="B200" s="11">
        <v>196</v>
      </c>
      <c r="C200" s="244" t="s">
        <v>266</v>
      </c>
      <c r="D200" s="237">
        <v>8</v>
      </c>
      <c r="E200" s="11" t="s">
        <v>62</v>
      </c>
      <c r="F200" s="152">
        <v>41473</v>
      </c>
      <c r="G200" s="58">
        <v>44482</v>
      </c>
      <c r="H200" s="5">
        <f t="shared" si="18"/>
        <v>8.2438356164383571</v>
      </c>
      <c r="I200" s="245">
        <v>8</v>
      </c>
      <c r="J200" s="246">
        <v>0.03</v>
      </c>
      <c r="K200" s="247">
        <f t="shared" si="19"/>
        <v>0.12125</v>
      </c>
      <c r="L200" s="248">
        <v>3306</v>
      </c>
      <c r="M200" s="248">
        <v>0</v>
      </c>
      <c r="N200" s="249">
        <f t="shared" si="15"/>
        <v>3304.562116438356</v>
      </c>
      <c r="O200" s="249">
        <f t="shared" si="16"/>
        <v>1.4378835616439574</v>
      </c>
      <c r="P200" s="89">
        <v>0.05</v>
      </c>
      <c r="Q200" s="249">
        <f t="shared" si="17"/>
        <v>0</v>
      </c>
    </row>
    <row r="201" spans="2:17" s="90" customFormat="1" x14ac:dyDescent="0.25">
      <c r="B201" s="11">
        <v>197</v>
      </c>
      <c r="C201" s="244" t="s">
        <v>267</v>
      </c>
      <c r="D201" s="237">
        <v>6</v>
      </c>
      <c r="E201" s="11" t="s">
        <v>62</v>
      </c>
      <c r="F201" s="152">
        <v>41517</v>
      </c>
      <c r="G201" s="58">
        <v>44482</v>
      </c>
      <c r="H201" s="5">
        <f t="shared" si="18"/>
        <v>8.1232876712328768</v>
      </c>
      <c r="I201" s="245">
        <v>10</v>
      </c>
      <c r="J201" s="246">
        <v>0.03</v>
      </c>
      <c r="K201" s="247">
        <f t="shared" si="19"/>
        <v>9.7000000000000003E-2</v>
      </c>
      <c r="L201" s="248">
        <v>9120</v>
      </c>
      <c r="M201" s="248">
        <v>0</v>
      </c>
      <c r="N201" s="249">
        <f t="shared" si="15"/>
        <v>7186.1852054794517</v>
      </c>
      <c r="O201" s="249">
        <f t="shared" si="16"/>
        <v>1933.8147945205483</v>
      </c>
      <c r="P201" s="89">
        <v>0.05</v>
      </c>
      <c r="Q201" s="249">
        <f t="shared" si="17"/>
        <v>0</v>
      </c>
    </row>
    <row r="202" spans="2:17" s="90" customFormat="1" x14ac:dyDescent="0.25">
      <c r="B202" s="11">
        <v>198</v>
      </c>
      <c r="C202" s="244" t="s">
        <v>268</v>
      </c>
      <c r="D202" s="237">
        <v>4</v>
      </c>
      <c r="E202" s="11" t="s">
        <v>62</v>
      </c>
      <c r="F202" s="152">
        <v>41517</v>
      </c>
      <c r="G202" s="58">
        <v>44482</v>
      </c>
      <c r="H202" s="5">
        <f t="shared" si="18"/>
        <v>8.1232876712328768</v>
      </c>
      <c r="I202" s="245">
        <v>8</v>
      </c>
      <c r="J202" s="246">
        <v>0.03</v>
      </c>
      <c r="K202" s="247">
        <f t="shared" si="19"/>
        <v>0.12125</v>
      </c>
      <c r="L202" s="248">
        <v>16872</v>
      </c>
      <c r="M202" s="248">
        <v>0</v>
      </c>
      <c r="N202" s="249">
        <f t="shared" si="15"/>
        <v>16618.053287671231</v>
      </c>
      <c r="O202" s="249">
        <f t="shared" si="16"/>
        <v>253.94671232876863</v>
      </c>
      <c r="P202" s="89">
        <v>0.05</v>
      </c>
      <c r="Q202" s="249">
        <f t="shared" si="17"/>
        <v>0</v>
      </c>
    </row>
    <row r="203" spans="2:17" s="90" customFormat="1" x14ac:dyDescent="0.25">
      <c r="B203" s="11">
        <v>199</v>
      </c>
      <c r="C203" s="244" t="s">
        <v>269</v>
      </c>
      <c r="D203" s="237">
        <v>12</v>
      </c>
      <c r="E203" s="11" t="s">
        <v>62</v>
      </c>
      <c r="F203" s="152">
        <v>41517</v>
      </c>
      <c r="G203" s="58">
        <v>44482</v>
      </c>
      <c r="H203" s="5">
        <f t="shared" si="18"/>
        <v>8.1232876712328768</v>
      </c>
      <c r="I203" s="245">
        <v>8</v>
      </c>
      <c r="J203" s="246">
        <v>0.03</v>
      </c>
      <c r="K203" s="247">
        <f t="shared" si="19"/>
        <v>0.12125</v>
      </c>
      <c r="L203" s="248">
        <v>25308</v>
      </c>
      <c r="M203" s="248">
        <v>0</v>
      </c>
      <c r="N203" s="249">
        <f t="shared" si="15"/>
        <v>24927.079931506847</v>
      </c>
      <c r="O203" s="249">
        <f t="shared" si="16"/>
        <v>380.92006849315294</v>
      </c>
      <c r="P203" s="89">
        <v>0.05</v>
      </c>
      <c r="Q203" s="249">
        <f t="shared" si="17"/>
        <v>0</v>
      </c>
    </row>
    <row r="204" spans="2:17" s="90" customFormat="1" x14ac:dyDescent="0.25">
      <c r="B204" s="11">
        <v>200</v>
      </c>
      <c r="C204" s="244" t="s">
        <v>270</v>
      </c>
      <c r="D204" s="237">
        <v>24</v>
      </c>
      <c r="E204" s="11" t="s">
        <v>62</v>
      </c>
      <c r="F204" s="152">
        <v>41517</v>
      </c>
      <c r="G204" s="58">
        <v>44482</v>
      </c>
      <c r="H204" s="5">
        <f t="shared" si="18"/>
        <v>8.1232876712328768</v>
      </c>
      <c r="I204" s="245">
        <v>8</v>
      </c>
      <c r="J204" s="246">
        <v>0.03</v>
      </c>
      <c r="K204" s="247">
        <f t="shared" si="19"/>
        <v>0.12125</v>
      </c>
      <c r="L204" s="248">
        <v>43280</v>
      </c>
      <c r="M204" s="248">
        <v>0</v>
      </c>
      <c r="N204" s="249">
        <f t="shared" si="15"/>
        <v>42628.576712328766</v>
      </c>
      <c r="O204" s="249">
        <f t="shared" si="16"/>
        <v>651.42328767123399</v>
      </c>
      <c r="P204" s="89">
        <v>0.05</v>
      </c>
      <c r="Q204" s="249">
        <f t="shared" si="17"/>
        <v>0</v>
      </c>
    </row>
    <row r="205" spans="2:17" s="90" customFormat="1" x14ac:dyDescent="0.25">
      <c r="B205" s="11">
        <v>201</v>
      </c>
      <c r="C205" s="244" t="s">
        <v>271</v>
      </c>
      <c r="D205" s="237">
        <v>12</v>
      </c>
      <c r="E205" s="11" t="s">
        <v>62</v>
      </c>
      <c r="F205" s="152">
        <v>41517</v>
      </c>
      <c r="G205" s="58">
        <v>44482</v>
      </c>
      <c r="H205" s="5">
        <f t="shared" si="18"/>
        <v>8.1232876712328768</v>
      </c>
      <c r="I205" s="245">
        <v>5</v>
      </c>
      <c r="J205" s="246">
        <v>0.03</v>
      </c>
      <c r="K205" s="247">
        <f t="shared" si="19"/>
        <v>0.19400000000000001</v>
      </c>
      <c r="L205" s="248">
        <v>35112</v>
      </c>
      <c r="M205" s="248">
        <v>0</v>
      </c>
      <c r="N205" s="249">
        <f t="shared" si="15"/>
        <v>55333.626082191782</v>
      </c>
      <c r="O205" s="249">
        <f t="shared" si="16"/>
        <v>0</v>
      </c>
      <c r="P205" s="89">
        <v>0.05</v>
      </c>
      <c r="Q205" s="249">
        <f t="shared" si="17"/>
        <v>0</v>
      </c>
    </row>
    <row r="206" spans="2:17" s="90" customFormat="1" x14ac:dyDescent="0.25">
      <c r="B206" s="11">
        <v>202</v>
      </c>
      <c r="C206" s="244" t="s">
        <v>272</v>
      </c>
      <c r="D206" s="237">
        <v>36</v>
      </c>
      <c r="E206" s="11" t="s">
        <v>62</v>
      </c>
      <c r="F206" s="152">
        <v>41517</v>
      </c>
      <c r="G206" s="58">
        <v>44482</v>
      </c>
      <c r="H206" s="5">
        <f t="shared" si="18"/>
        <v>8.1232876712328768</v>
      </c>
      <c r="I206" s="245">
        <v>5</v>
      </c>
      <c r="J206" s="246">
        <v>0.03</v>
      </c>
      <c r="K206" s="247">
        <f t="shared" si="19"/>
        <v>0.19400000000000001</v>
      </c>
      <c r="L206" s="248">
        <v>0</v>
      </c>
      <c r="M206" s="248">
        <v>0</v>
      </c>
      <c r="N206" s="249">
        <f t="shared" si="15"/>
        <v>0</v>
      </c>
      <c r="O206" s="249">
        <f t="shared" si="16"/>
        <v>0</v>
      </c>
      <c r="P206" s="89">
        <v>0.05</v>
      </c>
      <c r="Q206" s="249">
        <f t="shared" si="17"/>
        <v>0</v>
      </c>
    </row>
    <row r="207" spans="2:17" s="90" customFormat="1" x14ac:dyDescent="0.25">
      <c r="B207" s="11">
        <v>203</v>
      </c>
      <c r="C207" s="244" t="s">
        <v>273</v>
      </c>
      <c r="D207" s="237">
        <v>16</v>
      </c>
      <c r="E207" s="11" t="s">
        <v>62</v>
      </c>
      <c r="F207" s="152">
        <v>41517</v>
      </c>
      <c r="G207" s="58">
        <v>44482</v>
      </c>
      <c r="H207" s="5">
        <f t="shared" si="18"/>
        <v>8.1232876712328768</v>
      </c>
      <c r="I207" s="245">
        <v>5</v>
      </c>
      <c r="J207" s="246">
        <v>0.03</v>
      </c>
      <c r="K207" s="247">
        <f t="shared" si="19"/>
        <v>0.19400000000000001</v>
      </c>
      <c r="L207" s="248">
        <v>8550</v>
      </c>
      <c r="M207" s="248">
        <v>0</v>
      </c>
      <c r="N207" s="249">
        <f t="shared" si="15"/>
        <v>13474.097260273973</v>
      </c>
      <c r="O207" s="249">
        <f t="shared" si="16"/>
        <v>0</v>
      </c>
      <c r="P207" s="89">
        <v>0.05</v>
      </c>
      <c r="Q207" s="249">
        <f t="shared" si="17"/>
        <v>0</v>
      </c>
    </row>
    <row r="208" spans="2:17" s="90" customFormat="1" x14ac:dyDescent="0.25">
      <c r="B208" s="11">
        <v>204</v>
      </c>
      <c r="C208" s="244" t="s">
        <v>274</v>
      </c>
      <c r="D208" s="237">
        <v>12</v>
      </c>
      <c r="E208" s="11" t="s">
        <v>62</v>
      </c>
      <c r="F208" s="152">
        <v>41517</v>
      </c>
      <c r="G208" s="58">
        <v>44482</v>
      </c>
      <c r="H208" s="5">
        <f t="shared" si="18"/>
        <v>8.1232876712328768</v>
      </c>
      <c r="I208" s="245">
        <v>8</v>
      </c>
      <c r="J208" s="246">
        <v>0.03</v>
      </c>
      <c r="K208" s="247">
        <f t="shared" si="19"/>
        <v>0.12125</v>
      </c>
      <c r="L208" s="248">
        <v>8550</v>
      </c>
      <c r="M208" s="248">
        <v>0</v>
      </c>
      <c r="N208" s="249">
        <f t="shared" si="15"/>
        <v>8421.3107876712329</v>
      </c>
      <c r="O208" s="249">
        <f t="shared" si="16"/>
        <v>128.6892123287671</v>
      </c>
      <c r="P208" s="89">
        <v>0.05</v>
      </c>
      <c r="Q208" s="249">
        <f t="shared" si="17"/>
        <v>0</v>
      </c>
    </row>
    <row r="209" spans="2:17" s="90" customFormat="1" x14ac:dyDescent="0.25">
      <c r="B209" s="11">
        <v>205</v>
      </c>
      <c r="C209" s="244" t="s">
        <v>275</v>
      </c>
      <c r="D209" s="237">
        <v>28</v>
      </c>
      <c r="E209" s="11" t="s">
        <v>62</v>
      </c>
      <c r="F209" s="152">
        <v>41517</v>
      </c>
      <c r="G209" s="58">
        <v>44482</v>
      </c>
      <c r="H209" s="5">
        <f t="shared" si="18"/>
        <v>8.1232876712328768</v>
      </c>
      <c r="I209" s="245">
        <v>10</v>
      </c>
      <c r="J209" s="246">
        <v>0.03</v>
      </c>
      <c r="K209" s="247">
        <f t="shared" si="19"/>
        <v>9.7000000000000003E-2</v>
      </c>
      <c r="L209" s="248">
        <v>0</v>
      </c>
      <c r="M209" s="248">
        <v>0</v>
      </c>
      <c r="N209" s="249">
        <f t="shared" si="15"/>
        <v>0</v>
      </c>
      <c r="O209" s="249">
        <f t="shared" si="16"/>
        <v>0</v>
      </c>
      <c r="P209" s="89">
        <v>0.05</v>
      </c>
      <c r="Q209" s="249">
        <f t="shared" si="17"/>
        <v>0</v>
      </c>
    </row>
    <row r="210" spans="2:17" s="90" customFormat="1" x14ac:dyDescent="0.25">
      <c r="B210" s="11">
        <v>206</v>
      </c>
      <c r="C210" s="244" t="s">
        <v>275</v>
      </c>
      <c r="D210" s="237">
        <v>25</v>
      </c>
      <c r="E210" s="11" t="s">
        <v>62</v>
      </c>
      <c r="F210" s="152">
        <v>41517</v>
      </c>
      <c r="G210" s="58">
        <v>44482</v>
      </c>
      <c r="H210" s="5">
        <f t="shared" si="18"/>
        <v>8.1232876712328768</v>
      </c>
      <c r="I210" s="245">
        <v>10</v>
      </c>
      <c r="J210" s="246">
        <v>0.03</v>
      </c>
      <c r="K210" s="247">
        <f t="shared" si="19"/>
        <v>9.7000000000000003E-2</v>
      </c>
      <c r="L210" s="248">
        <v>0</v>
      </c>
      <c r="M210" s="248">
        <v>0</v>
      </c>
      <c r="N210" s="249">
        <f t="shared" si="15"/>
        <v>0</v>
      </c>
      <c r="O210" s="249">
        <f t="shared" si="16"/>
        <v>0</v>
      </c>
      <c r="P210" s="89">
        <v>0.05</v>
      </c>
      <c r="Q210" s="249">
        <f t="shared" si="17"/>
        <v>0</v>
      </c>
    </row>
    <row r="211" spans="2:17" s="90" customFormat="1" x14ac:dyDescent="0.25">
      <c r="B211" s="11">
        <v>207</v>
      </c>
      <c r="C211" s="244" t="s">
        <v>276</v>
      </c>
      <c r="D211" s="237">
        <v>11</v>
      </c>
      <c r="E211" s="11" t="s">
        <v>62</v>
      </c>
      <c r="F211" s="152">
        <v>41517</v>
      </c>
      <c r="G211" s="58">
        <v>44482</v>
      </c>
      <c r="H211" s="5">
        <f t="shared" si="18"/>
        <v>8.1232876712328768</v>
      </c>
      <c r="I211" s="245">
        <v>8</v>
      </c>
      <c r="J211" s="246">
        <v>0.03</v>
      </c>
      <c r="K211" s="247">
        <f t="shared" si="19"/>
        <v>0.12125</v>
      </c>
      <c r="L211" s="248">
        <v>9236</v>
      </c>
      <c r="M211" s="248">
        <v>0</v>
      </c>
      <c r="N211" s="249">
        <f t="shared" si="15"/>
        <v>9096.9855479452053</v>
      </c>
      <c r="O211" s="249">
        <f t="shared" si="16"/>
        <v>139.01445205479467</v>
      </c>
      <c r="P211" s="89">
        <v>0.05</v>
      </c>
      <c r="Q211" s="249">
        <f t="shared" si="17"/>
        <v>0</v>
      </c>
    </row>
    <row r="212" spans="2:17" s="90" customFormat="1" x14ac:dyDescent="0.25">
      <c r="B212" s="11">
        <v>208</v>
      </c>
      <c r="C212" s="244" t="s">
        <v>277</v>
      </c>
      <c r="D212" s="237">
        <v>20</v>
      </c>
      <c r="E212" s="11" t="s">
        <v>62</v>
      </c>
      <c r="F212" s="152">
        <v>41517</v>
      </c>
      <c r="G212" s="58">
        <v>44482</v>
      </c>
      <c r="H212" s="5">
        <f t="shared" si="18"/>
        <v>8.1232876712328768</v>
      </c>
      <c r="I212" s="245">
        <v>3</v>
      </c>
      <c r="J212" s="246">
        <v>0.03</v>
      </c>
      <c r="K212" s="247">
        <f t="shared" si="19"/>
        <v>0.32333333333333331</v>
      </c>
      <c r="L212" s="248">
        <v>16781</v>
      </c>
      <c r="M212" s="248">
        <v>0</v>
      </c>
      <c r="N212" s="249">
        <f t="shared" si="15"/>
        <v>44075.794566210046</v>
      </c>
      <c r="O212" s="249">
        <f t="shared" si="16"/>
        <v>0</v>
      </c>
      <c r="P212" s="89">
        <v>0.05</v>
      </c>
      <c r="Q212" s="249">
        <f t="shared" si="17"/>
        <v>0</v>
      </c>
    </row>
    <row r="213" spans="2:17" s="90" customFormat="1" x14ac:dyDescent="0.25">
      <c r="B213" s="11">
        <v>209</v>
      </c>
      <c r="C213" s="244" t="s">
        <v>278</v>
      </c>
      <c r="D213" s="237">
        <v>36</v>
      </c>
      <c r="E213" s="11" t="s">
        <v>62</v>
      </c>
      <c r="F213" s="152">
        <v>41517</v>
      </c>
      <c r="G213" s="58">
        <v>44482</v>
      </c>
      <c r="H213" s="5">
        <f t="shared" si="18"/>
        <v>8.1232876712328768</v>
      </c>
      <c r="I213" s="245">
        <v>8</v>
      </c>
      <c r="J213" s="246">
        <v>0.03</v>
      </c>
      <c r="K213" s="247">
        <f t="shared" si="19"/>
        <v>0.12125</v>
      </c>
      <c r="L213" s="248">
        <v>5016</v>
      </c>
      <c r="M213" s="248">
        <v>0</v>
      </c>
      <c r="N213" s="249">
        <f t="shared" si="15"/>
        <v>4940.5023287671229</v>
      </c>
      <c r="O213" s="249">
        <f t="shared" si="16"/>
        <v>75.49767123287711</v>
      </c>
      <c r="P213" s="89">
        <v>0.05</v>
      </c>
      <c r="Q213" s="249">
        <f t="shared" si="17"/>
        <v>0</v>
      </c>
    </row>
    <row r="214" spans="2:17" s="90" customFormat="1" x14ac:dyDescent="0.25">
      <c r="B214" s="11">
        <v>210</v>
      </c>
      <c r="C214" s="244" t="s">
        <v>279</v>
      </c>
      <c r="D214" s="237">
        <v>36</v>
      </c>
      <c r="E214" s="11" t="s">
        <v>62</v>
      </c>
      <c r="F214" s="152">
        <v>41517</v>
      </c>
      <c r="G214" s="58">
        <v>44482</v>
      </c>
      <c r="H214" s="5">
        <f t="shared" si="18"/>
        <v>8.1232876712328768</v>
      </c>
      <c r="I214" s="245">
        <v>3</v>
      </c>
      <c r="J214" s="246">
        <v>0.03</v>
      </c>
      <c r="K214" s="247">
        <f t="shared" si="19"/>
        <v>0.32333333333333331</v>
      </c>
      <c r="L214" s="248">
        <v>81166</v>
      </c>
      <c r="M214" s="248">
        <v>0</v>
      </c>
      <c r="N214" s="249">
        <f t="shared" si="15"/>
        <v>213184.90803652967</v>
      </c>
      <c r="O214" s="249">
        <f t="shared" si="16"/>
        <v>0</v>
      </c>
      <c r="P214" s="89">
        <v>0.05</v>
      </c>
      <c r="Q214" s="249">
        <f t="shared" si="17"/>
        <v>0</v>
      </c>
    </row>
    <row r="215" spans="2:17" s="90" customFormat="1" x14ac:dyDescent="0.25">
      <c r="B215" s="11">
        <v>211</v>
      </c>
      <c r="C215" s="244" t="s">
        <v>280</v>
      </c>
      <c r="D215" s="237">
        <v>8</v>
      </c>
      <c r="E215" s="11" t="s">
        <v>62</v>
      </c>
      <c r="F215" s="152">
        <v>41517</v>
      </c>
      <c r="G215" s="58">
        <v>44482</v>
      </c>
      <c r="H215" s="5">
        <f t="shared" si="18"/>
        <v>8.1232876712328768</v>
      </c>
      <c r="I215" s="245">
        <v>5</v>
      </c>
      <c r="J215" s="246">
        <v>0.03</v>
      </c>
      <c r="K215" s="247">
        <f t="shared" si="19"/>
        <v>0.19400000000000001</v>
      </c>
      <c r="L215" s="248">
        <v>0</v>
      </c>
      <c r="M215" s="248">
        <v>0</v>
      </c>
      <c r="N215" s="249">
        <f t="shared" si="15"/>
        <v>0</v>
      </c>
      <c r="O215" s="249">
        <f t="shared" si="16"/>
        <v>0</v>
      </c>
      <c r="P215" s="89">
        <v>0.05</v>
      </c>
      <c r="Q215" s="249">
        <f t="shared" si="17"/>
        <v>0</v>
      </c>
    </row>
    <row r="216" spans="2:17" s="90" customFormat="1" x14ac:dyDescent="0.25">
      <c r="B216" s="11">
        <v>212</v>
      </c>
      <c r="C216" s="244" t="s">
        <v>281</v>
      </c>
      <c r="D216" s="237">
        <v>8</v>
      </c>
      <c r="E216" s="11" t="s">
        <v>62</v>
      </c>
      <c r="F216" s="152">
        <v>41517</v>
      </c>
      <c r="G216" s="58">
        <v>44482</v>
      </c>
      <c r="H216" s="5">
        <f t="shared" si="18"/>
        <v>8.1232876712328768</v>
      </c>
      <c r="I216" s="245">
        <v>8</v>
      </c>
      <c r="J216" s="246">
        <v>0.03</v>
      </c>
      <c r="K216" s="247">
        <f t="shared" si="19"/>
        <v>0.12125</v>
      </c>
      <c r="L216" s="248">
        <v>38760</v>
      </c>
      <c r="M216" s="248">
        <v>10734.58</v>
      </c>
      <c r="N216" s="249">
        <f t="shared" si="15"/>
        <v>38176.608904109584</v>
      </c>
      <c r="O216" s="249">
        <f t="shared" si="16"/>
        <v>583.39109589041618</v>
      </c>
      <c r="P216" s="89">
        <v>0.05</v>
      </c>
      <c r="Q216" s="249">
        <f t="shared" si="17"/>
        <v>1162.8</v>
      </c>
    </row>
    <row r="217" spans="2:17" s="90" customFormat="1" x14ac:dyDescent="0.25">
      <c r="B217" s="11">
        <v>213</v>
      </c>
      <c r="C217" s="244" t="s">
        <v>282</v>
      </c>
      <c r="D217" s="237">
        <v>6</v>
      </c>
      <c r="E217" s="11" t="s">
        <v>62</v>
      </c>
      <c r="F217" s="152">
        <v>41517</v>
      </c>
      <c r="G217" s="58">
        <v>44482</v>
      </c>
      <c r="H217" s="5">
        <f t="shared" si="18"/>
        <v>8.1232876712328768</v>
      </c>
      <c r="I217" s="245">
        <v>5</v>
      </c>
      <c r="J217" s="246">
        <v>0.03</v>
      </c>
      <c r="K217" s="247">
        <f t="shared" si="19"/>
        <v>0.19400000000000001</v>
      </c>
      <c r="L217" s="248">
        <v>12928</v>
      </c>
      <c r="M217" s="248">
        <v>0</v>
      </c>
      <c r="N217" s="249">
        <f t="shared" si="15"/>
        <v>20373.465424657537</v>
      </c>
      <c r="O217" s="249">
        <f t="shared" si="16"/>
        <v>0</v>
      </c>
      <c r="P217" s="89">
        <v>0.05</v>
      </c>
      <c r="Q217" s="249">
        <f t="shared" si="17"/>
        <v>0</v>
      </c>
    </row>
    <row r="218" spans="2:17" s="90" customFormat="1" x14ac:dyDescent="0.25">
      <c r="B218" s="11">
        <v>214</v>
      </c>
      <c r="C218" s="244" t="s">
        <v>283</v>
      </c>
      <c r="D218" s="237">
        <v>26</v>
      </c>
      <c r="E218" s="11" t="s">
        <v>62</v>
      </c>
      <c r="F218" s="152">
        <v>41517</v>
      </c>
      <c r="G218" s="58">
        <v>44482</v>
      </c>
      <c r="H218" s="5">
        <f t="shared" si="18"/>
        <v>8.1232876712328768</v>
      </c>
      <c r="I218" s="245">
        <v>8</v>
      </c>
      <c r="J218" s="246">
        <v>0.03</v>
      </c>
      <c r="K218" s="247">
        <f t="shared" si="19"/>
        <v>0.12125</v>
      </c>
      <c r="L218" s="248">
        <v>19380</v>
      </c>
      <c r="M218" s="248">
        <v>5367.3</v>
      </c>
      <c r="N218" s="249">
        <f t="shared" si="15"/>
        <v>19088.304452054792</v>
      </c>
      <c r="O218" s="249">
        <f t="shared" si="16"/>
        <v>291.69554794520809</v>
      </c>
      <c r="P218" s="89">
        <v>0.05</v>
      </c>
      <c r="Q218" s="249">
        <f t="shared" si="17"/>
        <v>581.4</v>
      </c>
    </row>
    <row r="219" spans="2:17" s="90" customFormat="1" x14ac:dyDescent="0.25">
      <c r="B219" s="11">
        <v>215</v>
      </c>
      <c r="C219" s="244" t="s">
        <v>284</v>
      </c>
      <c r="D219" s="237">
        <v>1</v>
      </c>
      <c r="E219" s="11" t="s">
        <v>62</v>
      </c>
      <c r="F219" s="152">
        <v>41517</v>
      </c>
      <c r="G219" s="58">
        <v>44482</v>
      </c>
      <c r="H219" s="5">
        <f t="shared" si="18"/>
        <v>8.1232876712328768</v>
      </c>
      <c r="I219" s="245">
        <v>5</v>
      </c>
      <c r="J219" s="246">
        <v>0.03</v>
      </c>
      <c r="K219" s="247">
        <f t="shared" si="19"/>
        <v>0.19400000000000001</v>
      </c>
      <c r="L219" s="248">
        <v>67870</v>
      </c>
      <c r="M219" s="248">
        <v>18796.59</v>
      </c>
      <c r="N219" s="249">
        <f t="shared" si="15"/>
        <v>106957.54164383562</v>
      </c>
      <c r="O219" s="249">
        <f t="shared" si="16"/>
        <v>0</v>
      </c>
      <c r="P219" s="89">
        <v>0.05</v>
      </c>
      <c r="Q219" s="249">
        <f t="shared" si="17"/>
        <v>2036.1</v>
      </c>
    </row>
    <row r="220" spans="2:17" s="90" customFormat="1" x14ac:dyDescent="0.25">
      <c r="B220" s="11">
        <v>216</v>
      </c>
      <c r="C220" s="244" t="s">
        <v>285</v>
      </c>
      <c r="D220" s="237">
        <v>32</v>
      </c>
      <c r="E220" s="11" t="s">
        <v>62</v>
      </c>
      <c r="F220" s="152">
        <v>41517</v>
      </c>
      <c r="G220" s="58">
        <v>44482</v>
      </c>
      <c r="H220" s="5">
        <f t="shared" si="18"/>
        <v>8.1232876712328768</v>
      </c>
      <c r="I220" s="245">
        <v>8</v>
      </c>
      <c r="J220" s="246">
        <v>0.03</v>
      </c>
      <c r="K220" s="247">
        <f t="shared" si="19"/>
        <v>0.12125</v>
      </c>
      <c r="L220" s="248">
        <v>45460</v>
      </c>
      <c r="M220" s="248">
        <v>0</v>
      </c>
      <c r="N220" s="249">
        <f t="shared" si="15"/>
        <v>44775.764726027395</v>
      </c>
      <c r="O220" s="249">
        <f t="shared" si="16"/>
        <v>684.23527397260477</v>
      </c>
      <c r="P220" s="89">
        <v>0.05</v>
      </c>
      <c r="Q220" s="249">
        <f t="shared" si="17"/>
        <v>0</v>
      </c>
    </row>
    <row r="221" spans="2:17" s="90" customFormat="1" x14ac:dyDescent="0.25">
      <c r="B221" s="11">
        <v>217</v>
      </c>
      <c r="C221" s="244" t="s">
        <v>286</v>
      </c>
      <c r="D221" s="237">
        <v>39</v>
      </c>
      <c r="E221" s="11" t="s">
        <v>62</v>
      </c>
      <c r="F221" s="152">
        <v>41517</v>
      </c>
      <c r="G221" s="58">
        <v>44482</v>
      </c>
      <c r="H221" s="5">
        <f t="shared" si="18"/>
        <v>8.1232876712328768</v>
      </c>
      <c r="I221" s="245">
        <v>8</v>
      </c>
      <c r="J221" s="246">
        <v>0.03</v>
      </c>
      <c r="K221" s="247">
        <f t="shared" si="19"/>
        <v>0.12125</v>
      </c>
      <c r="L221" s="248">
        <v>26108</v>
      </c>
      <c r="M221" s="248">
        <v>0</v>
      </c>
      <c r="N221" s="249">
        <f t="shared" si="15"/>
        <v>25715.038835616437</v>
      </c>
      <c r="O221" s="249">
        <f t="shared" si="16"/>
        <v>392.9611643835633</v>
      </c>
      <c r="P221" s="89">
        <v>0.05</v>
      </c>
      <c r="Q221" s="249">
        <f t="shared" si="17"/>
        <v>0</v>
      </c>
    </row>
    <row r="222" spans="2:17" s="90" customFormat="1" x14ac:dyDescent="0.25">
      <c r="B222" s="11">
        <v>218</v>
      </c>
      <c r="C222" s="244" t="s">
        <v>287</v>
      </c>
      <c r="D222" s="237">
        <v>5</v>
      </c>
      <c r="E222" s="11" t="s">
        <v>62</v>
      </c>
      <c r="F222" s="152">
        <v>41517</v>
      </c>
      <c r="G222" s="58">
        <v>44482</v>
      </c>
      <c r="H222" s="5">
        <f t="shared" si="18"/>
        <v>8.1232876712328768</v>
      </c>
      <c r="I222" s="245">
        <v>8</v>
      </c>
      <c r="J222" s="246">
        <v>0.03</v>
      </c>
      <c r="K222" s="247">
        <f t="shared" si="19"/>
        <v>0.12125</v>
      </c>
      <c r="L222" s="248">
        <v>34544</v>
      </c>
      <c r="M222" s="248">
        <v>0</v>
      </c>
      <c r="N222" s="249">
        <f t="shared" si="15"/>
        <v>34024.065479452052</v>
      </c>
      <c r="O222" s="249">
        <f t="shared" si="16"/>
        <v>519.93452054794761</v>
      </c>
      <c r="P222" s="89">
        <v>0.05</v>
      </c>
      <c r="Q222" s="249">
        <f t="shared" si="17"/>
        <v>0</v>
      </c>
    </row>
    <row r="223" spans="2:17" s="90" customFormat="1" x14ac:dyDescent="0.25">
      <c r="B223" s="11">
        <v>219</v>
      </c>
      <c r="C223" s="244" t="s">
        <v>288</v>
      </c>
      <c r="D223" s="237">
        <v>1</v>
      </c>
      <c r="E223" s="11" t="s">
        <v>62</v>
      </c>
      <c r="F223" s="152">
        <v>41517</v>
      </c>
      <c r="G223" s="58">
        <v>44482</v>
      </c>
      <c r="H223" s="5">
        <f t="shared" si="18"/>
        <v>8.1232876712328768</v>
      </c>
      <c r="I223" s="245">
        <v>8</v>
      </c>
      <c r="J223" s="246">
        <v>0.03</v>
      </c>
      <c r="K223" s="247">
        <f t="shared" si="19"/>
        <v>0.12125</v>
      </c>
      <c r="L223" s="248">
        <v>77520</v>
      </c>
      <c r="M223" s="248">
        <v>21469.16</v>
      </c>
      <c r="N223" s="249">
        <f t="shared" si="15"/>
        <v>76353.217808219168</v>
      </c>
      <c r="O223" s="249">
        <f t="shared" si="16"/>
        <v>1166.7821917808324</v>
      </c>
      <c r="P223" s="89">
        <v>0.05</v>
      </c>
      <c r="Q223" s="249">
        <f t="shared" si="17"/>
        <v>2325.6</v>
      </c>
    </row>
    <row r="224" spans="2:17" s="90" customFormat="1" x14ac:dyDescent="0.25">
      <c r="B224" s="11">
        <v>220</v>
      </c>
      <c r="C224" s="244" t="s">
        <v>289</v>
      </c>
      <c r="D224" s="237">
        <v>1</v>
      </c>
      <c r="E224" s="11" t="s">
        <v>62</v>
      </c>
      <c r="F224" s="152">
        <v>41517</v>
      </c>
      <c r="G224" s="58">
        <v>44482</v>
      </c>
      <c r="H224" s="5">
        <f t="shared" si="18"/>
        <v>8.1232876712328768</v>
      </c>
      <c r="I224" s="245">
        <v>5</v>
      </c>
      <c r="J224" s="246">
        <v>0.03</v>
      </c>
      <c r="K224" s="247">
        <f t="shared" si="19"/>
        <v>0.19400000000000001</v>
      </c>
      <c r="L224" s="248">
        <v>77566</v>
      </c>
      <c r="M224" s="248">
        <v>0</v>
      </c>
      <c r="N224" s="249">
        <f t="shared" si="15"/>
        <v>122237.64071232876</v>
      </c>
      <c r="O224" s="249">
        <f t="shared" si="16"/>
        <v>0</v>
      </c>
      <c r="P224" s="89">
        <v>0.05</v>
      </c>
      <c r="Q224" s="249">
        <f t="shared" si="17"/>
        <v>0</v>
      </c>
    </row>
    <row r="225" spans="2:17" s="90" customFormat="1" x14ac:dyDescent="0.25">
      <c r="B225" s="11">
        <v>221</v>
      </c>
      <c r="C225" s="244" t="s">
        <v>290</v>
      </c>
      <c r="D225" s="237">
        <v>1</v>
      </c>
      <c r="E225" s="11" t="s">
        <v>62</v>
      </c>
      <c r="F225" s="152">
        <v>41517</v>
      </c>
      <c r="G225" s="58">
        <v>44482</v>
      </c>
      <c r="H225" s="5">
        <f t="shared" si="18"/>
        <v>8.1232876712328768</v>
      </c>
      <c r="I225" s="245">
        <v>5</v>
      </c>
      <c r="J225" s="246">
        <v>0.03</v>
      </c>
      <c r="K225" s="247">
        <f t="shared" si="19"/>
        <v>0.19400000000000001</v>
      </c>
      <c r="L225" s="248">
        <v>27771</v>
      </c>
      <c r="M225" s="248">
        <v>7691.17</v>
      </c>
      <c r="N225" s="249">
        <f t="shared" si="15"/>
        <v>43764.813452054797</v>
      </c>
      <c r="O225" s="249">
        <f t="shared" si="16"/>
        <v>0</v>
      </c>
      <c r="P225" s="89">
        <v>0.05</v>
      </c>
      <c r="Q225" s="249">
        <f t="shared" si="17"/>
        <v>833.13</v>
      </c>
    </row>
    <row r="226" spans="2:17" s="90" customFormat="1" x14ac:dyDescent="0.25">
      <c r="B226" s="11">
        <v>222</v>
      </c>
      <c r="C226" s="244" t="s">
        <v>291</v>
      </c>
      <c r="D226" s="237">
        <v>12</v>
      </c>
      <c r="E226" s="11" t="s">
        <v>62</v>
      </c>
      <c r="F226" s="152">
        <v>41517</v>
      </c>
      <c r="G226" s="58">
        <v>44482</v>
      </c>
      <c r="H226" s="5">
        <f t="shared" si="18"/>
        <v>8.1232876712328768</v>
      </c>
      <c r="I226" s="245">
        <v>8</v>
      </c>
      <c r="J226" s="246">
        <v>0.03</v>
      </c>
      <c r="K226" s="247">
        <f t="shared" si="19"/>
        <v>0.12125</v>
      </c>
      <c r="L226" s="248">
        <v>69088</v>
      </c>
      <c r="M226" s="248">
        <v>0</v>
      </c>
      <c r="N226" s="249">
        <f t="shared" si="15"/>
        <v>68048.130958904105</v>
      </c>
      <c r="O226" s="249">
        <f t="shared" si="16"/>
        <v>1039.8690410958952</v>
      </c>
      <c r="P226" s="89">
        <v>0.05</v>
      </c>
      <c r="Q226" s="249">
        <f t="shared" si="17"/>
        <v>0</v>
      </c>
    </row>
    <row r="227" spans="2:17" s="90" customFormat="1" x14ac:dyDescent="0.25">
      <c r="B227" s="11">
        <v>223</v>
      </c>
      <c r="C227" s="244" t="s">
        <v>282</v>
      </c>
      <c r="D227" s="237">
        <v>43</v>
      </c>
      <c r="E227" s="11" t="s">
        <v>62</v>
      </c>
      <c r="F227" s="152">
        <v>41517</v>
      </c>
      <c r="G227" s="58">
        <v>44482</v>
      </c>
      <c r="H227" s="5">
        <f t="shared" si="18"/>
        <v>8.1232876712328768</v>
      </c>
      <c r="I227" s="245">
        <v>5</v>
      </c>
      <c r="J227" s="246">
        <v>0.03</v>
      </c>
      <c r="K227" s="247">
        <f t="shared" si="19"/>
        <v>0.19400000000000001</v>
      </c>
      <c r="L227" s="248">
        <v>41827</v>
      </c>
      <c r="M227" s="248">
        <v>11583.99</v>
      </c>
      <c r="N227" s="249">
        <f t="shared" si="15"/>
        <v>65915.914164383561</v>
      </c>
      <c r="O227" s="249">
        <f t="shared" si="16"/>
        <v>0</v>
      </c>
      <c r="P227" s="89">
        <v>0.05</v>
      </c>
      <c r="Q227" s="249">
        <f t="shared" si="17"/>
        <v>1254.81</v>
      </c>
    </row>
    <row r="228" spans="2:17" s="90" customFormat="1" x14ac:dyDescent="0.25">
      <c r="B228" s="11">
        <v>224</v>
      </c>
      <c r="C228" s="244" t="s">
        <v>292</v>
      </c>
      <c r="D228" s="237">
        <v>9</v>
      </c>
      <c r="E228" s="11" t="s">
        <v>62</v>
      </c>
      <c r="F228" s="152">
        <v>41517</v>
      </c>
      <c r="G228" s="58">
        <v>44482</v>
      </c>
      <c r="H228" s="5">
        <f t="shared" si="18"/>
        <v>8.1232876712328768</v>
      </c>
      <c r="I228" s="245">
        <v>5</v>
      </c>
      <c r="J228" s="246">
        <v>0.03</v>
      </c>
      <c r="K228" s="247">
        <f t="shared" si="19"/>
        <v>0.19400000000000001</v>
      </c>
      <c r="L228" s="248">
        <v>17660</v>
      </c>
      <c r="M228" s="248">
        <v>0</v>
      </c>
      <c r="N228" s="249">
        <f t="shared" si="15"/>
        <v>27830.708493150683</v>
      </c>
      <c r="O228" s="249">
        <f t="shared" si="16"/>
        <v>0</v>
      </c>
      <c r="P228" s="89">
        <v>0.05</v>
      </c>
      <c r="Q228" s="249">
        <f t="shared" si="17"/>
        <v>0</v>
      </c>
    </row>
    <row r="229" spans="2:17" s="90" customFormat="1" x14ac:dyDescent="0.25">
      <c r="B229" s="11">
        <v>225</v>
      </c>
      <c r="C229" s="244" t="s">
        <v>293</v>
      </c>
      <c r="D229" s="237">
        <v>1</v>
      </c>
      <c r="E229" s="11" t="s">
        <v>62</v>
      </c>
      <c r="F229" s="152">
        <v>41517</v>
      </c>
      <c r="G229" s="58">
        <v>44482</v>
      </c>
      <c r="H229" s="5">
        <f t="shared" si="18"/>
        <v>8.1232876712328768</v>
      </c>
      <c r="I229" s="245">
        <v>5</v>
      </c>
      <c r="J229" s="246">
        <v>0.03</v>
      </c>
      <c r="K229" s="247">
        <f t="shared" si="19"/>
        <v>0.19400000000000001</v>
      </c>
      <c r="L229" s="248">
        <v>33077</v>
      </c>
      <c r="M229" s="248">
        <v>0</v>
      </c>
      <c r="N229" s="249">
        <f t="shared" si="15"/>
        <v>52126.633342465757</v>
      </c>
      <c r="O229" s="249">
        <f t="shared" si="16"/>
        <v>0</v>
      </c>
      <c r="P229" s="89">
        <v>0.05</v>
      </c>
      <c r="Q229" s="249">
        <f t="shared" si="17"/>
        <v>0</v>
      </c>
    </row>
    <row r="230" spans="2:17" s="90" customFormat="1" x14ac:dyDescent="0.25">
      <c r="B230" s="11">
        <v>226</v>
      </c>
      <c r="C230" s="244" t="s">
        <v>294</v>
      </c>
      <c r="D230" s="237">
        <v>1</v>
      </c>
      <c r="E230" s="11" t="s">
        <v>62</v>
      </c>
      <c r="F230" s="152">
        <v>41517</v>
      </c>
      <c r="G230" s="58">
        <v>44482</v>
      </c>
      <c r="H230" s="5">
        <f t="shared" si="18"/>
        <v>8.1232876712328768</v>
      </c>
      <c r="I230" s="245">
        <v>5</v>
      </c>
      <c r="J230" s="246">
        <v>0.03</v>
      </c>
      <c r="K230" s="247">
        <f t="shared" si="19"/>
        <v>0.19400000000000001</v>
      </c>
      <c r="L230" s="248">
        <v>0</v>
      </c>
      <c r="M230" s="248">
        <v>0</v>
      </c>
      <c r="N230" s="249">
        <f t="shared" si="15"/>
        <v>0</v>
      </c>
      <c r="O230" s="249">
        <f t="shared" si="16"/>
        <v>0</v>
      </c>
      <c r="P230" s="89">
        <v>0.05</v>
      </c>
      <c r="Q230" s="249">
        <f t="shared" si="17"/>
        <v>0</v>
      </c>
    </row>
    <row r="231" spans="2:17" s="90" customFormat="1" x14ac:dyDescent="0.25">
      <c r="B231" s="11">
        <v>227</v>
      </c>
      <c r="C231" s="244" t="s">
        <v>295</v>
      </c>
      <c r="D231" s="237">
        <v>1</v>
      </c>
      <c r="E231" s="11" t="s">
        <v>62</v>
      </c>
      <c r="F231" s="152">
        <v>41517</v>
      </c>
      <c r="G231" s="58">
        <v>44482</v>
      </c>
      <c r="H231" s="5">
        <f t="shared" si="18"/>
        <v>8.1232876712328768</v>
      </c>
      <c r="I231" s="245">
        <v>5</v>
      </c>
      <c r="J231" s="246">
        <v>0.03</v>
      </c>
      <c r="K231" s="247">
        <f t="shared" si="19"/>
        <v>0.19400000000000001</v>
      </c>
      <c r="L231" s="248">
        <v>0</v>
      </c>
      <c r="M231" s="248">
        <v>0</v>
      </c>
      <c r="N231" s="249">
        <f t="shared" si="15"/>
        <v>0</v>
      </c>
      <c r="O231" s="249">
        <f t="shared" si="16"/>
        <v>0</v>
      </c>
      <c r="P231" s="89">
        <v>0.05</v>
      </c>
      <c r="Q231" s="249">
        <f t="shared" si="17"/>
        <v>0</v>
      </c>
    </row>
    <row r="232" spans="2:17" s="90" customFormat="1" x14ac:dyDescent="0.25">
      <c r="B232" s="11">
        <v>228</v>
      </c>
      <c r="C232" s="244" t="s">
        <v>296</v>
      </c>
      <c r="D232" s="237">
        <v>25</v>
      </c>
      <c r="E232" s="11" t="s">
        <v>62</v>
      </c>
      <c r="F232" s="152">
        <v>41517</v>
      </c>
      <c r="G232" s="58">
        <v>44482</v>
      </c>
      <c r="H232" s="5">
        <f t="shared" si="18"/>
        <v>8.1232876712328768</v>
      </c>
      <c r="I232" s="245">
        <v>8</v>
      </c>
      <c r="J232" s="246">
        <v>0.03</v>
      </c>
      <c r="K232" s="247">
        <f t="shared" si="19"/>
        <v>0.12125</v>
      </c>
      <c r="L232" s="248">
        <v>80826</v>
      </c>
      <c r="M232" s="248">
        <v>0</v>
      </c>
      <c r="N232" s="249">
        <f t="shared" si="15"/>
        <v>79609.457979452054</v>
      </c>
      <c r="O232" s="249">
        <f t="shared" si="16"/>
        <v>1216.5420205479459</v>
      </c>
      <c r="P232" s="89">
        <v>0.05</v>
      </c>
      <c r="Q232" s="249">
        <f t="shared" si="17"/>
        <v>0</v>
      </c>
    </row>
    <row r="233" spans="2:17" s="90" customFormat="1" x14ac:dyDescent="0.25">
      <c r="B233" s="11">
        <v>229</v>
      </c>
      <c r="C233" s="244" t="s">
        <v>297</v>
      </c>
      <c r="D233" s="237">
        <v>45</v>
      </c>
      <c r="E233" s="11" t="s">
        <v>62</v>
      </c>
      <c r="F233" s="152">
        <v>41556</v>
      </c>
      <c r="G233" s="58">
        <v>44482</v>
      </c>
      <c r="H233" s="5">
        <f t="shared" si="18"/>
        <v>8.0164383561643842</v>
      </c>
      <c r="I233" s="245">
        <v>5</v>
      </c>
      <c r="J233" s="246">
        <v>0.03</v>
      </c>
      <c r="K233" s="247">
        <f t="shared" si="19"/>
        <v>0.19400000000000001</v>
      </c>
      <c r="L233" s="248">
        <v>9281</v>
      </c>
      <c r="M233" s="248">
        <v>2726.29</v>
      </c>
      <c r="N233" s="249">
        <f t="shared" si="15"/>
        <v>14433.709490410962</v>
      </c>
      <c r="O233" s="249">
        <f t="shared" si="16"/>
        <v>0</v>
      </c>
      <c r="P233" s="89">
        <v>0.05</v>
      </c>
      <c r="Q233" s="249">
        <f t="shared" si="17"/>
        <v>278.43</v>
      </c>
    </row>
    <row r="234" spans="2:17" s="90" customFormat="1" x14ac:dyDescent="0.25">
      <c r="B234" s="11">
        <v>230</v>
      </c>
      <c r="C234" s="244" t="s">
        <v>298</v>
      </c>
      <c r="D234" s="237">
        <v>66</v>
      </c>
      <c r="E234" s="11" t="s">
        <v>62</v>
      </c>
      <c r="F234" s="152">
        <v>41519</v>
      </c>
      <c r="G234" s="58">
        <v>44482</v>
      </c>
      <c r="H234" s="5">
        <f t="shared" si="18"/>
        <v>8.117808219178082</v>
      </c>
      <c r="I234" s="245">
        <v>3</v>
      </c>
      <c r="J234" s="246">
        <v>0.03</v>
      </c>
      <c r="K234" s="247">
        <f t="shared" si="19"/>
        <v>0.32333333333333331</v>
      </c>
      <c r="L234" s="248">
        <v>504288</v>
      </c>
      <c r="M234" s="248">
        <v>143383.69</v>
      </c>
      <c r="N234" s="249">
        <f t="shared" si="15"/>
        <v>1323633.9576986302</v>
      </c>
      <c r="O234" s="249">
        <f t="shared" si="16"/>
        <v>0</v>
      </c>
      <c r="P234" s="89">
        <v>0.05</v>
      </c>
      <c r="Q234" s="249">
        <f t="shared" si="17"/>
        <v>15128.64</v>
      </c>
    </row>
    <row r="235" spans="2:17" s="90" customFormat="1" x14ac:dyDescent="0.25">
      <c r="B235" s="11">
        <v>231</v>
      </c>
      <c r="C235" s="244" t="s">
        <v>299</v>
      </c>
      <c r="D235" s="237">
        <v>25</v>
      </c>
      <c r="E235" s="11" t="s">
        <v>62</v>
      </c>
      <c r="F235" s="152">
        <v>41519</v>
      </c>
      <c r="G235" s="58">
        <v>44482</v>
      </c>
      <c r="H235" s="5">
        <f t="shared" si="18"/>
        <v>8.117808219178082</v>
      </c>
      <c r="I235" s="245">
        <v>8</v>
      </c>
      <c r="J235" s="246">
        <v>0.03</v>
      </c>
      <c r="K235" s="247">
        <f t="shared" si="19"/>
        <v>0.12125</v>
      </c>
      <c r="L235" s="248">
        <v>91494</v>
      </c>
      <c r="M235" s="248">
        <v>26014.39</v>
      </c>
      <c r="N235" s="249">
        <f t="shared" si="15"/>
        <v>90056.102856164376</v>
      </c>
      <c r="O235" s="249">
        <f t="shared" si="16"/>
        <v>1437.8971438356239</v>
      </c>
      <c r="P235" s="89">
        <v>0.05</v>
      </c>
      <c r="Q235" s="249">
        <f t="shared" si="17"/>
        <v>2744.8199999999997</v>
      </c>
    </row>
    <row r="236" spans="2:17" s="90" customFormat="1" x14ac:dyDescent="0.25">
      <c r="B236" s="11">
        <v>232</v>
      </c>
      <c r="C236" s="244" t="s">
        <v>300</v>
      </c>
      <c r="D236" s="237">
        <v>10</v>
      </c>
      <c r="E236" s="11" t="s">
        <v>62</v>
      </c>
      <c r="F236" s="152">
        <v>41519</v>
      </c>
      <c r="G236" s="58">
        <v>44482</v>
      </c>
      <c r="H236" s="5">
        <f t="shared" si="18"/>
        <v>8.117808219178082</v>
      </c>
      <c r="I236" s="245">
        <v>8</v>
      </c>
      <c r="J236" s="246">
        <v>0.03</v>
      </c>
      <c r="K236" s="247">
        <f t="shared" si="19"/>
        <v>0.12125</v>
      </c>
      <c r="L236" s="248">
        <v>382194</v>
      </c>
      <c r="M236" s="248">
        <v>108668.84</v>
      </c>
      <c r="N236" s="249">
        <f t="shared" si="15"/>
        <v>376187.5333356164</v>
      </c>
      <c r="O236" s="249">
        <f t="shared" si="16"/>
        <v>6006.4666643835953</v>
      </c>
      <c r="P236" s="89">
        <v>0.05</v>
      </c>
      <c r="Q236" s="249">
        <f t="shared" si="17"/>
        <v>11465.82</v>
      </c>
    </row>
    <row r="237" spans="2:17" s="90" customFormat="1" x14ac:dyDescent="0.25">
      <c r="B237" s="11">
        <v>233</v>
      </c>
      <c r="C237" s="244" t="s">
        <v>301</v>
      </c>
      <c r="D237" s="237">
        <v>5</v>
      </c>
      <c r="E237" s="11" t="s">
        <v>62</v>
      </c>
      <c r="F237" s="152">
        <v>41519</v>
      </c>
      <c r="G237" s="58">
        <v>44482</v>
      </c>
      <c r="H237" s="5">
        <f t="shared" si="18"/>
        <v>8.117808219178082</v>
      </c>
      <c r="I237" s="245">
        <v>8</v>
      </c>
      <c r="J237" s="246">
        <v>0.03</v>
      </c>
      <c r="K237" s="247">
        <f t="shared" si="19"/>
        <v>0.12125</v>
      </c>
      <c r="L237" s="248">
        <v>99296</v>
      </c>
      <c r="M237" s="248">
        <v>28232.73</v>
      </c>
      <c r="N237" s="249">
        <f t="shared" si="15"/>
        <v>97735.488547945206</v>
      </c>
      <c r="O237" s="249">
        <f t="shared" si="16"/>
        <v>1560.5114520547941</v>
      </c>
      <c r="P237" s="89">
        <v>0.05</v>
      </c>
      <c r="Q237" s="249">
        <f t="shared" si="17"/>
        <v>2978.88</v>
      </c>
    </row>
    <row r="238" spans="2:17" s="90" customFormat="1" x14ac:dyDescent="0.25">
      <c r="B238" s="11">
        <v>234</v>
      </c>
      <c r="C238" s="244" t="s">
        <v>302</v>
      </c>
      <c r="D238" s="237">
        <v>5</v>
      </c>
      <c r="E238" s="11" t="s">
        <v>62</v>
      </c>
      <c r="F238" s="152">
        <v>41519</v>
      </c>
      <c r="G238" s="58">
        <v>44482</v>
      </c>
      <c r="H238" s="5">
        <f t="shared" si="18"/>
        <v>8.117808219178082</v>
      </c>
      <c r="I238" s="245">
        <v>8</v>
      </c>
      <c r="J238" s="246">
        <v>0.03</v>
      </c>
      <c r="K238" s="247">
        <f t="shared" si="19"/>
        <v>0.12125</v>
      </c>
      <c r="L238" s="248">
        <v>183295</v>
      </c>
      <c r="M238" s="248">
        <v>52116.08</v>
      </c>
      <c r="N238" s="249">
        <f t="shared" si="15"/>
        <v>180414.3809760274</v>
      </c>
      <c r="O238" s="249">
        <f t="shared" si="16"/>
        <v>2880.6190239725984</v>
      </c>
      <c r="P238" s="89">
        <v>0.05</v>
      </c>
      <c r="Q238" s="249">
        <f t="shared" si="17"/>
        <v>5498.8499999999995</v>
      </c>
    </row>
    <row r="239" spans="2:17" s="90" customFormat="1" x14ac:dyDescent="0.25">
      <c r="B239" s="11">
        <v>235</v>
      </c>
      <c r="C239" s="244" t="s">
        <v>303</v>
      </c>
      <c r="D239" s="237">
        <v>1</v>
      </c>
      <c r="E239" s="11" t="s">
        <v>62</v>
      </c>
      <c r="F239" s="152">
        <v>41519</v>
      </c>
      <c r="G239" s="58">
        <v>44482</v>
      </c>
      <c r="H239" s="5">
        <f t="shared" si="18"/>
        <v>8.117808219178082</v>
      </c>
      <c r="I239" s="245">
        <v>5</v>
      </c>
      <c r="J239" s="246">
        <v>0.03</v>
      </c>
      <c r="K239" s="247">
        <f t="shared" si="19"/>
        <v>0.19400000000000001</v>
      </c>
      <c r="L239" s="248">
        <v>0</v>
      </c>
      <c r="M239" s="248">
        <v>0</v>
      </c>
      <c r="N239" s="249">
        <f t="shared" si="15"/>
        <v>0</v>
      </c>
      <c r="O239" s="249">
        <f t="shared" si="16"/>
        <v>0</v>
      </c>
      <c r="P239" s="89">
        <v>0.05</v>
      </c>
      <c r="Q239" s="249">
        <f t="shared" si="17"/>
        <v>0</v>
      </c>
    </row>
    <row r="240" spans="2:17" s="90" customFormat="1" x14ac:dyDescent="0.25">
      <c r="B240" s="11">
        <v>236</v>
      </c>
      <c r="C240" s="244" t="s">
        <v>304</v>
      </c>
      <c r="D240" s="237">
        <v>10</v>
      </c>
      <c r="E240" s="11" t="s">
        <v>62</v>
      </c>
      <c r="F240" s="152">
        <v>41569</v>
      </c>
      <c r="G240" s="58">
        <v>44482</v>
      </c>
      <c r="H240" s="5">
        <f t="shared" si="18"/>
        <v>7.9808219178082194</v>
      </c>
      <c r="I240" s="245">
        <v>8</v>
      </c>
      <c r="J240" s="246">
        <v>0.03</v>
      </c>
      <c r="K240" s="247">
        <f t="shared" si="19"/>
        <v>0.12125</v>
      </c>
      <c r="L240" s="248">
        <v>27720</v>
      </c>
      <c r="M240" s="248">
        <v>8085.11</v>
      </c>
      <c r="N240" s="249">
        <f t="shared" si="15"/>
        <v>26823.941506849314</v>
      </c>
      <c r="O240" s="249">
        <f t="shared" si="16"/>
        <v>896.05849315068554</v>
      </c>
      <c r="P240" s="89">
        <v>0.05</v>
      </c>
      <c r="Q240" s="249">
        <f t="shared" si="17"/>
        <v>851.25556849315126</v>
      </c>
    </row>
    <row r="241" spans="2:17" s="90" customFormat="1" x14ac:dyDescent="0.25">
      <c r="B241" s="11">
        <v>237</v>
      </c>
      <c r="C241" s="244" t="s">
        <v>305</v>
      </c>
      <c r="D241" s="237">
        <v>8</v>
      </c>
      <c r="E241" s="11" t="s">
        <v>62</v>
      </c>
      <c r="F241" s="152">
        <v>41547</v>
      </c>
      <c r="G241" s="58">
        <v>44482</v>
      </c>
      <c r="H241" s="5">
        <f t="shared" si="18"/>
        <v>8.0410958904109595</v>
      </c>
      <c r="I241" s="245">
        <v>10</v>
      </c>
      <c r="J241" s="246">
        <v>0.03</v>
      </c>
      <c r="K241" s="247">
        <f t="shared" si="19"/>
        <v>9.7000000000000003E-2</v>
      </c>
      <c r="L241" s="248">
        <v>3990</v>
      </c>
      <c r="M241" s="248">
        <v>1134.47</v>
      </c>
      <c r="N241" s="249">
        <f t="shared" si="15"/>
        <v>3112.1453424657539</v>
      </c>
      <c r="O241" s="249">
        <f t="shared" si="16"/>
        <v>877.85465753424614</v>
      </c>
      <c r="P241" s="89">
        <v>0.05</v>
      </c>
      <c r="Q241" s="249">
        <f t="shared" si="17"/>
        <v>833.96192465753381</v>
      </c>
    </row>
    <row r="242" spans="2:17" s="90" customFormat="1" x14ac:dyDescent="0.25">
      <c r="B242" s="11">
        <v>238</v>
      </c>
      <c r="C242" s="244" t="s">
        <v>306</v>
      </c>
      <c r="D242" s="237">
        <v>12</v>
      </c>
      <c r="E242" s="11" t="s">
        <v>62</v>
      </c>
      <c r="F242" s="152">
        <v>41518</v>
      </c>
      <c r="G242" s="58">
        <v>44482</v>
      </c>
      <c r="H242" s="5">
        <f t="shared" si="18"/>
        <v>8.1205479452054803</v>
      </c>
      <c r="I242" s="245">
        <v>8</v>
      </c>
      <c r="J242" s="246">
        <v>0.03</v>
      </c>
      <c r="K242" s="247">
        <f t="shared" si="19"/>
        <v>0.12125</v>
      </c>
      <c r="L242" s="248">
        <v>40373</v>
      </c>
      <c r="M242" s="248">
        <v>11479.21</v>
      </c>
      <c r="N242" s="249">
        <f t="shared" si="15"/>
        <v>39751.919465753424</v>
      </c>
      <c r="O242" s="249">
        <f t="shared" si="16"/>
        <v>621.08053424657555</v>
      </c>
      <c r="P242" s="89">
        <v>0.05</v>
      </c>
      <c r="Q242" s="249">
        <f t="shared" si="17"/>
        <v>1211.19</v>
      </c>
    </row>
    <row r="243" spans="2:17" s="90" customFormat="1" x14ac:dyDescent="0.25">
      <c r="B243" s="11">
        <v>239</v>
      </c>
      <c r="C243" s="244" t="s">
        <v>307</v>
      </c>
      <c r="D243" s="237">
        <v>50</v>
      </c>
      <c r="E243" s="11" t="s">
        <v>62</v>
      </c>
      <c r="F243" s="152">
        <v>41547</v>
      </c>
      <c r="G243" s="58">
        <v>44482</v>
      </c>
      <c r="H243" s="5">
        <f t="shared" si="18"/>
        <v>8.0410958904109595</v>
      </c>
      <c r="I243" s="245">
        <v>5</v>
      </c>
      <c r="J243" s="246">
        <v>0.03</v>
      </c>
      <c r="K243" s="247">
        <f t="shared" si="19"/>
        <v>0.19400000000000001</v>
      </c>
      <c r="L243" s="248">
        <v>27360</v>
      </c>
      <c r="M243" s="248">
        <v>7779.24</v>
      </c>
      <c r="N243" s="249">
        <f t="shared" si="15"/>
        <v>42680.850410958912</v>
      </c>
      <c r="O243" s="249">
        <f t="shared" si="16"/>
        <v>0</v>
      </c>
      <c r="P243" s="89">
        <v>0.05</v>
      </c>
      <c r="Q243" s="249">
        <f t="shared" si="17"/>
        <v>820.8</v>
      </c>
    </row>
    <row r="244" spans="2:17" s="90" customFormat="1" x14ac:dyDescent="0.25">
      <c r="B244" s="11">
        <v>240</v>
      </c>
      <c r="C244" s="244" t="s">
        <v>308</v>
      </c>
      <c r="D244" s="237">
        <v>3</v>
      </c>
      <c r="E244" s="11" t="s">
        <v>62</v>
      </c>
      <c r="F244" s="152">
        <v>41554</v>
      </c>
      <c r="G244" s="58">
        <v>44482</v>
      </c>
      <c r="H244" s="5">
        <f t="shared" si="18"/>
        <v>8.0219178082191789</v>
      </c>
      <c r="I244" s="245">
        <v>8</v>
      </c>
      <c r="J244" s="246">
        <v>0.03</v>
      </c>
      <c r="K244" s="247">
        <f t="shared" si="19"/>
        <v>0.12125</v>
      </c>
      <c r="L244" s="248">
        <v>34544</v>
      </c>
      <c r="M244" s="248">
        <v>10075.49</v>
      </c>
      <c r="N244" s="249">
        <f t="shared" si="15"/>
        <v>33599.481863013702</v>
      </c>
      <c r="O244" s="249">
        <f t="shared" si="16"/>
        <v>944.51813698629849</v>
      </c>
      <c r="P244" s="89">
        <v>0.05</v>
      </c>
      <c r="Q244" s="249">
        <f t="shared" si="17"/>
        <v>1036.32</v>
      </c>
    </row>
    <row r="245" spans="2:17" s="90" customFormat="1" x14ac:dyDescent="0.25">
      <c r="B245" s="11">
        <v>241</v>
      </c>
      <c r="C245" s="244" t="s">
        <v>308</v>
      </c>
      <c r="D245" s="237">
        <v>25</v>
      </c>
      <c r="E245" s="11" t="s">
        <v>62</v>
      </c>
      <c r="F245" s="152">
        <v>41568</v>
      </c>
      <c r="G245" s="58">
        <v>44482</v>
      </c>
      <c r="H245" s="5">
        <f t="shared" si="18"/>
        <v>7.9835616438356167</v>
      </c>
      <c r="I245" s="245">
        <v>8</v>
      </c>
      <c r="J245" s="246">
        <v>0.03</v>
      </c>
      <c r="K245" s="247">
        <f t="shared" si="19"/>
        <v>0.12125</v>
      </c>
      <c r="L245" s="248">
        <v>21890</v>
      </c>
      <c r="M245" s="248">
        <v>6384.69</v>
      </c>
      <c r="N245" s="249">
        <f t="shared" si="15"/>
        <v>21189.669931506851</v>
      </c>
      <c r="O245" s="249">
        <f t="shared" si="16"/>
        <v>700.33006849314916</v>
      </c>
      <c r="P245" s="89">
        <v>0.05</v>
      </c>
      <c r="Q245" s="249">
        <f t="shared" si="17"/>
        <v>665.3135650684917</v>
      </c>
    </row>
    <row r="246" spans="2:17" s="90" customFormat="1" x14ac:dyDescent="0.25">
      <c r="B246" s="11">
        <v>242</v>
      </c>
      <c r="C246" s="244" t="s">
        <v>308</v>
      </c>
      <c r="D246" s="237">
        <v>25</v>
      </c>
      <c r="E246" s="11" t="s">
        <v>62</v>
      </c>
      <c r="F246" s="152">
        <v>41570</v>
      </c>
      <c r="G246" s="58">
        <v>44482</v>
      </c>
      <c r="H246" s="5">
        <f t="shared" si="18"/>
        <v>7.978082191780822</v>
      </c>
      <c r="I246" s="245">
        <v>8</v>
      </c>
      <c r="J246" s="246">
        <v>0.03</v>
      </c>
      <c r="K246" s="247">
        <f t="shared" si="19"/>
        <v>0.12125</v>
      </c>
      <c r="L246" s="248">
        <v>21890</v>
      </c>
      <c r="M246" s="248">
        <v>6384.69</v>
      </c>
      <c r="N246" s="249">
        <f t="shared" si="15"/>
        <v>21175.126575342467</v>
      </c>
      <c r="O246" s="249">
        <f t="shared" si="16"/>
        <v>714.87342465753318</v>
      </c>
      <c r="P246" s="89">
        <v>0.05</v>
      </c>
      <c r="Q246" s="249">
        <f t="shared" si="17"/>
        <v>679.12975342465654</v>
      </c>
    </row>
    <row r="247" spans="2:17" s="90" customFormat="1" x14ac:dyDescent="0.25">
      <c r="B247" s="11">
        <v>243</v>
      </c>
      <c r="C247" s="244" t="s">
        <v>308</v>
      </c>
      <c r="D247" s="237">
        <v>25</v>
      </c>
      <c r="E247" s="11" t="s">
        <v>62</v>
      </c>
      <c r="F247" s="152">
        <v>41558</v>
      </c>
      <c r="G247" s="58">
        <v>44482</v>
      </c>
      <c r="H247" s="5">
        <f t="shared" si="18"/>
        <v>8.0109589041095894</v>
      </c>
      <c r="I247" s="245">
        <v>8</v>
      </c>
      <c r="J247" s="246">
        <v>0.03</v>
      </c>
      <c r="K247" s="247">
        <f t="shared" si="19"/>
        <v>0.12125</v>
      </c>
      <c r="L247" s="248">
        <v>30326</v>
      </c>
      <c r="M247" s="248">
        <v>8845.2099999999991</v>
      </c>
      <c r="N247" s="249">
        <f t="shared" si="15"/>
        <v>29456.516191780822</v>
      </c>
      <c r="O247" s="249">
        <f t="shared" si="16"/>
        <v>869.48380821917817</v>
      </c>
      <c r="P247" s="89">
        <v>0.05</v>
      </c>
      <c r="Q247" s="249">
        <f t="shared" si="17"/>
        <v>909.78</v>
      </c>
    </row>
    <row r="248" spans="2:17" s="90" customFormat="1" x14ac:dyDescent="0.25">
      <c r="B248" s="11">
        <v>244</v>
      </c>
      <c r="C248" s="244" t="s">
        <v>309</v>
      </c>
      <c r="D248" s="237">
        <v>1</v>
      </c>
      <c r="E248" s="11" t="s">
        <v>62</v>
      </c>
      <c r="F248" s="152">
        <v>41548</v>
      </c>
      <c r="G248" s="58">
        <v>44482</v>
      </c>
      <c r="H248" s="5">
        <f t="shared" si="18"/>
        <v>8.0383561643835613</v>
      </c>
      <c r="I248" s="245">
        <v>8</v>
      </c>
      <c r="J248" s="246">
        <v>0.03</v>
      </c>
      <c r="K248" s="247">
        <f t="shared" si="19"/>
        <v>0.12125</v>
      </c>
      <c r="L248" s="248">
        <v>524638</v>
      </c>
      <c r="M248" s="248">
        <v>153021.71</v>
      </c>
      <c r="N248" s="249">
        <f t="shared" si="15"/>
        <v>511338.78604109585</v>
      </c>
      <c r="O248" s="249">
        <f t="shared" si="16"/>
        <v>13299.213958904147</v>
      </c>
      <c r="P248" s="89">
        <v>0.05</v>
      </c>
      <c r="Q248" s="249">
        <f t="shared" si="17"/>
        <v>15739.14</v>
      </c>
    </row>
    <row r="249" spans="2:17" s="90" customFormat="1" x14ac:dyDescent="0.25">
      <c r="B249" s="11">
        <v>245</v>
      </c>
      <c r="C249" s="244" t="s">
        <v>310</v>
      </c>
      <c r="D249" s="237">
        <v>1</v>
      </c>
      <c r="E249" s="11" t="s">
        <v>62</v>
      </c>
      <c r="F249" s="152">
        <v>41550</v>
      </c>
      <c r="G249" s="58">
        <v>44482</v>
      </c>
      <c r="H249" s="5">
        <f t="shared" si="18"/>
        <v>8.0328767123287665</v>
      </c>
      <c r="I249" s="245">
        <v>10</v>
      </c>
      <c r="J249" s="246">
        <v>0.03</v>
      </c>
      <c r="K249" s="247">
        <f t="shared" si="19"/>
        <v>9.7000000000000003E-2</v>
      </c>
      <c r="L249" s="248">
        <v>85700</v>
      </c>
      <c r="M249" s="248">
        <v>24996.21</v>
      </c>
      <c r="N249" s="249">
        <f t="shared" si="15"/>
        <v>66776.500821917798</v>
      </c>
      <c r="O249" s="249">
        <f t="shared" si="16"/>
        <v>18923.499178082202</v>
      </c>
      <c r="P249" s="89">
        <v>0.05</v>
      </c>
      <c r="Q249" s="249">
        <f t="shared" si="17"/>
        <v>17977.324219178092</v>
      </c>
    </row>
    <row r="250" spans="2:17" s="90" customFormat="1" x14ac:dyDescent="0.25">
      <c r="B250" s="11">
        <v>246</v>
      </c>
      <c r="C250" s="244" t="s">
        <v>311</v>
      </c>
      <c r="D250" s="237">
        <v>1</v>
      </c>
      <c r="E250" s="11" t="s">
        <v>62</v>
      </c>
      <c r="F250" s="152">
        <v>41545</v>
      </c>
      <c r="G250" s="58">
        <v>44482</v>
      </c>
      <c r="H250" s="5">
        <f t="shared" si="18"/>
        <v>8.0465753424657542</v>
      </c>
      <c r="I250" s="245">
        <v>8</v>
      </c>
      <c r="J250" s="246">
        <v>0.03</v>
      </c>
      <c r="K250" s="247">
        <f t="shared" si="19"/>
        <v>0.12125</v>
      </c>
      <c r="L250" s="248">
        <v>42218</v>
      </c>
      <c r="M250" s="248">
        <v>12003.8</v>
      </c>
      <c r="N250" s="249">
        <f t="shared" si="15"/>
        <v>41189.876034246576</v>
      </c>
      <c r="O250" s="249">
        <f t="shared" si="16"/>
        <v>1028.1239657534243</v>
      </c>
      <c r="P250" s="89">
        <v>0.05</v>
      </c>
      <c r="Q250" s="249">
        <f t="shared" si="17"/>
        <v>1266.54</v>
      </c>
    </row>
    <row r="251" spans="2:17" s="90" customFormat="1" x14ac:dyDescent="0.25">
      <c r="B251" s="11">
        <v>247</v>
      </c>
      <c r="C251" s="244" t="s">
        <v>312</v>
      </c>
      <c r="D251" s="237">
        <v>1</v>
      </c>
      <c r="E251" s="11" t="s">
        <v>62</v>
      </c>
      <c r="F251" s="152">
        <v>41550</v>
      </c>
      <c r="G251" s="58">
        <v>44482</v>
      </c>
      <c r="H251" s="5">
        <f t="shared" si="18"/>
        <v>8.0328767123287665</v>
      </c>
      <c r="I251" s="245">
        <v>8</v>
      </c>
      <c r="J251" s="246">
        <v>0.03</v>
      </c>
      <c r="K251" s="247">
        <f t="shared" si="19"/>
        <v>0.12125</v>
      </c>
      <c r="L251" s="248">
        <v>25487</v>
      </c>
      <c r="M251" s="248">
        <v>7433.81</v>
      </c>
      <c r="N251" s="249">
        <f t="shared" si="15"/>
        <v>24823.988863013696</v>
      </c>
      <c r="O251" s="249">
        <f t="shared" si="16"/>
        <v>663.01113698630434</v>
      </c>
      <c r="P251" s="89">
        <v>0.05</v>
      </c>
      <c r="Q251" s="249">
        <f t="shared" si="17"/>
        <v>764.61</v>
      </c>
    </row>
    <row r="252" spans="2:17" s="90" customFormat="1" x14ac:dyDescent="0.25">
      <c r="B252" s="11">
        <v>248</v>
      </c>
      <c r="C252" s="244" t="s">
        <v>312</v>
      </c>
      <c r="D252" s="237">
        <v>1</v>
      </c>
      <c r="E252" s="11" t="s">
        <v>62</v>
      </c>
      <c r="F252" s="152">
        <v>41559</v>
      </c>
      <c r="G252" s="58">
        <v>44482</v>
      </c>
      <c r="H252" s="5">
        <f t="shared" si="18"/>
        <v>8.0082191780821912</v>
      </c>
      <c r="I252" s="245">
        <v>8</v>
      </c>
      <c r="J252" s="246">
        <v>0.03</v>
      </c>
      <c r="K252" s="247">
        <f t="shared" si="19"/>
        <v>0.12125</v>
      </c>
      <c r="L252" s="248">
        <v>121079</v>
      </c>
      <c r="M252" s="248">
        <v>35315.24</v>
      </c>
      <c r="N252" s="249">
        <f t="shared" si="15"/>
        <v>117567.29434589039</v>
      </c>
      <c r="O252" s="249">
        <f t="shared" si="16"/>
        <v>3511.7056541096099</v>
      </c>
      <c r="P252" s="89">
        <v>0.05</v>
      </c>
      <c r="Q252" s="249">
        <f t="shared" si="17"/>
        <v>3632.37</v>
      </c>
    </row>
    <row r="253" spans="2:17" s="90" customFormat="1" x14ac:dyDescent="0.25">
      <c r="B253" s="11">
        <v>249</v>
      </c>
      <c r="C253" s="244" t="s">
        <v>313</v>
      </c>
      <c r="D253" s="237">
        <v>1</v>
      </c>
      <c r="E253" s="11" t="s">
        <v>62</v>
      </c>
      <c r="F253" s="152">
        <v>41632</v>
      </c>
      <c r="G253" s="58">
        <v>44482</v>
      </c>
      <c r="H253" s="5">
        <f t="shared" si="18"/>
        <v>7.8082191780821919</v>
      </c>
      <c r="I253" s="245">
        <v>8</v>
      </c>
      <c r="J253" s="246">
        <v>0.03</v>
      </c>
      <c r="K253" s="247">
        <f t="shared" si="19"/>
        <v>0.12125</v>
      </c>
      <c r="L253" s="248">
        <v>12500</v>
      </c>
      <c r="M253" s="248">
        <v>3828.11</v>
      </c>
      <c r="N253" s="249">
        <f t="shared" si="15"/>
        <v>11834.332191780823</v>
      </c>
      <c r="O253" s="249">
        <f t="shared" si="16"/>
        <v>665.66780821917746</v>
      </c>
      <c r="P253" s="89">
        <v>0.05</v>
      </c>
      <c r="Q253" s="249">
        <f t="shared" si="17"/>
        <v>632.38441780821859</v>
      </c>
    </row>
    <row r="254" spans="2:17" s="90" customFormat="1" x14ac:dyDescent="0.25">
      <c r="B254" s="11">
        <v>250</v>
      </c>
      <c r="C254" s="244" t="s">
        <v>314</v>
      </c>
      <c r="D254" s="237">
        <v>72</v>
      </c>
      <c r="E254" s="11" t="s">
        <v>62</v>
      </c>
      <c r="F254" s="152">
        <v>41695</v>
      </c>
      <c r="G254" s="58">
        <v>44482</v>
      </c>
      <c r="H254" s="5">
        <f t="shared" si="18"/>
        <v>7.6356164383561644</v>
      </c>
      <c r="I254" s="245">
        <v>8</v>
      </c>
      <c r="J254" s="246">
        <v>0.03</v>
      </c>
      <c r="K254" s="247">
        <f t="shared" si="19"/>
        <v>0.12125</v>
      </c>
      <c r="L254" s="248">
        <v>15960</v>
      </c>
      <c r="M254" s="248">
        <v>5280.69</v>
      </c>
      <c r="N254" s="249">
        <f t="shared" si="15"/>
        <v>14776.063150684931</v>
      </c>
      <c r="O254" s="249">
        <f t="shared" si="16"/>
        <v>1183.9368493150687</v>
      </c>
      <c r="P254" s="89">
        <v>0.05</v>
      </c>
      <c r="Q254" s="249">
        <f t="shared" si="17"/>
        <v>1124.7400068493153</v>
      </c>
    </row>
    <row r="255" spans="2:17" s="90" customFormat="1" x14ac:dyDescent="0.25">
      <c r="B255" s="11">
        <v>251</v>
      </c>
      <c r="C255" s="244" t="s">
        <v>315</v>
      </c>
      <c r="D255" s="237">
        <v>1</v>
      </c>
      <c r="E255" s="11" t="s">
        <v>62</v>
      </c>
      <c r="F255" s="152">
        <v>41695</v>
      </c>
      <c r="G255" s="58">
        <v>44482</v>
      </c>
      <c r="H255" s="5">
        <f t="shared" si="18"/>
        <v>7.6356164383561644</v>
      </c>
      <c r="I255" s="245">
        <v>5</v>
      </c>
      <c r="J255" s="246">
        <v>0.03</v>
      </c>
      <c r="K255" s="247">
        <f t="shared" si="19"/>
        <v>0.19400000000000001</v>
      </c>
      <c r="L255" s="248">
        <v>31202</v>
      </c>
      <c r="M255" s="248">
        <v>10323.780000000001</v>
      </c>
      <c r="N255" s="249">
        <f t="shared" si="15"/>
        <v>46219.821797260272</v>
      </c>
      <c r="O255" s="249">
        <f t="shared" si="16"/>
        <v>0</v>
      </c>
      <c r="P255" s="89">
        <v>0.05</v>
      </c>
      <c r="Q255" s="249">
        <f t="shared" si="17"/>
        <v>936.06</v>
      </c>
    </row>
    <row r="256" spans="2:17" s="90" customFormat="1" x14ac:dyDescent="0.25">
      <c r="B256" s="11">
        <v>252</v>
      </c>
      <c r="C256" s="244" t="s">
        <v>316</v>
      </c>
      <c r="D256" s="237">
        <v>100</v>
      </c>
      <c r="E256" s="11" t="s">
        <v>69</v>
      </c>
      <c r="F256" s="152">
        <v>41656</v>
      </c>
      <c r="G256" s="58">
        <v>44482</v>
      </c>
      <c r="H256" s="5">
        <f t="shared" si="18"/>
        <v>7.7424657534246579</v>
      </c>
      <c r="I256" s="245">
        <v>8</v>
      </c>
      <c r="J256" s="246">
        <v>0.03</v>
      </c>
      <c r="K256" s="247">
        <f t="shared" si="19"/>
        <v>0.12125</v>
      </c>
      <c r="L256" s="248">
        <v>62650</v>
      </c>
      <c r="M256" s="248">
        <v>19639.86</v>
      </c>
      <c r="N256" s="249">
        <f t="shared" si="15"/>
        <v>58814.18938356165</v>
      </c>
      <c r="O256" s="249">
        <f t="shared" si="16"/>
        <v>3835.8106164383498</v>
      </c>
      <c r="P256" s="89">
        <v>0.05</v>
      </c>
      <c r="Q256" s="249">
        <f t="shared" si="17"/>
        <v>3644.020085616432</v>
      </c>
    </row>
    <row r="257" spans="2:17" s="90" customFormat="1" x14ac:dyDescent="0.25">
      <c r="B257" s="11">
        <v>253</v>
      </c>
      <c r="C257" s="244" t="s">
        <v>317</v>
      </c>
      <c r="D257" s="237">
        <v>8</v>
      </c>
      <c r="E257" s="11" t="s">
        <v>62</v>
      </c>
      <c r="F257" s="152">
        <v>41681</v>
      </c>
      <c r="G257" s="58">
        <v>44482</v>
      </c>
      <c r="H257" s="5">
        <f t="shared" si="18"/>
        <v>7.6739726027397257</v>
      </c>
      <c r="I257" s="245">
        <v>8</v>
      </c>
      <c r="J257" s="246">
        <v>0.03</v>
      </c>
      <c r="K257" s="247">
        <f t="shared" si="19"/>
        <v>0.12125</v>
      </c>
      <c r="L257" s="248">
        <v>89775</v>
      </c>
      <c r="M257" s="248">
        <v>28789.85</v>
      </c>
      <c r="N257" s="249">
        <f t="shared" si="15"/>
        <v>83532.870462328763</v>
      </c>
      <c r="O257" s="249">
        <f t="shared" si="16"/>
        <v>6242.1295376712369</v>
      </c>
      <c r="P257" s="89">
        <v>0.05</v>
      </c>
      <c r="Q257" s="249">
        <f t="shared" si="17"/>
        <v>5930.0230607876747</v>
      </c>
    </row>
    <row r="258" spans="2:17" s="90" customFormat="1" x14ac:dyDescent="0.25">
      <c r="B258" s="11">
        <v>254</v>
      </c>
      <c r="C258" s="244" t="s">
        <v>318</v>
      </c>
      <c r="D258" s="237">
        <v>5</v>
      </c>
      <c r="E258" s="11" t="s">
        <v>62</v>
      </c>
      <c r="F258" s="152">
        <v>41685</v>
      </c>
      <c r="G258" s="58">
        <v>44482</v>
      </c>
      <c r="H258" s="5">
        <f t="shared" si="18"/>
        <v>7.6630136986301371</v>
      </c>
      <c r="I258" s="245">
        <v>10</v>
      </c>
      <c r="J258" s="246">
        <v>0.03</v>
      </c>
      <c r="K258" s="247">
        <f t="shared" si="19"/>
        <v>9.7000000000000003E-2</v>
      </c>
      <c r="L258" s="248">
        <v>39227</v>
      </c>
      <c r="M258" s="248">
        <v>12579.68</v>
      </c>
      <c r="N258" s="249">
        <f t="shared" si="15"/>
        <v>29157.912720547949</v>
      </c>
      <c r="O258" s="249">
        <f t="shared" si="16"/>
        <v>10069.087279452051</v>
      </c>
      <c r="P258" s="89">
        <v>0.05</v>
      </c>
      <c r="Q258" s="249">
        <f t="shared" si="17"/>
        <v>9565.6329154794475</v>
      </c>
    </row>
    <row r="259" spans="2:17" s="90" customFormat="1" x14ac:dyDescent="0.25">
      <c r="B259" s="11">
        <v>255</v>
      </c>
      <c r="C259" s="244" t="s">
        <v>319</v>
      </c>
      <c r="D259" s="237">
        <v>4</v>
      </c>
      <c r="E259" s="11" t="s">
        <v>62</v>
      </c>
      <c r="F259" s="152">
        <v>41705</v>
      </c>
      <c r="G259" s="58">
        <v>44482</v>
      </c>
      <c r="H259" s="5">
        <f t="shared" si="18"/>
        <v>7.6082191780821917</v>
      </c>
      <c r="I259" s="245">
        <v>10</v>
      </c>
      <c r="J259" s="246">
        <v>0.03</v>
      </c>
      <c r="K259" s="247">
        <f t="shared" si="19"/>
        <v>9.7000000000000003E-2</v>
      </c>
      <c r="L259" s="248">
        <v>59451</v>
      </c>
      <c r="M259" s="248">
        <v>20161.650000000001</v>
      </c>
      <c r="N259" s="249">
        <f t="shared" si="15"/>
        <v>43874.675120547945</v>
      </c>
      <c r="O259" s="249">
        <f t="shared" si="16"/>
        <v>15576.324879452055</v>
      </c>
      <c r="P259" s="89">
        <v>0.05</v>
      </c>
      <c r="Q259" s="249">
        <f t="shared" si="17"/>
        <v>14797.508635479451</v>
      </c>
    </row>
    <row r="260" spans="2:17" s="90" customFormat="1" x14ac:dyDescent="0.25">
      <c r="B260" s="11">
        <v>256</v>
      </c>
      <c r="C260" s="244" t="s">
        <v>320</v>
      </c>
      <c r="D260" s="237">
        <v>1</v>
      </c>
      <c r="E260" s="11" t="s">
        <v>62</v>
      </c>
      <c r="F260" s="152">
        <v>41705</v>
      </c>
      <c r="G260" s="58">
        <v>44482</v>
      </c>
      <c r="H260" s="5">
        <f t="shared" si="18"/>
        <v>7.6082191780821917</v>
      </c>
      <c r="I260" s="245">
        <v>8</v>
      </c>
      <c r="J260" s="246">
        <v>0.03</v>
      </c>
      <c r="K260" s="247">
        <f t="shared" si="19"/>
        <v>0.12125</v>
      </c>
      <c r="L260" s="248">
        <v>45395</v>
      </c>
      <c r="M260" s="248">
        <v>15394.82</v>
      </c>
      <c r="N260" s="249">
        <f t="shared" si="15"/>
        <v>41876.732037671231</v>
      </c>
      <c r="O260" s="249">
        <f t="shared" si="16"/>
        <v>3518.2679623287695</v>
      </c>
      <c r="P260" s="89">
        <v>0.05</v>
      </c>
      <c r="Q260" s="249">
        <f t="shared" si="17"/>
        <v>3342.3545642123308</v>
      </c>
    </row>
    <row r="261" spans="2:17" s="90" customFormat="1" x14ac:dyDescent="0.25">
      <c r="B261" s="11">
        <v>257</v>
      </c>
      <c r="C261" s="244" t="s">
        <v>321</v>
      </c>
      <c r="D261" s="237">
        <v>30</v>
      </c>
      <c r="E261" s="11" t="s">
        <v>62</v>
      </c>
      <c r="F261" s="152">
        <v>41657</v>
      </c>
      <c r="G261" s="58">
        <v>44482</v>
      </c>
      <c r="H261" s="5">
        <f t="shared" si="18"/>
        <v>7.7397260273972606</v>
      </c>
      <c r="I261" s="245">
        <v>8</v>
      </c>
      <c r="J261" s="246">
        <v>0.03</v>
      </c>
      <c r="K261" s="247">
        <f t="shared" si="19"/>
        <v>0.12125</v>
      </c>
      <c r="L261" s="248">
        <v>20180</v>
      </c>
      <c r="M261" s="248">
        <v>6326.14</v>
      </c>
      <c r="N261" s="249">
        <f t="shared" ref="N261:N324" si="20">L261*K261*H261</f>
        <v>18937.755136986299</v>
      </c>
      <c r="O261" s="249">
        <f t="shared" ref="O261:O324" si="21">MAX(L261-N261,0)</f>
        <v>1242.2448630137005</v>
      </c>
      <c r="P261" s="89">
        <v>0.05</v>
      </c>
      <c r="Q261" s="249">
        <f t="shared" ref="Q261:Q324" si="22">IF(M261&lt;=0,0,IF(O261&lt;=J261*L261,J261*L261,O261*(1-P261)))</f>
        <v>1180.1326198630154</v>
      </c>
    </row>
    <row r="262" spans="2:17" s="90" customFormat="1" x14ac:dyDescent="0.25">
      <c r="B262" s="11">
        <v>258</v>
      </c>
      <c r="C262" s="244" t="s">
        <v>322</v>
      </c>
      <c r="D262" s="237">
        <v>15</v>
      </c>
      <c r="E262" s="11" t="s">
        <v>62</v>
      </c>
      <c r="F262" s="152">
        <v>41698</v>
      </c>
      <c r="G262" s="58">
        <v>44482</v>
      </c>
      <c r="H262" s="5">
        <f t="shared" ref="H262:H325" si="23">(G262-F262)/365</f>
        <v>7.6273972602739724</v>
      </c>
      <c r="I262" s="245">
        <v>8</v>
      </c>
      <c r="J262" s="246">
        <v>0.03</v>
      </c>
      <c r="K262" s="247">
        <f t="shared" ref="K262:K325" si="24">(1-J262)/I262</f>
        <v>0.12125</v>
      </c>
      <c r="L262" s="248">
        <v>9120</v>
      </c>
      <c r="M262" s="248">
        <v>2924.68</v>
      </c>
      <c r="N262" s="249">
        <f t="shared" si="20"/>
        <v>8434.3758904109582</v>
      </c>
      <c r="O262" s="249">
        <f t="shared" si="21"/>
        <v>685.62410958904184</v>
      </c>
      <c r="P262" s="89">
        <v>0.05</v>
      </c>
      <c r="Q262" s="249">
        <f t="shared" si="22"/>
        <v>651.34290410958977</v>
      </c>
    </row>
    <row r="263" spans="2:17" s="90" customFormat="1" x14ac:dyDescent="0.25">
      <c r="B263" s="11">
        <v>259</v>
      </c>
      <c r="C263" s="244" t="s">
        <v>323</v>
      </c>
      <c r="D263" s="237">
        <v>15</v>
      </c>
      <c r="E263" s="11" t="s">
        <v>62</v>
      </c>
      <c r="F263" s="152">
        <v>41590</v>
      </c>
      <c r="G263" s="58">
        <v>44482</v>
      </c>
      <c r="H263" s="5">
        <f t="shared" si="23"/>
        <v>7.9232876712328766</v>
      </c>
      <c r="I263" s="245">
        <v>5</v>
      </c>
      <c r="J263" s="246">
        <v>0.03</v>
      </c>
      <c r="K263" s="247">
        <f t="shared" si="24"/>
        <v>0.19400000000000001</v>
      </c>
      <c r="L263" s="248">
        <v>119955.71</v>
      </c>
      <c r="M263" s="248">
        <v>35864.03</v>
      </c>
      <c r="N263" s="249">
        <f t="shared" si="20"/>
        <v>184386.05803857537</v>
      </c>
      <c r="O263" s="249">
        <f t="shared" si="21"/>
        <v>0</v>
      </c>
      <c r="P263" s="89">
        <v>0.05</v>
      </c>
      <c r="Q263" s="249">
        <f t="shared" si="22"/>
        <v>3598.6713</v>
      </c>
    </row>
    <row r="264" spans="2:17" s="90" customFormat="1" x14ac:dyDescent="0.25">
      <c r="B264" s="11">
        <v>260</v>
      </c>
      <c r="C264" s="244" t="s">
        <v>324</v>
      </c>
      <c r="D264" s="237">
        <v>10</v>
      </c>
      <c r="E264" s="11" t="s">
        <v>62</v>
      </c>
      <c r="F264" s="152">
        <v>41549</v>
      </c>
      <c r="G264" s="58">
        <v>44482</v>
      </c>
      <c r="H264" s="5">
        <f t="shared" si="23"/>
        <v>8.0356164383561648</v>
      </c>
      <c r="I264" s="245">
        <v>8</v>
      </c>
      <c r="J264" s="246">
        <v>0.03</v>
      </c>
      <c r="K264" s="247">
        <f t="shared" si="24"/>
        <v>0.12125</v>
      </c>
      <c r="L264" s="248">
        <v>19732.75</v>
      </c>
      <c r="M264" s="248">
        <v>5755.48</v>
      </c>
      <c r="N264" s="249">
        <f t="shared" si="20"/>
        <v>19225.983245719177</v>
      </c>
      <c r="O264" s="249">
        <f t="shared" si="21"/>
        <v>506.76675428082308</v>
      </c>
      <c r="P264" s="89">
        <v>0.05</v>
      </c>
      <c r="Q264" s="249">
        <f t="shared" si="22"/>
        <v>591.98249999999996</v>
      </c>
    </row>
    <row r="265" spans="2:17" s="90" customFormat="1" x14ac:dyDescent="0.25">
      <c r="B265" s="11">
        <v>261</v>
      </c>
      <c r="C265" s="244" t="s">
        <v>325</v>
      </c>
      <c r="D265" s="237">
        <v>20</v>
      </c>
      <c r="E265" s="11" t="s">
        <v>62</v>
      </c>
      <c r="F265" s="152">
        <v>41678</v>
      </c>
      <c r="G265" s="58">
        <v>44482</v>
      </c>
      <c r="H265" s="5">
        <f t="shared" si="23"/>
        <v>7.6821917808219178</v>
      </c>
      <c r="I265" s="245">
        <v>8</v>
      </c>
      <c r="J265" s="246">
        <v>0.03</v>
      </c>
      <c r="K265" s="247">
        <f t="shared" si="24"/>
        <v>0.12125</v>
      </c>
      <c r="L265" s="248">
        <v>13110</v>
      </c>
      <c r="M265" s="248">
        <v>4204.24</v>
      </c>
      <c r="N265" s="249">
        <f t="shared" si="20"/>
        <v>12211.51602739726</v>
      </c>
      <c r="O265" s="249">
        <f t="shared" si="21"/>
        <v>898.48397260274032</v>
      </c>
      <c r="P265" s="89">
        <v>0.05</v>
      </c>
      <c r="Q265" s="249">
        <f t="shared" si="22"/>
        <v>853.55977397260324</v>
      </c>
    </row>
    <row r="266" spans="2:17" s="90" customFormat="1" x14ac:dyDescent="0.25">
      <c r="B266" s="11">
        <v>262</v>
      </c>
      <c r="C266" s="244" t="s">
        <v>326</v>
      </c>
      <c r="D266" s="237">
        <v>35</v>
      </c>
      <c r="E266" s="11" t="s">
        <v>62</v>
      </c>
      <c r="F266" s="152">
        <v>41652</v>
      </c>
      <c r="G266" s="58">
        <v>44482</v>
      </c>
      <c r="H266" s="5">
        <f t="shared" si="23"/>
        <v>7.7534246575342465</v>
      </c>
      <c r="I266" s="245">
        <v>8</v>
      </c>
      <c r="J266" s="246">
        <v>0.03</v>
      </c>
      <c r="K266" s="247">
        <f t="shared" si="24"/>
        <v>0.12125</v>
      </c>
      <c r="L266" s="248">
        <v>5227</v>
      </c>
      <c r="M266" s="248">
        <v>1638.59</v>
      </c>
      <c r="N266" s="249">
        <f t="shared" si="20"/>
        <v>4913.917020547945</v>
      </c>
      <c r="O266" s="249">
        <f t="shared" si="21"/>
        <v>313.08297945205504</v>
      </c>
      <c r="P266" s="89">
        <v>0.05</v>
      </c>
      <c r="Q266" s="249">
        <f t="shared" si="22"/>
        <v>297.4288304794523</v>
      </c>
    </row>
    <row r="267" spans="2:17" s="90" customFormat="1" x14ac:dyDescent="0.25">
      <c r="B267" s="11">
        <v>263</v>
      </c>
      <c r="C267" s="244" t="s">
        <v>327</v>
      </c>
      <c r="D267" s="237">
        <v>10</v>
      </c>
      <c r="E267" s="11" t="s">
        <v>62</v>
      </c>
      <c r="F267" s="152">
        <v>41652</v>
      </c>
      <c r="G267" s="58">
        <v>44482</v>
      </c>
      <c r="H267" s="5">
        <f t="shared" si="23"/>
        <v>7.7534246575342465</v>
      </c>
      <c r="I267" s="245">
        <v>5</v>
      </c>
      <c r="J267" s="246">
        <v>0.03</v>
      </c>
      <c r="K267" s="247">
        <f t="shared" si="24"/>
        <v>0.19400000000000001</v>
      </c>
      <c r="L267" s="248">
        <v>3078</v>
      </c>
      <c r="M267" s="248">
        <v>964.92</v>
      </c>
      <c r="N267" s="249">
        <f t="shared" si="20"/>
        <v>4629.8179726027402</v>
      </c>
      <c r="O267" s="249">
        <f t="shared" si="21"/>
        <v>0</v>
      </c>
      <c r="P267" s="89">
        <v>0.05</v>
      </c>
      <c r="Q267" s="249">
        <f t="shared" si="22"/>
        <v>92.34</v>
      </c>
    </row>
    <row r="268" spans="2:17" s="90" customFormat="1" x14ac:dyDescent="0.25">
      <c r="B268" s="11">
        <v>264</v>
      </c>
      <c r="C268" s="244" t="s">
        <v>328</v>
      </c>
      <c r="D268" s="237">
        <v>40</v>
      </c>
      <c r="E268" s="11" t="s">
        <v>62</v>
      </c>
      <c r="F268" s="152">
        <v>41652</v>
      </c>
      <c r="G268" s="58">
        <v>44482</v>
      </c>
      <c r="H268" s="5">
        <f t="shared" si="23"/>
        <v>7.7534246575342465</v>
      </c>
      <c r="I268" s="245">
        <v>5</v>
      </c>
      <c r="J268" s="246">
        <v>0.03</v>
      </c>
      <c r="K268" s="247">
        <f t="shared" si="24"/>
        <v>0.19400000000000001</v>
      </c>
      <c r="L268" s="248">
        <v>2417</v>
      </c>
      <c r="M268" s="248">
        <v>757.69</v>
      </c>
      <c r="N268" s="249">
        <f t="shared" si="20"/>
        <v>3635.5653150684934</v>
      </c>
      <c r="O268" s="249">
        <f t="shared" si="21"/>
        <v>0</v>
      </c>
      <c r="P268" s="89">
        <v>0.05</v>
      </c>
      <c r="Q268" s="249">
        <f t="shared" si="22"/>
        <v>72.509999999999991</v>
      </c>
    </row>
    <row r="269" spans="2:17" s="90" customFormat="1" x14ac:dyDescent="0.25">
      <c r="B269" s="11">
        <v>265</v>
      </c>
      <c r="C269" s="244" t="s">
        <v>329</v>
      </c>
      <c r="D269" s="237">
        <v>20</v>
      </c>
      <c r="E269" s="11" t="s">
        <v>62</v>
      </c>
      <c r="F269" s="152">
        <v>41652</v>
      </c>
      <c r="G269" s="58">
        <v>44482</v>
      </c>
      <c r="H269" s="5">
        <f t="shared" si="23"/>
        <v>7.7534246575342465</v>
      </c>
      <c r="I269" s="245">
        <v>5</v>
      </c>
      <c r="J269" s="246">
        <v>0.03</v>
      </c>
      <c r="K269" s="247">
        <f t="shared" si="24"/>
        <v>0.19400000000000001</v>
      </c>
      <c r="L269" s="248">
        <v>1989</v>
      </c>
      <c r="M269" s="248">
        <v>623.53</v>
      </c>
      <c r="N269" s="249">
        <f t="shared" si="20"/>
        <v>2991.7829589041094</v>
      </c>
      <c r="O269" s="249">
        <f t="shared" si="21"/>
        <v>0</v>
      </c>
      <c r="P269" s="89">
        <v>0.05</v>
      </c>
      <c r="Q269" s="249">
        <f t="shared" si="22"/>
        <v>59.669999999999995</v>
      </c>
    </row>
    <row r="270" spans="2:17" s="90" customFormat="1" x14ac:dyDescent="0.25">
      <c r="B270" s="11">
        <v>266</v>
      </c>
      <c r="C270" s="244" t="s">
        <v>330</v>
      </c>
      <c r="D270" s="237">
        <v>50</v>
      </c>
      <c r="E270" s="11" t="s">
        <v>62</v>
      </c>
      <c r="F270" s="152">
        <v>41781</v>
      </c>
      <c r="G270" s="58">
        <v>44482</v>
      </c>
      <c r="H270" s="5">
        <f t="shared" si="23"/>
        <v>7.4</v>
      </c>
      <c r="I270" s="245">
        <v>8</v>
      </c>
      <c r="J270" s="246">
        <v>0.03</v>
      </c>
      <c r="K270" s="247">
        <f t="shared" si="24"/>
        <v>0.12125</v>
      </c>
      <c r="L270" s="248">
        <v>641250</v>
      </c>
      <c r="M270" s="248">
        <v>219895.31</v>
      </c>
      <c r="N270" s="249">
        <f t="shared" si="20"/>
        <v>575361.5625</v>
      </c>
      <c r="O270" s="249">
        <f t="shared" si="21"/>
        <v>65888.4375</v>
      </c>
      <c r="P270" s="89">
        <v>0.05</v>
      </c>
      <c r="Q270" s="249">
        <f t="shared" si="22"/>
        <v>62594.015625</v>
      </c>
    </row>
    <row r="271" spans="2:17" s="90" customFormat="1" x14ac:dyDescent="0.25">
      <c r="B271" s="11">
        <v>267</v>
      </c>
      <c r="C271" s="244" t="s">
        <v>331</v>
      </c>
      <c r="D271" s="237">
        <v>110</v>
      </c>
      <c r="E271" s="11" t="s">
        <v>62</v>
      </c>
      <c r="F271" s="152">
        <v>41781</v>
      </c>
      <c r="G271" s="58">
        <v>44482</v>
      </c>
      <c r="H271" s="5">
        <f t="shared" si="23"/>
        <v>7.4</v>
      </c>
      <c r="I271" s="245">
        <v>5</v>
      </c>
      <c r="J271" s="246">
        <v>0.03</v>
      </c>
      <c r="K271" s="247">
        <f t="shared" si="24"/>
        <v>0.19400000000000001</v>
      </c>
      <c r="L271" s="248">
        <v>150480</v>
      </c>
      <c r="M271" s="248">
        <v>51602.1</v>
      </c>
      <c r="N271" s="249">
        <f t="shared" si="20"/>
        <v>216029.08800000002</v>
      </c>
      <c r="O271" s="249">
        <f t="shared" si="21"/>
        <v>0</v>
      </c>
      <c r="P271" s="89">
        <v>0.05</v>
      </c>
      <c r="Q271" s="249">
        <f t="shared" si="22"/>
        <v>4514.3999999999996</v>
      </c>
    </row>
    <row r="272" spans="2:17" s="90" customFormat="1" x14ac:dyDescent="0.25">
      <c r="B272" s="11">
        <v>268</v>
      </c>
      <c r="C272" s="244" t="s">
        <v>332</v>
      </c>
      <c r="D272" s="237">
        <v>32</v>
      </c>
      <c r="E272" s="11" t="s">
        <v>62</v>
      </c>
      <c r="F272" s="152">
        <v>41809</v>
      </c>
      <c r="G272" s="58">
        <v>44482</v>
      </c>
      <c r="H272" s="5">
        <f t="shared" si="23"/>
        <v>7.3232876712328769</v>
      </c>
      <c r="I272" s="245">
        <v>8</v>
      </c>
      <c r="J272" s="246">
        <v>0.03</v>
      </c>
      <c r="K272" s="247">
        <f t="shared" si="24"/>
        <v>0.12125</v>
      </c>
      <c r="L272" s="248">
        <v>6500</v>
      </c>
      <c r="M272" s="248">
        <v>2280.42</v>
      </c>
      <c r="N272" s="249">
        <f t="shared" si="20"/>
        <v>5771.6660958904113</v>
      </c>
      <c r="O272" s="249">
        <f t="shared" si="21"/>
        <v>728.33390410958873</v>
      </c>
      <c r="P272" s="89">
        <v>0.05</v>
      </c>
      <c r="Q272" s="249">
        <f t="shared" si="22"/>
        <v>691.91720890410932</v>
      </c>
    </row>
    <row r="273" spans="2:17" s="90" customFormat="1" x14ac:dyDescent="0.25">
      <c r="B273" s="11">
        <v>269</v>
      </c>
      <c r="C273" s="244" t="s">
        <v>333</v>
      </c>
      <c r="D273" s="237">
        <v>9</v>
      </c>
      <c r="E273" s="11" t="s">
        <v>62</v>
      </c>
      <c r="F273" s="152">
        <v>41803</v>
      </c>
      <c r="G273" s="58">
        <v>44482</v>
      </c>
      <c r="H273" s="5">
        <f t="shared" si="23"/>
        <v>7.3397260273972602</v>
      </c>
      <c r="I273" s="245">
        <v>8</v>
      </c>
      <c r="J273" s="246">
        <v>0.03</v>
      </c>
      <c r="K273" s="247">
        <f t="shared" si="24"/>
        <v>0.12125</v>
      </c>
      <c r="L273" s="248">
        <v>34000</v>
      </c>
      <c r="M273" s="248">
        <v>11928.33</v>
      </c>
      <c r="N273" s="249">
        <f t="shared" si="20"/>
        <v>30258.020547945205</v>
      </c>
      <c r="O273" s="249">
        <f t="shared" si="21"/>
        <v>3741.9794520547948</v>
      </c>
      <c r="P273" s="89">
        <v>0.05</v>
      </c>
      <c r="Q273" s="249">
        <f t="shared" si="22"/>
        <v>3554.8804794520547</v>
      </c>
    </row>
    <row r="274" spans="2:17" s="90" customFormat="1" x14ac:dyDescent="0.25">
      <c r="B274" s="11">
        <v>270</v>
      </c>
      <c r="C274" s="244" t="s">
        <v>334</v>
      </c>
      <c r="D274" s="237">
        <v>5</v>
      </c>
      <c r="E274" s="11" t="s">
        <v>62</v>
      </c>
      <c r="F274" s="152">
        <v>41829</v>
      </c>
      <c r="G274" s="58">
        <v>44482</v>
      </c>
      <c r="H274" s="5">
        <f t="shared" si="23"/>
        <v>7.2684931506849315</v>
      </c>
      <c r="I274" s="245">
        <v>5</v>
      </c>
      <c r="J274" s="246">
        <v>0.03</v>
      </c>
      <c r="K274" s="247">
        <f t="shared" si="24"/>
        <v>0.19400000000000001</v>
      </c>
      <c r="L274" s="248">
        <v>20064</v>
      </c>
      <c r="M274" s="248">
        <v>7197.96</v>
      </c>
      <c r="N274" s="249">
        <f t="shared" si="20"/>
        <v>28291.999035616438</v>
      </c>
      <c r="O274" s="249">
        <f t="shared" si="21"/>
        <v>0</v>
      </c>
      <c r="P274" s="89">
        <v>0.05</v>
      </c>
      <c r="Q274" s="249">
        <f t="shared" si="22"/>
        <v>601.91999999999996</v>
      </c>
    </row>
    <row r="275" spans="2:17" s="90" customFormat="1" x14ac:dyDescent="0.25">
      <c r="B275" s="11">
        <v>271</v>
      </c>
      <c r="C275" s="244" t="s">
        <v>335</v>
      </c>
      <c r="D275" s="237">
        <v>21</v>
      </c>
      <c r="E275" s="11" t="s">
        <v>62</v>
      </c>
      <c r="F275" s="152">
        <v>41883</v>
      </c>
      <c r="G275" s="58">
        <v>44482</v>
      </c>
      <c r="H275" s="5">
        <f t="shared" si="23"/>
        <v>7.1205479452054794</v>
      </c>
      <c r="I275" s="245">
        <v>10</v>
      </c>
      <c r="J275" s="246">
        <v>0.03</v>
      </c>
      <c r="K275" s="247">
        <f t="shared" si="24"/>
        <v>9.7000000000000003E-2</v>
      </c>
      <c r="L275" s="248">
        <v>6840</v>
      </c>
      <c r="M275" s="248">
        <v>2562.15</v>
      </c>
      <c r="N275" s="249">
        <f t="shared" si="20"/>
        <v>4724.3411506849316</v>
      </c>
      <c r="O275" s="249">
        <f t="shared" si="21"/>
        <v>2115.6588493150684</v>
      </c>
      <c r="P275" s="89">
        <v>0.05</v>
      </c>
      <c r="Q275" s="249">
        <f t="shared" si="22"/>
        <v>2009.875906849315</v>
      </c>
    </row>
    <row r="276" spans="2:17" s="90" customFormat="1" x14ac:dyDescent="0.25">
      <c r="B276" s="11">
        <v>272</v>
      </c>
      <c r="C276" s="244" t="s">
        <v>336</v>
      </c>
      <c r="D276" s="237">
        <v>20</v>
      </c>
      <c r="E276" s="11" t="s">
        <v>62</v>
      </c>
      <c r="F276" s="152">
        <v>41886</v>
      </c>
      <c r="G276" s="58">
        <v>44482</v>
      </c>
      <c r="H276" s="5">
        <f t="shared" si="23"/>
        <v>7.1123287671232873</v>
      </c>
      <c r="I276" s="245">
        <v>8</v>
      </c>
      <c r="J276" s="246">
        <v>0.03</v>
      </c>
      <c r="K276" s="247">
        <f t="shared" si="24"/>
        <v>0.12125</v>
      </c>
      <c r="L276" s="248">
        <v>29133</v>
      </c>
      <c r="M276" s="248">
        <v>10912.74</v>
      </c>
      <c r="N276" s="249">
        <f t="shared" si="20"/>
        <v>25123.421219178079</v>
      </c>
      <c r="O276" s="249">
        <f t="shared" si="21"/>
        <v>4009.5787808219211</v>
      </c>
      <c r="P276" s="89">
        <v>0.05</v>
      </c>
      <c r="Q276" s="249">
        <f t="shared" si="22"/>
        <v>3809.099841780825</v>
      </c>
    </row>
    <row r="277" spans="2:17" s="90" customFormat="1" x14ac:dyDescent="0.25">
      <c r="B277" s="11">
        <v>273</v>
      </c>
      <c r="C277" s="244" t="s">
        <v>337</v>
      </c>
      <c r="D277" s="237">
        <v>10</v>
      </c>
      <c r="E277" s="11" t="s">
        <v>62</v>
      </c>
      <c r="F277" s="152">
        <v>41886</v>
      </c>
      <c r="G277" s="58">
        <v>44482</v>
      </c>
      <c r="H277" s="5">
        <f t="shared" si="23"/>
        <v>7.1123287671232873</v>
      </c>
      <c r="I277" s="245">
        <v>5</v>
      </c>
      <c r="J277" s="246">
        <v>0.03</v>
      </c>
      <c r="K277" s="247">
        <f t="shared" si="24"/>
        <v>0.19400000000000001</v>
      </c>
      <c r="L277" s="248">
        <v>12608</v>
      </c>
      <c r="M277" s="248">
        <v>4722.75</v>
      </c>
      <c r="N277" s="249">
        <f t="shared" si="20"/>
        <v>17396.41477260274</v>
      </c>
      <c r="O277" s="249">
        <f t="shared" si="21"/>
        <v>0</v>
      </c>
      <c r="P277" s="89">
        <v>0.05</v>
      </c>
      <c r="Q277" s="249">
        <f t="shared" si="22"/>
        <v>378.24</v>
      </c>
    </row>
    <row r="278" spans="2:17" s="90" customFormat="1" x14ac:dyDescent="0.25">
      <c r="B278" s="11">
        <v>274</v>
      </c>
      <c r="C278" s="244" t="s">
        <v>338</v>
      </c>
      <c r="D278" s="237">
        <v>25</v>
      </c>
      <c r="E278" s="11" t="s">
        <v>62</v>
      </c>
      <c r="F278" s="152">
        <v>41886</v>
      </c>
      <c r="G278" s="58">
        <v>44482</v>
      </c>
      <c r="H278" s="5">
        <f t="shared" si="23"/>
        <v>7.1123287671232873</v>
      </c>
      <c r="I278" s="245">
        <v>5</v>
      </c>
      <c r="J278" s="246">
        <v>0.03</v>
      </c>
      <c r="K278" s="247">
        <f t="shared" si="24"/>
        <v>0.19400000000000001</v>
      </c>
      <c r="L278" s="248">
        <v>66234</v>
      </c>
      <c r="M278" s="248">
        <v>24810.15</v>
      </c>
      <c r="N278" s="249">
        <f t="shared" si="20"/>
        <v>91389.128810958908</v>
      </c>
      <c r="O278" s="249">
        <f t="shared" si="21"/>
        <v>0</v>
      </c>
      <c r="P278" s="89">
        <v>0.05</v>
      </c>
      <c r="Q278" s="249">
        <f t="shared" si="22"/>
        <v>1987.02</v>
      </c>
    </row>
    <row r="279" spans="2:17" s="90" customFormat="1" x14ac:dyDescent="0.25">
      <c r="B279" s="11">
        <v>275</v>
      </c>
      <c r="C279" s="244" t="s">
        <v>339</v>
      </c>
      <c r="D279" s="237">
        <v>10</v>
      </c>
      <c r="E279" s="11" t="s">
        <v>62</v>
      </c>
      <c r="F279" s="152">
        <v>41886</v>
      </c>
      <c r="G279" s="58">
        <v>44482</v>
      </c>
      <c r="H279" s="5">
        <f t="shared" si="23"/>
        <v>7.1123287671232873</v>
      </c>
      <c r="I279" s="245">
        <v>8</v>
      </c>
      <c r="J279" s="246">
        <v>0.03</v>
      </c>
      <c r="K279" s="247">
        <f t="shared" si="24"/>
        <v>0.12125</v>
      </c>
      <c r="L279" s="248">
        <v>38988</v>
      </c>
      <c r="M279" s="248">
        <v>14604.25</v>
      </c>
      <c r="N279" s="249">
        <f t="shared" si="20"/>
        <v>33622.076219178081</v>
      </c>
      <c r="O279" s="249">
        <f t="shared" si="21"/>
        <v>5365.9237808219186</v>
      </c>
      <c r="P279" s="89">
        <v>0.05</v>
      </c>
      <c r="Q279" s="249">
        <f t="shared" si="22"/>
        <v>5097.6275917808225</v>
      </c>
    </row>
    <row r="280" spans="2:17" s="90" customFormat="1" x14ac:dyDescent="0.25">
      <c r="B280" s="11">
        <v>276</v>
      </c>
      <c r="C280" s="244" t="s">
        <v>340</v>
      </c>
      <c r="D280" s="237">
        <v>15</v>
      </c>
      <c r="E280" s="11" t="s">
        <v>62</v>
      </c>
      <c r="F280" s="152">
        <v>41152</v>
      </c>
      <c r="G280" s="58">
        <v>44482</v>
      </c>
      <c r="H280" s="5">
        <f t="shared" si="23"/>
        <v>9.1232876712328768</v>
      </c>
      <c r="I280" s="245">
        <v>8</v>
      </c>
      <c r="J280" s="246">
        <v>0.03</v>
      </c>
      <c r="K280" s="247">
        <f t="shared" si="24"/>
        <v>0.12125</v>
      </c>
      <c r="L280" s="248">
        <v>20520</v>
      </c>
      <c r="M280" s="248">
        <v>6689.41</v>
      </c>
      <c r="N280" s="249">
        <f t="shared" si="20"/>
        <v>22699.195890410956</v>
      </c>
      <c r="O280" s="249">
        <f t="shared" si="21"/>
        <v>0</v>
      </c>
      <c r="P280" s="89">
        <v>0.05</v>
      </c>
      <c r="Q280" s="249">
        <f t="shared" si="22"/>
        <v>615.6</v>
      </c>
    </row>
    <row r="281" spans="2:17" s="90" customFormat="1" x14ac:dyDescent="0.25">
      <c r="B281" s="11">
        <v>277</v>
      </c>
      <c r="C281" s="244" t="s">
        <v>341</v>
      </c>
      <c r="D281" s="237">
        <v>15</v>
      </c>
      <c r="E281" s="11" t="s">
        <v>62</v>
      </c>
      <c r="F281" s="152">
        <v>41152</v>
      </c>
      <c r="G281" s="58">
        <v>44482</v>
      </c>
      <c r="H281" s="5">
        <f t="shared" si="23"/>
        <v>9.1232876712328768</v>
      </c>
      <c r="I281" s="245">
        <v>5</v>
      </c>
      <c r="J281" s="246">
        <v>0.03</v>
      </c>
      <c r="K281" s="247">
        <f t="shared" si="24"/>
        <v>0.19400000000000001</v>
      </c>
      <c r="L281" s="248">
        <v>17772</v>
      </c>
      <c r="M281" s="248">
        <v>5653.62</v>
      </c>
      <c r="N281" s="249">
        <f t="shared" si="20"/>
        <v>31454.979287671234</v>
      </c>
      <c r="O281" s="249">
        <f t="shared" si="21"/>
        <v>0</v>
      </c>
      <c r="P281" s="89">
        <v>0.05</v>
      </c>
      <c r="Q281" s="249">
        <f t="shared" si="22"/>
        <v>533.16</v>
      </c>
    </row>
    <row r="282" spans="2:17" s="90" customFormat="1" x14ac:dyDescent="0.25">
      <c r="B282" s="11">
        <v>278</v>
      </c>
      <c r="C282" s="244" t="s">
        <v>342</v>
      </c>
      <c r="D282" s="237">
        <v>15</v>
      </c>
      <c r="E282" s="11" t="s">
        <v>62</v>
      </c>
      <c r="F282" s="152">
        <v>41983</v>
      </c>
      <c r="G282" s="58">
        <v>44482</v>
      </c>
      <c r="H282" s="5">
        <f t="shared" si="23"/>
        <v>6.8465753424657532</v>
      </c>
      <c r="I282" s="245">
        <v>5</v>
      </c>
      <c r="J282" s="246">
        <v>0.03</v>
      </c>
      <c r="K282" s="247">
        <f t="shared" si="24"/>
        <v>0.19400000000000001</v>
      </c>
      <c r="L282" s="248">
        <v>22202</v>
      </c>
      <c r="M282" s="248">
        <v>8843.7999999999993</v>
      </c>
      <c r="N282" s="249">
        <f t="shared" si="20"/>
        <v>29489.487156164385</v>
      </c>
      <c r="O282" s="249">
        <f t="shared" si="21"/>
        <v>0</v>
      </c>
      <c r="P282" s="89">
        <v>0.05</v>
      </c>
      <c r="Q282" s="249">
        <f t="shared" si="22"/>
        <v>666.06</v>
      </c>
    </row>
    <row r="283" spans="2:17" s="90" customFormat="1" x14ac:dyDescent="0.25">
      <c r="B283" s="11">
        <v>279</v>
      </c>
      <c r="C283" s="244" t="s">
        <v>343</v>
      </c>
      <c r="D283" s="237">
        <v>1</v>
      </c>
      <c r="E283" s="11" t="s">
        <v>62</v>
      </c>
      <c r="F283" s="152">
        <v>41985</v>
      </c>
      <c r="G283" s="58">
        <v>44482</v>
      </c>
      <c r="H283" s="5">
        <f t="shared" si="23"/>
        <v>6.8410958904109593</v>
      </c>
      <c r="I283" s="245">
        <v>5</v>
      </c>
      <c r="J283" s="246">
        <v>0.03</v>
      </c>
      <c r="K283" s="247">
        <f t="shared" si="24"/>
        <v>0.19400000000000001</v>
      </c>
      <c r="L283" s="248">
        <v>23507</v>
      </c>
      <c r="M283" s="248">
        <v>9363.6200000000008</v>
      </c>
      <c r="N283" s="249">
        <f t="shared" si="20"/>
        <v>31197.846372602744</v>
      </c>
      <c r="O283" s="249">
        <f t="shared" si="21"/>
        <v>0</v>
      </c>
      <c r="P283" s="89">
        <v>0.05</v>
      </c>
      <c r="Q283" s="249">
        <f t="shared" si="22"/>
        <v>705.20999999999992</v>
      </c>
    </row>
    <row r="284" spans="2:17" s="90" customFormat="1" x14ac:dyDescent="0.25">
      <c r="B284" s="11">
        <v>280</v>
      </c>
      <c r="C284" s="244" t="s">
        <v>343</v>
      </c>
      <c r="D284" s="237">
        <v>80</v>
      </c>
      <c r="E284" s="11" t="s">
        <v>62</v>
      </c>
      <c r="F284" s="152">
        <v>41985</v>
      </c>
      <c r="G284" s="58">
        <v>44482</v>
      </c>
      <c r="H284" s="5">
        <f t="shared" si="23"/>
        <v>6.8410958904109593</v>
      </c>
      <c r="I284" s="245">
        <v>5</v>
      </c>
      <c r="J284" s="246">
        <v>0.03</v>
      </c>
      <c r="K284" s="247">
        <f t="shared" si="24"/>
        <v>0.19400000000000001</v>
      </c>
      <c r="L284" s="248">
        <v>65897</v>
      </c>
      <c r="M284" s="248">
        <v>26248.97</v>
      </c>
      <c r="N284" s="249">
        <f t="shared" si="20"/>
        <v>87456.693002739732</v>
      </c>
      <c r="O284" s="249">
        <f t="shared" si="21"/>
        <v>0</v>
      </c>
      <c r="P284" s="89">
        <v>0.05</v>
      </c>
      <c r="Q284" s="249">
        <f t="shared" si="22"/>
        <v>1976.9099999999999</v>
      </c>
    </row>
    <row r="285" spans="2:17" s="90" customFormat="1" x14ac:dyDescent="0.25">
      <c r="B285" s="11">
        <v>281</v>
      </c>
      <c r="C285" s="244" t="s">
        <v>343</v>
      </c>
      <c r="D285" s="237">
        <v>0</v>
      </c>
      <c r="E285" s="11" t="s">
        <v>62</v>
      </c>
      <c r="F285" s="152">
        <v>41985</v>
      </c>
      <c r="G285" s="58">
        <v>44482</v>
      </c>
      <c r="H285" s="5">
        <f t="shared" si="23"/>
        <v>6.8410958904109593</v>
      </c>
      <c r="I285" s="245">
        <v>5</v>
      </c>
      <c r="J285" s="246">
        <v>0.03</v>
      </c>
      <c r="K285" s="247">
        <f t="shared" si="24"/>
        <v>0.19400000000000001</v>
      </c>
      <c r="L285" s="248">
        <v>18382</v>
      </c>
      <c r="M285" s="248">
        <v>7322.16</v>
      </c>
      <c r="N285" s="249">
        <f t="shared" si="20"/>
        <v>24396.086783561648</v>
      </c>
      <c r="O285" s="249">
        <f t="shared" si="21"/>
        <v>0</v>
      </c>
      <c r="P285" s="89">
        <v>0.05</v>
      </c>
      <c r="Q285" s="249">
        <v>0</v>
      </c>
    </row>
    <row r="286" spans="2:17" s="90" customFormat="1" x14ac:dyDescent="0.25">
      <c r="B286" s="11">
        <v>282</v>
      </c>
      <c r="C286" s="244" t="s">
        <v>344</v>
      </c>
      <c r="D286" s="237">
        <v>1</v>
      </c>
      <c r="E286" s="11" t="s">
        <v>62</v>
      </c>
      <c r="F286" s="152">
        <v>42007</v>
      </c>
      <c r="G286" s="58">
        <v>44482</v>
      </c>
      <c r="H286" s="5">
        <f t="shared" si="23"/>
        <v>6.7808219178082192</v>
      </c>
      <c r="I286" s="245">
        <v>8</v>
      </c>
      <c r="J286" s="246">
        <v>0.03</v>
      </c>
      <c r="K286" s="247">
        <f t="shared" si="24"/>
        <v>0.12125</v>
      </c>
      <c r="L286" s="248">
        <v>34000</v>
      </c>
      <c r="M286" s="248">
        <v>20548.75</v>
      </c>
      <c r="N286" s="249">
        <f t="shared" si="20"/>
        <v>27953.938356164384</v>
      </c>
      <c r="O286" s="249">
        <f t="shared" si="21"/>
        <v>6046.0616438356155</v>
      </c>
      <c r="P286" s="89">
        <v>0.05</v>
      </c>
      <c r="Q286" s="249">
        <f t="shared" si="22"/>
        <v>5743.7585616438346</v>
      </c>
    </row>
    <row r="287" spans="2:17" s="90" customFormat="1" x14ac:dyDescent="0.25">
      <c r="B287" s="11">
        <v>283</v>
      </c>
      <c r="C287" s="244" t="s">
        <v>345</v>
      </c>
      <c r="D287" s="237">
        <v>1</v>
      </c>
      <c r="E287" s="11" t="s">
        <v>62</v>
      </c>
      <c r="F287" s="152">
        <v>42093</v>
      </c>
      <c r="G287" s="58">
        <v>44482</v>
      </c>
      <c r="H287" s="5">
        <f t="shared" si="23"/>
        <v>6.5452054794520551</v>
      </c>
      <c r="I287" s="245">
        <v>8</v>
      </c>
      <c r="J287" s="246">
        <v>0.03</v>
      </c>
      <c r="K287" s="247">
        <f t="shared" si="24"/>
        <v>0.12125</v>
      </c>
      <c r="L287" s="248">
        <v>8275</v>
      </c>
      <c r="M287" s="248">
        <v>3553.94</v>
      </c>
      <c r="N287" s="249">
        <f t="shared" si="20"/>
        <v>6567.0910102739726</v>
      </c>
      <c r="O287" s="249">
        <f t="shared" si="21"/>
        <v>1707.9089897260274</v>
      </c>
      <c r="P287" s="89">
        <v>0.05</v>
      </c>
      <c r="Q287" s="249">
        <f t="shared" si="22"/>
        <v>1622.5135402397259</v>
      </c>
    </row>
    <row r="288" spans="2:17" s="90" customFormat="1" x14ac:dyDescent="0.25">
      <c r="B288" s="11">
        <v>284</v>
      </c>
      <c r="C288" s="244" t="s">
        <v>346</v>
      </c>
      <c r="D288" s="237">
        <v>6</v>
      </c>
      <c r="E288" s="11" t="s">
        <v>62</v>
      </c>
      <c r="F288" s="152">
        <v>41745</v>
      </c>
      <c r="G288" s="58">
        <v>44482</v>
      </c>
      <c r="H288" s="5">
        <f t="shared" si="23"/>
        <v>7.4986301369863018</v>
      </c>
      <c r="I288" s="245">
        <v>8</v>
      </c>
      <c r="J288" s="246">
        <v>0.03</v>
      </c>
      <c r="K288" s="247">
        <f t="shared" si="24"/>
        <v>0.12125</v>
      </c>
      <c r="L288" s="248">
        <v>9108669</v>
      </c>
      <c r="M288" s="248">
        <v>3086965.36</v>
      </c>
      <c r="N288" s="249">
        <f t="shared" si="20"/>
        <v>8281682.9593869867</v>
      </c>
      <c r="O288" s="249">
        <f t="shared" si="21"/>
        <v>826986.04061301332</v>
      </c>
      <c r="P288" s="89">
        <v>0.05</v>
      </c>
      <c r="Q288" s="249">
        <f t="shared" si="22"/>
        <v>785636.73858236265</v>
      </c>
    </row>
    <row r="289" spans="2:17" s="90" customFormat="1" x14ac:dyDescent="0.25">
      <c r="B289" s="11">
        <v>285</v>
      </c>
      <c r="C289" s="244" t="s">
        <v>347</v>
      </c>
      <c r="D289" s="237">
        <v>1</v>
      </c>
      <c r="E289" s="11" t="s">
        <v>62</v>
      </c>
      <c r="F289" s="152">
        <v>42093</v>
      </c>
      <c r="G289" s="58">
        <v>44482</v>
      </c>
      <c r="H289" s="5">
        <f t="shared" si="23"/>
        <v>6.5452054794520551</v>
      </c>
      <c r="I289" s="245">
        <v>8</v>
      </c>
      <c r="J289" s="246">
        <v>0.03</v>
      </c>
      <c r="K289" s="247">
        <f t="shared" si="24"/>
        <v>0.12125</v>
      </c>
      <c r="L289" s="248">
        <v>1375</v>
      </c>
      <c r="M289" s="248">
        <v>590.53</v>
      </c>
      <c r="N289" s="249">
        <f t="shared" si="20"/>
        <v>1091.2084760273974</v>
      </c>
      <c r="O289" s="249">
        <f t="shared" si="21"/>
        <v>283.79152397260259</v>
      </c>
      <c r="P289" s="89">
        <v>0.05</v>
      </c>
      <c r="Q289" s="249">
        <f t="shared" si="22"/>
        <v>269.60194777397243</v>
      </c>
    </row>
    <row r="290" spans="2:17" s="90" customFormat="1" x14ac:dyDescent="0.25">
      <c r="B290" s="11">
        <v>286</v>
      </c>
      <c r="C290" s="244" t="s">
        <v>348</v>
      </c>
      <c r="D290" s="237">
        <v>1</v>
      </c>
      <c r="E290" s="11" t="s">
        <v>62</v>
      </c>
      <c r="F290" s="152">
        <v>42289</v>
      </c>
      <c r="G290" s="58">
        <v>44482</v>
      </c>
      <c r="H290" s="5">
        <f t="shared" si="23"/>
        <v>6.0082191780821921</v>
      </c>
      <c r="I290" s="245">
        <v>8</v>
      </c>
      <c r="J290" s="246">
        <v>0.03</v>
      </c>
      <c r="K290" s="247">
        <f t="shared" si="24"/>
        <v>0.12125</v>
      </c>
      <c r="L290" s="248">
        <v>54440</v>
      </c>
      <c r="M290" s="248">
        <v>26147.040000000001</v>
      </c>
      <c r="N290" s="249">
        <f t="shared" si="20"/>
        <v>39659.353561643831</v>
      </c>
      <c r="O290" s="249">
        <f t="shared" si="21"/>
        <v>14780.646438356169</v>
      </c>
      <c r="P290" s="89">
        <v>0.05</v>
      </c>
      <c r="Q290" s="249">
        <f t="shared" si="22"/>
        <v>14041.614116438359</v>
      </c>
    </row>
    <row r="291" spans="2:17" s="90" customFormat="1" x14ac:dyDescent="0.25">
      <c r="B291" s="11">
        <v>287</v>
      </c>
      <c r="C291" s="244" t="s">
        <v>349</v>
      </c>
      <c r="D291" s="237">
        <v>1</v>
      </c>
      <c r="E291" s="11" t="s">
        <v>62</v>
      </c>
      <c r="F291" s="152">
        <v>42404</v>
      </c>
      <c r="G291" s="58">
        <v>44482</v>
      </c>
      <c r="H291" s="5">
        <f t="shared" si="23"/>
        <v>5.6931506849315072</v>
      </c>
      <c r="I291" s="245">
        <v>8</v>
      </c>
      <c r="J291" s="246">
        <v>0.03</v>
      </c>
      <c r="K291" s="247">
        <f t="shared" si="24"/>
        <v>0.12125</v>
      </c>
      <c r="L291" s="248">
        <v>22264.2</v>
      </c>
      <c r="M291" s="248">
        <v>11358.85</v>
      </c>
      <c r="N291" s="249">
        <f t="shared" si="20"/>
        <v>15368.855264383563</v>
      </c>
      <c r="O291" s="249">
        <f t="shared" si="21"/>
        <v>6895.3447356164379</v>
      </c>
      <c r="P291" s="89">
        <v>0.05</v>
      </c>
      <c r="Q291" s="249">
        <f t="shared" si="22"/>
        <v>6550.5774988356161</v>
      </c>
    </row>
    <row r="292" spans="2:17" s="90" customFormat="1" x14ac:dyDescent="0.25">
      <c r="B292" s="11">
        <v>288</v>
      </c>
      <c r="C292" s="244" t="s">
        <v>349</v>
      </c>
      <c r="D292" s="237">
        <v>4</v>
      </c>
      <c r="E292" s="11" t="s">
        <v>62</v>
      </c>
      <c r="F292" s="152">
        <v>42404</v>
      </c>
      <c r="G292" s="58">
        <v>44482</v>
      </c>
      <c r="H292" s="5">
        <f t="shared" si="23"/>
        <v>5.6931506849315072</v>
      </c>
      <c r="I292" s="245">
        <v>8</v>
      </c>
      <c r="J292" s="246">
        <v>0.03</v>
      </c>
      <c r="K292" s="247">
        <f t="shared" si="24"/>
        <v>0.12125</v>
      </c>
      <c r="L292" s="248">
        <v>11132.1</v>
      </c>
      <c r="M292" s="248">
        <v>5679.43</v>
      </c>
      <c r="N292" s="249">
        <f t="shared" si="20"/>
        <v>7684.4276321917814</v>
      </c>
      <c r="O292" s="249">
        <f t="shared" si="21"/>
        <v>3447.672367808219</v>
      </c>
      <c r="P292" s="89">
        <v>0.05</v>
      </c>
      <c r="Q292" s="249">
        <f t="shared" si="22"/>
        <v>3275.288749417808</v>
      </c>
    </row>
    <row r="293" spans="2:17" s="90" customFormat="1" x14ac:dyDescent="0.25">
      <c r="B293" s="11">
        <v>289</v>
      </c>
      <c r="C293" s="244" t="s">
        <v>350</v>
      </c>
      <c r="D293" s="237">
        <v>2</v>
      </c>
      <c r="E293" s="11" t="s">
        <v>62</v>
      </c>
      <c r="F293" s="152">
        <v>42404</v>
      </c>
      <c r="G293" s="58">
        <v>44482</v>
      </c>
      <c r="H293" s="5">
        <f t="shared" si="23"/>
        <v>5.6931506849315072</v>
      </c>
      <c r="I293" s="245">
        <v>8</v>
      </c>
      <c r="J293" s="246">
        <v>0.03</v>
      </c>
      <c r="K293" s="247">
        <f t="shared" si="24"/>
        <v>0.12125</v>
      </c>
      <c r="L293" s="248">
        <v>11132.1</v>
      </c>
      <c r="M293" s="248">
        <v>5679.43</v>
      </c>
      <c r="N293" s="249">
        <f t="shared" si="20"/>
        <v>7684.4276321917814</v>
      </c>
      <c r="O293" s="249">
        <f t="shared" si="21"/>
        <v>3447.672367808219</v>
      </c>
      <c r="P293" s="89">
        <v>0.05</v>
      </c>
      <c r="Q293" s="249">
        <f t="shared" si="22"/>
        <v>3275.288749417808</v>
      </c>
    </row>
    <row r="294" spans="2:17" s="90" customFormat="1" x14ac:dyDescent="0.25">
      <c r="B294" s="11">
        <v>290</v>
      </c>
      <c r="C294" s="244" t="s">
        <v>350</v>
      </c>
      <c r="D294" s="237">
        <v>1</v>
      </c>
      <c r="E294" s="11" t="s">
        <v>62</v>
      </c>
      <c r="F294" s="152">
        <v>42404</v>
      </c>
      <c r="G294" s="58">
        <v>44482</v>
      </c>
      <c r="H294" s="5">
        <f t="shared" si="23"/>
        <v>5.6931506849315072</v>
      </c>
      <c r="I294" s="245">
        <v>8</v>
      </c>
      <c r="J294" s="246">
        <v>0.03</v>
      </c>
      <c r="K294" s="247">
        <f t="shared" si="24"/>
        <v>0.12125</v>
      </c>
      <c r="L294" s="248">
        <v>11132.1</v>
      </c>
      <c r="M294" s="248">
        <v>5679.43</v>
      </c>
      <c r="N294" s="249">
        <f t="shared" si="20"/>
        <v>7684.4276321917814</v>
      </c>
      <c r="O294" s="249">
        <f t="shared" si="21"/>
        <v>3447.672367808219</v>
      </c>
      <c r="P294" s="89">
        <v>0.05</v>
      </c>
      <c r="Q294" s="249">
        <f t="shared" si="22"/>
        <v>3275.288749417808</v>
      </c>
    </row>
    <row r="295" spans="2:17" s="90" customFormat="1" x14ac:dyDescent="0.25">
      <c r="B295" s="11">
        <v>291</v>
      </c>
      <c r="C295" s="244" t="s">
        <v>351</v>
      </c>
      <c r="D295" s="237">
        <v>1</v>
      </c>
      <c r="E295" s="11" t="s">
        <v>62</v>
      </c>
      <c r="F295" s="152">
        <v>42404</v>
      </c>
      <c r="G295" s="58">
        <v>44482</v>
      </c>
      <c r="H295" s="5">
        <f t="shared" si="23"/>
        <v>5.6931506849315072</v>
      </c>
      <c r="I295" s="245">
        <v>8</v>
      </c>
      <c r="J295" s="246">
        <v>0.03</v>
      </c>
      <c r="K295" s="247">
        <f t="shared" si="24"/>
        <v>0.12125</v>
      </c>
      <c r="L295" s="248">
        <v>11132.1</v>
      </c>
      <c r="M295" s="248">
        <v>5679.43</v>
      </c>
      <c r="N295" s="249">
        <f t="shared" si="20"/>
        <v>7684.4276321917814</v>
      </c>
      <c r="O295" s="249">
        <f t="shared" si="21"/>
        <v>3447.672367808219</v>
      </c>
      <c r="P295" s="89">
        <v>0.05</v>
      </c>
      <c r="Q295" s="249">
        <f t="shared" si="22"/>
        <v>3275.288749417808</v>
      </c>
    </row>
    <row r="296" spans="2:17" s="90" customFormat="1" x14ac:dyDescent="0.25">
      <c r="B296" s="11">
        <v>292</v>
      </c>
      <c r="C296" s="244" t="s">
        <v>351</v>
      </c>
      <c r="D296" s="237">
        <v>1</v>
      </c>
      <c r="E296" s="11" t="s">
        <v>62</v>
      </c>
      <c r="F296" s="152">
        <v>42404</v>
      </c>
      <c r="G296" s="58">
        <v>44482</v>
      </c>
      <c r="H296" s="5">
        <f t="shared" si="23"/>
        <v>5.6931506849315072</v>
      </c>
      <c r="I296" s="245">
        <v>8</v>
      </c>
      <c r="J296" s="246">
        <v>0.03</v>
      </c>
      <c r="K296" s="247">
        <f t="shared" si="24"/>
        <v>0.12125</v>
      </c>
      <c r="L296" s="248">
        <v>11132.1</v>
      </c>
      <c r="M296" s="248">
        <v>5679.43</v>
      </c>
      <c r="N296" s="249">
        <f t="shared" si="20"/>
        <v>7684.4276321917814</v>
      </c>
      <c r="O296" s="249">
        <f t="shared" si="21"/>
        <v>3447.672367808219</v>
      </c>
      <c r="P296" s="89">
        <v>0.05</v>
      </c>
      <c r="Q296" s="249">
        <f t="shared" si="22"/>
        <v>3275.288749417808</v>
      </c>
    </row>
    <row r="297" spans="2:17" s="90" customFormat="1" x14ac:dyDescent="0.25">
      <c r="B297" s="11">
        <v>293</v>
      </c>
      <c r="C297" s="244" t="s">
        <v>351</v>
      </c>
      <c r="D297" s="237">
        <v>1</v>
      </c>
      <c r="E297" s="11" t="s">
        <v>62</v>
      </c>
      <c r="F297" s="152">
        <v>42404</v>
      </c>
      <c r="G297" s="58">
        <v>44482</v>
      </c>
      <c r="H297" s="5">
        <f t="shared" si="23"/>
        <v>5.6931506849315072</v>
      </c>
      <c r="I297" s="245">
        <v>8</v>
      </c>
      <c r="J297" s="246">
        <v>0.03</v>
      </c>
      <c r="K297" s="247">
        <f t="shared" si="24"/>
        <v>0.12125</v>
      </c>
      <c r="L297" s="248">
        <v>11132.1</v>
      </c>
      <c r="M297" s="248">
        <v>5679.43</v>
      </c>
      <c r="N297" s="249">
        <f t="shared" si="20"/>
        <v>7684.4276321917814</v>
      </c>
      <c r="O297" s="249">
        <f t="shared" si="21"/>
        <v>3447.672367808219</v>
      </c>
      <c r="P297" s="89">
        <v>0.05</v>
      </c>
      <c r="Q297" s="249">
        <f t="shared" si="22"/>
        <v>3275.288749417808</v>
      </c>
    </row>
    <row r="298" spans="2:17" s="90" customFormat="1" x14ac:dyDescent="0.25">
      <c r="B298" s="11">
        <v>294</v>
      </c>
      <c r="C298" s="244" t="s">
        <v>351</v>
      </c>
      <c r="D298" s="237">
        <v>2</v>
      </c>
      <c r="E298" s="11" t="s">
        <v>62</v>
      </c>
      <c r="F298" s="152">
        <v>42404</v>
      </c>
      <c r="G298" s="58">
        <v>44482</v>
      </c>
      <c r="H298" s="5">
        <f t="shared" si="23"/>
        <v>5.6931506849315072</v>
      </c>
      <c r="I298" s="245">
        <v>8</v>
      </c>
      <c r="J298" s="246">
        <v>0.03</v>
      </c>
      <c r="K298" s="247">
        <f t="shared" si="24"/>
        <v>0.12125</v>
      </c>
      <c r="L298" s="248">
        <v>11132.1</v>
      </c>
      <c r="M298" s="248">
        <v>5679.43</v>
      </c>
      <c r="N298" s="249">
        <f t="shared" si="20"/>
        <v>7684.4276321917814</v>
      </c>
      <c r="O298" s="249">
        <f t="shared" si="21"/>
        <v>3447.672367808219</v>
      </c>
      <c r="P298" s="89">
        <v>0.05</v>
      </c>
      <c r="Q298" s="249">
        <f t="shared" si="22"/>
        <v>3275.288749417808</v>
      </c>
    </row>
    <row r="299" spans="2:17" s="90" customFormat="1" x14ac:dyDescent="0.25">
      <c r="B299" s="11">
        <v>295</v>
      </c>
      <c r="C299" s="244" t="s">
        <v>352</v>
      </c>
      <c r="D299" s="237">
        <v>1</v>
      </c>
      <c r="E299" s="11" t="s">
        <v>62</v>
      </c>
      <c r="F299" s="152">
        <v>42404</v>
      </c>
      <c r="G299" s="58">
        <v>44482</v>
      </c>
      <c r="H299" s="5">
        <f t="shared" si="23"/>
        <v>5.6931506849315072</v>
      </c>
      <c r="I299" s="245">
        <v>8</v>
      </c>
      <c r="J299" s="246">
        <v>0.03</v>
      </c>
      <c r="K299" s="247">
        <f t="shared" si="24"/>
        <v>0.12125</v>
      </c>
      <c r="L299" s="248">
        <v>11132.1</v>
      </c>
      <c r="M299" s="248">
        <v>5679.43</v>
      </c>
      <c r="N299" s="249">
        <f t="shared" si="20"/>
        <v>7684.4276321917814</v>
      </c>
      <c r="O299" s="249">
        <f t="shared" si="21"/>
        <v>3447.672367808219</v>
      </c>
      <c r="P299" s="89">
        <v>0.05</v>
      </c>
      <c r="Q299" s="249">
        <f t="shared" si="22"/>
        <v>3275.288749417808</v>
      </c>
    </row>
    <row r="300" spans="2:17" s="90" customFormat="1" x14ac:dyDescent="0.25">
      <c r="B300" s="11">
        <v>296</v>
      </c>
      <c r="C300" s="244" t="s">
        <v>353</v>
      </c>
      <c r="D300" s="237">
        <v>1</v>
      </c>
      <c r="E300" s="11" t="s">
        <v>62</v>
      </c>
      <c r="F300" s="152">
        <v>42304</v>
      </c>
      <c r="G300" s="58">
        <v>44482</v>
      </c>
      <c r="H300" s="5">
        <f t="shared" si="23"/>
        <v>5.9671232876712326</v>
      </c>
      <c r="I300" s="245">
        <v>8</v>
      </c>
      <c r="J300" s="246">
        <v>0.03</v>
      </c>
      <c r="K300" s="247">
        <f t="shared" si="24"/>
        <v>0.12125</v>
      </c>
      <c r="L300" s="248">
        <v>278136.5</v>
      </c>
      <c r="M300" s="248">
        <v>159340.81</v>
      </c>
      <c r="N300" s="249">
        <f t="shared" si="20"/>
        <v>201235.56783904106</v>
      </c>
      <c r="O300" s="249">
        <f t="shared" si="21"/>
        <v>76900.932160958939</v>
      </c>
      <c r="P300" s="89">
        <v>0.05</v>
      </c>
      <c r="Q300" s="249">
        <f t="shared" si="22"/>
        <v>73055.885552910986</v>
      </c>
    </row>
    <row r="301" spans="2:17" s="90" customFormat="1" x14ac:dyDescent="0.25">
      <c r="B301" s="11">
        <v>297</v>
      </c>
      <c r="C301" s="244" t="s">
        <v>354</v>
      </c>
      <c r="D301" s="237">
        <v>3</v>
      </c>
      <c r="E301" s="11" t="s">
        <v>62</v>
      </c>
      <c r="F301" s="152">
        <v>42459</v>
      </c>
      <c r="G301" s="58">
        <v>44482</v>
      </c>
      <c r="H301" s="5">
        <f t="shared" si="23"/>
        <v>5.5424657534246577</v>
      </c>
      <c r="I301" s="245">
        <v>8</v>
      </c>
      <c r="J301" s="246">
        <v>0.03</v>
      </c>
      <c r="K301" s="247">
        <f t="shared" si="24"/>
        <v>0.12125</v>
      </c>
      <c r="L301" s="248">
        <v>2167151.12</v>
      </c>
      <c r="M301" s="248">
        <v>1136627.78</v>
      </c>
      <c r="N301" s="249">
        <f t="shared" si="20"/>
        <v>1456377.5048928766</v>
      </c>
      <c r="O301" s="249">
        <f t="shared" si="21"/>
        <v>710773.61510712351</v>
      </c>
      <c r="P301" s="89">
        <v>0.05</v>
      </c>
      <c r="Q301" s="249">
        <f t="shared" si="22"/>
        <v>675234.9343517673</v>
      </c>
    </row>
    <row r="302" spans="2:17" s="90" customFormat="1" x14ac:dyDescent="0.25">
      <c r="B302" s="11">
        <v>298</v>
      </c>
      <c r="C302" s="244" t="s">
        <v>355</v>
      </c>
      <c r="D302" s="237">
        <v>2</v>
      </c>
      <c r="E302" s="11" t="s">
        <v>62</v>
      </c>
      <c r="F302" s="152">
        <v>42359</v>
      </c>
      <c r="G302" s="58">
        <v>44482</v>
      </c>
      <c r="H302" s="5">
        <f t="shared" si="23"/>
        <v>5.816438356164384</v>
      </c>
      <c r="I302" s="245">
        <v>8</v>
      </c>
      <c r="J302" s="246">
        <v>0.03</v>
      </c>
      <c r="K302" s="247">
        <f t="shared" si="24"/>
        <v>0.12125</v>
      </c>
      <c r="L302" s="248">
        <v>2108487</v>
      </c>
      <c r="M302" s="248">
        <v>1051053.94</v>
      </c>
      <c r="N302" s="249">
        <f t="shared" si="20"/>
        <v>1486996.0150582192</v>
      </c>
      <c r="O302" s="249">
        <f t="shared" si="21"/>
        <v>621490.9849417808</v>
      </c>
      <c r="P302" s="89">
        <v>0.05</v>
      </c>
      <c r="Q302" s="249">
        <f t="shared" si="22"/>
        <v>590416.43569469173</v>
      </c>
    </row>
    <row r="303" spans="2:17" s="90" customFormat="1" x14ac:dyDescent="0.25">
      <c r="B303" s="11">
        <v>299</v>
      </c>
      <c r="C303" s="244" t="s">
        <v>143</v>
      </c>
      <c r="D303" s="237">
        <v>1</v>
      </c>
      <c r="E303" s="11" t="s">
        <v>62</v>
      </c>
      <c r="F303" s="152">
        <v>42359</v>
      </c>
      <c r="G303" s="58">
        <v>44482</v>
      </c>
      <c r="H303" s="5">
        <f t="shared" si="23"/>
        <v>5.816438356164384</v>
      </c>
      <c r="I303" s="245">
        <v>8</v>
      </c>
      <c r="J303" s="246">
        <v>0.03</v>
      </c>
      <c r="K303" s="247">
        <f t="shared" si="24"/>
        <v>0.12125</v>
      </c>
      <c r="L303" s="248">
        <v>116707.5</v>
      </c>
      <c r="M303" s="248">
        <v>58177.22</v>
      </c>
      <c r="N303" s="249">
        <f t="shared" si="20"/>
        <v>82307.165008561642</v>
      </c>
      <c r="O303" s="249">
        <f t="shared" si="21"/>
        <v>34400.334991438358</v>
      </c>
      <c r="P303" s="89">
        <v>0.05</v>
      </c>
      <c r="Q303" s="249">
        <f t="shared" si="22"/>
        <v>32680.31824186644</v>
      </c>
    </row>
    <row r="304" spans="2:17" s="90" customFormat="1" x14ac:dyDescent="0.25">
      <c r="B304" s="11">
        <v>300</v>
      </c>
      <c r="C304" s="244" t="s">
        <v>356</v>
      </c>
      <c r="D304" s="237">
        <v>1</v>
      </c>
      <c r="E304" s="11" t="s">
        <v>62</v>
      </c>
      <c r="F304" s="152">
        <v>42359</v>
      </c>
      <c r="G304" s="58">
        <v>44482</v>
      </c>
      <c r="H304" s="5">
        <f t="shared" si="23"/>
        <v>5.816438356164384</v>
      </c>
      <c r="I304" s="245">
        <v>8</v>
      </c>
      <c r="J304" s="246">
        <v>0.03</v>
      </c>
      <c r="K304" s="247">
        <f t="shared" si="24"/>
        <v>0.12125</v>
      </c>
      <c r="L304" s="248">
        <v>389880</v>
      </c>
      <c r="M304" s="248">
        <v>194350.22</v>
      </c>
      <c r="N304" s="249">
        <f t="shared" si="20"/>
        <v>274960.19958904112</v>
      </c>
      <c r="O304" s="249">
        <f t="shared" si="21"/>
        <v>114919.80041095888</v>
      </c>
      <c r="P304" s="89">
        <v>0.05</v>
      </c>
      <c r="Q304" s="249">
        <f t="shared" si="22"/>
        <v>109173.81039041093</v>
      </c>
    </row>
    <row r="305" spans="2:17" s="90" customFormat="1" x14ac:dyDescent="0.25">
      <c r="B305" s="11">
        <v>301</v>
      </c>
      <c r="C305" s="244" t="s">
        <v>357</v>
      </c>
      <c r="D305" s="237">
        <v>1</v>
      </c>
      <c r="E305" s="11" t="s">
        <v>62</v>
      </c>
      <c r="F305" s="152">
        <v>42359</v>
      </c>
      <c r="G305" s="58">
        <v>44482</v>
      </c>
      <c r="H305" s="5">
        <f t="shared" si="23"/>
        <v>5.816438356164384</v>
      </c>
      <c r="I305" s="245">
        <v>5</v>
      </c>
      <c r="J305" s="246">
        <v>0.03</v>
      </c>
      <c r="K305" s="247">
        <f t="shared" si="24"/>
        <v>0.19400000000000001</v>
      </c>
      <c r="L305" s="248">
        <v>183540</v>
      </c>
      <c r="M305" s="248">
        <v>91492.35</v>
      </c>
      <c r="N305" s="249">
        <f t="shared" si="20"/>
        <v>207104.52460273975</v>
      </c>
      <c r="O305" s="249">
        <f t="shared" si="21"/>
        <v>0</v>
      </c>
      <c r="P305" s="89">
        <v>0.05</v>
      </c>
      <c r="Q305" s="249">
        <f t="shared" si="22"/>
        <v>5506.2</v>
      </c>
    </row>
    <row r="306" spans="2:17" s="90" customFormat="1" x14ac:dyDescent="0.25">
      <c r="B306" s="11">
        <v>302</v>
      </c>
      <c r="C306" s="244" t="s">
        <v>358</v>
      </c>
      <c r="D306" s="237">
        <v>1</v>
      </c>
      <c r="E306" s="11" t="s">
        <v>62</v>
      </c>
      <c r="F306" s="152">
        <v>42285</v>
      </c>
      <c r="G306" s="58">
        <v>44482</v>
      </c>
      <c r="H306" s="5">
        <f t="shared" si="23"/>
        <v>6.0191780821917806</v>
      </c>
      <c r="I306" s="245">
        <v>8</v>
      </c>
      <c r="J306" s="246">
        <v>0.03</v>
      </c>
      <c r="K306" s="247">
        <f t="shared" si="24"/>
        <v>0.12125</v>
      </c>
      <c r="L306" s="248">
        <v>9120</v>
      </c>
      <c r="M306" s="248">
        <v>4370.7700000000004</v>
      </c>
      <c r="N306" s="249">
        <f t="shared" si="20"/>
        <v>6656.0071232876708</v>
      </c>
      <c r="O306" s="249">
        <f t="shared" si="21"/>
        <v>2463.9928767123292</v>
      </c>
      <c r="P306" s="89">
        <v>0.05</v>
      </c>
      <c r="Q306" s="249">
        <f t="shared" si="22"/>
        <v>2340.7932328767129</v>
      </c>
    </row>
    <row r="307" spans="2:17" s="90" customFormat="1" x14ac:dyDescent="0.25">
      <c r="B307" s="11">
        <v>303</v>
      </c>
      <c r="C307" s="244" t="s">
        <v>359</v>
      </c>
      <c r="D307" s="237">
        <v>2</v>
      </c>
      <c r="E307" s="11" t="s">
        <v>62</v>
      </c>
      <c r="F307" s="152">
        <v>42444</v>
      </c>
      <c r="G307" s="58">
        <v>44482</v>
      </c>
      <c r="H307" s="5">
        <f t="shared" si="23"/>
        <v>5.5835616438356164</v>
      </c>
      <c r="I307" s="245">
        <v>8</v>
      </c>
      <c r="J307" s="246">
        <v>0.03</v>
      </c>
      <c r="K307" s="247">
        <f t="shared" si="24"/>
        <v>0.12125</v>
      </c>
      <c r="L307" s="248">
        <v>611043.75</v>
      </c>
      <c r="M307" s="248">
        <v>318097.98</v>
      </c>
      <c r="N307" s="249">
        <f t="shared" si="20"/>
        <v>413680.80398116435</v>
      </c>
      <c r="O307" s="249">
        <f t="shared" si="21"/>
        <v>197362.94601883565</v>
      </c>
      <c r="P307" s="89">
        <v>0.05</v>
      </c>
      <c r="Q307" s="249">
        <f t="shared" si="22"/>
        <v>187494.79871789386</v>
      </c>
    </row>
    <row r="308" spans="2:17" s="90" customFormat="1" x14ac:dyDescent="0.25">
      <c r="B308" s="11">
        <v>304</v>
      </c>
      <c r="C308" s="244" t="s">
        <v>360</v>
      </c>
      <c r="D308" s="237">
        <v>1</v>
      </c>
      <c r="E308" s="11" t="s">
        <v>62</v>
      </c>
      <c r="F308" s="152">
        <v>42404</v>
      </c>
      <c r="G308" s="58">
        <v>44482</v>
      </c>
      <c r="H308" s="5">
        <f t="shared" si="23"/>
        <v>5.6931506849315072</v>
      </c>
      <c r="I308" s="245">
        <v>8</v>
      </c>
      <c r="J308" s="246">
        <v>0.03</v>
      </c>
      <c r="K308" s="247">
        <f t="shared" si="24"/>
        <v>0.12125</v>
      </c>
      <c r="L308" s="248">
        <v>11132.1</v>
      </c>
      <c r="M308" s="248">
        <v>5679.43</v>
      </c>
      <c r="N308" s="249">
        <f t="shared" si="20"/>
        <v>7684.4276321917814</v>
      </c>
      <c r="O308" s="249">
        <f t="shared" si="21"/>
        <v>3447.672367808219</v>
      </c>
      <c r="P308" s="89">
        <v>0.05</v>
      </c>
      <c r="Q308" s="249">
        <f t="shared" si="22"/>
        <v>3275.288749417808</v>
      </c>
    </row>
    <row r="309" spans="2:17" s="90" customFormat="1" x14ac:dyDescent="0.25">
      <c r="B309" s="11">
        <v>305</v>
      </c>
      <c r="C309" s="244" t="s">
        <v>360</v>
      </c>
      <c r="D309" s="237">
        <v>1</v>
      </c>
      <c r="E309" s="11" t="s">
        <v>62</v>
      </c>
      <c r="F309" s="152">
        <v>42404</v>
      </c>
      <c r="G309" s="58">
        <v>44482</v>
      </c>
      <c r="H309" s="5">
        <f t="shared" si="23"/>
        <v>5.6931506849315072</v>
      </c>
      <c r="I309" s="245">
        <v>8</v>
      </c>
      <c r="J309" s="246">
        <v>0.03</v>
      </c>
      <c r="K309" s="247">
        <f t="shared" si="24"/>
        <v>0.12125</v>
      </c>
      <c r="L309" s="248">
        <v>11132.1</v>
      </c>
      <c r="M309" s="248">
        <v>5679.43</v>
      </c>
      <c r="N309" s="249">
        <f t="shared" si="20"/>
        <v>7684.4276321917814</v>
      </c>
      <c r="O309" s="249">
        <f t="shared" si="21"/>
        <v>3447.672367808219</v>
      </c>
      <c r="P309" s="89">
        <v>0.05</v>
      </c>
      <c r="Q309" s="249">
        <f t="shared" si="22"/>
        <v>3275.288749417808</v>
      </c>
    </row>
    <row r="310" spans="2:17" s="90" customFormat="1" x14ac:dyDescent="0.25">
      <c r="B310" s="11">
        <v>306</v>
      </c>
      <c r="C310" s="244" t="s">
        <v>360</v>
      </c>
      <c r="D310" s="237">
        <v>1</v>
      </c>
      <c r="E310" s="11" t="s">
        <v>62</v>
      </c>
      <c r="F310" s="152">
        <v>42404</v>
      </c>
      <c r="G310" s="58">
        <v>44482</v>
      </c>
      <c r="H310" s="5">
        <f t="shared" si="23"/>
        <v>5.6931506849315072</v>
      </c>
      <c r="I310" s="245">
        <v>8</v>
      </c>
      <c r="J310" s="246">
        <v>0.03</v>
      </c>
      <c r="K310" s="247">
        <f t="shared" si="24"/>
        <v>0.12125</v>
      </c>
      <c r="L310" s="248">
        <v>11132.1</v>
      </c>
      <c r="M310" s="248">
        <v>5679.43</v>
      </c>
      <c r="N310" s="249">
        <f t="shared" si="20"/>
        <v>7684.4276321917814</v>
      </c>
      <c r="O310" s="249">
        <f t="shared" si="21"/>
        <v>3447.672367808219</v>
      </c>
      <c r="P310" s="89">
        <v>0.05</v>
      </c>
      <c r="Q310" s="249">
        <f t="shared" si="22"/>
        <v>3275.288749417808</v>
      </c>
    </row>
    <row r="311" spans="2:17" s="90" customFormat="1" x14ac:dyDescent="0.25">
      <c r="B311" s="11">
        <v>307</v>
      </c>
      <c r="C311" s="244" t="s">
        <v>360</v>
      </c>
      <c r="D311" s="237">
        <v>1</v>
      </c>
      <c r="E311" s="11" t="s">
        <v>65</v>
      </c>
      <c r="F311" s="152">
        <v>42404</v>
      </c>
      <c r="G311" s="58">
        <v>44482</v>
      </c>
      <c r="H311" s="5">
        <f t="shared" si="23"/>
        <v>5.6931506849315072</v>
      </c>
      <c r="I311" s="245">
        <v>8</v>
      </c>
      <c r="J311" s="246">
        <v>0.03</v>
      </c>
      <c r="K311" s="247">
        <f t="shared" si="24"/>
        <v>0.12125</v>
      </c>
      <c r="L311" s="248">
        <v>11132.1</v>
      </c>
      <c r="M311" s="248">
        <v>5679.43</v>
      </c>
      <c r="N311" s="249">
        <f t="shared" si="20"/>
        <v>7684.4276321917814</v>
      </c>
      <c r="O311" s="249">
        <f t="shared" si="21"/>
        <v>3447.672367808219</v>
      </c>
      <c r="P311" s="89">
        <v>0.05</v>
      </c>
      <c r="Q311" s="249">
        <f t="shared" si="22"/>
        <v>3275.288749417808</v>
      </c>
    </row>
    <row r="312" spans="2:17" s="90" customFormat="1" x14ac:dyDescent="0.25">
      <c r="B312" s="11">
        <v>308</v>
      </c>
      <c r="C312" s="244" t="s">
        <v>360</v>
      </c>
      <c r="D312" s="237">
        <v>1</v>
      </c>
      <c r="E312" s="11" t="s">
        <v>62</v>
      </c>
      <c r="F312" s="152">
        <v>42404</v>
      </c>
      <c r="G312" s="58">
        <v>44482</v>
      </c>
      <c r="H312" s="5">
        <f t="shared" si="23"/>
        <v>5.6931506849315072</v>
      </c>
      <c r="I312" s="245">
        <v>8</v>
      </c>
      <c r="J312" s="246">
        <v>0.03</v>
      </c>
      <c r="K312" s="247">
        <f t="shared" si="24"/>
        <v>0.12125</v>
      </c>
      <c r="L312" s="248">
        <v>11132.1</v>
      </c>
      <c r="M312" s="248">
        <v>5679.43</v>
      </c>
      <c r="N312" s="249">
        <f t="shared" si="20"/>
        <v>7684.4276321917814</v>
      </c>
      <c r="O312" s="249">
        <f t="shared" si="21"/>
        <v>3447.672367808219</v>
      </c>
      <c r="P312" s="89">
        <v>0.05</v>
      </c>
      <c r="Q312" s="249">
        <f t="shared" si="22"/>
        <v>3275.288749417808</v>
      </c>
    </row>
    <row r="313" spans="2:17" s="90" customFormat="1" x14ac:dyDescent="0.25">
      <c r="B313" s="11">
        <v>309</v>
      </c>
      <c r="C313" s="244" t="s">
        <v>360</v>
      </c>
      <c r="D313" s="237">
        <v>1</v>
      </c>
      <c r="E313" s="11" t="s">
        <v>62</v>
      </c>
      <c r="F313" s="152">
        <v>42404</v>
      </c>
      <c r="G313" s="58">
        <v>44482</v>
      </c>
      <c r="H313" s="5">
        <f t="shared" si="23"/>
        <v>5.6931506849315072</v>
      </c>
      <c r="I313" s="245">
        <v>8</v>
      </c>
      <c r="J313" s="246">
        <v>0.03</v>
      </c>
      <c r="K313" s="247">
        <f t="shared" si="24"/>
        <v>0.12125</v>
      </c>
      <c r="L313" s="248">
        <v>11132.1</v>
      </c>
      <c r="M313" s="248">
        <v>5679.43</v>
      </c>
      <c r="N313" s="249">
        <f t="shared" si="20"/>
        <v>7684.4276321917814</v>
      </c>
      <c r="O313" s="249">
        <f t="shared" si="21"/>
        <v>3447.672367808219</v>
      </c>
      <c r="P313" s="89">
        <v>0.05</v>
      </c>
      <c r="Q313" s="249">
        <f t="shared" si="22"/>
        <v>3275.288749417808</v>
      </c>
    </row>
    <row r="314" spans="2:17" s="90" customFormat="1" x14ac:dyDescent="0.25">
      <c r="B314" s="11">
        <v>310</v>
      </c>
      <c r="C314" s="244" t="s">
        <v>361</v>
      </c>
      <c r="D314" s="237">
        <v>1</v>
      </c>
      <c r="E314" s="11" t="s">
        <v>62</v>
      </c>
      <c r="F314" s="152">
        <v>42439</v>
      </c>
      <c r="G314" s="58">
        <v>44482</v>
      </c>
      <c r="H314" s="5">
        <f t="shared" si="23"/>
        <v>5.5972602739726032</v>
      </c>
      <c r="I314" s="245">
        <v>8</v>
      </c>
      <c r="J314" s="246">
        <v>0.03</v>
      </c>
      <c r="K314" s="247">
        <f t="shared" si="24"/>
        <v>0.12125</v>
      </c>
      <c r="L314" s="248">
        <v>17100</v>
      </c>
      <c r="M314" s="248">
        <v>8879.7099999999991</v>
      </c>
      <c r="N314" s="249">
        <f t="shared" si="20"/>
        <v>11605.219520547946</v>
      </c>
      <c r="O314" s="249">
        <f t="shared" si="21"/>
        <v>5494.7804794520544</v>
      </c>
      <c r="P314" s="89">
        <v>0.05</v>
      </c>
      <c r="Q314" s="249">
        <f t="shared" si="22"/>
        <v>5220.0414554794515</v>
      </c>
    </row>
    <row r="315" spans="2:17" s="90" customFormat="1" x14ac:dyDescent="0.25">
      <c r="B315" s="11">
        <v>311</v>
      </c>
      <c r="C315" s="244" t="s">
        <v>362</v>
      </c>
      <c r="D315" s="237">
        <v>1</v>
      </c>
      <c r="E315" s="11" t="s">
        <v>65</v>
      </c>
      <c r="F315" s="152">
        <v>42634</v>
      </c>
      <c r="G315" s="58">
        <v>44482</v>
      </c>
      <c r="H315" s="5">
        <f t="shared" si="23"/>
        <v>5.0630136986301366</v>
      </c>
      <c r="I315" s="245">
        <v>8</v>
      </c>
      <c r="J315" s="246">
        <v>0.03</v>
      </c>
      <c r="K315" s="247">
        <f t="shared" si="24"/>
        <v>0.12125</v>
      </c>
      <c r="L315" s="248">
        <v>35317</v>
      </c>
      <c r="M315" s="248">
        <v>20131.66</v>
      </c>
      <c r="N315" s="249">
        <f t="shared" si="20"/>
        <v>21680.767643835614</v>
      </c>
      <c r="O315" s="249">
        <f t="shared" si="21"/>
        <v>13636.232356164386</v>
      </c>
      <c r="P315" s="89">
        <v>0.05</v>
      </c>
      <c r="Q315" s="249">
        <f t="shared" si="22"/>
        <v>12954.420738356166</v>
      </c>
    </row>
    <row r="316" spans="2:17" s="90" customFormat="1" x14ac:dyDescent="0.25">
      <c r="B316" s="11">
        <v>312</v>
      </c>
      <c r="C316" s="244" t="s">
        <v>363</v>
      </c>
      <c r="D316" s="237">
        <v>1</v>
      </c>
      <c r="E316" s="11" t="s">
        <v>65</v>
      </c>
      <c r="F316" s="152">
        <v>42881</v>
      </c>
      <c r="G316" s="58">
        <v>44482</v>
      </c>
      <c r="H316" s="5">
        <f t="shared" si="23"/>
        <v>4.3863013698630136</v>
      </c>
      <c r="I316" s="245">
        <v>8</v>
      </c>
      <c r="J316" s="246">
        <v>0.03</v>
      </c>
      <c r="K316" s="247">
        <f t="shared" si="24"/>
        <v>0.12125</v>
      </c>
      <c r="L316" s="248">
        <v>192360</v>
      </c>
      <c r="M316" s="248">
        <v>122016.85</v>
      </c>
      <c r="N316" s="249">
        <f t="shared" si="20"/>
        <v>102304.55794520547</v>
      </c>
      <c r="O316" s="249">
        <f t="shared" si="21"/>
        <v>90055.442054794534</v>
      </c>
      <c r="P316" s="89">
        <v>0.05</v>
      </c>
      <c r="Q316" s="249">
        <f t="shared" si="22"/>
        <v>85552.669952054799</v>
      </c>
    </row>
    <row r="317" spans="2:17" s="90" customFormat="1" x14ac:dyDescent="0.25">
      <c r="B317" s="11">
        <v>313</v>
      </c>
      <c r="C317" s="244" t="s">
        <v>364</v>
      </c>
      <c r="D317" s="237">
        <v>1</v>
      </c>
      <c r="E317" s="11" t="s">
        <v>62</v>
      </c>
      <c r="F317" s="152">
        <v>42884</v>
      </c>
      <c r="G317" s="58">
        <v>44482</v>
      </c>
      <c r="H317" s="5">
        <f t="shared" si="23"/>
        <v>4.3780821917808215</v>
      </c>
      <c r="I317" s="245">
        <v>5</v>
      </c>
      <c r="J317" s="246">
        <v>0.03</v>
      </c>
      <c r="K317" s="247">
        <f t="shared" si="24"/>
        <v>0.19400000000000001</v>
      </c>
      <c r="L317" s="248">
        <v>128240</v>
      </c>
      <c r="M317" s="248">
        <v>81444.7</v>
      </c>
      <c r="N317" s="249">
        <f t="shared" si="20"/>
        <v>108920.38049315067</v>
      </c>
      <c r="O317" s="249">
        <f t="shared" si="21"/>
        <v>19319.619506849325</v>
      </c>
      <c r="P317" s="89">
        <v>0.05</v>
      </c>
      <c r="Q317" s="249">
        <f t="shared" si="22"/>
        <v>18353.638531506858</v>
      </c>
    </row>
    <row r="318" spans="2:17" s="90" customFormat="1" x14ac:dyDescent="0.25">
      <c r="B318" s="11">
        <v>314</v>
      </c>
      <c r="C318" s="244" t="s">
        <v>365</v>
      </c>
      <c r="D318" s="237">
        <v>10</v>
      </c>
      <c r="E318" s="11" t="s">
        <v>62</v>
      </c>
      <c r="F318" s="152">
        <v>42887</v>
      </c>
      <c r="G318" s="58">
        <v>44482</v>
      </c>
      <c r="H318" s="5">
        <f t="shared" si="23"/>
        <v>4.3698630136986303</v>
      </c>
      <c r="I318" s="245">
        <v>8</v>
      </c>
      <c r="J318" s="246">
        <v>0.03</v>
      </c>
      <c r="K318" s="247">
        <f t="shared" si="24"/>
        <v>0.12125</v>
      </c>
      <c r="L318" s="248">
        <v>56792</v>
      </c>
      <c r="M318" s="248">
        <v>36112.71</v>
      </c>
      <c r="N318" s="249">
        <f t="shared" si="20"/>
        <v>30091.007808219179</v>
      </c>
      <c r="O318" s="249">
        <f t="shared" si="21"/>
        <v>26700.992191780821</v>
      </c>
      <c r="P318" s="89">
        <v>0.05</v>
      </c>
      <c r="Q318" s="249">
        <f t="shared" si="22"/>
        <v>25365.942582191779</v>
      </c>
    </row>
    <row r="319" spans="2:17" s="90" customFormat="1" x14ac:dyDescent="0.25">
      <c r="B319" s="11">
        <v>315</v>
      </c>
      <c r="C319" s="244" t="s">
        <v>366</v>
      </c>
      <c r="D319" s="237">
        <v>1</v>
      </c>
      <c r="E319" s="11" t="s">
        <v>62</v>
      </c>
      <c r="F319" s="152">
        <v>42889</v>
      </c>
      <c r="G319" s="58">
        <v>44482</v>
      </c>
      <c r="H319" s="5">
        <f t="shared" si="23"/>
        <v>4.3643835616438356</v>
      </c>
      <c r="I319" s="245">
        <v>8</v>
      </c>
      <c r="J319" s="246">
        <v>0.03</v>
      </c>
      <c r="K319" s="247">
        <f t="shared" si="24"/>
        <v>0.12125</v>
      </c>
      <c r="L319" s="248">
        <v>19694</v>
      </c>
      <c r="M319" s="248">
        <v>12533.21</v>
      </c>
      <c r="N319" s="249">
        <f t="shared" si="20"/>
        <v>10421.70059589041</v>
      </c>
      <c r="O319" s="249">
        <f t="shared" si="21"/>
        <v>9272.2994041095899</v>
      </c>
      <c r="P319" s="89">
        <v>0.05</v>
      </c>
      <c r="Q319" s="249">
        <f t="shared" si="22"/>
        <v>8808.6844339041108</v>
      </c>
    </row>
    <row r="320" spans="2:17" s="90" customFormat="1" x14ac:dyDescent="0.25">
      <c r="B320" s="11">
        <v>316</v>
      </c>
      <c r="C320" s="244" t="s">
        <v>367</v>
      </c>
      <c r="D320" s="237">
        <v>1</v>
      </c>
      <c r="E320" s="11" t="s">
        <v>62</v>
      </c>
      <c r="F320" s="152">
        <v>42894</v>
      </c>
      <c r="G320" s="58">
        <v>44482</v>
      </c>
      <c r="H320" s="5">
        <f t="shared" si="23"/>
        <v>4.3506849315068497</v>
      </c>
      <c r="I320" s="245">
        <v>5</v>
      </c>
      <c r="J320" s="246">
        <v>0.03</v>
      </c>
      <c r="K320" s="247">
        <f t="shared" si="24"/>
        <v>0.19400000000000001</v>
      </c>
      <c r="L320" s="248">
        <v>11450</v>
      </c>
      <c r="M320" s="248">
        <v>7301.65</v>
      </c>
      <c r="N320" s="249">
        <f t="shared" si="20"/>
        <v>9664.1764383561658</v>
      </c>
      <c r="O320" s="249">
        <f t="shared" si="21"/>
        <v>1785.8235616438342</v>
      </c>
      <c r="P320" s="89">
        <v>0.05</v>
      </c>
      <c r="Q320" s="249">
        <f t="shared" si="22"/>
        <v>1696.5323835616423</v>
      </c>
    </row>
    <row r="321" spans="2:17" s="90" customFormat="1" x14ac:dyDescent="0.25">
      <c r="B321" s="11">
        <v>317</v>
      </c>
      <c r="C321" s="244" t="s">
        <v>368</v>
      </c>
      <c r="D321" s="237">
        <v>62</v>
      </c>
      <c r="E321" s="11" t="s">
        <v>62</v>
      </c>
      <c r="F321" s="152">
        <v>42882</v>
      </c>
      <c r="G321" s="58">
        <v>44482</v>
      </c>
      <c r="H321" s="5">
        <f t="shared" si="23"/>
        <v>4.3835616438356162</v>
      </c>
      <c r="I321" s="245">
        <v>8</v>
      </c>
      <c r="J321" s="246">
        <v>0.03</v>
      </c>
      <c r="K321" s="247">
        <f t="shared" si="24"/>
        <v>0.12125</v>
      </c>
      <c r="L321" s="248">
        <v>80150</v>
      </c>
      <c r="M321" s="248">
        <v>50861.21</v>
      </c>
      <c r="N321" s="249">
        <f t="shared" si="20"/>
        <v>42600.273972602736</v>
      </c>
      <c r="O321" s="249">
        <f t="shared" si="21"/>
        <v>37549.726027397264</v>
      </c>
      <c r="P321" s="89">
        <v>0.05</v>
      </c>
      <c r="Q321" s="249">
        <f t="shared" si="22"/>
        <v>35672.239726027401</v>
      </c>
    </row>
    <row r="322" spans="2:17" s="90" customFormat="1" x14ac:dyDescent="0.25">
      <c r="B322" s="11">
        <v>318</v>
      </c>
      <c r="C322" s="244" t="s">
        <v>369</v>
      </c>
      <c r="D322" s="237">
        <v>1</v>
      </c>
      <c r="E322" s="11" t="s">
        <v>62</v>
      </c>
      <c r="F322" s="152">
        <v>42889</v>
      </c>
      <c r="G322" s="58">
        <v>44482</v>
      </c>
      <c r="H322" s="5">
        <f t="shared" si="23"/>
        <v>4.3643835616438356</v>
      </c>
      <c r="I322" s="245">
        <v>8</v>
      </c>
      <c r="J322" s="246">
        <v>0.03</v>
      </c>
      <c r="K322" s="247">
        <f t="shared" si="24"/>
        <v>0.12125</v>
      </c>
      <c r="L322" s="248">
        <v>24617.5</v>
      </c>
      <c r="M322" s="248">
        <v>15666.52</v>
      </c>
      <c r="N322" s="249">
        <f t="shared" si="20"/>
        <v>13027.125744863013</v>
      </c>
      <c r="O322" s="249">
        <f t="shared" si="21"/>
        <v>11590.374255136987</v>
      </c>
      <c r="P322" s="89">
        <v>0.05</v>
      </c>
      <c r="Q322" s="249">
        <f t="shared" si="22"/>
        <v>11010.855542380137</v>
      </c>
    </row>
    <row r="323" spans="2:17" s="90" customFormat="1" x14ac:dyDescent="0.25">
      <c r="B323" s="11">
        <v>319</v>
      </c>
      <c r="C323" s="244" t="s">
        <v>370</v>
      </c>
      <c r="D323" s="237">
        <v>4</v>
      </c>
      <c r="E323" s="11" t="s">
        <v>62</v>
      </c>
      <c r="F323" s="152">
        <v>42885</v>
      </c>
      <c r="G323" s="58">
        <v>44482</v>
      </c>
      <c r="H323" s="5">
        <f t="shared" si="23"/>
        <v>4.375342465753425</v>
      </c>
      <c r="I323" s="245">
        <v>5</v>
      </c>
      <c r="J323" s="246">
        <v>0.03</v>
      </c>
      <c r="K323" s="247">
        <f t="shared" si="24"/>
        <v>0.19400000000000001</v>
      </c>
      <c r="L323" s="248">
        <v>29770</v>
      </c>
      <c r="M323" s="248">
        <v>18914.55</v>
      </c>
      <c r="N323" s="249">
        <f t="shared" si="20"/>
        <v>25269.265369863017</v>
      </c>
      <c r="O323" s="249">
        <f t="shared" si="21"/>
        <v>4500.7346301369835</v>
      </c>
      <c r="P323" s="89">
        <v>0.05</v>
      </c>
      <c r="Q323" s="249">
        <f t="shared" si="22"/>
        <v>4275.6978986301337</v>
      </c>
    </row>
    <row r="324" spans="2:17" s="90" customFormat="1" x14ac:dyDescent="0.25">
      <c r="B324" s="11">
        <v>320</v>
      </c>
      <c r="C324" s="244" t="s">
        <v>371</v>
      </c>
      <c r="D324" s="237">
        <v>1</v>
      </c>
      <c r="E324" s="11" t="s">
        <v>62</v>
      </c>
      <c r="F324" s="152">
        <v>42894</v>
      </c>
      <c r="G324" s="58">
        <v>44482</v>
      </c>
      <c r="H324" s="5">
        <f t="shared" si="23"/>
        <v>4.3506849315068497</v>
      </c>
      <c r="I324" s="245">
        <v>8</v>
      </c>
      <c r="J324" s="246">
        <v>0.03</v>
      </c>
      <c r="K324" s="247">
        <f t="shared" si="24"/>
        <v>0.12125</v>
      </c>
      <c r="L324" s="248">
        <v>14312.5</v>
      </c>
      <c r="M324" s="248">
        <v>9127.0499999999993</v>
      </c>
      <c r="N324" s="249">
        <f t="shared" si="20"/>
        <v>7550.1378424657541</v>
      </c>
      <c r="O324" s="249">
        <f t="shared" si="21"/>
        <v>6762.3621575342459</v>
      </c>
      <c r="P324" s="89">
        <v>0.05</v>
      </c>
      <c r="Q324" s="249">
        <f t="shared" si="22"/>
        <v>6424.2440496575337</v>
      </c>
    </row>
    <row r="325" spans="2:17" s="90" customFormat="1" x14ac:dyDescent="0.25">
      <c r="B325" s="11">
        <v>321</v>
      </c>
      <c r="C325" s="244" t="s">
        <v>372</v>
      </c>
      <c r="D325" s="237">
        <v>1</v>
      </c>
      <c r="E325" s="11" t="s">
        <v>62</v>
      </c>
      <c r="F325" s="152">
        <v>42888</v>
      </c>
      <c r="G325" s="58">
        <v>44482</v>
      </c>
      <c r="H325" s="5">
        <f t="shared" si="23"/>
        <v>4.3671232876712329</v>
      </c>
      <c r="I325" s="245">
        <v>8</v>
      </c>
      <c r="J325" s="246">
        <v>0.03</v>
      </c>
      <c r="K325" s="247">
        <f t="shared" si="24"/>
        <v>0.12125</v>
      </c>
      <c r="L325" s="248">
        <v>42365</v>
      </c>
      <c r="M325" s="248">
        <v>26949.94</v>
      </c>
      <c r="N325" s="249">
        <f t="shared" ref="N325:N388" si="25">L325*K325*H325</f>
        <v>22432.847842465751</v>
      </c>
      <c r="O325" s="249">
        <f t="shared" ref="O325:O388" si="26">MAX(L325-N325,0)</f>
        <v>19932.152157534249</v>
      </c>
      <c r="P325" s="89">
        <v>0.05</v>
      </c>
      <c r="Q325" s="249">
        <f t="shared" ref="Q325:Q388" si="27">IF(M325&lt;=0,0,IF(O325&lt;=J325*L325,J325*L325,O325*(1-P325)))</f>
        <v>18935.544549657534</v>
      </c>
    </row>
    <row r="326" spans="2:17" s="90" customFormat="1" x14ac:dyDescent="0.25">
      <c r="B326" s="11">
        <v>322</v>
      </c>
      <c r="C326" s="244" t="s">
        <v>373</v>
      </c>
      <c r="D326" s="237">
        <v>1</v>
      </c>
      <c r="E326" s="11" t="s">
        <v>62</v>
      </c>
      <c r="F326" s="152">
        <v>42866</v>
      </c>
      <c r="G326" s="58">
        <v>44482</v>
      </c>
      <c r="H326" s="5">
        <f t="shared" ref="H326:H389" si="28">(G326-F326)/365</f>
        <v>4.4273972602739722</v>
      </c>
      <c r="I326" s="245">
        <v>5</v>
      </c>
      <c r="J326" s="246">
        <v>0.03</v>
      </c>
      <c r="K326" s="247">
        <f t="shared" ref="K326:K389" si="29">(1-J326)/I326</f>
        <v>0.19400000000000001</v>
      </c>
      <c r="L326" s="248">
        <v>18500</v>
      </c>
      <c r="M326" s="248">
        <v>11662.6</v>
      </c>
      <c r="N326" s="249">
        <f t="shared" si="25"/>
        <v>15889.928767123287</v>
      </c>
      <c r="O326" s="249">
        <f t="shared" si="26"/>
        <v>2610.0712328767131</v>
      </c>
      <c r="P326" s="89">
        <v>0.05</v>
      </c>
      <c r="Q326" s="249">
        <f t="shared" si="27"/>
        <v>2479.5676712328773</v>
      </c>
    </row>
    <row r="327" spans="2:17" s="90" customFormat="1" x14ac:dyDescent="0.25">
      <c r="B327" s="11">
        <v>323</v>
      </c>
      <c r="C327" s="244" t="s">
        <v>374</v>
      </c>
      <c r="D327" s="237">
        <v>1</v>
      </c>
      <c r="E327" s="11" t="s">
        <v>62</v>
      </c>
      <c r="F327" s="152">
        <v>43131</v>
      </c>
      <c r="G327" s="58">
        <v>44482</v>
      </c>
      <c r="H327" s="5">
        <f t="shared" si="28"/>
        <v>3.7013698630136984</v>
      </c>
      <c r="I327" s="245">
        <v>5</v>
      </c>
      <c r="J327" s="246">
        <v>0.03</v>
      </c>
      <c r="K327" s="247">
        <f t="shared" si="29"/>
        <v>0.19400000000000001</v>
      </c>
      <c r="L327" s="248">
        <v>10800</v>
      </c>
      <c r="M327" s="248">
        <v>7553.34</v>
      </c>
      <c r="N327" s="249">
        <f t="shared" si="25"/>
        <v>7755.1101369863018</v>
      </c>
      <c r="O327" s="249">
        <f t="shared" si="26"/>
        <v>3044.8898630136982</v>
      </c>
      <c r="P327" s="89">
        <v>0.05</v>
      </c>
      <c r="Q327" s="249">
        <f t="shared" si="27"/>
        <v>2892.645369863013</v>
      </c>
    </row>
    <row r="328" spans="2:17" s="90" customFormat="1" x14ac:dyDescent="0.25">
      <c r="B328" s="11">
        <v>324</v>
      </c>
      <c r="C328" s="244" t="s">
        <v>375</v>
      </c>
      <c r="D328" s="237">
        <v>1</v>
      </c>
      <c r="E328" s="11" t="s">
        <v>62</v>
      </c>
      <c r="F328" s="152">
        <v>42905</v>
      </c>
      <c r="G328" s="58">
        <v>44482</v>
      </c>
      <c r="H328" s="5">
        <f t="shared" si="28"/>
        <v>4.3205479452054796</v>
      </c>
      <c r="I328" s="245">
        <v>10</v>
      </c>
      <c r="J328" s="246">
        <v>0.03</v>
      </c>
      <c r="K328" s="247">
        <f t="shared" si="29"/>
        <v>9.7000000000000003E-2</v>
      </c>
      <c r="L328" s="248">
        <v>92745</v>
      </c>
      <c r="M328" s="248">
        <v>59408.89</v>
      </c>
      <c r="N328" s="249">
        <f t="shared" si="25"/>
        <v>38868.794260273971</v>
      </c>
      <c r="O328" s="249">
        <f t="shared" si="26"/>
        <v>53876.205739726029</v>
      </c>
      <c r="P328" s="89">
        <v>0.05</v>
      </c>
      <c r="Q328" s="249">
        <f t="shared" si="27"/>
        <v>51182.395452739722</v>
      </c>
    </row>
    <row r="329" spans="2:17" s="90" customFormat="1" x14ac:dyDescent="0.25">
      <c r="B329" s="11">
        <v>325</v>
      </c>
      <c r="C329" s="244" t="s">
        <v>376</v>
      </c>
      <c r="D329" s="237">
        <v>1</v>
      </c>
      <c r="E329" s="11" t="s">
        <v>62</v>
      </c>
      <c r="F329" s="152">
        <v>42866</v>
      </c>
      <c r="G329" s="58">
        <v>44482</v>
      </c>
      <c r="H329" s="5">
        <f t="shared" si="28"/>
        <v>4.4273972602739722</v>
      </c>
      <c r="I329" s="245">
        <v>8</v>
      </c>
      <c r="J329" s="246">
        <v>0.03</v>
      </c>
      <c r="K329" s="247">
        <f t="shared" si="29"/>
        <v>0.12125</v>
      </c>
      <c r="L329" s="248">
        <v>5725</v>
      </c>
      <c r="M329" s="248">
        <v>3609.1</v>
      </c>
      <c r="N329" s="249">
        <f t="shared" si="25"/>
        <v>3073.3054794520544</v>
      </c>
      <c r="O329" s="249">
        <f t="shared" si="26"/>
        <v>2651.6945205479456</v>
      </c>
      <c r="P329" s="89">
        <v>0.05</v>
      </c>
      <c r="Q329" s="249">
        <f t="shared" si="27"/>
        <v>2519.1097945205483</v>
      </c>
    </row>
    <row r="330" spans="2:17" s="90" customFormat="1" x14ac:dyDescent="0.25">
      <c r="B330" s="11">
        <v>326</v>
      </c>
      <c r="C330" s="244" t="s">
        <v>377</v>
      </c>
      <c r="D330" s="237">
        <v>2</v>
      </c>
      <c r="E330" s="11" t="s">
        <v>62</v>
      </c>
      <c r="F330" s="152">
        <v>42866</v>
      </c>
      <c r="G330" s="58">
        <v>44482</v>
      </c>
      <c r="H330" s="5">
        <f t="shared" si="28"/>
        <v>4.4273972602739722</v>
      </c>
      <c r="I330" s="245">
        <v>5</v>
      </c>
      <c r="J330" s="246">
        <v>0.03</v>
      </c>
      <c r="K330" s="247">
        <f t="shared" si="29"/>
        <v>0.19400000000000001</v>
      </c>
      <c r="L330" s="248">
        <v>7443</v>
      </c>
      <c r="M330" s="248">
        <v>4692.1499999999996</v>
      </c>
      <c r="N330" s="249">
        <f t="shared" si="25"/>
        <v>6392.9048547945204</v>
      </c>
      <c r="O330" s="249">
        <f t="shared" si="26"/>
        <v>1050.0951452054796</v>
      </c>
      <c r="P330" s="89">
        <v>0.05</v>
      </c>
      <c r="Q330" s="249">
        <f t="shared" si="27"/>
        <v>997.59038794520563</v>
      </c>
    </row>
    <row r="331" spans="2:17" s="90" customFormat="1" x14ac:dyDescent="0.25">
      <c r="B331" s="11">
        <v>327</v>
      </c>
      <c r="C331" s="244" t="s">
        <v>378</v>
      </c>
      <c r="D331" s="237">
        <v>1</v>
      </c>
      <c r="E331" s="11" t="s">
        <v>62</v>
      </c>
      <c r="F331" s="152">
        <v>42908</v>
      </c>
      <c r="G331" s="58">
        <v>44482</v>
      </c>
      <c r="H331" s="5">
        <f t="shared" si="28"/>
        <v>4.3123287671232875</v>
      </c>
      <c r="I331" s="245">
        <v>5</v>
      </c>
      <c r="J331" s="246">
        <v>0.03</v>
      </c>
      <c r="K331" s="247">
        <f t="shared" si="29"/>
        <v>0.19400000000000001</v>
      </c>
      <c r="L331" s="248">
        <v>34006.5</v>
      </c>
      <c r="M331" s="248">
        <v>21809.81</v>
      </c>
      <c r="N331" s="249">
        <f t="shared" si="25"/>
        <v>28449.558394520547</v>
      </c>
      <c r="O331" s="249">
        <f t="shared" si="26"/>
        <v>5556.9416054794528</v>
      </c>
      <c r="P331" s="89">
        <v>0.05</v>
      </c>
      <c r="Q331" s="249">
        <f t="shared" si="27"/>
        <v>5279.0945252054798</v>
      </c>
    </row>
    <row r="332" spans="2:17" s="90" customFormat="1" x14ac:dyDescent="0.25">
      <c r="B332" s="11">
        <v>328</v>
      </c>
      <c r="C332" s="244" t="s">
        <v>379</v>
      </c>
      <c r="D332" s="237">
        <v>3</v>
      </c>
      <c r="E332" s="11" t="s">
        <v>62</v>
      </c>
      <c r="F332" s="152">
        <v>42908</v>
      </c>
      <c r="G332" s="58">
        <v>44482</v>
      </c>
      <c r="H332" s="5">
        <f t="shared" si="28"/>
        <v>4.3123287671232875</v>
      </c>
      <c r="I332" s="245">
        <v>8</v>
      </c>
      <c r="J332" s="246">
        <v>0.03</v>
      </c>
      <c r="K332" s="247">
        <f t="shared" si="29"/>
        <v>0.12125</v>
      </c>
      <c r="L332" s="248">
        <v>10305</v>
      </c>
      <c r="M332" s="248">
        <v>6609.03</v>
      </c>
      <c r="N332" s="249">
        <f t="shared" si="25"/>
        <v>5388.1739383561644</v>
      </c>
      <c r="O332" s="249">
        <f t="shared" si="26"/>
        <v>4916.8260616438356</v>
      </c>
      <c r="P332" s="89">
        <v>0.05</v>
      </c>
      <c r="Q332" s="249">
        <f t="shared" si="27"/>
        <v>4670.9847585616435</v>
      </c>
    </row>
    <row r="333" spans="2:17" s="90" customFormat="1" x14ac:dyDescent="0.25">
      <c r="B333" s="11">
        <v>329</v>
      </c>
      <c r="C333" s="244" t="s">
        <v>380</v>
      </c>
      <c r="D333" s="237">
        <v>2</v>
      </c>
      <c r="E333" s="11" t="s">
        <v>62</v>
      </c>
      <c r="F333" s="152">
        <v>42908</v>
      </c>
      <c r="G333" s="58">
        <v>44482</v>
      </c>
      <c r="H333" s="5">
        <f t="shared" si="28"/>
        <v>4.3123287671232875</v>
      </c>
      <c r="I333" s="245">
        <v>8</v>
      </c>
      <c r="J333" s="246">
        <v>0.03</v>
      </c>
      <c r="K333" s="247">
        <f t="shared" si="29"/>
        <v>0.12125</v>
      </c>
      <c r="L333" s="248">
        <v>5725</v>
      </c>
      <c r="M333" s="248">
        <v>3671.69</v>
      </c>
      <c r="N333" s="249">
        <f t="shared" si="25"/>
        <v>2993.4299657534243</v>
      </c>
      <c r="O333" s="249">
        <f t="shared" si="26"/>
        <v>2731.5700342465757</v>
      </c>
      <c r="P333" s="89">
        <v>0.05</v>
      </c>
      <c r="Q333" s="249">
        <f t="shared" si="27"/>
        <v>2594.9915325342467</v>
      </c>
    </row>
    <row r="334" spans="2:17" s="90" customFormat="1" x14ac:dyDescent="0.25">
      <c r="B334" s="11">
        <v>330</v>
      </c>
      <c r="C334" s="244" t="s">
        <v>381</v>
      </c>
      <c r="D334" s="237">
        <v>1</v>
      </c>
      <c r="E334" s="11" t="s">
        <v>62</v>
      </c>
      <c r="F334" s="152">
        <v>42908</v>
      </c>
      <c r="G334" s="58">
        <v>44482</v>
      </c>
      <c r="H334" s="5">
        <f t="shared" si="28"/>
        <v>4.3123287671232875</v>
      </c>
      <c r="I334" s="245">
        <v>10</v>
      </c>
      <c r="J334" s="246">
        <v>0.03</v>
      </c>
      <c r="K334" s="247">
        <f t="shared" si="29"/>
        <v>9.7000000000000003E-2</v>
      </c>
      <c r="L334" s="248">
        <v>10877.5</v>
      </c>
      <c r="M334" s="248">
        <v>6976.21</v>
      </c>
      <c r="N334" s="249">
        <f t="shared" si="25"/>
        <v>4550.0135479452056</v>
      </c>
      <c r="O334" s="249">
        <f t="shared" si="26"/>
        <v>6327.4864520547944</v>
      </c>
      <c r="P334" s="89">
        <v>0.05</v>
      </c>
      <c r="Q334" s="249">
        <f t="shared" si="27"/>
        <v>6011.1121294520544</v>
      </c>
    </row>
    <row r="335" spans="2:17" s="90" customFormat="1" x14ac:dyDescent="0.25">
      <c r="B335" s="11">
        <v>331</v>
      </c>
      <c r="C335" s="244" t="s">
        <v>382</v>
      </c>
      <c r="D335" s="237">
        <v>1</v>
      </c>
      <c r="E335" s="11" t="s">
        <v>62</v>
      </c>
      <c r="F335" s="152">
        <v>42972</v>
      </c>
      <c r="G335" s="58">
        <v>44482</v>
      </c>
      <c r="H335" s="5">
        <f t="shared" si="28"/>
        <v>4.1369863013698627</v>
      </c>
      <c r="I335" s="245">
        <v>8</v>
      </c>
      <c r="J335" s="246">
        <v>0.03</v>
      </c>
      <c r="K335" s="247">
        <f t="shared" si="29"/>
        <v>0.12125</v>
      </c>
      <c r="L335" s="248">
        <v>22400</v>
      </c>
      <c r="M335" s="248">
        <v>14739.2</v>
      </c>
      <c r="N335" s="249">
        <f t="shared" si="25"/>
        <v>11236.054794520547</v>
      </c>
      <c r="O335" s="249">
        <f t="shared" si="26"/>
        <v>11163.945205479453</v>
      </c>
      <c r="P335" s="89">
        <v>0.05</v>
      </c>
      <c r="Q335" s="249">
        <f t="shared" si="27"/>
        <v>10605.747945205479</v>
      </c>
    </row>
    <row r="336" spans="2:17" s="90" customFormat="1" x14ac:dyDescent="0.25">
      <c r="B336" s="11">
        <v>332</v>
      </c>
      <c r="C336" s="244" t="s">
        <v>383</v>
      </c>
      <c r="D336" s="237">
        <v>2</v>
      </c>
      <c r="E336" s="11" t="s">
        <v>62</v>
      </c>
      <c r="F336" s="152">
        <v>42950</v>
      </c>
      <c r="G336" s="58">
        <v>44482</v>
      </c>
      <c r="H336" s="5">
        <f t="shared" si="28"/>
        <v>4.1972602739726028</v>
      </c>
      <c r="I336" s="245">
        <v>8</v>
      </c>
      <c r="J336" s="246">
        <v>0.03</v>
      </c>
      <c r="K336" s="247">
        <f t="shared" si="29"/>
        <v>0.12125</v>
      </c>
      <c r="L336" s="248">
        <v>12709.5</v>
      </c>
      <c r="M336" s="248">
        <v>8290.08</v>
      </c>
      <c r="N336" s="249">
        <f t="shared" si="25"/>
        <v>6468.0908835616437</v>
      </c>
      <c r="O336" s="249">
        <f t="shared" si="26"/>
        <v>6241.4091164383563</v>
      </c>
      <c r="P336" s="89">
        <v>0.05</v>
      </c>
      <c r="Q336" s="249">
        <f t="shared" si="27"/>
        <v>5929.3386606164386</v>
      </c>
    </row>
    <row r="337" spans="2:17" s="90" customFormat="1" x14ac:dyDescent="0.25">
      <c r="B337" s="11">
        <v>333</v>
      </c>
      <c r="C337" s="244" t="s">
        <v>384</v>
      </c>
      <c r="D337" s="237">
        <v>3</v>
      </c>
      <c r="E337" s="11" t="s">
        <v>62</v>
      </c>
      <c r="F337" s="152">
        <v>43117</v>
      </c>
      <c r="G337" s="58">
        <v>44482</v>
      </c>
      <c r="H337" s="5">
        <f t="shared" si="28"/>
        <v>3.7397260273972601</v>
      </c>
      <c r="I337" s="245">
        <v>5</v>
      </c>
      <c r="J337" s="246">
        <v>0.03</v>
      </c>
      <c r="K337" s="247">
        <f t="shared" si="29"/>
        <v>0.19400000000000001</v>
      </c>
      <c r="L337" s="248">
        <v>6624</v>
      </c>
      <c r="M337" s="248">
        <v>4608.58</v>
      </c>
      <c r="N337" s="249">
        <f t="shared" si="25"/>
        <v>4805.757369863014</v>
      </c>
      <c r="O337" s="249">
        <f t="shared" si="26"/>
        <v>1818.242630136986</v>
      </c>
      <c r="P337" s="89">
        <v>0.05</v>
      </c>
      <c r="Q337" s="249">
        <f t="shared" si="27"/>
        <v>1727.3304986301366</v>
      </c>
    </row>
    <row r="338" spans="2:17" s="90" customFormat="1" x14ac:dyDescent="0.25">
      <c r="B338" s="11">
        <v>334</v>
      </c>
      <c r="C338" s="244" t="s">
        <v>384</v>
      </c>
      <c r="D338" s="237">
        <v>4</v>
      </c>
      <c r="E338" s="11" t="s">
        <v>62</v>
      </c>
      <c r="F338" s="152">
        <v>43117</v>
      </c>
      <c r="G338" s="58">
        <v>44482</v>
      </c>
      <c r="H338" s="5">
        <f t="shared" si="28"/>
        <v>3.7397260273972601</v>
      </c>
      <c r="I338" s="245">
        <v>5</v>
      </c>
      <c r="J338" s="246">
        <v>0.03</v>
      </c>
      <c r="K338" s="247">
        <f t="shared" si="29"/>
        <v>0.19400000000000001</v>
      </c>
      <c r="L338" s="248">
        <v>6624</v>
      </c>
      <c r="M338" s="248">
        <v>4608.58</v>
      </c>
      <c r="N338" s="249">
        <f t="shared" si="25"/>
        <v>4805.757369863014</v>
      </c>
      <c r="O338" s="249">
        <f t="shared" si="26"/>
        <v>1818.242630136986</v>
      </c>
      <c r="P338" s="89">
        <v>0.05</v>
      </c>
      <c r="Q338" s="249">
        <f t="shared" si="27"/>
        <v>1727.3304986301366</v>
      </c>
    </row>
    <row r="339" spans="2:17" s="90" customFormat="1" x14ac:dyDescent="0.25">
      <c r="B339" s="11">
        <v>335</v>
      </c>
      <c r="C339" s="244" t="s">
        <v>384</v>
      </c>
      <c r="D339" s="237">
        <v>10</v>
      </c>
      <c r="E339" s="11" t="s">
        <v>62</v>
      </c>
      <c r="F339" s="152">
        <v>43117</v>
      </c>
      <c r="G339" s="58">
        <v>44482</v>
      </c>
      <c r="H339" s="5">
        <f t="shared" si="28"/>
        <v>3.7397260273972601</v>
      </c>
      <c r="I339" s="245">
        <v>5</v>
      </c>
      <c r="J339" s="246">
        <v>0.03</v>
      </c>
      <c r="K339" s="247">
        <f t="shared" si="29"/>
        <v>0.19400000000000001</v>
      </c>
      <c r="L339" s="248">
        <v>6624</v>
      </c>
      <c r="M339" s="248">
        <v>4608.58</v>
      </c>
      <c r="N339" s="249">
        <f t="shared" si="25"/>
        <v>4805.757369863014</v>
      </c>
      <c r="O339" s="249">
        <f t="shared" si="26"/>
        <v>1818.242630136986</v>
      </c>
      <c r="P339" s="89">
        <v>0.05</v>
      </c>
      <c r="Q339" s="249">
        <f t="shared" si="27"/>
        <v>1727.3304986301366</v>
      </c>
    </row>
    <row r="340" spans="2:17" s="90" customFormat="1" x14ac:dyDescent="0.25">
      <c r="B340" s="11">
        <v>336</v>
      </c>
      <c r="C340" s="244" t="s">
        <v>384</v>
      </c>
      <c r="D340" s="237">
        <v>10</v>
      </c>
      <c r="E340" s="11" t="s">
        <v>62</v>
      </c>
      <c r="F340" s="152">
        <v>43117</v>
      </c>
      <c r="G340" s="58">
        <v>44482</v>
      </c>
      <c r="H340" s="5">
        <f t="shared" si="28"/>
        <v>3.7397260273972601</v>
      </c>
      <c r="I340" s="245">
        <v>5</v>
      </c>
      <c r="J340" s="246">
        <v>0.03</v>
      </c>
      <c r="K340" s="247">
        <f t="shared" si="29"/>
        <v>0.19400000000000001</v>
      </c>
      <c r="L340" s="248">
        <v>6624</v>
      </c>
      <c r="M340" s="248">
        <v>4608.58</v>
      </c>
      <c r="N340" s="249">
        <f t="shared" si="25"/>
        <v>4805.757369863014</v>
      </c>
      <c r="O340" s="249">
        <f t="shared" si="26"/>
        <v>1818.242630136986</v>
      </c>
      <c r="P340" s="89">
        <v>0.05</v>
      </c>
      <c r="Q340" s="249">
        <f t="shared" si="27"/>
        <v>1727.3304986301366</v>
      </c>
    </row>
    <row r="341" spans="2:17" s="90" customFormat="1" x14ac:dyDescent="0.25">
      <c r="B341" s="11">
        <v>337</v>
      </c>
      <c r="C341" s="244" t="s">
        <v>384</v>
      </c>
      <c r="D341" s="237">
        <v>1</v>
      </c>
      <c r="E341" s="11" t="s">
        <v>62</v>
      </c>
      <c r="F341" s="152">
        <v>43117</v>
      </c>
      <c r="G341" s="58">
        <v>44482</v>
      </c>
      <c r="H341" s="5">
        <f t="shared" si="28"/>
        <v>3.7397260273972601</v>
      </c>
      <c r="I341" s="245">
        <v>5</v>
      </c>
      <c r="J341" s="246">
        <v>0.03</v>
      </c>
      <c r="K341" s="247">
        <f t="shared" si="29"/>
        <v>0.19400000000000001</v>
      </c>
      <c r="L341" s="248">
        <v>6624</v>
      </c>
      <c r="M341" s="248">
        <v>4608.58</v>
      </c>
      <c r="N341" s="249">
        <f t="shared" si="25"/>
        <v>4805.757369863014</v>
      </c>
      <c r="O341" s="249">
        <f t="shared" si="26"/>
        <v>1818.242630136986</v>
      </c>
      <c r="P341" s="89">
        <v>0.05</v>
      </c>
      <c r="Q341" s="249">
        <f t="shared" si="27"/>
        <v>1727.3304986301366</v>
      </c>
    </row>
    <row r="342" spans="2:17" s="90" customFormat="1" x14ac:dyDescent="0.25">
      <c r="B342" s="11">
        <v>338</v>
      </c>
      <c r="C342" s="244" t="s">
        <v>384</v>
      </c>
      <c r="D342" s="237">
        <v>1</v>
      </c>
      <c r="E342" s="11" t="s">
        <v>65</v>
      </c>
      <c r="F342" s="152">
        <v>43117</v>
      </c>
      <c r="G342" s="58">
        <v>44482</v>
      </c>
      <c r="H342" s="5">
        <f t="shared" si="28"/>
        <v>3.7397260273972601</v>
      </c>
      <c r="I342" s="245">
        <v>5</v>
      </c>
      <c r="J342" s="246">
        <v>0.03</v>
      </c>
      <c r="K342" s="247">
        <f t="shared" si="29"/>
        <v>0.19400000000000001</v>
      </c>
      <c r="L342" s="248">
        <v>6624</v>
      </c>
      <c r="M342" s="248">
        <v>4608.58</v>
      </c>
      <c r="N342" s="249">
        <f t="shared" si="25"/>
        <v>4805.757369863014</v>
      </c>
      <c r="O342" s="249">
        <f t="shared" si="26"/>
        <v>1818.242630136986</v>
      </c>
      <c r="P342" s="89">
        <v>0.05</v>
      </c>
      <c r="Q342" s="249">
        <f t="shared" si="27"/>
        <v>1727.3304986301366</v>
      </c>
    </row>
    <row r="343" spans="2:17" s="90" customFormat="1" x14ac:dyDescent="0.25">
      <c r="B343" s="11">
        <v>339</v>
      </c>
      <c r="C343" s="244" t="s">
        <v>384</v>
      </c>
      <c r="D343" s="237">
        <v>4</v>
      </c>
      <c r="E343" s="11" t="s">
        <v>62</v>
      </c>
      <c r="F343" s="152">
        <v>43117</v>
      </c>
      <c r="G343" s="58">
        <v>44482</v>
      </c>
      <c r="H343" s="5">
        <f t="shared" si="28"/>
        <v>3.7397260273972601</v>
      </c>
      <c r="I343" s="245">
        <v>5</v>
      </c>
      <c r="J343" s="246">
        <v>0.03</v>
      </c>
      <c r="K343" s="247">
        <f t="shared" si="29"/>
        <v>0.19400000000000001</v>
      </c>
      <c r="L343" s="248">
        <v>6624</v>
      </c>
      <c r="M343" s="248">
        <v>4608.58</v>
      </c>
      <c r="N343" s="249">
        <f t="shared" si="25"/>
        <v>4805.757369863014</v>
      </c>
      <c r="O343" s="249">
        <f t="shared" si="26"/>
        <v>1818.242630136986</v>
      </c>
      <c r="P343" s="89">
        <v>0.05</v>
      </c>
      <c r="Q343" s="249">
        <f t="shared" si="27"/>
        <v>1727.3304986301366</v>
      </c>
    </row>
    <row r="344" spans="2:17" s="90" customFormat="1" x14ac:dyDescent="0.25">
      <c r="B344" s="11">
        <v>340</v>
      </c>
      <c r="C344" s="244" t="s">
        <v>384</v>
      </c>
      <c r="D344" s="237">
        <v>2</v>
      </c>
      <c r="E344" s="11" t="s">
        <v>62</v>
      </c>
      <c r="F344" s="152">
        <v>43117</v>
      </c>
      <c r="G344" s="58">
        <v>44482</v>
      </c>
      <c r="H344" s="5">
        <f t="shared" si="28"/>
        <v>3.7397260273972601</v>
      </c>
      <c r="I344" s="245">
        <v>5</v>
      </c>
      <c r="J344" s="246">
        <v>0.03</v>
      </c>
      <c r="K344" s="247">
        <f t="shared" si="29"/>
        <v>0.19400000000000001</v>
      </c>
      <c r="L344" s="248">
        <v>6624</v>
      </c>
      <c r="M344" s="248">
        <v>4608.58</v>
      </c>
      <c r="N344" s="249">
        <f t="shared" si="25"/>
        <v>4805.757369863014</v>
      </c>
      <c r="O344" s="249">
        <f t="shared" si="26"/>
        <v>1818.242630136986</v>
      </c>
      <c r="P344" s="89">
        <v>0.05</v>
      </c>
      <c r="Q344" s="249">
        <f t="shared" si="27"/>
        <v>1727.3304986301366</v>
      </c>
    </row>
    <row r="345" spans="2:17" s="90" customFormat="1" x14ac:dyDescent="0.25">
      <c r="B345" s="11">
        <v>341</v>
      </c>
      <c r="C345" s="244" t="s">
        <v>384</v>
      </c>
      <c r="D345" s="237">
        <v>6</v>
      </c>
      <c r="E345" s="11" t="s">
        <v>62</v>
      </c>
      <c r="F345" s="152">
        <v>43117</v>
      </c>
      <c r="G345" s="58">
        <v>44482</v>
      </c>
      <c r="H345" s="5">
        <f t="shared" si="28"/>
        <v>3.7397260273972601</v>
      </c>
      <c r="I345" s="245">
        <v>5</v>
      </c>
      <c r="J345" s="246">
        <v>0.03</v>
      </c>
      <c r="K345" s="247">
        <f t="shared" si="29"/>
        <v>0.19400000000000001</v>
      </c>
      <c r="L345" s="248">
        <v>6624</v>
      </c>
      <c r="M345" s="248">
        <v>4608.58</v>
      </c>
      <c r="N345" s="249">
        <f t="shared" si="25"/>
        <v>4805.757369863014</v>
      </c>
      <c r="O345" s="249">
        <f t="shared" si="26"/>
        <v>1818.242630136986</v>
      </c>
      <c r="P345" s="89">
        <v>0.05</v>
      </c>
      <c r="Q345" s="249">
        <f t="shared" si="27"/>
        <v>1727.3304986301366</v>
      </c>
    </row>
    <row r="346" spans="2:17" s="90" customFormat="1" x14ac:dyDescent="0.25">
      <c r="B346" s="11">
        <v>342</v>
      </c>
      <c r="C346" s="244" t="s">
        <v>384</v>
      </c>
      <c r="D346" s="237">
        <v>6</v>
      </c>
      <c r="E346" s="11" t="s">
        <v>62</v>
      </c>
      <c r="F346" s="152">
        <v>43117</v>
      </c>
      <c r="G346" s="58">
        <v>44482</v>
      </c>
      <c r="H346" s="5">
        <f t="shared" si="28"/>
        <v>3.7397260273972601</v>
      </c>
      <c r="I346" s="245">
        <v>5</v>
      </c>
      <c r="J346" s="246">
        <v>0.03</v>
      </c>
      <c r="K346" s="247">
        <f t="shared" si="29"/>
        <v>0.19400000000000001</v>
      </c>
      <c r="L346" s="248">
        <v>6624</v>
      </c>
      <c r="M346" s="248">
        <v>4608.58</v>
      </c>
      <c r="N346" s="249">
        <f t="shared" si="25"/>
        <v>4805.757369863014</v>
      </c>
      <c r="O346" s="249">
        <f t="shared" si="26"/>
        <v>1818.242630136986</v>
      </c>
      <c r="P346" s="89">
        <v>0.05</v>
      </c>
      <c r="Q346" s="249">
        <f t="shared" si="27"/>
        <v>1727.3304986301366</v>
      </c>
    </row>
    <row r="347" spans="2:17" s="90" customFormat="1" x14ac:dyDescent="0.25">
      <c r="B347" s="11">
        <v>343</v>
      </c>
      <c r="C347" s="244" t="s">
        <v>384</v>
      </c>
      <c r="D347" s="237">
        <v>10</v>
      </c>
      <c r="E347" s="11" t="s">
        <v>62</v>
      </c>
      <c r="F347" s="152">
        <v>43117</v>
      </c>
      <c r="G347" s="58">
        <v>44482</v>
      </c>
      <c r="H347" s="5">
        <f t="shared" si="28"/>
        <v>3.7397260273972601</v>
      </c>
      <c r="I347" s="245">
        <v>5</v>
      </c>
      <c r="J347" s="246">
        <v>0.03</v>
      </c>
      <c r="K347" s="247">
        <f t="shared" si="29"/>
        <v>0.19400000000000001</v>
      </c>
      <c r="L347" s="248">
        <v>6624</v>
      </c>
      <c r="M347" s="248">
        <v>4608.58</v>
      </c>
      <c r="N347" s="249">
        <f t="shared" si="25"/>
        <v>4805.757369863014</v>
      </c>
      <c r="O347" s="249">
        <f t="shared" si="26"/>
        <v>1818.242630136986</v>
      </c>
      <c r="P347" s="89">
        <v>0.05</v>
      </c>
      <c r="Q347" s="249">
        <f t="shared" si="27"/>
        <v>1727.3304986301366</v>
      </c>
    </row>
    <row r="348" spans="2:17" s="90" customFormat="1" x14ac:dyDescent="0.25">
      <c r="B348" s="11">
        <v>344</v>
      </c>
      <c r="C348" s="244" t="s">
        <v>384</v>
      </c>
      <c r="D348" s="237">
        <v>11</v>
      </c>
      <c r="E348" s="11" t="s">
        <v>62</v>
      </c>
      <c r="F348" s="152">
        <v>43117</v>
      </c>
      <c r="G348" s="58">
        <v>44482</v>
      </c>
      <c r="H348" s="5">
        <f t="shared" si="28"/>
        <v>3.7397260273972601</v>
      </c>
      <c r="I348" s="245">
        <v>5</v>
      </c>
      <c r="J348" s="246">
        <v>0.03</v>
      </c>
      <c r="K348" s="247">
        <f t="shared" si="29"/>
        <v>0.19400000000000001</v>
      </c>
      <c r="L348" s="248">
        <v>6624</v>
      </c>
      <c r="M348" s="248">
        <v>4608.58</v>
      </c>
      <c r="N348" s="249">
        <f t="shared" si="25"/>
        <v>4805.757369863014</v>
      </c>
      <c r="O348" s="249">
        <f t="shared" si="26"/>
        <v>1818.242630136986</v>
      </c>
      <c r="P348" s="89">
        <v>0.05</v>
      </c>
      <c r="Q348" s="249">
        <f t="shared" si="27"/>
        <v>1727.3304986301366</v>
      </c>
    </row>
    <row r="349" spans="2:17" s="90" customFormat="1" x14ac:dyDescent="0.25">
      <c r="B349" s="11">
        <v>345</v>
      </c>
      <c r="C349" s="244" t="s">
        <v>384</v>
      </c>
      <c r="D349" s="237">
        <v>2</v>
      </c>
      <c r="E349" s="11" t="s">
        <v>62</v>
      </c>
      <c r="F349" s="152">
        <v>43117</v>
      </c>
      <c r="G349" s="58">
        <v>44482</v>
      </c>
      <c r="H349" s="5">
        <f t="shared" si="28"/>
        <v>3.7397260273972601</v>
      </c>
      <c r="I349" s="245">
        <v>5</v>
      </c>
      <c r="J349" s="246">
        <v>0.03</v>
      </c>
      <c r="K349" s="247">
        <f t="shared" si="29"/>
        <v>0.19400000000000001</v>
      </c>
      <c r="L349" s="248">
        <v>6624</v>
      </c>
      <c r="M349" s="248">
        <v>4608.58</v>
      </c>
      <c r="N349" s="249">
        <f t="shared" si="25"/>
        <v>4805.757369863014</v>
      </c>
      <c r="O349" s="249">
        <f t="shared" si="26"/>
        <v>1818.242630136986</v>
      </c>
      <c r="P349" s="89">
        <v>0.05</v>
      </c>
      <c r="Q349" s="249">
        <f t="shared" si="27"/>
        <v>1727.3304986301366</v>
      </c>
    </row>
    <row r="350" spans="2:17" s="90" customFormat="1" x14ac:dyDescent="0.25">
      <c r="B350" s="11">
        <v>346</v>
      </c>
      <c r="C350" s="244" t="s">
        <v>384</v>
      </c>
      <c r="D350" s="237">
        <v>15</v>
      </c>
      <c r="E350" s="11" t="s">
        <v>62</v>
      </c>
      <c r="F350" s="152">
        <v>43117</v>
      </c>
      <c r="G350" s="58">
        <v>44482</v>
      </c>
      <c r="H350" s="5">
        <f t="shared" si="28"/>
        <v>3.7397260273972601</v>
      </c>
      <c r="I350" s="245">
        <v>5</v>
      </c>
      <c r="J350" s="246">
        <v>0.03</v>
      </c>
      <c r="K350" s="247">
        <f t="shared" si="29"/>
        <v>0.19400000000000001</v>
      </c>
      <c r="L350" s="248">
        <v>6624</v>
      </c>
      <c r="M350" s="248">
        <v>4608.58</v>
      </c>
      <c r="N350" s="249">
        <f t="shared" si="25"/>
        <v>4805.757369863014</v>
      </c>
      <c r="O350" s="249">
        <f t="shared" si="26"/>
        <v>1818.242630136986</v>
      </c>
      <c r="P350" s="89">
        <v>0.05</v>
      </c>
      <c r="Q350" s="249">
        <f t="shared" si="27"/>
        <v>1727.3304986301366</v>
      </c>
    </row>
    <row r="351" spans="2:17" s="90" customFormat="1" x14ac:dyDescent="0.25">
      <c r="B351" s="11">
        <v>347</v>
      </c>
      <c r="C351" s="244" t="s">
        <v>384</v>
      </c>
      <c r="D351" s="237">
        <v>3</v>
      </c>
      <c r="E351" s="11" t="s">
        <v>62</v>
      </c>
      <c r="F351" s="152">
        <v>43117</v>
      </c>
      <c r="G351" s="58">
        <v>44482</v>
      </c>
      <c r="H351" s="5">
        <f t="shared" si="28"/>
        <v>3.7397260273972601</v>
      </c>
      <c r="I351" s="245">
        <v>5</v>
      </c>
      <c r="J351" s="246">
        <v>0.03</v>
      </c>
      <c r="K351" s="247">
        <f t="shared" si="29"/>
        <v>0.19400000000000001</v>
      </c>
      <c r="L351" s="248">
        <v>6624</v>
      </c>
      <c r="M351" s="248">
        <v>4608.58</v>
      </c>
      <c r="N351" s="249">
        <f t="shared" si="25"/>
        <v>4805.757369863014</v>
      </c>
      <c r="O351" s="249">
        <f t="shared" si="26"/>
        <v>1818.242630136986</v>
      </c>
      <c r="P351" s="89">
        <v>0.05</v>
      </c>
      <c r="Q351" s="249">
        <f t="shared" si="27"/>
        <v>1727.3304986301366</v>
      </c>
    </row>
    <row r="352" spans="2:17" s="90" customFormat="1" x14ac:dyDescent="0.25">
      <c r="B352" s="11">
        <v>348</v>
      </c>
      <c r="C352" s="244" t="s">
        <v>384</v>
      </c>
      <c r="D352" s="237">
        <v>1</v>
      </c>
      <c r="E352" s="11" t="s">
        <v>65</v>
      </c>
      <c r="F352" s="152">
        <v>43117</v>
      </c>
      <c r="G352" s="58">
        <v>44482</v>
      </c>
      <c r="H352" s="5">
        <f t="shared" si="28"/>
        <v>3.7397260273972601</v>
      </c>
      <c r="I352" s="245">
        <v>5</v>
      </c>
      <c r="J352" s="246">
        <v>0.03</v>
      </c>
      <c r="K352" s="247">
        <f t="shared" si="29"/>
        <v>0.19400000000000001</v>
      </c>
      <c r="L352" s="248">
        <v>6624</v>
      </c>
      <c r="M352" s="248">
        <v>4608.58</v>
      </c>
      <c r="N352" s="249">
        <f t="shared" si="25"/>
        <v>4805.757369863014</v>
      </c>
      <c r="O352" s="249">
        <f t="shared" si="26"/>
        <v>1818.242630136986</v>
      </c>
      <c r="P352" s="89">
        <v>0.05</v>
      </c>
      <c r="Q352" s="249">
        <f t="shared" si="27"/>
        <v>1727.3304986301366</v>
      </c>
    </row>
    <row r="353" spans="2:17" s="90" customFormat="1" x14ac:dyDescent="0.25">
      <c r="B353" s="11">
        <v>349</v>
      </c>
      <c r="C353" s="244" t="s">
        <v>384</v>
      </c>
      <c r="D353" s="237">
        <v>15</v>
      </c>
      <c r="E353" s="11" t="s">
        <v>62</v>
      </c>
      <c r="F353" s="152">
        <v>43117</v>
      </c>
      <c r="G353" s="58">
        <v>44482</v>
      </c>
      <c r="H353" s="5">
        <f t="shared" si="28"/>
        <v>3.7397260273972601</v>
      </c>
      <c r="I353" s="245">
        <v>5</v>
      </c>
      <c r="J353" s="246">
        <v>0.03</v>
      </c>
      <c r="K353" s="247">
        <f t="shared" si="29"/>
        <v>0.19400000000000001</v>
      </c>
      <c r="L353" s="248">
        <v>6624</v>
      </c>
      <c r="M353" s="248">
        <v>4608.58</v>
      </c>
      <c r="N353" s="249">
        <f t="shared" si="25"/>
        <v>4805.757369863014</v>
      </c>
      <c r="O353" s="249">
        <f t="shared" si="26"/>
        <v>1818.242630136986</v>
      </c>
      <c r="P353" s="89">
        <v>0.05</v>
      </c>
      <c r="Q353" s="249">
        <f t="shared" si="27"/>
        <v>1727.3304986301366</v>
      </c>
    </row>
    <row r="354" spans="2:17" s="90" customFormat="1" x14ac:dyDescent="0.25">
      <c r="B354" s="11">
        <v>350</v>
      </c>
      <c r="C354" s="244" t="s">
        <v>385</v>
      </c>
      <c r="D354" s="237">
        <v>9</v>
      </c>
      <c r="E354" s="11" t="s">
        <v>62</v>
      </c>
      <c r="F354" s="152">
        <v>43078</v>
      </c>
      <c r="G354" s="58">
        <v>44482</v>
      </c>
      <c r="H354" s="5">
        <f t="shared" si="28"/>
        <v>3.8465753424657536</v>
      </c>
      <c r="I354" s="245">
        <v>8</v>
      </c>
      <c r="J354" s="246">
        <v>0.03</v>
      </c>
      <c r="K354" s="247">
        <f t="shared" si="29"/>
        <v>0.12125</v>
      </c>
      <c r="L354" s="248">
        <v>92512</v>
      </c>
      <c r="M354" s="248">
        <v>63425.21</v>
      </c>
      <c r="N354" s="249">
        <f t="shared" si="25"/>
        <v>43147.343342465756</v>
      </c>
      <c r="O354" s="249">
        <f t="shared" si="26"/>
        <v>49364.656657534244</v>
      </c>
      <c r="P354" s="89">
        <v>0.05</v>
      </c>
      <c r="Q354" s="249">
        <f t="shared" si="27"/>
        <v>46896.423824657526</v>
      </c>
    </row>
    <row r="355" spans="2:17" s="90" customFormat="1" x14ac:dyDescent="0.25">
      <c r="B355" s="11">
        <v>351</v>
      </c>
      <c r="C355" s="244" t="s">
        <v>386</v>
      </c>
      <c r="D355" s="237">
        <v>9</v>
      </c>
      <c r="E355" s="11" t="s">
        <v>62</v>
      </c>
      <c r="F355" s="152">
        <v>43146</v>
      </c>
      <c r="G355" s="58">
        <v>44482</v>
      </c>
      <c r="H355" s="5">
        <f t="shared" si="28"/>
        <v>3.6602739726027398</v>
      </c>
      <c r="I355" s="245">
        <v>8</v>
      </c>
      <c r="J355" s="246">
        <v>0.03</v>
      </c>
      <c r="K355" s="247">
        <f t="shared" si="29"/>
        <v>0.12125</v>
      </c>
      <c r="L355" s="248">
        <v>137982.12</v>
      </c>
      <c r="M355" s="248">
        <v>97041.13</v>
      </c>
      <c r="N355" s="249">
        <f t="shared" si="25"/>
        <v>61237.598955616428</v>
      </c>
      <c r="O355" s="249">
        <f t="shared" si="26"/>
        <v>76744.521044383568</v>
      </c>
      <c r="P355" s="89">
        <v>0.05</v>
      </c>
      <c r="Q355" s="249">
        <f t="shared" si="27"/>
        <v>72907.294992164389</v>
      </c>
    </row>
    <row r="356" spans="2:17" s="90" customFormat="1" x14ac:dyDescent="0.25">
      <c r="B356" s="11">
        <v>352</v>
      </c>
      <c r="C356" s="244" t="s">
        <v>387</v>
      </c>
      <c r="D356" s="237">
        <v>15</v>
      </c>
      <c r="E356" s="11" t="s">
        <v>62</v>
      </c>
      <c r="F356" s="152">
        <v>43146</v>
      </c>
      <c r="G356" s="58">
        <v>44482</v>
      </c>
      <c r="H356" s="5">
        <f t="shared" si="28"/>
        <v>3.6602739726027398</v>
      </c>
      <c r="I356" s="245">
        <v>8</v>
      </c>
      <c r="J356" s="246">
        <v>0.03</v>
      </c>
      <c r="K356" s="247">
        <f t="shared" si="29"/>
        <v>0.12125</v>
      </c>
      <c r="L356" s="248">
        <v>87910</v>
      </c>
      <c r="M356" s="248">
        <v>61826.02</v>
      </c>
      <c r="N356" s="249">
        <f t="shared" si="25"/>
        <v>39015.180547945201</v>
      </c>
      <c r="O356" s="249">
        <f t="shared" si="26"/>
        <v>48894.819452054799</v>
      </c>
      <c r="P356" s="89">
        <v>0.05</v>
      </c>
      <c r="Q356" s="249">
        <f t="shared" si="27"/>
        <v>46450.078479452059</v>
      </c>
    </row>
    <row r="357" spans="2:17" s="90" customFormat="1" x14ac:dyDescent="0.25">
      <c r="B357" s="11">
        <v>353</v>
      </c>
      <c r="C357" s="244" t="s">
        <v>388</v>
      </c>
      <c r="D357" s="237">
        <v>6</v>
      </c>
      <c r="E357" s="11" t="s">
        <v>62</v>
      </c>
      <c r="F357" s="152">
        <v>43157</v>
      </c>
      <c r="G357" s="58">
        <v>44482</v>
      </c>
      <c r="H357" s="5">
        <f t="shared" si="28"/>
        <v>3.6301369863013697</v>
      </c>
      <c r="I357" s="245">
        <v>8</v>
      </c>
      <c r="J357" s="246">
        <v>0.03</v>
      </c>
      <c r="K357" s="247">
        <f t="shared" si="29"/>
        <v>0.12125</v>
      </c>
      <c r="L357" s="248">
        <v>20237</v>
      </c>
      <c r="M357" s="248">
        <v>14290.37</v>
      </c>
      <c r="N357" s="249">
        <f t="shared" si="25"/>
        <v>8907.3987157534248</v>
      </c>
      <c r="O357" s="249">
        <f t="shared" si="26"/>
        <v>11329.601284246575</v>
      </c>
      <c r="P357" s="89">
        <v>0.05</v>
      </c>
      <c r="Q357" s="249">
        <f t="shared" si="27"/>
        <v>10763.121220034245</v>
      </c>
    </row>
    <row r="358" spans="2:17" s="90" customFormat="1" x14ac:dyDescent="0.25">
      <c r="B358" s="11">
        <v>354</v>
      </c>
      <c r="C358" s="244" t="s">
        <v>389</v>
      </c>
      <c r="D358" s="237">
        <v>6</v>
      </c>
      <c r="E358" s="11" t="s">
        <v>62</v>
      </c>
      <c r="F358" s="152">
        <v>43245</v>
      </c>
      <c r="G358" s="58">
        <v>44482</v>
      </c>
      <c r="H358" s="5">
        <f t="shared" si="28"/>
        <v>3.3890410958904109</v>
      </c>
      <c r="I358" s="245">
        <v>5</v>
      </c>
      <c r="J358" s="246">
        <v>0.03</v>
      </c>
      <c r="K358" s="247">
        <f t="shared" si="29"/>
        <v>0.19400000000000001</v>
      </c>
      <c r="L358" s="248">
        <v>134995.25</v>
      </c>
      <c r="M358" s="248">
        <v>98418.93</v>
      </c>
      <c r="N358" s="249">
        <f t="shared" si="25"/>
        <v>88755.863299999997</v>
      </c>
      <c r="O358" s="249">
        <f t="shared" si="26"/>
        <v>46239.386700000003</v>
      </c>
      <c r="P358" s="89">
        <v>0.05</v>
      </c>
      <c r="Q358" s="249">
        <f t="shared" si="27"/>
        <v>43927.417365000001</v>
      </c>
    </row>
    <row r="359" spans="2:17" s="90" customFormat="1" x14ac:dyDescent="0.25">
      <c r="B359" s="11">
        <v>355</v>
      </c>
      <c r="C359" s="244" t="s">
        <v>390</v>
      </c>
      <c r="D359" s="237">
        <v>18</v>
      </c>
      <c r="E359" s="11" t="s">
        <v>62</v>
      </c>
      <c r="F359" s="152">
        <v>43281</v>
      </c>
      <c r="G359" s="58">
        <v>44482</v>
      </c>
      <c r="H359" s="5">
        <f t="shared" si="28"/>
        <v>3.2904109589041095</v>
      </c>
      <c r="I359" s="245">
        <v>8</v>
      </c>
      <c r="J359" s="246">
        <v>0.03</v>
      </c>
      <c r="K359" s="247">
        <f t="shared" si="29"/>
        <v>0.12125</v>
      </c>
      <c r="L359" s="248">
        <v>19942</v>
      </c>
      <c r="M359" s="248">
        <v>14725.66</v>
      </c>
      <c r="N359" s="249">
        <f t="shared" si="25"/>
        <v>7956.1067602739713</v>
      </c>
      <c r="O359" s="249">
        <f t="shared" si="26"/>
        <v>11985.893239726029</v>
      </c>
      <c r="P359" s="89">
        <v>0.05</v>
      </c>
      <c r="Q359" s="249">
        <f t="shared" si="27"/>
        <v>11386.598577739727</v>
      </c>
    </row>
    <row r="360" spans="2:17" s="90" customFormat="1" x14ac:dyDescent="0.25">
      <c r="B360" s="11">
        <v>356</v>
      </c>
      <c r="C360" s="244" t="s">
        <v>391</v>
      </c>
      <c r="D360" s="237">
        <v>18</v>
      </c>
      <c r="E360" s="11" t="s">
        <v>62</v>
      </c>
      <c r="F360" s="152">
        <v>43341</v>
      </c>
      <c r="G360" s="58">
        <v>44482</v>
      </c>
      <c r="H360" s="5">
        <f t="shared" si="28"/>
        <v>3.1260273972602741</v>
      </c>
      <c r="I360" s="245">
        <v>8</v>
      </c>
      <c r="J360" s="246">
        <v>0.03</v>
      </c>
      <c r="K360" s="247">
        <f t="shared" si="29"/>
        <v>0.12125</v>
      </c>
      <c r="L360" s="248">
        <v>32745</v>
      </c>
      <c r="M360" s="248">
        <v>24691.08</v>
      </c>
      <c r="N360" s="249">
        <f t="shared" si="25"/>
        <v>12411.36426369863</v>
      </c>
      <c r="O360" s="249">
        <f t="shared" si="26"/>
        <v>20333.63573630137</v>
      </c>
      <c r="P360" s="89">
        <v>0.05</v>
      </c>
      <c r="Q360" s="249">
        <f t="shared" si="27"/>
        <v>19316.953949486302</v>
      </c>
    </row>
    <row r="361" spans="2:17" s="90" customFormat="1" x14ac:dyDescent="0.25">
      <c r="B361" s="11">
        <v>357</v>
      </c>
      <c r="C361" s="244" t="s">
        <v>392</v>
      </c>
      <c r="D361" s="237">
        <v>2</v>
      </c>
      <c r="E361" s="11" t="s">
        <v>62</v>
      </c>
      <c r="F361" s="152">
        <v>43341</v>
      </c>
      <c r="G361" s="58">
        <v>44482</v>
      </c>
      <c r="H361" s="5">
        <f t="shared" si="28"/>
        <v>3.1260273972602741</v>
      </c>
      <c r="I361" s="245">
        <v>8</v>
      </c>
      <c r="J361" s="246">
        <v>0.03</v>
      </c>
      <c r="K361" s="247">
        <f t="shared" si="29"/>
        <v>0.12125</v>
      </c>
      <c r="L361" s="248">
        <v>39530</v>
      </c>
      <c r="M361" s="248">
        <v>29807.24</v>
      </c>
      <c r="N361" s="249">
        <f t="shared" si="25"/>
        <v>14983.08839041096</v>
      </c>
      <c r="O361" s="249">
        <f t="shared" si="26"/>
        <v>24546.911609589042</v>
      </c>
      <c r="P361" s="89">
        <v>0.05</v>
      </c>
      <c r="Q361" s="249">
        <f t="shared" si="27"/>
        <v>23319.566029109588</v>
      </c>
    </row>
    <row r="362" spans="2:17" s="90" customFormat="1" x14ac:dyDescent="0.25">
      <c r="B362" s="11">
        <v>358</v>
      </c>
      <c r="C362" s="244" t="s">
        <v>393</v>
      </c>
      <c r="D362" s="237">
        <v>1</v>
      </c>
      <c r="E362" s="11" t="s">
        <v>62</v>
      </c>
      <c r="F362" s="152">
        <v>43341</v>
      </c>
      <c r="G362" s="58">
        <v>44482</v>
      </c>
      <c r="H362" s="5">
        <f t="shared" si="28"/>
        <v>3.1260273972602741</v>
      </c>
      <c r="I362" s="245">
        <v>8</v>
      </c>
      <c r="J362" s="246">
        <v>0.03</v>
      </c>
      <c r="K362" s="247">
        <f t="shared" si="29"/>
        <v>0.12125</v>
      </c>
      <c r="L362" s="248">
        <v>6844</v>
      </c>
      <c r="M362" s="248">
        <v>5160.66</v>
      </c>
      <c r="N362" s="249">
        <f t="shared" si="25"/>
        <v>2594.0869452054794</v>
      </c>
      <c r="O362" s="249">
        <f t="shared" si="26"/>
        <v>4249.9130547945206</v>
      </c>
      <c r="P362" s="89">
        <v>0.05</v>
      </c>
      <c r="Q362" s="249">
        <f t="shared" si="27"/>
        <v>4037.4174020547944</v>
      </c>
    </row>
    <row r="363" spans="2:17" s="90" customFormat="1" x14ac:dyDescent="0.25">
      <c r="B363" s="11">
        <v>359</v>
      </c>
      <c r="C363" s="244" t="s">
        <v>394</v>
      </c>
      <c r="D363" s="237">
        <v>6</v>
      </c>
      <c r="E363" s="11" t="s">
        <v>62</v>
      </c>
      <c r="F363" s="152">
        <v>43341</v>
      </c>
      <c r="G363" s="58">
        <v>44482</v>
      </c>
      <c r="H363" s="5">
        <f t="shared" si="28"/>
        <v>3.1260273972602741</v>
      </c>
      <c r="I363" s="245">
        <v>8</v>
      </c>
      <c r="J363" s="246">
        <v>0.03</v>
      </c>
      <c r="K363" s="247">
        <f t="shared" si="29"/>
        <v>0.12125</v>
      </c>
      <c r="L363" s="248">
        <v>13570</v>
      </c>
      <c r="M363" s="248">
        <v>10232.34</v>
      </c>
      <c r="N363" s="249">
        <f t="shared" si="25"/>
        <v>5143.4482534246572</v>
      </c>
      <c r="O363" s="249">
        <f t="shared" si="26"/>
        <v>8426.5517465753437</v>
      </c>
      <c r="P363" s="89">
        <v>0.05</v>
      </c>
      <c r="Q363" s="249">
        <f t="shared" si="27"/>
        <v>8005.2241592465762</v>
      </c>
    </row>
    <row r="364" spans="2:17" s="90" customFormat="1" x14ac:dyDescent="0.25">
      <c r="B364" s="11">
        <v>360</v>
      </c>
      <c r="C364" s="244" t="s">
        <v>395</v>
      </c>
      <c r="D364" s="237">
        <v>1</v>
      </c>
      <c r="E364" s="11" t="s">
        <v>62</v>
      </c>
      <c r="F364" s="152">
        <v>43341</v>
      </c>
      <c r="G364" s="58">
        <v>44482</v>
      </c>
      <c r="H364" s="5">
        <f t="shared" si="28"/>
        <v>3.1260273972602741</v>
      </c>
      <c r="I364" s="245">
        <v>8</v>
      </c>
      <c r="J364" s="246">
        <v>0.03</v>
      </c>
      <c r="K364" s="247">
        <f t="shared" si="29"/>
        <v>0.12125</v>
      </c>
      <c r="L364" s="248">
        <v>16331.2</v>
      </c>
      <c r="M364" s="248">
        <v>12314.4</v>
      </c>
      <c r="N364" s="249">
        <f t="shared" si="25"/>
        <v>6190.0281589041106</v>
      </c>
      <c r="O364" s="249">
        <f t="shared" si="26"/>
        <v>10141.171841095889</v>
      </c>
      <c r="P364" s="89">
        <v>0.05</v>
      </c>
      <c r="Q364" s="249">
        <f t="shared" si="27"/>
        <v>9634.1132490410946</v>
      </c>
    </row>
    <row r="365" spans="2:17" s="90" customFormat="1" x14ac:dyDescent="0.25">
      <c r="B365" s="11">
        <v>361</v>
      </c>
      <c r="C365" s="244" t="s">
        <v>396</v>
      </c>
      <c r="D365" s="237">
        <v>1</v>
      </c>
      <c r="E365" s="11" t="s">
        <v>62</v>
      </c>
      <c r="F365" s="152">
        <v>43341</v>
      </c>
      <c r="G365" s="58">
        <v>44482</v>
      </c>
      <c r="H365" s="5">
        <f t="shared" si="28"/>
        <v>3.1260273972602741</v>
      </c>
      <c r="I365" s="245">
        <v>8</v>
      </c>
      <c r="J365" s="246">
        <v>0.03</v>
      </c>
      <c r="K365" s="247">
        <f t="shared" si="29"/>
        <v>0.12125</v>
      </c>
      <c r="L365" s="248">
        <v>2666.8</v>
      </c>
      <c r="M365" s="248">
        <v>2010.87</v>
      </c>
      <c r="N365" s="249">
        <f t="shared" si="25"/>
        <v>1010.7993958904111</v>
      </c>
      <c r="O365" s="249">
        <f t="shared" si="26"/>
        <v>1656.0006041095889</v>
      </c>
      <c r="P365" s="89">
        <v>0.05</v>
      </c>
      <c r="Q365" s="249">
        <f t="shared" si="27"/>
        <v>1573.2005739041094</v>
      </c>
    </row>
    <row r="366" spans="2:17" s="90" customFormat="1" x14ac:dyDescent="0.25">
      <c r="B366" s="11">
        <v>362</v>
      </c>
      <c r="C366" s="244" t="s">
        <v>397</v>
      </c>
      <c r="D366" s="237">
        <v>1</v>
      </c>
      <c r="E366" s="11" t="s">
        <v>62</v>
      </c>
      <c r="F366" s="152">
        <v>43341</v>
      </c>
      <c r="G366" s="58">
        <v>44482</v>
      </c>
      <c r="H366" s="5">
        <f t="shared" si="28"/>
        <v>3.1260273972602741</v>
      </c>
      <c r="I366" s="245">
        <v>8</v>
      </c>
      <c r="J366" s="246">
        <v>0.03</v>
      </c>
      <c r="K366" s="247">
        <f t="shared" si="29"/>
        <v>0.12125</v>
      </c>
      <c r="L366" s="248">
        <v>29824.5</v>
      </c>
      <c r="M366" s="248">
        <v>22488.89</v>
      </c>
      <c r="N366" s="249">
        <f t="shared" si="25"/>
        <v>11304.404748287672</v>
      </c>
      <c r="O366" s="249">
        <f t="shared" si="26"/>
        <v>18520.09525171233</v>
      </c>
      <c r="P366" s="89">
        <v>0.05</v>
      </c>
      <c r="Q366" s="249">
        <f t="shared" si="27"/>
        <v>17594.090489126713</v>
      </c>
    </row>
    <row r="367" spans="2:17" s="90" customFormat="1" x14ac:dyDescent="0.25">
      <c r="B367" s="11">
        <v>363</v>
      </c>
      <c r="C367" s="244" t="s">
        <v>398</v>
      </c>
      <c r="D367" s="237">
        <v>2</v>
      </c>
      <c r="E367" s="11" t="s">
        <v>62</v>
      </c>
      <c r="F367" s="152">
        <v>43336</v>
      </c>
      <c r="G367" s="58">
        <v>44482</v>
      </c>
      <c r="H367" s="5">
        <f t="shared" si="28"/>
        <v>3.1397260273972605</v>
      </c>
      <c r="I367" s="245">
        <v>5</v>
      </c>
      <c r="J367" s="246">
        <v>0.03</v>
      </c>
      <c r="K367" s="247">
        <f t="shared" si="29"/>
        <v>0.19400000000000001</v>
      </c>
      <c r="L367" s="248">
        <v>3780</v>
      </c>
      <c r="M367" s="248">
        <v>2845.36</v>
      </c>
      <c r="N367" s="249">
        <f t="shared" si="25"/>
        <v>2302.4238904109593</v>
      </c>
      <c r="O367" s="249">
        <f t="shared" si="26"/>
        <v>1477.5761095890407</v>
      </c>
      <c r="P367" s="89">
        <v>0.05</v>
      </c>
      <c r="Q367" s="249">
        <f t="shared" si="27"/>
        <v>1403.6973041095887</v>
      </c>
    </row>
    <row r="368" spans="2:17" s="90" customFormat="1" x14ac:dyDescent="0.25">
      <c r="B368" s="11">
        <v>364</v>
      </c>
      <c r="C368" s="244" t="s">
        <v>399</v>
      </c>
      <c r="D368" s="237">
        <v>2</v>
      </c>
      <c r="E368" s="11" t="s">
        <v>62</v>
      </c>
      <c r="F368" s="152">
        <v>43678</v>
      </c>
      <c r="G368" s="58">
        <v>44482</v>
      </c>
      <c r="H368" s="5">
        <f t="shared" si="28"/>
        <v>2.2027397260273971</v>
      </c>
      <c r="I368" s="245">
        <v>5</v>
      </c>
      <c r="J368" s="246">
        <v>0.03</v>
      </c>
      <c r="K368" s="247">
        <f t="shared" si="29"/>
        <v>0.19400000000000001</v>
      </c>
      <c r="L368" s="248">
        <v>183490</v>
      </c>
      <c r="M368" s="248">
        <v>154434.01</v>
      </c>
      <c r="N368" s="249">
        <f t="shared" si="25"/>
        <v>78411.058191780816</v>
      </c>
      <c r="O368" s="249">
        <f t="shared" si="26"/>
        <v>105078.94180821918</v>
      </c>
      <c r="P368" s="89">
        <v>0.05</v>
      </c>
      <c r="Q368" s="249">
        <f t="shared" si="27"/>
        <v>99824.994717808222</v>
      </c>
    </row>
    <row r="369" spans="2:17" s="90" customFormat="1" x14ac:dyDescent="0.25">
      <c r="B369" s="11">
        <v>365</v>
      </c>
      <c r="C369" s="244" t="s">
        <v>400</v>
      </c>
      <c r="D369" s="237">
        <v>1</v>
      </c>
      <c r="E369" s="11" t="s">
        <v>65</v>
      </c>
      <c r="F369" s="152">
        <v>43619</v>
      </c>
      <c r="G369" s="58">
        <v>44482</v>
      </c>
      <c r="H369" s="5">
        <f t="shared" si="28"/>
        <v>2.3643835616438356</v>
      </c>
      <c r="I369" s="245">
        <v>8</v>
      </c>
      <c r="J369" s="246">
        <v>0.03</v>
      </c>
      <c r="K369" s="247">
        <f t="shared" si="29"/>
        <v>0.12125</v>
      </c>
      <c r="L369" s="248">
        <v>103840</v>
      </c>
      <c r="M369" s="248">
        <v>85806</v>
      </c>
      <c r="N369" s="249">
        <f t="shared" si="25"/>
        <v>29769.007671232877</v>
      </c>
      <c r="O369" s="249">
        <f t="shared" si="26"/>
        <v>74070.992328767126</v>
      </c>
      <c r="P369" s="89">
        <v>0.05</v>
      </c>
      <c r="Q369" s="249">
        <f t="shared" si="27"/>
        <v>70367.442712328761</v>
      </c>
    </row>
    <row r="370" spans="2:17" s="90" customFormat="1" x14ac:dyDescent="0.25">
      <c r="B370" s="11">
        <v>366</v>
      </c>
      <c r="C370" s="244" t="s">
        <v>401</v>
      </c>
      <c r="D370" s="237">
        <v>1</v>
      </c>
      <c r="E370" s="11" t="s">
        <v>62</v>
      </c>
      <c r="F370" s="152">
        <v>43508</v>
      </c>
      <c r="G370" s="58">
        <v>44482</v>
      </c>
      <c r="H370" s="5">
        <f t="shared" si="28"/>
        <v>2.6684931506849314</v>
      </c>
      <c r="I370" s="245">
        <v>8</v>
      </c>
      <c r="J370" s="246">
        <v>0.03</v>
      </c>
      <c r="K370" s="247">
        <f t="shared" si="29"/>
        <v>0.12125</v>
      </c>
      <c r="L370" s="248">
        <v>19080.599999999999</v>
      </c>
      <c r="M370" s="248">
        <v>15216.9</v>
      </c>
      <c r="N370" s="249">
        <f t="shared" si="25"/>
        <v>6173.6196123287664</v>
      </c>
      <c r="O370" s="249">
        <f t="shared" si="26"/>
        <v>12906.980387671232</v>
      </c>
      <c r="P370" s="89">
        <v>0.05</v>
      </c>
      <c r="Q370" s="249">
        <f t="shared" si="27"/>
        <v>12261.63136828767</v>
      </c>
    </row>
    <row r="371" spans="2:17" s="90" customFormat="1" x14ac:dyDescent="0.25">
      <c r="B371" s="11">
        <v>367</v>
      </c>
      <c r="C371" s="244" t="s">
        <v>402</v>
      </c>
      <c r="D371" s="237">
        <v>2</v>
      </c>
      <c r="E371" s="11" t="s">
        <v>62</v>
      </c>
      <c r="F371" s="152">
        <v>43508</v>
      </c>
      <c r="G371" s="58">
        <v>44482</v>
      </c>
      <c r="H371" s="5">
        <f t="shared" si="28"/>
        <v>2.6684931506849314</v>
      </c>
      <c r="I371" s="245">
        <v>8</v>
      </c>
      <c r="J371" s="246">
        <v>0.03</v>
      </c>
      <c r="K371" s="247">
        <f t="shared" si="29"/>
        <v>0.12125</v>
      </c>
      <c r="L371" s="248">
        <v>4047.4</v>
      </c>
      <c r="M371" s="248">
        <v>3227.84</v>
      </c>
      <c r="N371" s="249">
        <f t="shared" si="25"/>
        <v>1309.5556753424657</v>
      </c>
      <c r="O371" s="249">
        <f t="shared" si="26"/>
        <v>2737.8443246575343</v>
      </c>
      <c r="P371" s="89">
        <v>0.05</v>
      </c>
      <c r="Q371" s="249">
        <f t="shared" si="27"/>
        <v>2600.9521084246576</v>
      </c>
    </row>
    <row r="372" spans="2:17" s="90" customFormat="1" x14ac:dyDescent="0.25">
      <c r="B372" s="11">
        <v>368</v>
      </c>
      <c r="C372" s="244" t="s">
        <v>403</v>
      </c>
      <c r="D372" s="237">
        <v>1</v>
      </c>
      <c r="E372" s="11" t="s">
        <v>62</v>
      </c>
      <c r="F372" s="152">
        <v>43603</v>
      </c>
      <c r="G372" s="58">
        <v>44482</v>
      </c>
      <c r="H372" s="5">
        <f t="shared" si="28"/>
        <v>2.408219178082192</v>
      </c>
      <c r="I372" s="245">
        <v>5</v>
      </c>
      <c r="J372" s="246">
        <v>0.03</v>
      </c>
      <c r="K372" s="247">
        <f t="shared" si="29"/>
        <v>0.19400000000000001</v>
      </c>
      <c r="L372" s="248">
        <v>324500</v>
      </c>
      <c r="M372" s="248">
        <v>266795.65000000002</v>
      </c>
      <c r="N372" s="249">
        <f t="shared" si="25"/>
        <v>151604.62191780822</v>
      </c>
      <c r="O372" s="249">
        <f t="shared" si="26"/>
        <v>172895.37808219178</v>
      </c>
      <c r="P372" s="89">
        <v>0.05</v>
      </c>
      <c r="Q372" s="249">
        <f t="shared" si="27"/>
        <v>164250.60917808217</v>
      </c>
    </row>
    <row r="373" spans="2:17" s="90" customFormat="1" x14ac:dyDescent="0.25">
      <c r="B373" s="11">
        <v>369</v>
      </c>
      <c r="C373" s="244" t="s">
        <v>404</v>
      </c>
      <c r="D373" s="237">
        <v>2</v>
      </c>
      <c r="E373" s="11" t="s">
        <v>62</v>
      </c>
      <c r="F373" s="152">
        <v>43497</v>
      </c>
      <c r="G373" s="58">
        <v>44482</v>
      </c>
      <c r="H373" s="5">
        <f t="shared" si="28"/>
        <v>2.6986301369863015</v>
      </c>
      <c r="I373" s="245">
        <v>5</v>
      </c>
      <c r="J373" s="246">
        <v>0.03</v>
      </c>
      <c r="K373" s="247">
        <f t="shared" si="29"/>
        <v>0.19400000000000001</v>
      </c>
      <c r="L373" s="248">
        <v>8260</v>
      </c>
      <c r="M373" s="248">
        <v>6563.76</v>
      </c>
      <c r="N373" s="249">
        <f t="shared" si="25"/>
        <v>4324.3928767123289</v>
      </c>
      <c r="O373" s="249">
        <f t="shared" si="26"/>
        <v>3935.6071232876711</v>
      </c>
      <c r="P373" s="89">
        <v>0.05</v>
      </c>
      <c r="Q373" s="249">
        <f t="shared" si="27"/>
        <v>3738.8267671232875</v>
      </c>
    </row>
    <row r="374" spans="2:17" s="90" customFormat="1" x14ac:dyDescent="0.25">
      <c r="B374" s="11">
        <v>370</v>
      </c>
      <c r="C374" s="244" t="s">
        <v>405</v>
      </c>
      <c r="D374" s="237">
        <v>2</v>
      </c>
      <c r="E374" s="11" t="s">
        <v>62</v>
      </c>
      <c r="F374" s="152">
        <v>43796</v>
      </c>
      <c r="G374" s="58">
        <v>44482</v>
      </c>
      <c r="H374" s="5">
        <f t="shared" si="28"/>
        <v>1.8794520547945206</v>
      </c>
      <c r="I374" s="245">
        <v>8</v>
      </c>
      <c r="J374" s="246">
        <v>0.03</v>
      </c>
      <c r="K374" s="247">
        <f t="shared" si="29"/>
        <v>0.12125</v>
      </c>
      <c r="L374" s="248">
        <v>372615.67999999999</v>
      </c>
      <c r="M374" s="248">
        <v>325027.36</v>
      </c>
      <c r="N374" s="249">
        <f t="shared" si="25"/>
        <v>84912.988282739723</v>
      </c>
      <c r="O374" s="249">
        <f t="shared" si="26"/>
        <v>287702.69171726028</v>
      </c>
      <c r="P374" s="89">
        <v>0.05</v>
      </c>
      <c r="Q374" s="249">
        <f t="shared" si="27"/>
        <v>273317.55713139725</v>
      </c>
    </row>
    <row r="375" spans="2:17" s="90" customFormat="1" x14ac:dyDescent="0.25">
      <c r="B375" s="11">
        <v>371</v>
      </c>
      <c r="C375" s="244" t="s">
        <v>406</v>
      </c>
      <c r="D375" s="237">
        <v>2</v>
      </c>
      <c r="E375" s="11" t="s">
        <v>62</v>
      </c>
      <c r="F375" s="152">
        <v>43581</v>
      </c>
      <c r="G375" s="58">
        <v>44482</v>
      </c>
      <c r="H375" s="5">
        <f t="shared" si="28"/>
        <v>2.4684931506849317</v>
      </c>
      <c r="I375" s="245">
        <v>8</v>
      </c>
      <c r="J375" s="246">
        <v>0.03</v>
      </c>
      <c r="K375" s="247">
        <f t="shared" si="29"/>
        <v>0.12125</v>
      </c>
      <c r="L375" s="248">
        <v>57820</v>
      </c>
      <c r="M375" s="248">
        <v>47207.85</v>
      </c>
      <c r="N375" s="249">
        <f t="shared" si="25"/>
        <v>17305.803219178084</v>
      </c>
      <c r="O375" s="249">
        <f t="shared" si="26"/>
        <v>40514.19678082192</v>
      </c>
      <c r="P375" s="89">
        <v>0.05</v>
      </c>
      <c r="Q375" s="249">
        <f t="shared" si="27"/>
        <v>38488.486941780822</v>
      </c>
    </row>
    <row r="376" spans="2:17" s="90" customFormat="1" x14ac:dyDescent="0.25">
      <c r="B376" s="11">
        <v>372</v>
      </c>
      <c r="C376" s="244" t="s">
        <v>407</v>
      </c>
      <c r="D376" s="237">
        <v>2</v>
      </c>
      <c r="E376" s="11" t="s">
        <v>62</v>
      </c>
      <c r="F376" s="152">
        <v>43581</v>
      </c>
      <c r="G376" s="58">
        <v>44482</v>
      </c>
      <c r="H376" s="5">
        <f t="shared" si="28"/>
        <v>2.4684931506849317</v>
      </c>
      <c r="I376" s="245">
        <v>5</v>
      </c>
      <c r="J376" s="246">
        <v>0.03</v>
      </c>
      <c r="K376" s="247">
        <f t="shared" si="29"/>
        <v>0.19400000000000001</v>
      </c>
      <c r="L376" s="248">
        <v>129800</v>
      </c>
      <c r="M376" s="248">
        <v>105976.81</v>
      </c>
      <c r="N376" s="249">
        <f t="shared" si="25"/>
        <v>62159.619726027406</v>
      </c>
      <c r="O376" s="249">
        <f t="shared" si="26"/>
        <v>67640.380273972594</v>
      </c>
      <c r="P376" s="89">
        <v>0.05</v>
      </c>
      <c r="Q376" s="249">
        <f t="shared" si="27"/>
        <v>64258.361260273959</v>
      </c>
    </row>
    <row r="377" spans="2:17" s="90" customFormat="1" x14ac:dyDescent="0.25">
      <c r="B377" s="11">
        <v>373</v>
      </c>
      <c r="C377" s="244" t="s">
        <v>408</v>
      </c>
      <c r="D377" s="237">
        <v>2</v>
      </c>
      <c r="E377" s="11" t="s">
        <v>62</v>
      </c>
      <c r="F377" s="152">
        <v>43699</v>
      </c>
      <c r="G377" s="58">
        <v>44482</v>
      </c>
      <c r="H377" s="5">
        <f t="shared" si="28"/>
        <v>2.1452054794520548</v>
      </c>
      <c r="I377" s="245">
        <v>10</v>
      </c>
      <c r="J377" s="246">
        <v>0.03</v>
      </c>
      <c r="K377" s="247">
        <f t="shared" si="29"/>
        <v>9.7000000000000003E-2</v>
      </c>
      <c r="L377" s="248">
        <v>24491.84</v>
      </c>
      <c r="M377" s="248">
        <v>20747.05</v>
      </c>
      <c r="N377" s="249">
        <f t="shared" si="25"/>
        <v>5096.3828488767131</v>
      </c>
      <c r="O377" s="249">
        <f t="shared" si="26"/>
        <v>19395.457151123286</v>
      </c>
      <c r="P377" s="89">
        <v>0.05</v>
      </c>
      <c r="Q377" s="249">
        <f t="shared" si="27"/>
        <v>18425.684293567119</v>
      </c>
    </row>
    <row r="378" spans="2:17" s="90" customFormat="1" x14ac:dyDescent="0.25">
      <c r="B378" s="11">
        <v>374</v>
      </c>
      <c r="C378" s="244" t="s">
        <v>409</v>
      </c>
      <c r="D378" s="237">
        <v>2</v>
      </c>
      <c r="E378" s="11" t="s">
        <v>62</v>
      </c>
      <c r="F378" s="152">
        <v>43699</v>
      </c>
      <c r="G378" s="58">
        <v>44482</v>
      </c>
      <c r="H378" s="5">
        <f t="shared" si="28"/>
        <v>2.1452054794520548</v>
      </c>
      <c r="I378" s="245">
        <v>8</v>
      </c>
      <c r="J378" s="246">
        <v>0.03</v>
      </c>
      <c r="K378" s="247">
        <f t="shared" si="29"/>
        <v>0.12125</v>
      </c>
      <c r="L378" s="248">
        <v>23332.14</v>
      </c>
      <c r="M378" s="248">
        <v>19764.669999999998</v>
      </c>
      <c r="N378" s="249">
        <f t="shared" si="25"/>
        <v>6068.8334422602729</v>
      </c>
      <c r="O378" s="249">
        <f t="shared" si="26"/>
        <v>17263.306557739728</v>
      </c>
      <c r="P378" s="89">
        <v>0.05</v>
      </c>
      <c r="Q378" s="249">
        <f t="shared" si="27"/>
        <v>16400.141229852739</v>
      </c>
    </row>
    <row r="379" spans="2:17" s="90" customFormat="1" x14ac:dyDescent="0.25">
      <c r="B379" s="11">
        <v>375</v>
      </c>
      <c r="C379" s="244" t="s">
        <v>410</v>
      </c>
      <c r="D379" s="237">
        <v>2</v>
      </c>
      <c r="E379" s="11" t="s">
        <v>62</v>
      </c>
      <c r="F379" s="152">
        <v>43684</v>
      </c>
      <c r="G379" s="58">
        <v>44482</v>
      </c>
      <c r="H379" s="5">
        <f t="shared" si="28"/>
        <v>2.1863013698630138</v>
      </c>
      <c r="I379" s="245">
        <v>8</v>
      </c>
      <c r="J379" s="246">
        <v>0.03</v>
      </c>
      <c r="K379" s="247">
        <f t="shared" si="29"/>
        <v>0.12125</v>
      </c>
      <c r="L379" s="248">
        <v>31860</v>
      </c>
      <c r="M379" s="248">
        <v>26864.54</v>
      </c>
      <c r="N379" s="249">
        <f t="shared" si="25"/>
        <v>8445.7368493150698</v>
      </c>
      <c r="O379" s="249">
        <f t="shared" si="26"/>
        <v>23414.263150684928</v>
      </c>
      <c r="P379" s="89">
        <v>0.05</v>
      </c>
      <c r="Q379" s="249">
        <f t="shared" si="27"/>
        <v>22243.549993150682</v>
      </c>
    </row>
    <row r="380" spans="2:17" s="90" customFormat="1" x14ac:dyDescent="0.25">
      <c r="B380" s="11">
        <v>376</v>
      </c>
      <c r="C380" s="244" t="s">
        <v>411</v>
      </c>
      <c r="D380" s="237">
        <v>2</v>
      </c>
      <c r="E380" s="11" t="s">
        <v>62</v>
      </c>
      <c r="F380" s="152">
        <v>43847</v>
      </c>
      <c r="G380" s="58">
        <v>44482</v>
      </c>
      <c r="H380" s="5">
        <f t="shared" si="28"/>
        <v>1.7397260273972603</v>
      </c>
      <c r="I380" s="245">
        <v>8</v>
      </c>
      <c r="J380" s="246">
        <v>0.03</v>
      </c>
      <c r="K380" s="247">
        <f t="shared" si="29"/>
        <v>0.12125</v>
      </c>
      <c r="L380" s="248">
        <v>23010</v>
      </c>
      <c r="M380" s="248">
        <v>20375.98</v>
      </c>
      <c r="N380" s="249">
        <f t="shared" si="25"/>
        <v>4853.7703767123294</v>
      </c>
      <c r="O380" s="249">
        <f t="shared" si="26"/>
        <v>18156.229623287669</v>
      </c>
      <c r="P380" s="89">
        <v>0.05</v>
      </c>
      <c r="Q380" s="249">
        <f t="shared" si="27"/>
        <v>17248.418142123286</v>
      </c>
    </row>
    <row r="381" spans="2:17" s="90" customFormat="1" x14ac:dyDescent="0.25">
      <c r="B381" s="11">
        <v>377</v>
      </c>
      <c r="C381" s="244" t="s">
        <v>412</v>
      </c>
      <c r="D381" s="237">
        <v>2</v>
      </c>
      <c r="E381" s="11" t="s">
        <v>62</v>
      </c>
      <c r="F381" s="152">
        <v>43684</v>
      </c>
      <c r="G381" s="58">
        <v>44482</v>
      </c>
      <c r="H381" s="5">
        <f t="shared" si="28"/>
        <v>2.1863013698630138</v>
      </c>
      <c r="I381" s="245">
        <v>5</v>
      </c>
      <c r="J381" s="246">
        <v>0.03</v>
      </c>
      <c r="K381" s="247">
        <f t="shared" si="29"/>
        <v>0.19400000000000001</v>
      </c>
      <c r="L381" s="248">
        <v>6608</v>
      </c>
      <c r="M381" s="248">
        <v>5571.9</v>
      </c>
      <c r="N381" s="249">
        <f t="shared" si="25"/>
        <v>2802.7334136986301</v>
      </c>
      <c r="O381" s="249">
        <f t="shared" si="26"/>
        <v>3805.2665863013699</v>
      </c>
      <c r="P381" s="89">
        <v>0.05</v>
      </c>
      <c r="Q381" s="249">
        <f t="shared" si="27"/>
        <v>3615.003256986301</v>
      </c>
    </row>
    <row r="382" spans="2:17" s="90" customFormat="1" x14ac:dyDescent="0.25">
      <c r="B382" s="11">
        <v>378</v>
      </c>
      <c r="C382" s="244" t="s">
        <v>413</v>
      </c>
      <c r="D382" s="237">
        <v>1</v>
      </c>
      <c r="E382" s="11" t="s">
        <v>62</v>
      </c>
      <c r="F382" s="152">
        <v>43748</v>
      </c>
      <c r="G382" s="58">
        <v>44482</v>
      </c>
      <c r="H382" s="5">
        <f t="shared" si="28"/>
        <v>2.010958904109589</v>
      </c>
      <c r="I382" s="245">
        <v>5</v>
      </c>
      <c r="J382" s="246">
        <v>0.03</v>
      </c>
      <c r="K382" s="247">
        <f t="shared" si="29"/>
        <v>0.19400000000000001</v>
      </c>
      <c r="L382" s="248">
        <v>31506</v>
      </c>
      <c r="M382" s="248">
        <v>27016.39</v>
      </c>
      <c r="N382" s="249">
        <f t="shared" si="25"/>
        <v>12291.310619178081</v>
      </c>
      <c r="O382" s="249">
        <f t="shared" si="26"/>
        <v>19214.689380821917</v>
      </c>
      <c r="P382" s="89">
        <v>0.05</v>
      </c>
      <c r="Q382" s="249">
        <f t="shared" si="27"/>
        <v>18253.95491178082</v>
      </c>
    </row>
    <row r="383" spans="2:17" s="90" customFormat="1" x14ac:dyDescent="0.25">
      <c r="B383" s="11">
        <v>379</v>
      </c>
      <c r="C383" s="244" t="s">
        <v>414</v>
      </c>
      <c r="D383" s="237">
        <v>1</v>
      </c>
      <c r="E383" s="11" t="s">
        <v>62</v>
      </c>
      <c r="F383" s="152">
        <v>43773</v>
      </c>
      <c r="G383" s="58">
        <v>44482</v>
      </c>
      <c r="H383" s="5">
        <f t="shared" si="28"/>
        <v>1.9424657534246574</v>
      </c>
      <c r="I383" s="245">
        <v>8</v>
      </c>
      <c r="J383" s="246">
        <v>0.03</v>
      </c>
      <c r="K383" s="247">
        <f t="shared" si="29"/>
        <v>0.12125</v>
      </c>
      <c r="L383" s="248">
        <v>13000</v>
      </c>
      <c r="M383" s="248">
        <v>11250.42</v>
      </c>
      <c r="N383" s="249">
        <f t="shared" si="25"/>
        <v>3061.8116438356165</v>
      </c>
      <c r="O383" s="249">
        <f t="shared" si="26"/>
        <v>9938.1883561643845</v>
      </c>
      <c r="P383" s="89">
        <v>0.05</v>
      </c>
      <c r="Q383" s="249">
        <f t="shared" si="27"/>
        <v>9441.2789383561649</v>
      </c>
    </row>
    <row r="384" spans="2:17" s="90" customFormat="1" x14ac:dyDescent="0.25">
      <c r="B384" s="11">
        <v>380</v>
      </c>
      <c r="C384" s="244" t="s">
        <v>415</v>
      </c>
      <c r="D384" s="237">
        <v>1</v>
      </c>
      <c r="E384" s="11" t="s">
        <v>62</v>
      </c>
      <c r="F384" s="152">
        <v>43890</v>
      </c>
      <c r="G384" s="58">
        <v>44482</v>
      </c>
      <c r="H384" s="5">
        <f t="shared" si="28"/>
        <v>1.6219178082191781</v>
      </c>
      <c r="I384" s="245">
        <v>8</v>
      </c>
      <c r="J384" s="246">
        <v>0.03</v>
      </c>
      <c r="K384" s="247">
        <f t="shared" si="29"/>
        <v>0.12125</v>
      </c>
      <c r="L384" s="248">
        <v>8968</v>
      </c>
      <c r="M384" s="248">
        <v>8041.53</v>
      </c>
      <c r="N384" s="249">
        <f t="shared" si="25"/>
        <v>1763.6247671232875</v>
      </c>
      <c r="O384" s="249">
        <f t="shared" si="26"/>
        <v>7204.3752328767123</v>
      </c>
      <c r="P384" s="89">
        <v>0.05</v>
      </c>
      <c r="Q384" s="249">
        <f t="shared" si="27"/>
        <v>6844.1564712328764</v>
      </c>
    </row>
    <row r="385" spans="2:17" s="90" customFormat="1" x14ac:dyDescent="0.25">
      <c r="B385" s="11">
        <v>381</v>
      </c>
      <c r="C385" s="244" t="s">
        <v>416</v>
      </c>
      <c r="D385" s="237">
        <v>1</v>
      </c>
      <c r="E385" s="11" t="s">
        <v>62</v>
      </c>
      <c r="F385" s="152">
        <v>43890</v>
      </c>
      <c r="G385" s="58">
        <v>44482</v>
      </c>
      <c r="H385" s="5">
        <f t="shared" si="28"/>
        <v>1.6219178082191781</v>
      </c>
      <c r="I385" s="245">
        <v>8</v>
      </c>
      <c r="J385" s="246">
        <v>0.03</v>
      </c>
      <c r="K385" s="247">
        <f t="shared" si="29"/>
        <v>0.12125</v>
      </c>
      <c r="L385" s="248">
        <v>16520</v>
      </c>
      <c r="M385" s="248">
        <v>14813.34</v>
      </c>
      <c r="N385" s="249">
        <f t="shared" si="25"/>
        <v>3248.7824657534247</v>
      </c>
      <c r="O385" s="249">
        <f t="shared" si="26"/>
        <v>13271.217534246574</v>
      </c>
      <c r="P385" s="89">
        <v>0.05</v>
      </c>
      <c r="Q385" s="249">
        <f t="shared" si="27"/>
        <v>12607.656657534246</v>
      </c>
    </row>
    <row r="386" spans="2:17" s="90" customFormat="1" x14ac:dyDescent="0.25">
      <c r="B386" s="11">
        <v>382</v>
      </c>
      <c r="C386" s="244" t="s">
        <v>417</v>
      </c>
      <c r="D386" s="237">
        <v>2</v>
      </c>
      <c r="E386" s="11" t="s">
        <v>62</v>
      </c>
      <c r="F386" s="152">
        <v>43890</v>
      </c>
      <c r="G386" s="58">
        <v>44482</v>
      </c>
      <c r="H386" s="5">
        <f t="shared" si="28"/>
        <v>1.6219178082191781</v>
      </c>
      <c r="I386" s="245">
        <v>8</v>
      </c>
      <c r="J386" s="246">
        <v>0.03</v>
      </c>
      <c r="K386" s="247">
        <f t="shared" si="29"/>
        <v>0.12125</v>
      </c>
      <c r="L386" s="248">
        <v>14868</v>
      </c>
      <c r="M386" s="248">
        <v>13332.02</v>
      </c>
      <c r="N386" s="249">
        <f t="shared" si="25"/>
        <v>2923.9042191780818</v>
      </c>
      <c r="O386" s="249">
        <f t="shared" si="26"/>
        <v>11944.095780821917</v>
      </c>
      <c r="P386" s="89">
        <v>0.05</v>
      </c>
      <c r="Q386" s="249">
        <f t="shared" si="27"/>
        <v>11346.890991780821</v>
      </c>
    </row>
    <row r="387" spans="2:17" s="90" customFormat="1" x14ac:dyDescent="0.25">
      <c r="B387" s="11">
        <v>383</v>
      </c>
      <c r="C387" s="244" t="s">
        <v>418</v>
      </c>
      <c r="D387" s="237">
        <v>1</v>
      </c>
      <c r="E387" s="11" t="s">
        <v>62</v>
      </c>
      <c r="F387" s="152">
        <v>43820</v>
      </c>
      <c r="G387" s="58">
        <v>44482</v>
      </c>
      <c r="H387" s="5">
        <f t="shared" si="28"/>
        <v>1.8136986301369864</v>
      </c>
      <c r="I387" s="245">
        <v>10</v>
      </c>
      <c r="J387" s="246">
        <v>0.03</v>
      </c>
      <c r="K387" s="247">
        <f t="shared" si="29"/>
        <v>9.7000000000000003E-2</v>
      </c>
      <c r="L387" s="248">
        <v>50400</v>
      </c>
      <c r="M387" s="248">
        <v>44277.26</v>
      </c>
      <c r="N387" s="249">
        <f t="shared" si="25"/>
        <v>8866.8098630136992</v>
      </c>
      <c r="O387" s="249">
        <f t="shared" si="26"/>
        <v>41533.190136986304</v>
      </c>
      <c r="P387" s="89">
        <v>0.05</v>
      </c>
      <c r="Q387" s="249">
        <f t="shared" si="27"/>
        <v>39456.530630136986</v>
      </c>
    </row>
    <row r="388" spans="2:17" s="90" customFormat="1" x14ac:dyDescent="0.25">
      <c r="B388" s="11">
        <v>384</v>
      </c>
      <c r="C388" s="244" t="s">
        <v>419</v>
      </c>
      <c r="D388" s="237">
        <v>1</v>
      </c>
      <c r="E388" s="11" t="s">
        <v>62</v>
      </c>
      <c r="F388" s="152">
        <v>43851</v>
      </c>
      <c r="G388" s="58">
        <v>44482</v>
      </c>
      <c r="H388" s="5">
        <f t="shared" si="28"/>
        <v>1.7287671232876711</v>
      </c>
      <c r="I388" s="245">
        <v>8</v>
      </c>
      <c r="J388" s="246">
        <v>0.03</v>
      </c>
      <c r="K388" s="247">
        <f t="shared" si="29"/>
        <v>0.12125</v>
      </c>
      <c r="L388" s="248">
        <v>46761</v>
      </c>
      <c r="M388" s="248">
        <v>41456.699999999997</v>
      </c>
      <c r="N388" s="249">
        <f t="shared" si="25"/>
        <v>9801.7141335616434</v>
      </c>
      <c r="O388" s="249">
        <f t="shared" si="26"/>
        <v>36959.285866438353</v>
      </c>
      <c r="P388" s="89">
        <v>0.05</v>
      </c>
      <c r="Q388" s="249">
        <f t="shared" si="27"/>
        <v>35111.321573116431</v>
      </c>
    </row>
    <row r="389" spans="2:17" s="90" customFormat="1" x14ac:dyDescent="0.25">
      <c r="B389" s="11">
        <v>385</v>
      </c>
      <c r="C389" s="244" t="s">
        <v>420</v>
      </c>
      <c r="D389" s="237">
        <v>2</v>
      </c>
      <c r="E389" s="11" t="s">
        <v>62</v>
      </c>
      <c r="F389" s="152">
        <v>43956</v>
      </c>
      <c r="G389" s="58">
        <v>44482</v>
      </c>
      <c r="H389" s="5">
        <f t="shared" si="28"/>
        <v>1.441095890410959</v>
      </c>
      <c r="I389" s="245">
        <v>5</v>
      </c>
      <c r="J389" s="246">
        <v>0.03</v>
      </c>
      <c r="K389" s="247">
        <f t="shared" si="29"/>
        <v>0.19400000000000001</v>
      </c>
      <c r="L389" s="248">
        <v>43164.4</v>
      </c>
      <c r="M389" s="248">
        <v>39445.760000000002</v>
      </c>
      <c r="N389" s="249">
        <f t="shared" ref="N389:N452" si="30">L389*K389*H389</f>
        <v>12067.583653698632</v>
      </c>
      <c r="O389" s="249">
        <f t="shared" ref="O389:O452" si="31">MAX(L389-N389,0)</f>
        <v>31096.81634630137</v>
      </c>
      <c r="P389" s="89">
        <v>0.05</v>
      </c>
      <c r="Q389" s="249">
        <f t="shared" ref="Q389:Q452" si="32">IF(M389&lt;=0,0,IF(O389&lt;=J389*L389,J389*L389,O389*(1-P389)))</f>
        <v>29541.975528986299</v>
      </c>
    </row>
    <row r="390" spans="2:17" s="90" customFormat="1" x14ac:dyDescent="0.25">
      <c r="B390" s="11">
        <v>386</v>
      </c>
      <c r="C390" s="244" t="s">
        <v>421</v>
      </c>
      <c r="D390" s="237">
        <v>2</v>
      </c>
      <c r="E390" s="11" t="s">
        <v>62</v>
      </c>
      <c r="F390" s="152">
        <v>44236</v>
      </c>
      <c r="G390" s="58">
        <v>44482</v>
      </c>
      <c r="H390" s="5">
        <f t="shared" ref="H390:H453" si="33">(G390-F390)/365</f>
        <v>0.67397260273972603</v>
      </c>
      <c r="I390" s="245">
        <v>8</v>
      </c>
      <c r="J390" s="246">
        <v>0.03</v>
      </c>
      <c r="K390" s="247">
        <f t="shared" ref="K390:K453" si="34">(1-J390)/I390</f>
        <v>0.12125</v>
      </c>
      <c r="L390" s="248">
        <v>21859.5</v>
      </c>
      <c r="M390" s="248">
        <v>21569.34</v>
      </c>
      <c r="N390" s="249">
        <f t="shared" si="30"/>
        <v>1786.3403732876714</v>
      </c>
      <c r="O390" s="249">
        <f t="shared" si="31"/>
        <v>20073.159626712328</v>
      </c>
      <c r="P390" s="89">
        <v>0.05</v>
      </c>
      <c r="Q390" s="249">
        <f t="shared" si="32"/>
        <v>19069.501645376709</v>
      </c>
    </row>
    <row r="391" spans="2:17" s="90" customFormat="1" x14ac:dyDescent="0.25">
      <c r="B391" s="11">
        <v>387</v>
      </c>
      <c r="C391" s="244" t="s">
        <v>422</v>
      </c>
      <c r="D391" s="237">
        <v>12</v>
      </c>
      <c r="E391" s="11" t="s">
        <v>62</v>
      </c>
      <c r="F391" s="152">
        <v>43886</v>
      </c>
      <c r="G391" s="58">
        <v>44482</v>
      </c>
      <c r="H391" s="5">
        <f t="shared" si="33"/>
        <v>1.6328767123287671</v>
      </c>
      <c r="I391" s="245">
        <v>8</v>
      </c>
      <c r="J391" s="246">
        <v>0.03</v>
      </c>
      <c r="K391" s="247">
        <f t="shared" si="34"/>
        <v>0.12125</v>
      </c>
      <c r="L391" s="248">
        <v>8496</v>
      </c>
      <c r="M391" s="248">
        <v>7609.47</v>
      </c>
      <c r="N391" s="249">
        <f t="shared" si="30"/>
        <v>1682.0916164383559</v>
      </c>
      <c r="O391" s="249">
        <f t="shared" si="31"/>
        <v>6813.9083835616439</v>
      </c>
      <c r="P391" s="89">
        <v>0.05</v>
      </c>
      <c r="Q391" s="249">
        <f t="shared" si="32"/>
        <v>6473.2129643835615</v>
      </c>
    </row>
    <row r="392" spans="2:17" s="90" customFormat="1" x14ac:dyDescent="0.25">
      <c r="B392" s="11">
        <v>388</v>
      </c>
      <c r="C392" s="244" t="s">
        <v>422</v>
      </c>
      <c r="D392" s="237">
        <v>12</v>
      </c>
      <c r="E392" s="11" t="s">
        <v>62</v>
      </c>
      <c r="F392" s="152">
        <v>43886</v>
      </c>
      <c r="G392" s="58">
        <v>44482</v>
      </c>
      <c r="H392" s="5">
        <f t="shared" si="33"/>
        <v>1.6328767123287671</v>
      </c>
      <c r="I392" s="245">
        <v>8</v>
      </c>
      <c r="J392" s="246">
        <v>0.03</v>
      </c>
      <c r="K392" s="247">
        <f t="shared" si="34"/>
        <v>0.12125</v>
      </c>
      <c r="L392" s="248">
        <v>8496</v>
      </c>
      <c r="M392" s="248">
        <v>7609.47</v>
      </c>
      <c r="N392" s="249">
        <f t="shared" si="30"/>
        <v>1682.0916164383559</v>
      </c>
      <c r="O392" s="249">
        <f t="shared" si="31"/>
        <v>6813.9083835616439</v>
      </c>
      <c r="P392" s="89">
        <v>0.05</v>
      </c>
      <c r="Q392" s="249">
        <f t="shared" si="32"/>
        <v>6473.2129643835615</v>
      </c>
    </row>
    <row r="393" spans="2:17" s="90" customFormat="1" x14ac:dyDescent="0.25">
      <c r="B393" s="11">
        <v>389</v>
      </c>
      <c r="C393" s="244" t="s">
        <v>422</v>
      </c>
      <c r="D393" s="237">
        <v>17</v>
      </c>
      <c r="E393" s="11" t="s">
        <v>62</v>
      </c>
      <c r="F393" s="152">
        <v>43886</v>
      </c>
      <c r="G393" s="58">
        <v>44482</v>
      </c>
      <c r="H393" s="5">
        <f t="shared" si="33"/>
        <v>1.6328767123287671</v>
      </c>
      <c r="I393" s="245">
        <v>8</v>
      </c>
      <c r="J393" s="246">
        <v>0.03</v>
      </c>
      <c r="K393" s="247">
        <f t="shared" si="34"/>
        <v>0.12125</v>
      </c>
      <c r="L393" s="248">
        <v>8496</v>
      </c>
      <c r="M393" s="248">
        <v>7609.47</v>
      </c>
      <c r="N393" s="249">
        <f t="shared" si="30"/>
        <v>1682.0916164383559</v>
      </c>
      <c r="O393" s="249">
        <f t="shared" si="31"/>
        <v>6813.9083835616439</v>
      </c>
      <c r="P393" s="89">
        <v>0.05</v>
      </c>
      <c r="Q393" s="249">
        <f t="shared" si="32"/>
        <v>6473.2129643835615</v>
      </c>
    </row>
    <row r="394" spans="2:17" s="90" customFormat="1" x14ac:dyDescent="0.25">
      <c r="B394" s="11">
        <v>390</v>
      </c>
      <c r="C394" s="244" t="s">
        <v>422</v>
      </c>
      <c r="D394" s="237">
        <v>14</v>
      </c>
      <c r="E394" s="11" t="s">
        <v>62</v>
      </c>
      <c r="F394" s="152">
        <v>43886</v>
      </c>
      <c r="G394" s="58">
        <v>44482</v>
      </c>
      <c r="H394" s="5">
        <f t="shared" si="33"/>
        <v>1.6328767123287671</v>
      </c>
      <c r="I394" s="245">
        <v>8</v>
      </c>
      <c r="J394" s="246">
        <v>0.03</v>
      </c>
      <c r="K394" s="247">
        <f t="shared" si="34"/>
        <v>0.12125</v>
      </c>
      <c r="L394" s="248">
        <v>8496</v>
      </c>
      <c r="M394" s="248">
        <v>7609.47</v>
      </c>
      <c r="N394" s="249">
        <f t="shared" si="30"/>
        <v>1682.0916164383559</v>
      </c>
      <c r="O394" s="249">
        <f t="shared" si="31"/>
        <v>6813.9083835616439</v>
      </c>
      <c r="P394" s="89">
        <v>0.05</v>
      </c>
      <c r="Q394" s="249">
        <f t="shared" si="32"/>
        <v>6473.2129643835615</v>
      </c>
    </row>
    <row r="395" spans="2:17" s="90" customFormat="1" x14ac:dyDescent="0.25">
      <c r="B395" s="11">
        <v>391</v>
      </c>
      <c r="C395" s="244" t="s">
        <v>423</v>
      </c>
      <c r="D395" s="237">
        <v>48</v>
      </c>
      <c r="E395" s="11" t="s">
        <v>62</v>
      </c>
      <c r="F395" s="152">
        <v>43973</v>
      </c>
      <c r="G395" s="58">
        <v>44482</v>
      </c>
      <c r="H395" s="5">
        <f t="shared" si="33"/>
        <v>1.3945205479452054</v>
      </c>
      <c r="I395" s="245">
        <v>8</v>
      </c>
      <c r="J395" s="246">
        <v>0.03</v>
      </c>
      <c r="K395" s="247">
        <f t="shared" si="34"/>
        <v>0.12125</v>
      </c>
      <c r="L395" s="248">
        <v>43591.56</v>
      </c>
      <c r="M395" s="248">
        <v>40029</v>
      </c>
      <c r="N395" s="249">
        <f t="shared" si="30"/>
        <v>7370.7057941095882</v>
      </c>
      <c r="O395" s="249">
        <f t="shared" si="31"/>
        <v>36220.854205890413</v>
      </c>
      <c r="P395" s="89">
        <v>0.05</v>
      </c>
      <c r="Q395" s="249">
        <f t="shared" si="32"/>
        <v>34409.811495595888</v>
      </c>
    </row>
    <row r="396" spans="2:17" s="90" customFormat="1" x14ac:dyDescent="0.25">
      <c r="B396" s="11">
        <v>392</v>
      </c>
      <c r="C396" s="244" t="s">
        <v>424</v>
      </c>
      <c r="D396" s="237">
        <v>10</v>
      </c>
      <c r="E396" s="11" t="s">
        <v>62</v>
      </c>
      <c r="F396" s="152">
        <v>43973</v>
      </c>
      <c r="G396" s="58">
        <v>44482</v>
      </c>
      <c r="H396" s="5">
        <f t="shared" si="33"/>
        <v>1.3945205479452054</v>
      </c>
      <c r="I396" s="245">
        <v>8</v>
      </c>
      <c r="J396" s="246">
        <v>0.03</v>
      </c>
      <c r="K396" s="247">
        <f t="shared" si="34"/>
        <v>0.12125</v>
      </c>
      <c r="L396" s="248">
        <v>20464.740000000002</v>
      </c>
      <c r="M396" s="248">
        <v>18792.240000000002</v>
      </c>
      <c r="N396" s="249">
        <f t="shared" si="30"/>
        <v>3460.293178150685</v>
      </c>
      <c r="O396" s="249">
        <f t="shared" si="31"/>
        <v>17004.446821849317</v>
      </c>
      <c r="P396" s="89">
        <v>0.05</v>
      </c>
      <c r="Q396" s="249">
        <f t="shared" si="32"/>
        <v>16154.22448075685</v>
      </c>
    </row>
    <row r="397" spans="2:17" s="90" customFormat="1" x14ac:dyDescent="0.25">
      <c r="B397" s="11">
        <v>393</v>
      </c>
      <c r="C397" s="244" t="s">
        <v>425</v>
      </c>
      <c r="D397" s="237">
        <v>118</v>
      </c>
      <c r="E397" s="11" t="s">
        <v>62</v>
      </c>
      <c r="F397" s="152">
        <v>43973</v>
      </c>
      <c r="G397" s="58">
        <v>44482</v>
      </c>
      <c r="H397" s="5">
        <f t="shared" si="33"/>
        <v>1.3945205479452054</v>
      </c>
      <c r="I397" s="245">
        <v>8</v>
      </c>
      <c r="J397" s="246">
        <v>0.03</v>
      </c>
      <c r="K397" s="247">
        <f t="shared" si="34"/>
        <v>0.12125</v>
      </c>
      <c r="L397" s="248">
        <v>34220</v>
      </c>
      <c r="M397" s="248">
        <v>31423.34</v>
      </c>
      <c r="N397" s="249">
        <f t="shared" si="30"/>
        <v>5786.1097945205483</v>
      </c>
      <c r="O397" s="249">
        <f t="shared" si="31"/>
        <v>28433.890205479453</v>
      </c>
      <c r="P397" s="89">
        <v>0.05</v>
      </c>
      <c r="Q397" s="249">
        <f t="shared" si="32"/>
        <v>27012.195695205479</v>
      </c>
    </row>
    <row r="398" spans="2:17" s="90" customFormat="1" x14ac:dyDescent="0.25">
      <c r="B398" s="11">
        <v>394</v>
      </c>
      <c r="C398" s="244" t="s">
        <v>426</v>
      </c>
      <c r="D398" s="237">
        <v>65</v>
      </c>
      <c r="E398" s="11" t="s">
        <v>62</v>
      </c>
      <c r="F398" s="152">
        <v>43908</v>
      </c>
      <c r="G398" s="58">
        <v>44482</v>
      </c>
      <c r="H398" s="5">
        <f t="shared" si="33"/>
        <v>1.5726027397260274</v>
      </c>
      <c r="I398" s="245">
        <v>10</v>
      </c>
      <c r="J398" s="246">
        <v>0.03</v>
      </c>
      <c r="K398" s="247">
        <f t="shared" si="34"/>
        <v>9.7000000000000003E-2</v>
      </c>
      <c r="L398" s="248">
        <v>30999.78</v>
      </c>
      <c r="M398" s="248">
        <v>27942.12</v>
      </c>
      <c r="N398" s="249">
        <f t="shared" si="30"/>
        <v>4728.7828790136982</v>
      </c>
      <c r="O398" s="249">
        <f t="shared" si="31"/>
        <v>26270.9971209863</v>
      </c>
      <c r="P398" s="89">
        <v>0.05</v>
      </c>
      <c r="Q398" s="249">
        <f t="shared" si="32"/>
        <v>24957.447264936982</v>
      </c>
    </row>
    <row r="399" spans="2:17" s="90" customFormat="1" x14ac:dyDescent="0.25">
      <c r="B399" s="11">
        <v>395</v>
      </c>
      <c r="C399" s="244" t="s">
        <v>427</v>
      </c>
      <c r="D399" s="237">
        <v>44</v>
      </c>
      <c r="E399" s="11" t="s">
        <v>62</v>
      </c>
      <c r="F399" s="152">
        <v>43908</v>
      </c>
      <c r="G399" s="58">
        <v>44482</v>
      </c>
      <c r="H399" s="5">
        <f t="shared" si="33"/>
        <v>1.5726027397260274</v>
      </c>
      <c r="I399" s="245">
        <v>5</v>
      </c>
      <c r="J399" s="246">
        <v>0.03</v>
      </c>
      <c r="K399" s="247">
        <f t="shared" si="34"/>
        <v>0.19400000000000001</v>
      </c>
      <c r="L399" s="248">
        <v>17999.72</v>
      </c>
      <c r="M399" s="248">
        <v>16224.32</v>
      </c>
      <c r="N399" s="249">
        <f t="shared" si="30"/>
        <v>5491.4433433424665</v>
      </c>
      <c r="O399" s="249">
        <f t="shared" si="31"/>
        <v>12508.276656657534</v>
      </c>
      <c r="P399" s="89">
        <v>0.05</v>
      </c>
      <c r="Q399" s="249">
        <f t="shared" si="32"/>
        <v>11882.862823824657</v>
      </c>
    </row>
    <row r="400" spans="2:17" s="90" customFormat="1" x14ac:dyDescent="0.25">
      <c r="B400" s="11">
        <v>396</v>
      </c>
      <c r="C400" s="244" t="s">
        <v>428</v>
      </c>
      <c r="D400" s="237">
        <v>226</v>
      </c>
      <c r="E400" s="11" t="s">
        <v>62</v>
      </c>
      <c r="F400" s="152">
        <v>43908</v>
      </c>
      <c r="G400" s="58">
        <v>44482</v>
      </c>
      <c r="H400" s="5">
        <f t="shared" si="33"/>
        <v>1.5726027397260274</v>
      </c>
      <c r="I400" s="245">
        <v>8</v>
      </c>
      <c r="J400" s="246">
        <v>0.03</v>
      </c>
      <c r="K400" s="247">
        <f t="shared" si="34"/>
        <v>0.12125</v>
      </c>
      <c r="L400" s="248">
        <v>24267.88</v>
      </c>
      <c r="M400" s="248">
        <v>21874.22</v>
      </c>
      <c r="N400" s="249">
        <f t="shared" si="30"/>
        <v>4627.3528172602737</v>
      </c>
      <c r="O400" s="249">
        <f t="shared" si="31"/>
        <v>19640.527182739726</v>
      </c>
      <c r="P400" s="89">
        <v>0.05</v>
      </c>
      <c r="Q400" s="249">
        <f t="shared" si="32"/>
        <v>18658.500823602739</v>
      </c>
    </row>
    <row r="401" spans="2:17" s="90" customFormat="1" x14ac:dyDescent="0.25">
      <c r="B401" s="11">
        <v>397</v>
      </c>
      <c r="C401" s="244" t="s">
        <v>429</v>
      </c>
      <c r="D401" s="237">
        <v>3</v>
      </c>
      <c r="E401" s="11" t="s">
        <v>62</v>
      </c>
      <c r="F401" s="152">
        <v>43904</v>
      </c>
      <c r="G401" s="58">
        <v>44482</v>
      </c>
      <c r="H401" s="5">
        <f t="shared" si="33"/>
        <v>1.5835616438356164</v>
      </c>
      <c r="I401" s="245">
        <v>8</v>
      </c>
      <c r="J401" s="246">
        <v>0.03</v>
      </c>
      <c r="K401" s="247">
        <f t="shared" si="34"/>
        <v>0.12125</v>
      </c>
      <c r="L401" s="248">
        <v>50976</v>
      </c>
      <c r="M401" s="248">
        <v>45895.040000000001</v>
      </c>
      <c r="N401" s="249">
        <f t="shared" si="30"/>
        <v>9787.7411506849312</v>
      </c>
      <c r="O401" s="249">
        <f t="shared" si="31"/>
        <v>41188.258849315069</v>
      </c>
      <c r="P401" s="89">
        <v>0.05</v>
      </c>
      <c r="Q401" s="249">
        <f t="shared" si="32"/>
        <v>39128.84590684931</v>
      </c>
    </row>
    <row r="402" spans="2:17" s="90" customFormat="1" x14ac:dyDescent="0.25">
      <c r="B402" s="11">
        <v>398</v>
      </c>
      <c r="C402" s="244" t="s">
        <v>430</v>
      </c>
      <c r="D402" s="237">
        <v>3</v>
      </c>
      <c r="E402" s="11" t="s">
        <v>62</v>
      </c>
      <c r="F402" s="152">
        <v>44169</v>
      </c>
      <c r="G402" s="58">
        <v>44482</v>
      </c>
      <c r="H402" s="5">
        <f t="shared" si="33"/>
        <v>0.8575342465753425</v>
      </c>
      <c r="I402" s="245">
        <v>5</v>
      </c>
      <c r="J402" s="246">
        <v>0.03</v>
      </c>
      <c r="K402" s="247">
        <f t="shared" si="34"/>
        <v>0.19400000000000001</v>
      </c>
      <c r="L402" s="248">
        <v>11800</v>
      </c>
      <c r="M402" s="248">
        <v>11437.59</v>
      </c>
      <c r="N402" s="249">
        <f t="shared" si="30"/>
        <v>1963.0673972602742</v>
      </c>
      <c r="O402" s="249">
        <f t="shared" si="31"/>
        <v>9836.9326027397256</v>
      </c>
      <c r="P402" s="89">
        <v>0.05</v>
      </c>
      <c r="Q402" s="249">
        <f t="shared" si="32"/>
        <v>9345.0859726027393</v>
      </c>
    </row>
    <row r="403" spans="2:17" s="90" customFormat="1" x14ac:dyDescent="0.25">
      <c r="B403" s="11">
        <v>399</v>
      </c>
      <c r="C403" s="244" t="s">
        <v>430</v>
      </c>
      <c r="D403" s="237">
        <v>5</v>
      </c>
      <c r="E403" s="11" t="s">
        <v>62</v>
      </c>
      <c r="F403" s="152">
        <v>44169</v>
      </c>
      <c r="G403" s="58">
        <v>44482</v>
      </c>
      <c r="H403" s="5">
        <f t="shared" si="33"/>
        <v>0.8575342465753425</v>
      </c>
      <c r="I403" s="245">
        <v>5</v>
      </c>
      <c r="J403" s="246">
        <v>0.03</v>
      </c>
      <c r="K403" s="247">
        <f t="shared" si="34"/>
        <v>0.19400000000000001</v>
      </c>
      <c r="L403" s="248">
        <v>11800</v>
      </c>
      <c r="M403" s="248">
        <v>11437.59</v>
      </c>
      <c r="N403" s="249">
        <f t="shared" si="30"/>
        <v>1963.0673972602742</v>
      </c>
      <c r="O403" s="249">
        <f t="shared" si="31"/>
        <v>9836.9326027397256</v>
      </c>
      <c r="P403" s="89">
        <v>0.05</v>
      </c>
      <c r="Q403" s="249">
        <f t="shared" si="32"/>
        <v>9345.0859726027393</v>
      </c>
    </row>
    <row r="404" spans="2:17" s="90" customFormat="1" x14ac:dyDescent="0.25">
      <c r="B404" s="11">
        <v>400</v>
      </c>
      <c r="C404" s="244" t="s">
        <v>430</v>
      </c>
      <c r="D404" s="237">
        <v>5</v>
      </c>
      <c r="E404" s="11" t="s">
        <v>62</v>
      </c>
      <c r="F404" s="152">
        <v>44169</v>
      </c>
      <c r="G404" s="58">
        <v>44482</v>
      </c>
      <c r="H404" s="5">
        <f t="shared" si="33"/>
        <v>0.8575342465753425</v>
      </c>
      <c r="I404" s="245">
        <v>5</v>
      </c>
      <c r="J404" s="246">
        <v>0.03</v>
      </c>
      <c r="K404" s="247">
        <f t="shared" si="34"/>
        <v>0.19400000000000001</v>
      </c>
      <c r="L404" s="248">
        <v>11800</v>
      </c>
      <c r="M404" s="248">
        <v>11437.59</v>
      </c>
      <c r="N404" s="249">
        <f t="shared" si="30"/>
        <v>1963.0673972602742</v>
      </c>
      <c r="O404" s="249">
        <f t="shared" si="31"/>
        <v>9836.9326027397256</v>
      </c>
      <c r="P404" s="89">
        <v>0.05</v>
      </c>
      <c r="Q404" s="249">
        <f t="shared" si="32"/>
        <v>9345.0859726027393</v>
      </c>
    </row>
    <row r="405" spans="2:17" s="90" customFormat="1" x14ac:dyDescent="0.25">
      <c r="B405" s="11">
        <v>401</v>
      </c>
      <c r="C405" s="244" t="s">
        <v>430</v>
      </c>
      <c r="D405" s="237">
        <v>5</v>
      </c>
      <c r="E405" s="11" t="s">
        <v>62</v>
      </c>
      <c r="F405" s="152">
        <v>44169</v>
      </c>
      <c r="G405" s="58">
        <v>44482</v>
      </c>
      <c r="H405" s="5">
        <f t="shared" si="33"/>
        <v>0.8575342465753425</v>
      </c>
      <c r="I405" s="245">
        <v>5</v>
      </c>
      <c r="J405" s="246">
        <v>0.03</v>
      </c>
      <c r="K405" s="247">
        <f t="shared" si="34"/>
        <v>0.19400000000000001</v>
      </c>
      <c r="L405" s="248">
        <v>11800</v>
      </c>
      <c r="M405" s="248">
        <v>11437.59</v>
      </c>
      <c r="N405" s="249">
        <f t="shared" si="30"/>
        <v>1963.0673972602742</v>
      </c>
      <c r="O405" s="249">
        <f t="shared" si="31"/>
        <v>9836.9326027397256</v>
      </c>
      <c r="P405" s="89">
        <v>0.05</v>
      </c>
      <c r="Q405" s="249">
        <f t="shared" si="32"/>
        <v>9345.0859726027393</v>
      </c>
    </row>
    <row r="406" spans="2:17" s="90" customFormat="1" x14ac:dyDescent="0.25">
      <c r="B406" s="11">
        <v>402</v>
      </c>
      <c r="C406" s="244" t="s">
        <v>430</v>
      </c>
      <c r="D406" s="237">
        <v>2</v>
      </c>
      <c r="E406" s="11" t="s">
        <v>62</v>
      </c>
      <c r="F406" s="152">
        <v>44169</v>
      </c>
      <c r="G406" s="58">
        <v>44482</v>
      </c>
      <c r="H406" s="5">
        <f t="shared" si="33"/>
        <v>0.8575342465753425</v>
      </c>
      <c r="I406" s="245">
        <v>5</v>
      </c>
      <c r="J406" s="246">
        <v>0.03</v>
      </c>
      <c r="K406" s="247">
        <f t="shared" si="34"/>
        <v>0.19400000000000001</v>
      </c>
      <c r="L406" s="248">
        <v>11800</v>
      </c>
      <c r="M406" s="248">
        <v>11437.59</v>
      </c>
      <c r="N406" s="249">
        <f t="shared" si="30"/>
        <v>1963.0673972602742</v>
      </c>
      <c r="O406" s="249">
        <f t="shared" si="31"/>
        <v>9836.9326027397256</v>
      </c>
      <c r="P406" s="89">
        <v>0.05</v>
      </c>
      <c r="Q406" s="249">
        <f t="shared" si="32"/>
        <v>9345.0859726027393</v>
      </c>
    </row>
    <row r="407" spans="2:17" s="90" customFormat="1" x14ac:dyDescent="0.25">
      <c r="B407" s="11">
        <v>403</v>
      </c>
      <c r="C407" s="244" t="s">
        <v>430</v>
      </c>
      <c r="D407" s="237">
        <v>3</v>
      </c>
      <c r="E407" s="11" t="s">
        <v>62</v>
      </c>
      <c r="F407" s="152">
        <v>44169</v>
      </c>
      <c r="G407" s="58">
        <v>44482</v>
      </c>
      <c r="H407" s="5">
        <f t="shared" si="33"/>
        <v>0.8575342465753425</v>
      </c>
      <c r="I407" s="245">
        <v>5</v>
      </c>
      <c r="J407" s="246">
        <v>0.03</v>
      </c>
      <c r="K407" s="247">
        <f t="shared" si="34"/>
        <v>0.19400000000000001</v>
      </c>
      <c r="L407" s="248">
        <v>11800</v>
      </c>
      <c r="M407" s="248">
        <v>11437.59</v>
      </c>
      <c r="N407" s="249">
        <f t="shared" si="30"/>
        <v>1963.0673972602742</v>
      </c>
      <c r="O407" s="249">
        <f t="shared" si="31"/>
        <v>9836.9326027397256</v>
      </c>
      <c r="P407" s="89">
        <v>0.05</v>
      </c>
      <c r="Q407" s="249">
        <f t="shared" si="32"/>
        <v>9345.0859726027393</v>
      </c>
    </row>
    <row r="408" spans="2:17" s="90" customFormat="1" x14ac:dyDescent="0.25">
      <c r="B408" s="11">
        <v>404</v>
      </c>
      <c r="C408" s="244" t="s">
        <v>430</v>
      </c>
      <c r="D408" s="237">
        <v>1</v>
      </c>
      <c r="E408" s="11" t="s">
        <v>62</v>
      </c>
      <c r="F408" s="152">
        <v>44169</v>
      </c>
      <c r="G408" s="58">
        <v>44482</v>
      </c>
      <c r="H408" s="5">
        <f t="shared" si="33"/>
        <v>0.8575342465753425</v>
      </c>
      <c r="I408" s="245">
        <v>5</v>
      </c>
      <c r="J408" s="246">
        <v>0.03</v>
      </c>
      <c r="K408" s="247">
        <f t="shared" si="34"/>
        <v>0.19400000000000001</v>
      </c>
      <c r="L408" s="248">
        <v>11800</v>
      </c>
      <c r="M408" s="248">
        <v>11437.59</v>
      </c>
      <c r="N408" s="249">
        <f t="shared" si="30"/>
        <v>1963.0673972602742</v>
      </c>
      <c r="O408" s="249">
        <f t="shared" si="31"/>
        <v>9836.9326027397256</v>
      </c>
      <c r="P408" s="89">
        <v>0.05</v>
      </c>
      <c r="Q408" s="249">
        <f t="shared" si="32"/>
        <v>9345.0859726027393</v>
      </c>
    </row>
    <row r="409" spans="2:17" s="90" customFormat="1" x14ac:dyDescent="0.25">
      <c r="B409" s="11">
        <v>405</v>
      </c>
      <c r="C409" s="244" t="s">
        <v>430</v>
      </c>
      <c r="D409" s="237">
        <v>3</v>
      </c>
      <c r="E409" s="11" t="s">
        <v>62</v>
      </c>
      <c r="F409" s="152">
        <v>44169</v>
      </c>
      <c r="G409" s="58">
        <v>44482</v>
      </c>
      <c r="H409" s="5">
        <f t="shared" si="33"/>
        <v>0.8575342465753425</v>
      </c>
      <c r="I409" s="245">
        <v>5</v>
      </c>
      <c r="J409" s="246">
        <v>0.03</v>
      </c>
      <c r="K409" s="247">
        <f t="shared" si="34"/>
        <v>0.19400000000000001</v>
      </c>
      <c r="L409" s="248">
        <v>11800</v>
      </c>
      <c r="M409" s="248">
        <v>11437.59</v>
      </c>
      <c r="N409" s="249">
        <f t="shared" si="30"/>
        <v>1963.0673972602742</v>
      </c>
      <c r="O409" s="249">
        <f t="shared" si="31"/>
        <v>9836.9326027397256</v>
      </c>
      <c r="P409" s="89">
        <v>0.05</v>
      </c>
      <c r="Q409" s="249">
        <f t="shared" si="32"/>
        <v>9345.0859726027393</v>
      </c>
    </row>
    <row r="410" spans="2:17" s="90" customFormat="1" x14ac:dyDescent="0.25">
      <c r="B410" s="11">
        <v>406</v>
      </c>
      <c r="C410" s="244" t="s">
        <v>430</v>
      </c>
      <c r="D410" s="237">
        <v>3</v>
      </c>
      <c r="E410" s="11" t="s">
        <v>62</v>
      </c>
      <c r="F410" s="152">
        <v>44169</v>
      </c>
      <c r="G410" s="58">
        <v>44482</v>
      </c>
      <c r="H410" s="5">
        <f t="shared" si="33"/>
        <v>0.8575342465753425</v>
      </c>
      <c r="I410" s="245">
        <v>5</v>
      </c>
      <c r="J410" s="246">
        <v>0.03</v>
      </c>
      <c r="K410" s="247">
        <f t="shared" si="34"/>
        <v>0.19400000000000001</v>
      </c>
      <c r="L410" s="248">
        <v>11800</v>
      </c>
      <c r="M410" s="248">
        <v>11437.59</v>
      </c>
      <c r="N410" s="249">
        <f t="shared" si="30"/>
        <v>1963.0673972602742</v>
      </c>
      <c r="O410" s="249">
        <f t="shared" si="31"/>
        <v>9836.9326027397256</v>
      </c>
      <c r="P410" s="89">
        <v>0.05</v>
      </c>
      <c r="Q410" s="249">
        <f t="shared" si="32"/>
        <v>9345.0859726027393</v>
      </c>
    </row>
    <row r="411" spans="2:17" s="90" customFormat="1" x14ac:dyDescent="0.25">
      <c r="B411" s="11">
        <v>407</v>
      </c>
      <c r="C411" s="244" t="s">
        <v>430</v>
      </c>
      <c r="D411" s="237">
        <v>3</v>
      </c>
      <c r="E411" s="11" t="s">
        <v>62</v>
      </c>
      <c r="F411" s="152">
        <v>44169</v>
      </c>
      <c r="G411" s="58">
        <v>44482</v>
      </c>
      <c r="H411" s="5">
        <f t="shared" si="33"/>
        <v>0.8575342465753425</v>
      </c>
      <c r="I411" s="245">
        <v>5</v>
      </c>
      <c r="J411" s="246">
        <v>0.03</v>
      </c>
      <c r="K411" s="247">
        <f t="shared" si="34"/>
        <v>0.19400000000000001</v>
      </c>
      <c r="L411" s="248">
        <v>11800</v>
      </c>
      <c r="M411" s="248">
        <v>11437.59</v>
      </c>
      <c r="N411" s="249">
        <f t="shared" si="30"/>
        <v>1963.0673972602742</v>
      </c>
      <c r="O411" s="249">
        <f t="shared" si="31"/>
        <v>9836.9326027397256</v>
      </c>
      <c r="P411" s="89">
        <v>0.05</v>
      </c>
      <c r="Q411" s="249">
        <f t="shared" si="32"/>
        <v>9345.0859726027393</v>
      </c>
    </row>
    <row r="412" spans="2:17" s="90" customFormat="1" x14ac:dyDescent="0.25">
      <c r="B412" s="11">
        <v>408</v>
      </c>
      <c r="C412" s="244" t="s">
        <v>431</v>
      </c>
      <c r="D412" s="237">
        <v>2</v>
      </c>
      <c r="E412" s="11" t="s">
        <v>62</v>
      </c>
      <c r="F412" s="152">
        <v>44267</v>
      </c>
      <c r="G412" s="58">
        <v>44482</v>
      </c>
      <c r="H412" s="5">
        <f t="shared" si="33"/>
        <v>0.58904109589041098</v>
      </c>
      <c r="I412" s="245">
        <v>10</v>
      </c>
      <c r="J412" s="246">
        <v>0.03</v>
      </c>
      <c r="K412" s="247">
        <f t="shared" si="34"/>
        <v>9.7000000000000003E-2</v>
      </c>
      <c r="L412" s="248">
        <v>8614</v>
      </c>
      <c r="M412" s="248">
        <v>8569.16</v>
      </c>
      <c r="N412" s="249">
        <f t="shared" si="30"/>
        <v>492.178</v>
      </c>
      <c r="O412" s="249">
        <f t="shared" si="31"/>
        <v>8121.8220000000001</v>
      </c>
      <c r="P412" s="89">
        <v>0.05</v>
      </c>
      <c r="Q412" s="249">
        <f t="shared" si="32"/>
        <v>7715.7308999999996</v>
      </c>
    </row>
    <row r="413" spans="2:17" s="90" customFormat="1" x14ac:dyDescent="0.25">
      <c r="B413" s="11">
        <v>409</v>
      </c>
      <c r="C413" s="244" t="s">
        <v>431</v>
      </c>
      <c r="D413" s="237">
        <v>1</v>
      </c>
      <c r="E413" s="11" t="s">
        <v>62</v>
      </c>
      <c r="F413" s="152">
        <v>44267</v>
      </c>
      <c r="G413" s="58">
        <v>44482</v>
      </c>
      <c r="H413" s="5">
        <f t="shared" si="33"/>
        <v>0.58904109589041098</v>
      </c>
      <c r="I413" s="245">
        <v>10</v>
      </c>
      <c r="J413" s="246">
        <v>0.03</v>
      </c>
      <c r="K413" s="247">
        <f t="shared" si="34"/>
        <v>9.7000000000000003E-2</v>
      </c>
      <c r="L413" s="248">
        <v>8614</v>
      </c>
      <c r="M413" s="248">
        <v>8569.16</v>
      </c>
      <c r="N413" s="249">
        <f t="shared" si="30"/>
        <v>492.178</v>
      </c>
      <c r="O413" s="249">
        <f t="shared" si="31"/>
        <v>8121.8220000000001</v>
      </c>
      <c r="P413" s="89">
        <v>0.05</v>
      </c>
      <c r="Q413" s="249">
        <f t="shared" si="32"/>
        <v>7715.7308999999996</v>
      </c>
    </row>
    <row r="414" spans="2:17" s="90" customFormat="1" x14ac:dyDescent="0.25">
      <c r="B414" s="11">
        <v>410</v>
      </c>
      <c r="C414" s="244" t="s">
        <v>431</v>
      </c>
      <c r="D414" s="237">
        <v>3</v>
      </c>
      <c r="E414" s="11" t="s">
        <v>62</v>
      </c>
      <c r="F414" s="152">
        <v>44267</v>
      </c>
      <c r="G414" s="58">
        <v>44482</v>
      </c>
      <c r="H414" s="5">
        <f t="shared" si="33"/>
        <v>0.58904109589041098</v>
      </c>
      <c r="I414" s="245">
        <v>10</v>
      </c>
      <c r="J414" s="246">
        <v>0.03</v>
      </c>
      <c r="K414" s="247">
        <f t="shared" si="34"/>
        <v>9.7000000000000003E-2</v>
      </c>
      <c r="L414" s="248">
        <v>8614</v>
      </c>
      <c r="M414" s="248">
        <v>8569.16</v>
      </c>
      <c r="N414" s="249">
        <f t="shared" si="30"/>
        <v>492.178</v>
      </c>
      <c r="O414" s="249">
        <f t="shared" si="31"/>
        <v>8121.8220000000001</v>
      </c>
      <c r="P414" s="89">
        <v>0.05</v>
      </c>
      <c r="Q414" s="249">
        <f t="shared" si="32"/>
        <v>7715.7308999999996</v>
      </c>
    </row>
    <row r="415" spans="2:17" s="90" customFormat="1" x14ac:dyDescent="0.25">
      <c r="B415" s="11">
        <v>411</v>
      </c>
      <c r="C415" s="244" t="s">
        <v>432</v>
      </c>
      <c r="D415" s="237">
        <v>3</v>
      </c>
      <c r="E415" s="11" t="s">
        <v>62</v>
      </c>
      <c r="F415" s="152">
        <v>44280</v>
      </c>
      <c r="G415" s="58">
        <v>44482</v>
      </c>
      <c r="H415" s="5">
        <f t="shared" si="33"/>
        <v>0.55342465753424652</v>
      </c>
      <c r="I415" s="245">
        <v>5</v>
      </c>
      <c r="J415" s="246">
        <v>0.03</v>
      </c>
      <c r="K415" s="247">
        <f t="shared" si="34"/>
        <v>0.19400000000000001</v>
      </c>
      <c r="L415" s="248">
        <v>11800</v>
      </c>
      <c r="M415" s="248">
        <v>11778.5</v>
      </c>
      <c r="N415" s="249">
        <f t="shared" si="30"/>
        <v>1266.8997260273973</v>
      </c>
      <c r="O415" s="249">
        <f t="shared" si="31"/>
        <v>10533.100273972603</v>
      </c>
      <c r="P415" s="89">
        <v>0.05</v>
      </c>
      <c r="Q415" s="249">
        <f t="shared" si="32"/>
        <v>10006.445260273973</v>
      </c>
    </row>
    <row r="416" spans="2:17" s="90" customFormat="1" x14ac:dyDescent="0.25">
      <c r="B416" s="11">
        <v>412</v>
      </c>
      <c r="C416" s="244" t="s">
        <v>432</v>
      </c>
      <c r="D416" s="237">
        <v>1</v>
      </c>
      <c r="E416" s="11" t="s">
        <v>62</v>
      </c>
      <c r="F416" s="152">
        <v>44280</v>
      </c>
      <c r="G416" s="58">
        <v>44482</v>
      </c>
      <c r="H416" s="5">
        <f t="shared" si="33"/>
        <v>0.55342465753424652</v>
      </c>
      <c r="I416" s="245">
        <v>5</v>
      </c>
      <c r="J416" s="246">
        <v>0.03</v>
      </c>
      <c r="K416" s="247">
        <f t="shared" si="34"/>
        <v>0.19400000000000001</v>
      </c>
      <c r="L416" s="248">
        <v>11800</v>
      </c>
      <c r="M416" s="248">
        <v>11778.5</v>
      </c>
      <c r="N416" s="249">
        <f t="shared" si="30"/>
        <v>1266.8997260273973</v>
      </c>
      <c r="O416" s="249">
        <f t="shared" si="31"/>
        <v>10533.100273972603</v>
      </c>
      <c r="P416" s="89">
        <v>0.05</v>
      </c>
      <c r="Q416" s="249">
        <f t="shared" si="32"/>
        <v>10006.445260273973</v>
      </c>
    </row>
    <row r="417" spans="2:17" s="90" customFormat="1" x14ac:dyDescent="0.25">
      <c r="B417" s="11">
        <v>413</v>
      </c>
      <c r="C417" s="244" t="s">
        <v>432</v>
      </c>
      <c r="D417" s="237">
        <v>1</v>
      </c>
      <c r="E417" s="11" t="s">
        <v>62</v>
      </c>
      <c r="F417" s="152">
        <v>44280</v>
      </c>
      <c r="G417" s="58">
        <v>44482</v>
      </c>
      <c r="H417" s="5">
        <f t="shared" si="33"/>
        <v>0.55342465753424652</v>
      </c>
      <c r="I417" s="245">
        <v>5</v>
      </c>
      <c r="J417" s="246">
        <v>0.03</v>
      </c>
      <c r="K417" s="247">
        <f t="shared" si="34"/>
        <v>0.19400000000000001</v>
      </c>
      <c r="L417" s="248">
        <v>11800</v>
      </c>
      <c r="M417" s="248">
        <v>11778.5</v>
      </c>
      <c r="N417" s="249">
        <f t="shared" si="30"/>
        <v>1266.8997260273973</v>
      </c>
      <c r="O417" s="249">
        <f t="shared" si="31"/>
        <v>10533.100273972603</v>
      </c>
      <c r="P417" s="89">
        <v>0.05</v>
      </c>
      <c r="Q417" s="249">
        <f t="shared" si="32"/>
        <v>10006.445260273973</v>
      </c>
    </row>
    <row r="418" spans="2:17" s="90" customFormat="1" x14ac:dyDescent="0.25">
      <c r="B418" s="11">
        <v>414</v>
      </c>
      <c r="C418" s="244" t="s">
        <v>432</v>
      </c>
      <c r="D418" s="237">
        <v>1</v>
      </c>
      <c r="E418" s="11" t="s">
        <v>62</v>
      </c>
      <c r="F418" s="152">
        <v>44280</v>
      </c>
      <c r="G418" s="58">
        <v>44482</v>
      </c>
      <c r="H418" s="5">
        <f t="shared" si="33"/>
        <v>0.55342465753424652</v>
      </c>
      <c r="I418" s="245">
        <v>5</v>
      </c>
      <c r="J418" s="246">
        <v>0.03</v>
      </c>
      <c r="K418" s="247">
        <f t="shared" si="34"/>
        <v>0.19400000000000001</v>
      </c>
      <c r="L418" s="248">
        <v>11800</v>
      </c>
      <c r="M418" s="248">
        <v>11778.5</v>
      </c>
      <c r="N418" s="249">
        <f t="shared" si="30"/>
        <v>1266.8997260273973</v>
      </c>
      <c r="O418" s="249">
        <f t="shared" si="31"/>
        <v>10533.100273972603</v>
      </c>
      <c r="P418" s="89">
        <v>0.05</v>
      </c>
      <c r="Q418" s="249">
        <f t="shared" si="32"/>
        <v>10006.445260273973</v>
      </c>
    </row>
    <row r="419" spans="2:17" s="90" customFormat="1" x14ac:dyDescent="0.25">
      <c r="B419" s="11">
        <v>415</v>
      </c>
      <c r="C419" s="244" t="s">
        <v>432</v>
      </c>
      <c r="D419" s="250">
        <v>0</v>
      </c>
      <c r="E419" s="11" t="s">
        <v>61</v>
      </c>
      <c r="F419" s="152">
        <v>44280</v>
      </c>
      <c r="G419" s="58">
        <v>44482</v>
      </c>
      <c r="H419" s="5">
        <f t="shared" si="33"/>
        <v>0.55342465753424652</v>
      </c>
      <c r="I419" s="245">
        <v>5</v>
      </c>
      <c r="J419" s="246">
        <v>0.03</v>
      </c>
      <c r="K419" s="247">
        <f t="shared" si="34"/>
        <v>0.19400000000000001</v>
      </c>
      <c r="L419" s="248">
        <v>11800</v>
      </c>
      <c r="M419" s="248">
        <v>11778.5</v>
      </c>
      <c r="N419" s="249">
        <f t="shared" si="30"/>
        <v>1266.8997260273973</v>
      </c>
      <c r="O419" s="249">
        <f t="shared" si="31"/>
        <v>10533.100273972603</v>
      </c>
      <c r="P419" s="89">
        <v>0.05</v>
      </c>
      <c r="Q419" s="249">
        <f t="shared" si="32"/>
        <v>10006.445260273973</v>
      </c>
    </row>
    <row r="420" spans="2:17" s="90" customFormat="1" x14ac:dyDescent="0.25">
      <c r="B420" s="11">
        <v>416</v>
      </c>
      <c r="C420" s="244" t="s">
        <v>432</v>
      </c>
      <c r="D420" s="237">
        <v>4</v>
      </c>
      <c r="E420" s="11" t="s">
        <v>62</v>
      </c>
      <c r="F420" s="152">
        <v>44280</v>
      </c>
      <c r="G420" s="58">
        <v>44482</v>
      </c>
      <c r="H420" s="5">
        <f t="shared" si="33"/>
        <v>0.55342465753424652</v>
      </c>
      <c r="I420" s="245">
        <v>5</v>
      </c>
      <c r="J420" s="246">
        <v>0.03</v>
      </c>
      <c r="K420" s="247">
        <f t="shared" si="34"/>
        <v>0.19400000000000001</v>
      </c>
      <c r="L420" s="248">
        <v>11800</v>
      </c>
      <c r="M420" s="248">
        <v>11778.5</v>
      </c>
      <c r="N420" s="249">
        <f t="shared" si="30"/>
        <v>1266.8997260273973</v>
      </c>
      <c r="O420" s="249">
        <f t="shared" si="31"/>
        <v>10533.100273972603</v>
      </c>
      <c r="P420" s="89">
        <v>0.05</v>
      </c>
      <c r="Q420" s="249">
        <f t="shared" si="32"/>
        <v>10006.445260273973</v>
      </c>
    </row>
    <row r="421" spans="2:17" s="90" customFormat="1" x14ac:dyDescent="0.25">
      <c r="B421" s="11">
        <v>417</v>
      </c>
      <c r="C421" s="244" t="s">
        <v>432</v>
      </c>
      <c r="D421" s="237">
        <v>2</v>
      </c>
      <c r="E421" s="11" t="s">
        <v>62</v>
      </c>
      <c r="F421" s="152">
        <v>44280</v>
      </c>
      <c r="G421" s="58">
        <v>44482</v>
      </c>
      <c r="H421" s="5">
        <f t="shared" si="33"/>
        <v>0.55342465753424652</v>
      </c>
      <c r="I421" s="245">
        <v>5</v>
      </c>
      <c r="J421" s="246">
        <v>0.03</v>
      </c>
      <c r="K421" s="247">
        <f t="shared" si="34"/>
        <v>0.19400000000000001</v>
      </c>
      <c r="L421" s="248">
        <v>11800</v>
      </c>
      <c r="M421" s="248">
        <v>11778.5</v>
      </c>
      <c r="N421" s="249">
        <f t="shared" si="30"/>
        <v>1266.8997260273973</v>
      </c>
      <c r="O421" s="249">
        <f t="shared" si="31"/>
        <v>10533.100273972603</v>
      </c>
      <c r="P421" s="89">
        <v>0.05</v>
      </c>
      <c r="Q421" s="249">
        <f t="shared" si="32"/>
        <v>10006.445260273973</v>
      </c>
    </row>
    <row r="422" spans="2:17" s="90" customFormat="1" x14ac:dyDescent="0.25">
      <c r="B422" s="11">
        <v>418</v>
      </c>
      <c r="C422" s="244" t="s">
        <v>432</v>
      </c>
      <c r="D422" s="237">
        <v>2</v>
      </c>
      <c r="E422" s="11" t="s">
        <v>62</v>
      </c>
      <c r="F422" s="152">
        <v>44280</v>
      </c>
      <c r="G422" s="58">
        <v>44482</v>
      </c>
      <c r="H422" s="5">
        <f t="shared" si="33"/>
        <v>0.55342465753424652</v>
      </c>
      <c r="I422" s="245">
        <v>5</v>
      </c>
      <c r="J422" s="246">
        <v>0.03</v>
      </c>
      <c r="K422" s="247">
        <f t="shared" si="34"/>
        <v>0.19400000000000001</v>
      </c>
      <c r="L422" s="248">
        <v>11800</v>
      </c>
      <c r="M422" s="248">
        <v>11778.5</v>
      </c>
      <c r="N422" s="249">
        <f t="shared" si="30"/>
        <v>1266.8997260273973</v>
      </c>
      <c r="O422" s="249">
        <f t="shared" si="31"/>
        <v>10533.100273972603</v>
      </c>
      <c r="P422" s="89">
        <v>0.05</v>
      </c>
      <c r="Q422" s="249">
        <f t="shared" si="32"/>
        <v>10006.445260273973</v>
      </c>
    </row>
    <row r="423" spans="2:17" s="90" customFormat="1" x14ac:dyDescent="0.25">
      <c r="B423" s="11">
        <v>419</v>
      </c>
      <c r="C423" s="244" t="s">
        <v>432</v>
      </c>
      <c r="D423" s="237">
        <v>2</v>
      </c>
      <c r="E423" s="11" t="s">
        <v>62</v>
      </c>
      <c r="F423" s="152">
        <v>44280</v>
      </c>
      <c r="G423" s="58">
        <v>44482</v>
      </c>
      <c r="H423" s="5">
        <f t="shared" si="33"/>
        <v>0.55342465753424652</v>
      </c>
      <c r="I423" s="245">
        <v>5</v>
      </c>
      <c r="J423" s="246">
        <v>0.03</v>
      </c>
      <c r="K423" s="247">
        <f t="shared" si="34"/>
        <v>0.19400000000000001</v>
      </c>
      <c r="L423" s="248">
        <v>11800</v>
      </c>
      <c r="M423" s="248">
        <v>11778.5</v>
      </c>
      <c r="N423" s="249">
        <f t="shared" si="30"/>
        <v>1266.8997260273973</v>
      </c>
      <c r="O423" s="249">
        <f t="shared" si="31"/>
        <v>10533.100273972603</v>
      </c>
      <c r="P423" s="89">
        <v>0.05</v>
      </c>
      <c r="Q423" s="249">
        <f t="shared" si="32"/>
        <v>10006.445260273973</v>
      </c>
    </row>
    <row r="424" spans="2:17" s="90" customFormat="1" x14ac:dyDescent="0.25">
      <c r="B424" s="11">
        <v>420</v>
      </c>
      <c r="C424" s="244" t="s">
        <v>432</v>
      </c>
      <c r="D424" s="237">
        <v>38</v>
      </c>
      <c r="E424" s="11" t="s">
        <v>62</v>
      </c>
      <c r="F424" s="152">
        <v>44280</v>
      </c>
      <c r="G424" s="58">
        <v>44482</v>
      </c>
      <c r="H424" s="5">
        <f t="shared" si="33"/>
        <v>0.55342465753424652</v>
      </c>
      <c r="I424" s="245">
        <v>5</v>
      </c>
      <c r="J424" s="246">
        <v>0.03</v>
      </c>
      <c r="K424" s="247">
        <f t="shared" si="34"/>
        <v>0.19400000000000001</v>
      </c>
      <c r="L424" s="248">
        <v>11800</v>
      </c>
      <c r="M424" s="248">
        <v>11778.5</v>
      </c>
      <c r="N424" s="249">
        <f t="shared" si="30"/>
        <v>1266.8997260273973</v>
      </c>
      <c r="O424" s="249">
        <f t="shared" si="31"/>
        <v>10533.100273972603</v>
      </c>
      <c r="P424" s="89">
        <v>0.05</v>
      </c>
      <c r="Q424" s="249">
        <f t="shared" si="32"/>
        <v>10006.445260273973</v>
      </c>
    </row>
    <row r="425" spans="2:17" s="90" customFormat="1" x14ac:dyDescent="0.25">
      <c r="B425" s="11">
        <v>421</v>
      </c>
      <c r="C425" s="244" t="s">
        <v>433</v>
      </c>
      <c r="D425" s="237">
        <v>2</v>
      </c>
      <c r="E425" s="11" t="s">
        <v>62</v>
      </c>
      <c r="F425" s="152">
        <v>44258</v>
      </c>
      <c r="G425" s="58">
        <v>44482</v>
      </c>
      <c r="H425" s="5">
        <f t="shared" si="33"/>
        <v>0.61369863013698633</v>
      </c>
      <c r="I425" s="245">
        <v>10</v>
      </c>
      <c r="J425" s="246">
        <v>0.03</v>
      </c>
      <c r="K425" s="247">
        <f t="shared" si="34"/>
        <v>9.7000000000000003E-2</v>
      </c>
      <c r="L425" s="248">
        <v>8201</v>
      </c>
      <c r="M425" s="248">
        <v>8139.1</v>
      </c>
      <c r="N425" s="249">
        <f t="shared" si="30"/>
        <v>488.19541917808226</v>
      </c>
      <c r="O425" s="249">
        <f t="shared" si="31"/>
        <v>7712.8045808219176</v>
      </c>
      <c r="P425" s="89">
        <v>0.05</v>
      </c>
      <c r="Q425" s="249">
        <f t="shared" si="32"/>
        <v>7327.1643517808216</v>
      </c>
    </row>
    <row r="426" spans="2:17" s="90" customFormat="1" x14ac:dyDescent="0.25">
      <c r="B426" s="11">
        <v>422</v>
      </c>
      <c r="C426" s="244" t="s">
        <v>433</v>
      </c>
      <c r="D426" s="237">
        <v>3</v>
      </c>
      <c r="E426" s="11" t="s">
        <v>62</v>
      </c>
      <c r="F426" s="152">
        <v>44258</v>
      </c>
      <c r="G426" s="58">
        <v>44482</v>
      </c>
      <c r="H426" s="5">
        <f t="shared" si="33"/>
        <v>0.61369863013698633</v>
      </c>
      <c r="I426" s="245">
        <v>10</v>
      </c>
      <c r="J426" s="246">
        <v>0.03</v>
      </c>
      <c r="K426" s="247">
        <f t="shared" si="34"/>
        <v>9.7000000000000003E-2</v>
      </c>
      <c r="L426" s="248">
        <v>8201</v>
      </c>
      <c r="M426" s="248">
        <v>8139.1</v>
      </c>
      <c r="N426" s="249">
        <f t="shared" si="30"/>
        <v>488.19541917808226</v>
      </c>
      <c r="O426" s="249">
        <f t="shared" si="31"/>
        <v>7712.8045808219176</v>
      </c>
      <c r="P426" s="89">
        <v>0.05</v>
      </c>
      <c r="Q426" s="249">
        <f t="shared" si="32"/>
        <v>7327.1643517808216</v>
      </c>
    </row>
    <row r="427" spans="2:17" s="90" customFormat="1" x14ac:dyDescent="0.25">
      <c r="B427" s="11">
        <v>423</v>
      </c>
      <c r="C427" s="244" t="s">
        <v>433</v>
      </c>
      <c r="D427" s="237">
        <v>2</v>
      </c>
      <c r="E427" s="11" t="s">
        <v>62</v>
      </c>
      <c r="F427" s="152">
        <v>44258</v>
      </c>
      <c r="G427" s="58">
        <v>44482</v>
      </c>
      <c r="H427" s="5">
        <f t="shared" si="33"/>
        <v>0.61369863013698633</v>
      </c>
      <c r="I427" s="245">
        <v>10</v>
      </c>
      <c r="J427" s="246">
        <v>0.03</v>
      </c>
      <c r="K427" s="247">
        <f t="shared" si="34"/>
        <v>9.7000000000000003E-2</v>
      </c>
      <c r="L427" s="248">
        <v>8201</v>
      </c>
      <c r="M427" s="248">
        <v>8139.1</v>
      </c>
      <c r="N427" s="249">
        <f t="shared" si="30"/>
        <v>488.19541917808226</v>
      </c>
      <c r="O427" s="249">
        <f t="shared" si="31"/>
        <v>7712.8045808219176</v>
      </c>
      <c r="P427" s="89">
        <v>0.05</v>
      </c>
      <c r="Q427" s="249">
        <f t="shared" si="32"/>
        <v>7327.1643517808216</v>
      </c>
    </row>
    <row r="428" spans="2:17" s="90" customFormat="1" x14ac:dyDescent="0.25">
      <c r="B428" s="11">
        <v>424</v>
      </c>
      <c r="C428" s="244" t="s">
        <v>433</v>
      </c>
      <c r="D428" s="237">
        <v>40</v>
      </c>
      <c r="E428" s="11" t="s">
        <v>62</v>
      </c>
      <c r="F428" s="152">
        <v>44258</v>
      </c>
      <c r="G428" s="58">
        <v>44482</v>
      </c>
      <c r="H428" s="5">
        <f t="shared" si="33"/>
        <v>0.61369863013698633</v>
      </c>
      <c r="I428" s="245">
        <v>10</v>
      </c>
      <c r="J428" s="246">
        <v>0.03</v>
      </c>
      <c r="K428" s="247">
        <f t="shared" si="34"/>
        <v>9.7000000000000003E-2</v>
      </c>
      <c r="L428" s="248">
        <v>8201</v>
      </c>
      <c r="M428" s="248">
        <v>8139.1</v>
      </c>
      <c r="N428" s="249">
        <f t="shared" si="30"/>
        <v>488.19541917808226</v>
      </c>
      <c r="O428" s="249">
        <f t="shared" si="31"/>
        <v>7712.8045808219176</v>
      </c>
      <c r="P428" s="89">
        <v>0.05</v>
      </c>
      <c r="Q428" s="249">
        <f t="shared" si="32"/>
        <v>7327.1643517808216</v>
      </c>
    </row>
    <row r="429" spans="2:17" s="90" customFormat="1" x14ac:dyDescent="0.25">
      <c r="B429" s="11">
        <v>425</v>
      </c>
      <c r="C429" s="244" t="s">
        <v>433</v>
      </c>
      <c r="D429" s="237">
        <v>2</v>
      </c>
      <c r="E429" s="11" t="s">
        <v>62</v>
      </c>
      <c r="F429" s="152">
        <v>44258</v>
      </c>
      <c r="G429" s="58">
        <v>44482</v>
      </c>
      <c r="H429" s="5">
        <f t="shared" si="33"/>
        <v>0.61369863013698633</v>
      </c>
      <c r="I429" s="245">
        <v>10</v>
      </c>
      <c r="J429" s="246">
        <v>0.03</v>
      </c>
      <c r="K429" s="247">
        <f t="shared" si="34"/>
        <v>9.7000000000000003E-2</v>
      </c>
      <c r="L429" s="248">
        <v>8201</v>
      </c>
      <c r="M429" s="248">
        <v>8139.1</v>
      </c>
      <c r="N429" s="249">
        <f t="shared" si="30"/>
        <v>488.19541917808226</v>
      </c>
      <c r="O429" s="249">
        <f t="shared" si="31"/>
        <v>7712.8045808219176</v>
      </c>
      <c r="P429" s="89">
        <v>0.05</v>
      </c>
      <c r="Q429" s="249">
        <f t="shared" si="32"/>
        <v>7327.1643517808216</v>
      </c>
    </row>
    <row r="430" spans="2:17" s="90" customFormat="1" x14ac:dyDescent="0.25">
      <c r="B430" s="11">
        <v>426</v>
      </c>
      <c r="C430" s="244" t="s">
        <v>433</v>
      </c>
      <c r="D430" s="237">
        <v>20</v>
      </c>
      <c r="E430" s="11" t="s">
        <v>62</v>
      </c>
      <c r="F430" s="152">
        <v>44258</v>
      </c>
      <c r="G430" s="58">
        <v>44482</v>
      </c>
      <c r="H430" s="5">
        <f t="shared" si="33"/>
        <v>0.61369863013698633</v>
      </c>
      <c r="I430" s="245">
        <v>10</v>
      </c>
      <c r="J430" s="246">
        <v>0.03</v>
      </c>
      <c r="K430" s="247">
        <f t="shared" si="34"/>
        <v>9.7000000000000003E-2</v>
      </c>
      <c r="L430" s="248">
        <v>8201</v>
      </c>
      <c r="M430" s="248">
        <v>8139.1</v>
      </c>
      <c r="N430" s="249">
        <f t="shared" si="30"/>
        <v>488.19541917808226</v>
      </c>
      <c r="O430" s="249">
        <f t="shared" si="31"/>
        <v>7712.8045808219176</v>
      </c>
      <c r="P430" s="89">
        <v>0.05</v>
      </c>
      <c r="Q430" s="249">
        <f t="shared" si="32"/>
        <v>7327.1643517808216</v>
      </c>
    </row>
    <row r="431" spans="2:17" s="90" customFormat="1" x14ac:dyDescent="0.25">
      <c r="B431" s="11">
        <v>427</v>
      </c>
      <c r="C431" s="244" t="s">
        <v>434</v>
      </c>
      <c r="D431" s="237">
        <v>1</v>
      </c>
      <c r="E431" s="11" t="s">
        <v>62</v>
      </c>
      <c r="F431" s="152">
        <v>44258</v>
      </c>
      <c r="G431" s="58">
        <v>44482</v>
      </c>
      <c r="H431" s="5">
        <f t="shared" si="33"/>
        <v>0.61369863013698633</v>
      </c>
      <c r="I431" s="245">
        <v>10</v>
      </c>
      <c r="J431" s="246">
        <v>0.03</v>
      </c>
      <c r="K431" s="247">
        <f t="shared" si="34"/>
        <v>9.7000000000000003E-2</v>
      </c>
      <c r="L431" s="248">
        <v>8201</v>
      </c>
      <c r="M431" s="248">
        <v>8139.1</v>
      </c>
      <c r="N431" s="249">
        <f t="shared" si="30"/>
        <v>488.19541917808226</v>
      </c>
      <c r="O431" s="249">
        <f t="shared" si="31"/>
        <v>7712.8045808219176</v>
      </c>
      <c r="P431" s="89">
        <v>0.05</v>
      </c>
      <c r="Q431" s="249">
        <f t="shared" si="32"/>
        <v>7327.1643517808216</v>
      </c>
    </row>
    <row r="432" spans="2:17" s="90" customFormat="1" x14ac:dyDescent="0.25">
      <c r="B432" s="11">
        <v>428</v>
      </c>
      <c r="C432" s="244" t="s">
        <v>435</v>
      </c>
      <c r="D432" s="237">
        <v>1</v>
      </c>
      <c r="E432" s="11" t="s">
        <v>62</v>
      </c>
      <c r="F432" s="152">
        <v>44258</v>
      </c>
      <c r="G432" s="58">
        <v>44482</v>
      </c>
      <c r="H432" s="5">
        <f t="shared" si="33"/>
        <v>0.61369863013698633</v>
      </c>
      <c r="I432" s="245">
        <v>10</v>
      </c>
      <c r="J432" s="246">
        <v>0.03</v>
      </c>
      <c r="K432" s="247">
        <f t="shared" si="34"/>
        <v>9.7000000000000003E-2</v>
      </c>
      <c r="L432" s="248">
        <v>8201</v>
      </c>
      <c r="M432" s="248">
        <v>8139.1</v>
      </c>
      <c r="N432" s="249">
        <f t="shared" si="30"/>
        <v>488.19541917808226</v>
      </c>
      <c r="O432" s="249">
        <f t="shared" si="31"/>
        <v>7712.8045808219176</v>
      </c>
      <c r="P432" s="89">
        <v>0.05</v>
      </c>
      <c r="Q432" s="249">
        <f t="shared" si="32"/>
        <v>7327.1643517808216</v>
      </c>
    </row>
    <row r="433" spans="2:17" s="90" customFormat="1" x14ac:dyDescent="0.25">
      <c r="B433" s="11">
        <v>429</v>
      </c>
      <c r="C433" s="244" t="s">
        <v>435</v>
      </c>
      <c r="D433" s="237">
        <v>1</v>
      </c>
      <c r="E433" s="11" t="s">
        <v>62</v>
      </c>
      <c r="F433" s="152">
        <v>44258</v>
      </c>
      <c r="G433" s="58">
        <v>44482</v>
      </c>
      <c r="H433" s="5">
        <f t="shared" si="33"/>
        <v>0.61369863013698633</v>
      </c>
      <c r="I433" s="245">
        <v>10</v>
      </c>
      <c r="J433" s="246">
        <v>0.03</v>
      </c>
      <c r="K433" s="247">
        <f t="shared" si="34"/>
        <v>9.7000000000000003E-2</v>
      </c>
      <c r="L433" s="248">
        <v>8201</v>
      </c>
      <c r="M433" s="248">
        <v>8139.1</v>
      </c>
      <c r="N433" s="249">
        <f t="shared" si="30"/>
        <v>488.19541917808226</v>
      </c>
      <c r="O433" s="249">
        <f t="shared" si="31"/>
        <v>7712.8045808219176</v>
      </c>
      <c r="P433" s="89">
        <v>0.05</v>
      </c>
      <c r="Q433" s="249">
        <f t="shared" si="32"/>
        <v>7327.1643517808216</v>
      </c>
    </row>
    <row r="434" spans="2:17" s="90" customFormat="1" x14ac:dyDescent="0.25">
      <c r="B434" s="11">
        <v>430</v>
      </c>
      <c r="C434" s="244" t="s">
        <v>435</v>
      </c>
      <c r="D434" s="237">
        <v>1</v>
      </c>
      <c r="E434" s="11" t="s">
        <v>62</v>
      </c>
      <c r="F434" s="152">
        <v>44258</v>
      </c>
      <c r="G434" s="58">
        <v>44482</v>
      </c>
      <c r="H434" s="5">
        <f t="shared" si="33"/>
        <v>0.61369863013698633</v>
      </c>
      <c r="I434" s="245">
        <v>10</v>
      </c>
      <c r="J434" s="246">
        <v>0.03</v>
      </c>
      <c r="K434" s="247">
        <f t="shared" si="34"/>
        <v>9.7000000000000003E-2</v>
      </c>
      <c r="L434" s="248">
        <v>8201</v>
      </c>
      <c r="M434" s="248">
        <v>8139.1</v>
      </c>
      <c r="N434" s="249">
        <f t="shared" si="30"/>
        <v>488.19541917808226</v>
      </c>
      <c r="O434" s="249">
        <f t="shared" si="31"/>
        <v>7712.8045808219176</v>
      </c>
      <c r="P434" s="89">
        <v>0.05</v>
      </c>
      <c r="Q434" s="249">
        <f t="shared" si="32"/>
        <v>7327.1643517808216</v>
      </c>
    </row>
    <row r="435" spans="2:17" s="90" customFormat="1" x14ac:dyDescent="0.25">
      <c r="B435" s="11">
        <v>431</v>
      </c>
      <c r="C435" s="244" t="s">
        <v>435</v>
      </c>
      <c r="D435" s="237">
        <v>4</v>
      </c>
      <c r="E435" s="11" t="s">
        <v>62</v>
      </c>
      <c r="F435" s="152">
        <v>44258</v>
      </c>
      <c r="G435" s="58">
        <v>44482</v>
      </c>
      <c r="H435" s="5">
        <f t="shared" si="33"/>
        <v>0.61369863013698633</v>
      </c>
      <c r="I435" s="245">
        <v>10</v>
      </c>
      <c r="J435" s="246">
        <v>0.03</v>
      </c>
      <c r="K435" s="247">
        <f t="shared" si="34"/>
        <v>9.7000000000000003E-2</v>
      </c>
      <c r="L435" s="248">
        <v>8201</v>
      </c>
      <c r="M435" s="248">
        <v>8139.1</v>
      </c>
      <c r="N435" s="249">
        <f t="shared" si="30"/>
        <v>488.19541917808226</v>
      </c>
      <c r="O435" s="249">
        <f t="shared" si="31"/>
        <v>7712.8045808219176</v>
      </c>
      <c r="P435" s="89">
        <v>0.05</v>
      </c>
      <c r="Q435" s="249">
        <f t="shared" si="32"/>
        <v>7327.1643517808216</v>
      </c>
    </row>
    <row r="436" spans="2:17" s="90" customFormat="1" x14ac:dyDescent="0.25">
      <c r="B436" s="11">
        <v>432</v>
      </c>
      <c r="C436" s="244" t="s">
        <v>436</v>
      </c>
      <c r="D436" s="237">
        <v>3</v>
      </c>
      <c r="E436" s="11" t="s">
        <v>62</v>
      </c>
      <c r="F436" s="152">
        <v>44225</v>
      </c>
      <c r="G436" s="58">
        <v>44482</v>
      </c>
      <c r="H436" s="5">
        <f t="shared" si="33"/>
        <v>0.70410958904109588</v>
      </c>
      <c r="I436" s="245">
        <v>8</v>
      </c>
      <c r="J436" s="246">
        <v>0.03</v>
      </c>
      <c r="K436" s="247">
        <f t="shared" si="34"/>
        <v>0.12125</v>
      </c>
      <c r="L436" s="248">
        <v>4256</v>
      </c>
      <c r="M436" s="248">
        <v>4187.32</v>
      </c>
      <c r="N436" s="249">
        <f t="shared" si="30"/>
        <v>363.34871232876708</v>
      </c>
      <c r="O436" s="249">
        <f t="shared" si="31"/>
        <v>3892.6512876712331</v>
      </c>
      <c r="P436" s="89">
        <v>0.05</v>
      </c>
      <c r="Q436" s="249">
        <f t="shared" si="32"/>
        <v>3698.0187232876715</v>
      </c>
    </row>
    <row r="437" spans="2:17" s="90" customFormat="1" x14ac:dyDescent="0.25">
      <c r="B437" s="11">
        <v>433</v>
      </c>
      <c r="C437" s="244" t="s">
        <v>437</v>
      </c>
      <c r="D437" s="237">
        <v>1</v>
      </c>
      <c r="E437" s="11" t="s">
        <v>62</v>
      </c>
      <c r="F437" s="152">
        <v>44225</v>
      </c>
      <c r="G437" s="58">
        <v>44482</v>
      </c>
      <c r="H437" s="5">
        <f t="shared" si="33"/>
        <v>0.70410958904109588</v>
      </c>
      <c r="I437" s="245">
        <v>8</v>
      </c>
      <c r="J437" s="246">
        <v>0.03</v>
      </c>
      <c r="K437" s="247">
        <f t="shared" si="34"/>
        <v>0.12125</v>
      </c>
      <c r="L437" s="248">
        <v>4256</v>
      </c>
      <c r="M437" s="248">
        <v>4187.32</v>
      </c>
      <c r="N437" s="249">
        <f t="shared" si="30"/>
        <v>363.34871232876708</v>
      </c>
      <c r="O437" s="249">
        <f t="shared" si="31"/>
        <v>3892.6512876712331</v>
      </c>
      <c r="P437" s="89">
        <v>0.05</v>
      </c>
      <c r="Q437" s="249">
        <f t="shared" si="32"/>
        <v>3698.0187232876715</v>
      </c>
    </row>
    <row r="438" spans="2:17" s="90" customFormat="1" x14ac:dyDescent="0.25">
      <c r="B438" s="11">
        <v>434</v>
      </c>
      <c r="C438" s="244" t="s">
        <v>437</v>
      </c>
      <c r="D438" s="237">
        <v>1</v>
      </c>
      <c r="E438" s="11" t="s">
        <v>62</v>
      </c>
      <c r="F438" s="152">
        <v>44225</v>
      </c>
      <c r="G438" s="58">
        <v>44482</v>
      </c>
      <c r="H438" s="5">
        <f t="shared" si="33"/>
        <v>0.70410958904109588</v>
      </c>
      <c r="I438" s="245">
        <v>8</v>
      </c>
      <c r="J438" s="246">
        <v>0.03</v>
      </c>
      <c r="K438" s="247">
        <f t="shared" si="34"/>
        <v>0.12125</v>
      </c>
      <c r="L438" s="248">
        <v>4256</v>
      </c>
      <c r="M438" s="248">
        <v>4187.32</v>
      </c>
      <c r="N438" s="249">
        <f t="shared" si="30"/>
        <v>363.34871232876708</v>
      </c>
      <c r="O438" s="249">
        <f t="shared" si="31"/>
        <v>3892.6512876712331</v>
      </c>
      <c r="P438" s="89">
        <v>0.05</v>
      </c>
      <c r="Q438" s="249">
        <f t="shared" si="32"/>
        <v>3698.0187232876715</v>
      </c>
    </row>
    <row r="439" spans="2:17" s="90" customFormat="1" x14ac:dyDescent="0.25">
      <c r="B439" s="11">
        <v>435</v>
      </c>
      <c r="C439" s="244" t="s">
        <v>437</v>
      </c>
      <c r="D439" s="237">
        <v>1</v>
      </c>
      <c r="E439" s="11" t="s">
        <v>62</v>
      </c>
      <c r="F439" s="152">
        <v>44225</v>
      </c>
      <c r="G439" s="58">
        <v>44482</v>
      </c>
      <c r="H439" s="5">
        <f t="shared" si="33"/>
        <v>0.70410958904109588</v>
      </c>
      <c r="I439" s="245">
        <v>8</v>
      </c>
      <c r="J439" s="246">
        <v>0.03</v>
      </c>
      <c r="K439" s="247">
        <f t="shared" si="34"/>
        <v>0.12125</v>
      </c>
      <c r="L439" s="248">
        <v>4256</v>
      </c>
      <c r="M439" s="248">
        <v>4187.32</v>
      </c>
      <c r="N439" s="249">
        <f t="shared" si="30"/>
        <v>363.34871232876708</v>
      </c>
      <c r="O439" s="249">
        <f t="shared" si="31"/>
        <v>3892.6512876712331</v>
      </c>
      <c r="P439" s="89">
        <v>0.05</v>
      </c>
      <c r="Q439" s="249">
        <f t="shared" si="32"/>
        <v>3698.0187232876715</v>
      </c>
    </row>
    <row r="440" spans="2:17" s="90" customFormat="1" x14ac:dyDescent="0.25">
      <c r="B440" s="11">
        <v>436</v>
      </c>
      <c r="C440" s="244" t="s">
        <v>437</v>
      </c>
      <c r="D440" s="237">
        <v>2</v>
      </c>
      <c r="E440" s="11" t="s">
        <v>62</v>
      </c>
      <c r="F440" s="152">
        <v>44225</v>
      </c>
      <c r="G440" s="58">
        <v>44482</v>
      </c>
      <c r="H440" s="5">
        <f t="shared" si="33"/>
        <v>0.70410958904109588</v>
      </c>
      <c r="I440" s="245">
        <v>8</v>
      </c>
      <c r="J440" s="246">
        <v>0.03</v>
      </c>
      <c r="K440" s="247">
        <f t="shared" si="34"/>
        <v>0.12125</v>
      </c>
      <c r="L440" s="248">
        <v>4256</v>
      </c>
      <c r="M440" s="248">
        <v>4187.32</v>
      </c>
      <c r="N440" s="249">
        <f t="shared" si="30"/>
        <v>363.34871232876708</v>
      </c>
      <c r="O440" s="249">
        <f t="shared" si="31"/>
        <v>3892.6512876712331</v>
      </c>
      <c r="P440" s="89">
        <v>0.05</v>
      </c>
      <c r="Q440" s="249">
        <f t="shared" si="32"/>
        <v>3698.0187232876715</v>
      </c>
    </row>
    <row r="441" spans="2:17" s="90" customFormat="1" x14ac:dyDescent="0.25">
      <c r="B441" s="11">
        <v>437</v>
      </c>
      <c r="C441" s="244" t="s">
        <v>438</v>
      </c>
      <c r="D441" s="237">
        <v>1</v>
      </c>
      <c r="E441" s="11" t="s">
        <v>62</v>
      </c>
      <c r="F441" s="152">
        <v>44279</v>
      </c>
      <c r="G441" s="58">
        <v>44482</v>
      </c>
      <c r="H441" s="5">
        <f t="shared" si="33"/>
        <v>0.55616438356164388</v>
      </c>
      <c r="I441" s="245">
        <v>8</v>
      </c>
      <c r="J441" s="246">
        <v>0.03</v>
      </c>
      <c r="K441" s="247">
        <f t="shared" si="34"/>
        <v>0.12125</v>
      </c>
      <c r="L441" s="248">
        <v>13039</v>
      </c>
      <c r="M441" s="248">
        <v>13011.85</v>
      </c>
      <c r="N441" s="249">
        <f t="shared" si="30"/>
        <v>879.28407191780832</v>
      </c>
      <c r="O441" s="249">
        <f t="shared" si="31"/>
        <v>12159.715928082192</v>
      </c>
      <c r="P441" s="89">
        <v>0.05</v>
      </c>
      <c r="Q441" s="249">
        <f t="shared" si="32"/>
        <v>11551.730131678083</v>
      </c>
    </row>
    <row r="442" spans="2:17" s="90" customFormat="1" x14ac:dyDescent="0.25">
      <c r="B442" s="11">
        <v>438</v>
      </c>
      <c r="C442" s="244" t="s">
        <v>1694</v>
      </c>
      <c r="D442" s="237">
        <v>2</v>
      </c>
      <c r="E442" s="11" t="s">
        <v>62</v>
      </c>
      <c r="F442" s="152">
        <v>41761</v>
      </c>
      <c r="G442" s="58">
        <v>44482</v>
      </c>
      <c r="H442" s="5">
        <f t="shared" si="33"/>
        <v>7.4547945205479449</v>
      </c>
      <c r="I442" s="245">
        <v>5</v>
      </c>
      <c r="J442" s="246">
        <v>0.03</v>
      </c>
      <c r="K442" s="247">
        <f t="shared" si="34"/>
        <v>0.19400000000000001</v>
      </c>
      <c r="L442" s="248">
        <v>26125</v>
      </c>
      <c r="M442" s="248">
        <v>8958.7000000000007</v>
      </c>
      <c r="N442" s="249">
        <f t="shared" si="30"/>
        <v>37782.762328767123</v>
      </c>
      <c r="O442" s="249">
        <f t="shared" si="31"/>
        <v>0</v>
      </c>
      <c r="P442" s="89">
        <v>0.05</v>
      </c>
      <c r="Q442" s="249">
        <f t="shared" si="32"/>
        <v>783.75</v>
      </c>
    </row>
    <row r="443" spans="2:17" s="90" customFormat="1" x14ac:dyDescent="0.25">
      <c r="B443" s="11">
        <v>439</v>
      </c>
      <c r="C443" s="244" t="s">
        <v>1695</v>
      </c>
      <c r="D443" s="237">
        <v>1</v>
      </c>
      <c r="E443" s="11" t="s">
        <v>62</v>
      </c>
      <c r="F443" s="152">
        <v>42087</v>
      </c>
      <c r="G443" s="58">
        <v>44482</v>
      </c>
      <c r="H443" s="5">
        <f t="shared" si="33"/>
        <v>6.5616438356164384</v>
      </c>
      <c r="I443" s="245">
        <v>8</v>
      </c>
      <c r="J443" s="246">
        <v>0.03</v>
      </c>
      <c r="K443" s="247">
        <f t="shared" si="34"/>
        <v>0.12125</v>
      </c>
      <c r="L443" s="248">
        <v>3990</v>
      </c>
      <c r="M443" s="248">
        <v>0</v>
      </c>
      <c r="N443" s="249">
        <f t="shared" si="30"/>
        <v>3174.4412671232876</v>
      </c>
      <c r="O443" s="249">
        <f t="shared" si="31"/>
        <v>815.55873287671238</v>
      </c>
      <c r="P443" s="89">
        <v>0.05</v>
      </c>
      <c r="Q443" s="249">
        <f t="shared" si="32"/>
        <v>0</v>
      </c>
    </row>
    <row r="444" spans="2:17" s="90" customFormat="1" x14ac:dyDescent="0.25">
      <c r="B444" s="11">
        <v>440</v>
      </c>
      <c r="C444" s="244" t="s">
        <v>1695</v>
      </c>
      <c r="D444" s="237">
        <v>1</v>
      </c>
      <c r="E444" s="11" t="s">
        <v>62</v>
      </c>
      <c r="F444" s="152">
        <v>42087</v>
      </c>
      <c r="G444" s="58">
        <v>44482</v>
      </c>
      <c r="H444" s="5">
        <f t="shared" si="33"/>
        <v>6.5616438356164384</v>
      </c>
      <c r="I444" s="245">
        <v>8</v>
      </c>
      <c r="J444" s="246">
        <v>0.03</v>
      </c>
      <c r="K444" s="247">
        <f t="shared" si="34"/>
        <v>0.12125</v>
      </c>
      <c r="L444" s="248">
        <v>3990</v>
      </c>
      <c r="M444" s="248">
        <v>0</v>
      </c>
      <c r="N444" s="249">
        <f t="shared" si="30"/>
        <v>3174.4412671232876</v>
      </c>
      <c r="O444" s="249">
        <f t="shared" si="31"/>
        <v>815.55873287671238</v>
      </c>
      <c r="P444" s="89">
        <v>0.05</v>
      </c>
      <c r="Q444" s="249">
        <f t="shared" si="32"/>
        <v>0</v>
      </c>
    </row>
    <row r="445" spans="2:17" s="90" customFormat="1" x14ac:dyDescent="0.25">
      <c r="B445" s="11">
        <v>441</v>
      </c>
      <c r="C445" s="244" t="s">
        <v>1695</v>
      </c>
      <c r="D445" s="237">
        <v>2</v>
      </c>
      <c r="E445" s="11" t="s">
        <v>62</v>
      </c>
      <c r="F445" s="152">
        <v>42087</v>
      </c>
      <c r="G445" s="58">
        <v>44482</v>
      </c>
      <c r="H445" s="5">
        <f t="shared" si="33"/>
        <v>6.5616438356164384</v>
      </c>
      <c r="I445" s="245">
        <v>8</v>
      </c>
      <c r="J445" s="246">
        <v>0.03</v>
      </c>
      <c r="K445" s="247">
        <f t="shared" si="34"/>
        <v>0.12125</v>
      </c>
      <c r="L445" s="248">
        <v>3990</v>
      </c>
      <c r="M445" s="248">
        <v>0</v>
      </c>
      <c r="N445" s="249">
        <f t="shared" si="30"/>
        <v>3174.4412671232876</v>
      </c>
      <c r="O445" s="249">
        <f t="shared" si="31"/>
        <v>815.55873287671238</v>
      </c>
      <c r="P445" s="89">
        <v>0.05</v>
      </c>
      <c r="Q445" s="249">
        <f t="shared" si="32"/>
        <v>0</v>
      </c>
    </row>
    <row r="446" spans="2:17" s="90" customFormat="1" x14ac:dyDescent="0.25">
      <c r="B446" s="11">
        <v>442</v>
      </c>
      <c r="C446" s="244" t="s">
        <v>1695</v>
      </c>
      <c r="D446" s="237">
        <v>1</v>
      </c>
      <c r="E446" s="11" t="s">
        <v>62</v>
      </c>
      <c r="F446" s="152">
        <v>42087</v>
      </c>
      <c r="G446" s="58">
        <v>44482</v>
      </c>
      <c r="H446" s="5">
        <f t="shared" si="33"/>
        <v>6.5616438356164384</v>
      </c>
      <c r="I446" s="245">
        <v>8</v>
      </c>
      <c r="J446" s="246">
        <v>0.03</v>
      </c>
      <c r="K446" s="247">
        <f t="shared" si="34"/>
        <v>0.12125</v>
      </c>
      <c r="L446" s="248">
        <v>3990</v>
      </c>
      <c r="M446" s="248">
        <v>0</v>
      </c>
      <c r="N446" s="249">
        <f t="shared" si="30"/>
        <v>3174.4412671232876</v>
      </c>
      <c r="O446" s="249">
        <f t="shared" si="31"/>
        <v>815.55873287671238</v>
      </c>
      <c r="P446" s="89">
        <v>0.05</v>
      </c>
      <c r="Q446" s="249">
        <f t="shared" si="32"/>
        <v>0</v>
      </c>
    </row>
    <row r="447" spans="2:17" s="90" customFormat="1" x14ac:dyDescent="0.25">
      <c r="B447" s="11">
        <v>443</v>
      </c>
      <c r="C447" s="244" t="s">
        <v>1695</v>
      </c>
      <c r="D447" s="237">
        <v>1</v>
      </c>
      <c r="E447" s="11" t="s">
        <v>62</v>
      </c>
      <c r="F447" s="152">
        <v>42087</v>
      </c>
      <c r="G447" s="58">
        <v>44482</v>
      </c>
      <c r="H447" s="5">
        <f t="shared" si="33"/>
        <v>6.5616438356164384</v>
      </c>
      <c r="I447" s="245">
        <v>8</v>
      </c>
      <c r="J447" s="246">
        <v>0.03</v>
      </c>
      <c r="K447" s="247">
        <f t="shared" si="34"/>
        <v>0.12125</v>
      </c>
      <c r="L447" s="248">
        <v>3990</v>
      </c>
      <c r="M447" s="248">
        <v>0</v>
      </c>
      <c r="N447" s="249">
        <f t="shared" si="30"/>
        <v>3174.4412671232876</v>
      </c>
      <c r="O447" s="249">
        <f t="shared" si="31"/>
        <v>815.55873287671238</v>
      </c>
      <c r="P447" s="89">
        <v>0.05</v>
      </c>
      <c r="Q447" s="249">
        <f t="shared" si="32"/>
        <v>0</v>
      </c>
    </row>
    <row r="448" spans="2:17" s="90" customFormat="1" x14ac:dyDescent="0.25">
      <c r="B448" s="11">
        <v>444</v>
      </c>
      <c r="C448" s="244" t="s">
        <v>1695</v>
      </c>
      <c r="D448" s="237">
        <v>1</v>
      </c>
      <c r="E448" s="11" t="s">
        <v>62</v>
      </c>
      <c r="F448" s="152">
        <v>42087</v>
      </c>
      <c r="G448" s="58">
        <v>44482</v>
      </c>
      <c r="H448" s="5">
        <f t="shared" si="33"/>
        <v>6.5616438356164384</v>
      </c>
      <c r="I448" s="245">
        <v>8</v>
      </c>
      <c r="J448" s="246">
        <v>0.03</v>
      </c>
      <c r="K448" s="247">
        <f t="shared" si="34"/>
        <v>0.12125</v>
      </c>
      <c r="L448" s="248">
        <v>3990</v>
      </c>
      <c r="M448" s="248">
        <v>0</v>
      </c>
      <c r="N448" s="249">
        <f t="shared" si="30"/>
        <v>3174.4412671232876</v>
      </c>
      <c r="O448" s="249">
        <f t="shared" si="31"/>
        <v>815.55873287671238</v>
      </c>
      <c r="P448" s="89">
        <v>0.05</v>
      </c>
      <c r="Q448" s="249">
        <f t="shared" si="32"/>
        <v>0</v>
      </c>
    </row>
    <row r="449" spans="2:17" s="90" customFormat="1" x14ac:dyDescent="0.25">
      <c r="B449" s="11">
        <v>445</v>
      </c>
      <c r="C449" s="244" t="s">
        <v>1695</v>
      </c>
      <c r="D449" s="237">
        <v>2</v>
      </c>
      <c r="E449" s="11" t="s">
        <v>62</v>
      </c>
      <c r="F449" s="152">
        <v>42087</v>
      </c>
      <c r="G449" s="58">
        <v>44482</v>
      </c>
      <c r="H449" s="5">
        <f t="shared" si="33"/>
        <v>6.5616438356164384</v>
      </c>
      <c r="I449" s="245">
        <v>8</v>
      </c>
      <c r="J449" s="246">
        <v>0.03</v>
      </c>
      <c r="K449" s="247">
        <f t="shared" si="34"/>
        <v>0.12125</v>
      </c>
      <c r="L449" s="248">
        <v>3990</v>
      </c>
      <c r="M449" s="248">
        <v>0</v>
      </c>
      <c r="N449" s="249">
        <f t="shared" si="30"/>
        <v>3174.4412671232876</v>
      </c>
      <c r="O449" s="249">
        <f t="shared" si="31"/>
        <v>815.55873287671238</v>
      </c>
      <c r="P449" s="89">
        <v>0.05</v>
      </c>
      <c r="Q449" s="249">
        <f t="shared" si="32"/>
        <v>0</v>
      </c>
    </row>
    <row r="450" spans="2:17" s="90" customFormat="1" x14ac:dyDescent="0.25">
      <c r="B450" s="11">
        <v>446</v>
      </c>
      <c r="C450" s="244" t="s">
        <v>1695</v>
      </c>
      <c r="D450" s="237">
        <v>1</v>
      </c>
      <c r="E450" s="11" t="s">
        <v>62</v>
      </c>
      <c r="F450" s="152">
        <v>42087</v>
      </c>
      <c r="G450" s="58">
        <v>44482</v>
      </c>
      <c r="H450" s="5">
        <f t="shared" si="33"/>
        <v>6.5616438356164384</v>
      </c>
      <c r="I450" s="245">
        <v>8</v>
      </c>
      <c r="J450" s="246">
        <v>0.03</v>
      </c>
      <c r="K450" s="247">
        <f t="shared" si="34"/>
        <v>0.12125</v>
      </c>
      <c r="L450" s="248">
        <v>3990</v>
      </c>
      <c r="M450" s="248">
        <v>0</v>
      </c>
      <c r="N450" s="249">
        <f t="shared" si="30"/>
        <v>3174.4412671232876</v>
      </c>
      <c r="O450" s="249">
        <f t="shared" si="31"/>
        <v>815.55873287671238</v>
      </c>
      <c r="P450" s="89">
        <v>0.05</v>
      </c>
      <c r="Q450" s="249">
        <f t="shared" si="32"/>
        <v>0</v>
      </c>
    </row>
    <row r="451" spans="2:17" s="90" customFormat="1" x14ac:dyDescent="0.25">
      <c r="B451" s="11">
        <v>447</v>
      </c>
      <c r="C451" s="244" t="s">
        <v>1695</v>
      </c>
      <c r="D451" s="237">
        <v>1</v>
      </c>
      <c r="E451" s="11" t="s">
        <v>62</v>
      </c>
      <c r="F451" s="152">
        <v>42087</v>
      </c>
      <c r="G451" s="58">
        <v>44482</v>
      </c>
      <c r="H451" s="5">
        <f t="shared" si="33"/>
        <v>6.5616438356164384</v>
      </c>
      <c r="I451" s="245">
        <v>8</v>
      </c>
      <c r="J451" s="246">
        <v>0.03</v>
      </c>
      <c r="K451" s="247">
        <f t="shared" si="34"/>
        <v>0.12125</v>
      </c>
      <c r="L451" s="248">
        <v>3990</v>
      </c>
      <c r="M451" s="248">
        <v>0</v>
      </c>
      <c r="N451" s="249">
        <f t="shared" si="30"/>
        <v>3174.4412671232876</v>
      </c>
      <c r="O451" s="249">
        <f t="shared" si="31"/>
        <v>815.55873287671238</v>
      </c>
      <c r="P451" s="89">
        <v>0.05</v>
      </c>
      <c r="Q451" s="249">
        <f t="shared" si="32"/>
        <v>0</v>
      </c>
    </row>
    <row r="452" spans="2:17" s="90" customFormat="1" x14ac:dyDescent="0.25">
      <c r="B452" s="11">
        <v>448</v>
      </c>
      <c r="C452" s="244" t="s">
        <v>1695</v>
      </c>
      <c r="D452" s="237">
        <v>40</v>
      </c>
      <c r="E452" s="11" t="s">
        <v>62</v>
      </c>
      <c r="F452" s="152">
        <v>42087</v>
      </c>
      <c r="G452" s="58">
        <v>44482</v>
      </c>
      <c r="H452" s="5">
        <f t="shared" si="33"/>
        <v>6.5616438356164384</v>
      </c>
      <c r="I452" s="245">
        <v>8</v>
      </c>
      <c r="J452" s="246">
        <v>0.03</v>
      </c>
      <c r="K452" s="247">
        <f t="shared" si="34"/>
        <v>0.12125</v>
      </c>
      <c r="L452" s="248">
        <v>3990</v>
      </c>
      <c r="M452" s="248">
        <v>0</v>
      </c>
      <c r="N452" s="249">
        <f t="shared" si="30"/>
        <v>3174.4412671232876</v>
      </c>
      <c r="O452" s="249">
        <f t="shared" si="31"/>
        <v>815.55873287671238</v>
      </c>
      <c r="P452" s="89">
        <v>0.05</v>
      </c>
      <c r="Q452" s="249">
        <f t="shared" si="32"/>
        <v>0</v>
      </c>
    </row>
    <row r="453" spans="2:17" s="90" customFormat="1" x14ac:dyDescent="0.25">
      <c r="B453" s="11">
        <v>449</v>
      </c>
      <c r="C453" s="244" t="s">
        <v>1695</v>
      </c>
      <c r="D453" s="237">
        <v>2</v>
      </c>
      <c r="E453" s="11" t="s">
        <v>62</v>
      </c>
      <c r="F453" s="152">
        <v>42087</v>
      </c>
      <c r="G453" s="58">
        <v>44482</v>
      </c>
      <c r="H453" s="5">
        <f t="shared" si="33"/>
        <v>6.5616438356164384</v>
      </c>
      <c r="I453" s="245">
        <v>8</v>
      </c>
      <c r="J453" s="246">
        <v>0.03</v>
      </c>
      <c r="K453" s="247">
        <f t="shared" si="34"/>
        <v>0.12125</v>
      </c>
      <c r="L453" s="248">
        <v>3990</v>
      </c>
      <c r="M453" s="248">
        <v>0</v>
      </c>
      <c r="N453" s="249">
        <f t="shared" ref="N453:N484" si="35">L453*K453*H453</f>
        <v>3174.4412671232876</v>
      </c>
      <c r="O453" s="249">
        <f t="shared" ref="O453:O484" si="36">MAX(L453-N453,0)</f>
        <v>815.55873287671238</v>
      </c>
      <c r="P453" s="89">
        <v>0.05</v>
      </c>
      <c r="Q453" s="249">
        <f t="shared" ref="Q453:Q484" si="37">IF(M453&lt;=0,0,IF(O453&lt;=J453*L453,J453*L453,O453*(1-P453)))</f>
        <v>0</v>
      </c>
    </row>
    <row r="454" spans="2:17" s="90" customFormat="1" x14ac:dyDescent="0.25">
      <c r="B454" s="11">
        <v>450</v>
      </c>
      <c r="C454" s="244" t="s">
        <v>1695</v>
      </c>
      <c r="D454" s="237">
        <v>30</v>
      </c>
      <c r="E454" s="11" t="s">
        <v>62</v>
      </c>
      <c r="F454" s="152">
        <v>42087</v>
      </c>
      <c r="G454" s="58">
        <v>44482</v>
      </c>
      <c r="H454" s="5">
        <f t="shared" ref="H454:H484" si="38">(G454-F454)/365</f>
        <v>6.5616438356164384</v>
      </c>
      <c r="I454" s="245">
        <v>8</v>
      </c>
      <c r="J454" s="246">
        <v>0.03</v>
      </c>
      <c r="K454" s="247">
        <f t="shared" ref="K454:K484" si="39">(1-J454)/I454</f>
        <v>0.12125</v>
      </c>
      <c r="L454" s="248">
        <v>3990</v>
      </c>
      <c r="M454" s="248">
        <v>0</v>
      </c>
      <c r="N454" s="249">
        <f t="shared" si="35"/>
        <v>3174.4412671232876</v>
      </c>
      <c r="O454" s="249">
        <f t="shared" si="36"/>
        <v>815.55873287671238</v>
      </c>
      <c r="P454" s="89">
        <v>0.05</v>
      </c>
      <c r="Q454" s="249">
        <f t="shared" si="37"/>
        <v>0</v>
      </c>
    </row>
    <row r="455" spans="2:17" s="90" customFormat="1" x14ac:dyDescent="0.25">
      <c r="B455" s="11">
        <v>451</v>
      </c>
      <c r="C455" s="244" t="s">
        <v>1695</v>
      </c>
      <c r="D455" s="237">
        <v>3</v>
      </c>
      <c r="E455" s="11" t="s">
        <v>62</v>
      </c>
      <c r="F455" s="152">
        <v>42087</v>
      </c>
      <c r="G455" s="58">
        <v>44482</v>
      </c>
      <c r="H455" s="5">
        <f t="shared" si="38"/>
        <v>6.5616438356164384</v>
      </c>
      <c r="I455" s="245">
        <v>8</v>
      </c>
      <c r="J455" s="246">
        <v>0.03</v>
      </c>
      <c r="K455" s="247">
        <f t="shared" si="39"/>
        <v>0.12125</v>
      </c>
      <c r="L455" s="248">
        <v>3990</v>
      </c>
      <c r="M455" s="248">
        <v>0</v>
      </c>
      <c r="N455" s="249">
        <f t="shared" si="35"/>
        <v>3174.4412671232876</v>
      </c>
      <c r="O455" s="249">
        <f t="shared" si="36"/>
        <v>815.55873287671238</v>
      </c>
      <c r="P455" s="89">
        <v>0.05</v>
      </c>
      <c r="Q455" s="249">
        <f t="shared" si="37"/>
        <v>0</v>
      </c>
    </row>
    <row r="456" spans="2:17" s="90" customFormat="1" x14ac:dyDescent="0.25">
      <c r="B456" s="11">
        <v>452</v>
      </c>
      <c r="C456" s="244" t="s">
        <v>1695</v>
      </c>
      <c r="D456" s="237">
        <v>2</v>
      </c>
      <c r="E456" s="11" t="s">
        <v>62</v>
      </c>
      <c r="F456" s="152">
        <v>42087</v>
      </c>
      <c r="G456" s="58">
        <v>44482</v>
      </c>
      <c r="H456" s="5">
        <f t="shared" si="38"/>
        <v>6.5616438356164384</v>
      </c>
      <c r="I456" s="245">
        <v>8</v>
      </c>
      <c r="J456" s="246">
        <v>0.03</v>
      </c>
      <c r="K456" s="247">
        <f t="shared" si="39"/>
        <v>0.12125</v>
      </c>
      <c r="L456" s="248">
        <v>3990</v>
      </c>
      <c r="M456" s="248">
        <v>0</v>
      </c>
      <c r="N456" s="249">
        <f t="shared" si="35"/>
        <v>3174.4412671232876</v>
      </c>
      <c r="O456" s="249">
        <f t="shared" si="36"/>
        <v>815.55873287671238</v>
      </c>
      <c r="P456" s="89">
        <v>0.05</v>
      </c>
      <c r="Q456" s="249">
        <f t="shared" si="37"/>
        <v>0</v>
      </c>
    </row>
    <row r="457" spans="2:17" s="90" customFormat="1" x14ac:dyDescent="0.25">
      <c r="B457" s="11">
        <v>453</v>
      </c>
      <c r="C457" s="244" t="s">
        <v>1695</v>
      </c>
      <c r="D457" s="237">
        <v>40</v>
      </c>
      <c r="E457" s="11" t="s">
        <v>62</v>
      </c>
      <c r="F457" s="152">
        <v>42087</v>
      </c>
      <c r="G457" s="58">
        <v>44482</v>
      </c>
      <c r="H457" s="5">
        <f t="shared" si="38"/>
        <v>6.5616438356164384</v>
      </c>
      <c r="I457" s="245">
        <v>8</v>
      </c>
      <c r="J457" s="246">
        <v>0.03</v>
      </c>
      <c r="K457" s="247">
        <f t="shared" si="39"/>
        <v>0.12125</v>
      </c>
      <c r="L457" s="248">
        <v>3990</v>
      </c>
      <c r="M457" s="248">
        <v>0</v>
      </c>
      <c r="N457" s="249">
        <f t="shared" si="35"/>
        <v>3174.4412671232876</v>
      </c>
      <c r="O457" s="249">
        <f t="shared" si="36"/>
        <v>815.55873287671238</v>
      </c>
      <c r="P457" s="89">
        <v>0.05</v>
      </c>
      <c r="Q457" s="249">
        <f t="shared" si="37"/>
        <v>0</v>
      </c>
    </row>
    <row r="458" spans="2:17" s="90" customFormat="1" x14ac:dyDescent="0.25">
      <c r="B458" s="11">
        <v>454</v>
      </c>
      <c r="C458" s="244" t="s">
        <v>1695</v>
      </c>
      <c r="D458" s="237">
        <v>1</v>
      </c>
      <c r="E458" s="11" t="s">
        <v>62</v>
      </c>
      <c r="F458" s="152">
        <v>42087</v>
      </c>
      <c r="G458" s="58">
        <v>44482</v>
      </c>
      <c r="H458" s="5">
        <f t="shared" si="38"/>
        <v>6.5616438356164384</v>
      </c>
      <c r="I458" s="245">
        <v>8</v>
      </c>
      <c r="J458" s="246">
        <v>0.03</v>
      </c>
      <c r="K458" s="247">
        <f t="shared" si="39"/>
        <v>0.12125</v>
      </c>
      <c r="L458" s="248">
        <v>3990</v>
      </c>
      <c r="M458" s="248">
        <v>0</v>
      </c>
      <c r="N458" s="249">
        <f t="shared" si="35"/>
        <v>3174.4412671232876</v>
      </c>
      <c r="O458" s="249">
        <f t="shared" si="36"/>
        <v>815.55873287671238</v>
      </c>
      <c r="P458" s="89">
        <v>0.05</v>
      </c>
      <c r="Q458" s="249">
        <f t="shared" si="37"/>
        <v>0</v>
      </c>
    </row>
    <row r="459" spans="2:17" s="90" customFormat="1" x14ac:dyDescent="0.25">
      <c r="B459" s="11">
        <v>455</v>
      </c>
      <c r="C459" s="244" t="s">
        <v>1695</v>
      </c>
      <c r="D459" s="237">
        <v>26</v>
      </c>
      <c r="E459" s="11" t="s">
        <v>62</v>
      </c>
      <c r="F459" s="152">
        <v>42087</v>
      </c>
      <c r="G459" s="58">
        <v>44482</v>
      </c>
      <c r="H459" s="5">
        <f t="shared" si="38"/>
        <v>6.5616438356164384</v>
      </c>
      <c r="I459" s="245">
        <v>8</v>
      </c>
      <c r="J459" s="246">
        <v>0.03</v>
      </c>
      <c r="K459" s="247">
        <f t="shared" si="39"/>
        <v>0.12125</v>
      </c>
      <c r="L459" s="248">
        <v>3990</v>
      </c>
      <c r="M459" s="248">
        <v>0</v>
      </c>
      <c r="N459" s="249">
        <f t="shared" si="35"/>
        <v>3174.4412671232876</v>
      </c>
      <c r="O459" s="249">
        <f t="shared" si="36"/>
        <v>815.55873287671238</v>
      </c>
      <c r="P459" s="89">
        <v>0.05</v>
      </c>
      <c r="Q459" s="249">
        <f t="shared" si="37"/>
        <v>0</v>
      </c>
    </row>
    <row r="460" spans="2:17" s="90" customFormat="1" x14ac:dyDescent="0.25">
      <c r="B460" s="11">
        <v>456</v>
      </c>
      <c r="C460" s="244" t="s">
        <v>1695</v>
      </c>
      <c r="D460" s="237">
        <v>52</v>
      </c>
      <c r="E460" s="11" t="s">
        <v>62</v>
      </c>
      <c r="F460" s="152">
        <v>42087</v>
      </c>
      <c r="G460" s="58">
        <v>44482</v>
      </c>
      <c r="H460" s="5">
        <f t="shared" si="38"/>
        <v>6.5616438356164384</v>
      </c>
      <c r="I460" s="245">
        <v>8</v>
      </c>
      <c r="J460" s="246">
        <v>0.03</v>
      </c>
      <c r="K460" s="247">
        <f t="shared" si="39"/>
        <v>0.12125</v>
      </c>
      <c r="L460" s="248">
        <v>3990</v>
      </c>
      <c r="M460" s="248">
        <v>0</v>
      </c>
      <c r="N460" s="249">
        <f t="shared" si="35"/>
        <v>3174.4412671232876</v>
      </c>
      <c r="O460" s="249">
        <f t="shared" si="36"/>
        <v>815.55873287671238</v>
      </c>
      <c r="P460" s="89">
        <v>0.05</v>
      </c>
      <c r="Q460" s="249">
        <f t="shared" si="37"/>
        <v>0</v>
      </c>
    </row>
    <row r="461" spans="2:17" s="90" customFormat="1" x14ac:dyDescent="0.25">
      <c r="B461" s="11">
        <v>457</v>
      </c>
      <c r="C461" s="244" t="s">
        <v>1695</v>
      </c>
      <c r="D461" s="237">
        <v>52</v>
      </c>
      <c r="E461" s="11" t="s">
        <v>62</v>
      </c>
      <c r="F461" s="152">
        <v>42087</v>
      </c>
      <c r="G461" s="58">
        <v>44482</v>
      </c>
      <c r="H461" s="5">
        <f t="shared" si="38"/>
        <v>6.5616438356164384</v>
      </c>
      <c r="I461" s="245">
        <v>8</v>
      </c>
      <c r="J461" s="246">
        <v>0.03</v>
      </c>
      <c r="K461" s="247">
        <f t="shared" si="39"/>
        <v>0.12125</v>
      </c>
      <c r="L461" s="248">
        <v>3990</v>
      </c>
      <c r="M461" s="248">
        <v>0</v>
      </c>
      <c r="N461" s="249">
        <f t="shared" si="35"/>
        <v>3174.4412671232876</v>
      </c>
      <c r="O461" s="249">
        <f t="shared" si="36"/>
        <v>815.55873287671238</v>
      </c>
      <c r="P461" s="89">
        <v>0.05</v>
      </c>
      <c r="Q461" s="249">
        <f t="shared" si="37"/>
        <v>0</v>
      </c>
    </row>
    <row r="462" spans="2:17" s="90" customFormat="1" x14ac:dyDescent="0.25">
      <c r="B462" s="11">
        <v>458</v>
      </c>
      <c r="C462" s="244" t="s">
        <v>1695</v>
      </c>
      <c r="D462" s="237">
        <v>52</v>
      </c>
      <c r="E462" s="11" t="s">
        <v>62</v>
      </c>
      <c r="F462" s="152">
        <v>42087</v>
      </c>
      <c r="G462" s="58">
        <v>44482</v>
      </c>
      <c r="H462" s="5">
        <f t="shared" si="38"/>
        <v>6.5616438356164384</v>
      </c>
      <c r="I462" s="245">
        <v>8</v>
      </c>
      <c r="J462" s="246">
        <v>0.03</v>
      </c>
      <c r="K462" s="247">
        <f t="shared" si="39"/>
        <v>0.12125</v>
      </c>
      <c r="L462" s="248">
        <v>3990</v>
      </c>
      <c r="M462" s="248">
        <v>0</v>
      </c>
      <c r="N462" s="249">
        <f t="shared" si="35"/>
        <v>3174.4412671232876</v>
      </c>
      <c r="O462" s="249">
        <f t="shared" si="36"/>
        <v>815.55873287671238</v>
      </c>
      <c r="P462" s="89">
        <v>0.05</v>
      </c>
      <c r="Q462" s="249">
        <f t="shared" si="37"/>
        <v>0</v>
      </c>
    </row>
    <row r="463" spans="2:17" s="90" customFormat="1" x14ac:dyDescent="0.25">
      <c r="B463" s="11">
        <v>459</v>
      </c>
      <c r="C463" s="244" t="s">
        <v>1696</v>
      </c>
      <c r="D463" s="237">
        <v>52</v>
      </c>
      <c r="E463" s="11" t="s">
        <v>62</v>
      </c>
      <c r="F463" s="152">
        <v>42551</v>
      </c>
      <c r="G463" s="58">
        <v>44482</v>
      </c>
      <c r="H463" s="5">
        <f t="shared" si="38"/>
        <v>5.2904109589041095</v>
      </c>
      <c r="I463" s="245">
        <v>8</v>
      </c>
      <c r="J463" s="246">
        <v>0.03</v>
      </c>
      <c r="K463" s="247">
        <f t="shared" si="39"/>
        <v>0.12125</v>
      </c>
      <c r="L463" s="248">
        <v>8015</v>
      </c>
      <c r="M463" s="248">
        <v>0</v>
      </c>
      <c r="N463" s="249">
        <f t="shared" si="35"/>
        <v>5141.3205650684931</v>
      </c>
      <c r="O463" s="249">
        <f t="shared" si="36"/>
        <v>2873.6794349315069</v>
      </c>
      <c r="P463" s="89">
        <v>0.05</v>
      </c>
      <c r="Q463" s="249">
        <f t="shared" si="37"/>
        <v>0</v>
      </c>
    </row>
    <row r="464" spans="2:17" s="90" customFormat="1" x14ac:dyDescent="0.25">
      <c r="B464" s="11">
        <v>460</v>
      </c>
      <c r="C464" s="244" t="s">
        <v>1697</v>
      </c>
      <c r="D464" s="237">
        <v>52</v>
      </c>
      <c r="E464" s="11" t="s">
        <v>62</v>
      </c>
      <c r="F464" s="152">
        <v>42833</v>
      </c>
      <c r="G464" s="58">
        <v>44482</v>
      </c>
      <c r="H464" s="5">
        <f t="shared" si="38"/>
        <v>4.5178082191780824</v>
      </c>
      <c r="I464" s="245">
        <v>8</v>
      </c>
      <c r="J464" s="246">
        <v>0.03</v>
      </c>
      <c r="K464" s="247">
        <f t="shared" si="39"/>
        <v>0.12125</v>
      </c>
      <c r="L464" s="248">
        <v>1774.75</v>
      </c>
      <c r="M464" s="248">
        <v>0</v>
      </c>
      <c r="N464" s="249">
        <f t="shared" si="35"/>
        <v>972.180091609589</v>
      </c>
      <c r="O464" s="249">
        <f t="shared" si="36"/>
        <v>802.569908390411</v>
      </c>
      <c r="P464" s="89">
        <v>0.05</v>
      </c>
      <c r="Q464" s="249">
        <f t="shared" si="37"/>
        <v>0</v>
      </c>
    </row>
    <row r="465" spans="2:17" s="90" customFormat="1" x14ac:dyDescent="0.25">
      <c r="B465" s="11">
        <v>461</v>
      </c>
      <c r="C465" s="244" t="s">
        <v>1697</v>
      </c>
      <c r="D465" s="237">
        <v>52</v>
      </c>
      <c r="E465" s="11" t="s">
        <v>62</v>
      </c>
      <c r="F465" s="152">
        <v>42833</v>
      </c>
      <c r="G465" s="58">
        <v>44482</v>
      </c>
      <c r="H465" s="5">
        <f t="shared" si="38"/>
        <v>4.5178082191780824</v>
      </c>
      <c r="I465" s="245">
        <v>8</v>
      </c>
      <c r="J465" s="246">
        <v>0.03</v>
      </c>
      <c r="K465" s="247">
        <f t="shared" si="39"/>
        <v>0.12125</v>
      </c>
      <c r="L465" s="248">
        <v>1774.75</v>
      </c>
      <c r="M465" s="248">
        <v>0</v>
      </c>
      <c r="N465" s="249">
        <f t="shared" si="35"/>
        <v>972.180091609589</v>
      </c>
      <c r="O465" s="249">
        <f t="shared" si="36"/>
        <v>802.569908390411</v>
      </c>
      <c r="P465" s="89">
        <v>0.05</v>
      </c>
      <c r="Q465" s="249">
        <f t="shared" si="37"/>
        <v>0</v>
      </c>
    </row>
    <row r="466" spans="2:17" s="90" customFormat="1" x14ac:dyDescent="0.25">
      <c r="B466" s="11">
        <v>462</v>
      </c>
      <c r="C466" s="244" t="s">
        <v>1697</v>
      </c>
      <c r="D466" s="237">
        <v>52</v>
      </c>
      <c r="E466" s="11" t="s">
        <v>62</v>
      </c>
      <c r="F466" s="152">
        <v>42833</v>
      </c>
      <c r="G466" s="58">
        <v>44482</v>
      </c>
      <c r="H466" s="5">
        <f t="shared" si="38"/>
        <v>4.5178082191780824</v>
      </c>
      <c r="I466" s="245">
        <v>8</v>
      </c>
      <c r="J466" s="246">
        <v>0.03</v>
      </c>
      <c r="K466" s="247">
        <f t="shared" si="39"/>
        <v>0.12125</v>
      </c>
      <c r="L466" s="248">
        <v>1774.75</v>
      </c>
      <c r="M466" s="248">
        <v>0</v>
      </c>
      <c r="N466" s="249">
        <f t="shared" si="35"/>
        <v>972.180091609589</v>
      </c>
      <c r="O466" s="249">
        <f t="shared" si="36"/>
        <v>802.569908390411</v>
      </c>
      <c r="P466" s="89">
        <v>0.05</v>
      </c>
      <c r="Q466" s="249">
        <f t="shared" si="37"/>
        <v>0</v>
      </c>
    </row>
    <row r="467" spans="2:17" s="90" customFormat="1" x14ac:dyDescent="0.25">
      <c r="B467" s="11">
        <v>463</v>
      </c>
      <c r="C467" s="244" t="s">
        <v>1697</v>
      </c>
      <c r="D467" s="237">
        <v>52</v>
      </c>
      <c r="E467" s="11" t="s">
        <v>62</v>
      </c>
      <c r="F467" s="152">
        <v>42833</v>
      </c>
      <c r="G467" s="58">
        <v>44482</v>
      </c>
      <c r="H467" s="5">
        <f t="shared" si="38"/>
        <v>4.5178082191780824</v>
      </c>
      <c r="I467" s="245">
        <v>8</v>
      </c>
      <c r="J467" s="246">
        <v>0.03</v>
      </c>
      <c r="K467" s="247">
        <f t="shared" si="39"/>
        <v>0.12125</v>
      </c>
      <c r="L467" s="248">
        <v>1774.75</v>
      </c>
      <c r="M467" s="248">
        <v>0</v>
      </c>
      <c r="N467" s="249">
        <f t="shared" si="35"/>
        <v>972.180091609589</v>
      </c>
      <c r="O467" s="249">
        <f t="shared" si="36"/>
        <v>802.569908390411</v>
      </c>
      <c r="P467" s="89">
        <v>0.05</v>
      </c>
      <c r="Q467" s="249">
        <f t="shared" si="37"/>
        <v>0</v>
      </c>
    </row>
    <row r="468" spans="2:17" s="90" customFormat="1" x14ac:dyDescent="0.25">
      <c r="B468" s="11">
        <v>464</v>
      </c>
      <c r="C468" s="244" t="s">
        <v>1697</v>
      </c>
      <c r="D468" s="237">
        <v>1</v>
      </c>
      <c r="E468" s="11" t="s">
        <v>65</v>
      </c>
      <c r="F468" s="152">
        <v>42833</v>
      </c>
      <c r="G468" s="58">
        <v>44482</v>
      </c>
      <c r="H468" s="5">
        <f t="shared" si="38"/>
        <v>4.5178082191780824</v>
      </c>
      <c r="I468" s="245">
        <v>8</v>
      </c>
      <c r="J468" s="246">
        <v>0.03</v>
      </c>
      <c r="K468" s="247">
        <f t="shared" si="39"/>
        <v>0.12125</v>
      </c>
      <c r="L468" s="248">
        <v>1774.75</v>
      </c>
      <c r="M468" s="248">
        <v>0</v>
      </c>
      <c r="N468" s="249">
        <f t="shared" si="35"/>
        <v>972.180091609589</v>
      </c>
      <c r="O468" s="249">
        <f t="shared" si="36"/>
        <v>802.569908390411</v>
      </c>
      <c r="P468" s="89">
        <v>0.05</v>
      </c>
      <c r="Q468" s="249">
        <f t="shared" si="37"/>
        <v>0</v>
      </c>
    </row>
    <row r="469" spans="2:17" s="90" customFormat="1" x14ac:dyDescent="0.25">
      <c r="B469" s="11">
        <v>465</v>
      </c>
      <c r="C469" s="244" t="s">
        <v>1697</v>
      </c>
      <c r="D469" s="237">
        <v>64</v>
      </c>
      <c r="E469" s="11" t="s">
        <v>62</v>
      </c>
      <c r="F469" s="152">
        <v>42833</v>
      </c>
      <c r="G469" s="58">
        <v>44482</v>
      </c>
      <c r="H469" s="5">
        <f t="shared" si="38"/>
        <v>4.5178082191780824</v>
      </c>
      <c r="I469" s="245">
        <v>8</v>
      </c>
      <c r="J469" s="246">
        <v>0.03</v>
      </c>
      <c r="K469" s="247">
        <f t="shared" si="39"/>
        <v>0.12125</v>
      </c>
      <c r="L469" s="248">
        <v>1774.75</v>
      </c>
      <c r="M469" s="248">
        <v>0</v>
      </c>
      <c r="N469" s="249">
        <f t="shared" si="35"/>
        <v>972.180091609589</v>
      </c>
      <c r="O469" s="249">
        <f t="shared" si="36"/>
        <v>802.569908390411</v>
      </c>
      <c r="P469" s="89">
        <v>0.05</v>
      </c>
      <c r="Q469" s="249">
        <f t="shared" si="37"/>
        <v>0</v>
      </c>
    </row>
    <row r="470" spans="2:17" s="90" customFormat="1" x14ac:dyDescent="0.25">
      <c r="B470" s="11">
        <v>466</v>
      </c>
      <c r="C470" s="244" t="s">
        <v>1697</v>
      </c>
      <c r="D470" s="237">
        <v>46</v>
      </c>
      <c r="E470" s="11" t="s">
        <v>62</v>
      </c>
      <c r="F470" s="152">
        <v>42833</v>
      </c>
      <c r="G470" s="58">
        <v>44482</v>
      </c>
      <c r="H470" s="5">
        <f t="shared" si="38"/>
        <v>4.5178082191780824</v>
      </c>
      <c r="I470" s="245">
        <v>8</v>
      </c>
      <c r="J470" s="246">
        <v>0.03</v>
      </c>
      <c r="K470" s="247">
        <f t="shared" si="39"/>
        <v>0.12125</v>
      </c>
      <c r="L470" s="248">
        <v>1774.75</v>
      </c>
      <c r="M470" s="248">
        <v>0</v>
      </c>
      <c r="N470" s="249">
        <f t="shared" si="35"/>
        <v>972.180091609589</v>
      </c>
      <c r="O470" s="249">
        <f t="shared" si="36"/>
        <v>802.569908390411</v>
      </c>
      <c r="P470" s="89">
        <v>0.05</v>
      </c>
      <c r="Q470" s="249">
        <f t="shared" si="37"/>
        <v>0</v>
      </c>
    </row>
    <row r="471" spans="2:17" s="90" customFormat="1" x14ac:dyDescent="0.25">
      <c r="B471" s="11">
        <v>467</v>
      </c>
      <c r="C471" s="244" t="s">
        <v>1697</v>
      </c>
      <c r="D471" s="237">
        <v>24</v>
      </c>
      <c r="E471" s="11" t="s">
        <v>62</v>
      </c>
      <c r="F471" s="152">
        <v>42833</v>
      </c>
      <c r="G471" s="58">
        <v>44482</v>
      </c>
      <c r="H471" s="5">
        <f t="shared" si="38"/>
        <v>4.5178082191780824</v>
      </c>
      <c r="I471" s="245">
        <v>8</v>
      </c>
      <c r="J471" s="246">
        <v>0.03</v>
      </c>
      <c r="K471" s="247">
        <f t="shared" si="39"/>
        <v>0.12125</v>
      </c>
      <c r="L471" s="248">
        <v>1774.75</v>
      </c>
      <c r="M471" s="248">
        <v>0</v>
      </c>
      <c r="N471" s="249">
        <f t="shared" si="35"/>
        <v>972.180091609589</v>
      </c>
      <c r="O471" s="249">
        <f t="shared" si="36"/>
        <v>802.569908390411</v>
      </c>
      <c r="P471" s="89">
        <v>0.05</v>
      </c>
      <c r="Q471" s="249">
        <f t="shared" si="37"/>
        <v>0</v>
      </c>
    </row>
    <row r="472" spans="2:17" s="90" customFormat="1" x14ac:dyDescent="0.25">
      <c r="B472" s="11">
        <v>468</v>
      </c>
      <c r="C472" s="244" t="s">
        <v>1697</v>
      </c>
      <c r="D472" s="237">
        <v>48</v>
      </c>
      <c r="E472" s="11" t="s">
        <v>62</v>
      </c>
      <c r="F472" s="152">
        <v>42833</v>
      </c>
      <c r="G472" s="58">
        <v>44482</v>
      </c>
      <c r="H472" s="5">
        <f t="shared" si="38"/>
        <v>4.5178082191780824</v>
      </c>
      <c r="I472" s="245">
        <v>8</v>
      </c>
      <c r="J472" s="246">
        <v>0.03</v>
      </c>
      <c r="K472" s="247">
        <f t="shared" si="39"/>
        <v>0.12125</v>
      </c>
      <c r="L472" s="248">
        <v>1774.75</v>
      </c>
      <c r="M472" s="248">
        <v>0</v>
      </c>
      <c r="N472" s="249">
        <f t="shared" si="35"/>
        <v>972.180091609589</v>
      </c>
      <c r="O472" s="249">
        <f t="shared" si="36"/>
        <v>802.569908390411</v>
      </c>
      <c r="P472" s="89">
        <v>0.05</v>
      </c>
      <c r="Q472" s="249">
        <f t="shared" si="37"/>
        <v>0</v>
      </c>
    </row>
    <row r="473" spans="2:17" s="90" customFormat="1" x14ac:dyDescent="0.25">
      <c r="B473" s="11">
        <v>469</v>
      </c>
      <c r="C473" s="244" t="s">
        <v>1697</v>
      </c>
      <c r="D473" s="237">
        <v>29</v>
      </c>
      <c r="E473" s="11" t="s">
        <v>62</v>
      </c>
      <c r="F473" s="152">
        <v>42833</v>
      </c>
      <c r="G473" s="58">
        <v>44482</v>
      </c>
      <c r="H473" s="5">
        <f t="shared" si="38"/>
        <v>4.5178082191780824</v>
      </c>
      <c r="I473" s="245">
        <v>8</v>
      </c>
      <c r="J473" s="246">
        <v>0.03</v>
      </c>
      <c r="K473" s="247">
        <f t="shared" si="39"/>
        <v>0.12125</v>
      </c>
      <c r="L473" s="248">
        <v>1774.75</v>
      </c>
      <c r="M473" s="248">
        <v>0</v>
      </c>
      <c r="N473" s="249">
        <f t="shared" si="35"/>
        <v>972.180091609589</v>
      </c>
      <c r="O473" s="249">
        <f t="shared" si="36"/>
        <v>802.569908390411</v>
      </c>
      <c r="P473" s="89">
        <v>0.05</v>
      </c>
      <c r="Q473" s="249">
        <f t="shared" si="37"/>
        <v>0</v>
      </c>
    </row>
    <row r="474" spans="2:17" s="90" customFormat="1" x14ac:dyDescent="0.25">
      <c r="B474" s="11">
        <v>470</v>
      </c>
      <c r="C474" s="244" t="s">
        <v>1698</v>
      </c>
      <c r="D474" s="250">
        <v>1220.99</v>
      </c>
      <c r="E474" s="11" t="s">
        <v>65</v>
      </c>
      <c r="F474" s="152">
        <v>42972</v>
      </c>
      <c r="G474" s="58">
        <v>44482</v>
      </c>
      <c r="H474" s="5">
        <f t="shared" si="38"/>
        <v>4.1369863013698627</v>
      </c>
      <c r="I474" s="245">
        <v>8</v>
      </c>
      <c r="J474" s="246">
        <v>0.03</v>
      </c>
      <c r="K474" s="247">
        <f t="shared" si="39"/>
        <v>0.12125</v>
      </c>
      <c r="L474" s="248">
        <v>22400</v>
      </c>
      <c r="M474" s="248">
        <v>0</v>
      </c>
      <c r="N474" s="249">
        <f t="shared" si="35"/>
        <v>11236.054794520547</v>
      </c>
      <c r="O474" s="249">
        <f t="shared" si="36"/>
        <v>11163.945205479453</v>
      </c>
      <c r="P474" s="89">
        <v>0.05</v>
      </c>
      <c r="Q474" s="249">
        <f t="shared" si="37"/>
        <v>0</v>
      </c>
    </row>
    <row r="475" spans="2:17" s="90" customFormat="1" x14ac:dyDescent="0.25">
      <c r="B475" s="11">
        <v>471</v>
      </c>
      <c r="C475" s="244" t="s">
        <v>1699</v>
      </c>
      <c r="D475" s="237">
        <v>3</v>
      </c>
      <c r="E475" s="11" t="s">
        <v>62</v>
      </c>
      <c r="F475" s="152">
        <v>43984</v>
      </c>
      <c r="G475" s="58">
        <v>44482</v>
      </c>
      <c r="H475" s="5">
        <f t="shared" si="38"/>
        <v>1.3643835616438356</v>
      </c>
      <c r="I475" s="245">
        <v>8</v>
      </c>
      <c r="J475" s="246">
        <v>0.03</v>
      </c>
      <c r="K475" s="247">
        <f t="shared" si="39"/>
        <v>0.12125</v>
      </c>
      <c r="L475" s="248">
        <v>2478</v>
      </c>
      <c r="M475" s="248">
        <v>0</v>
      </c>
      <c r="N475" s="249">
        <f t="shared" si="35"/>
        <v>409.93927397260268</v>
      </c>
      <c r="O475" s="249">
        <f t="shared" si="36"/>
        <v>2068.0607260273973</v>
      </c>
      <c r="P475" s="89">
        <v>0.05</v>
      </c>
      <c r="Q475" s="249">
        <f t="shared" si="37"/>
        <v>0</v>
      </c>
    </row>
    <row r="476" spans="2:17" s="90" customFormat="1" x14ac:dyDescent="0.25">
      <c r="B476" s="11">
        <v>472</v>
      </c>
      <c r="C476" s="244" t="s">
        <v>1699</v>
      </c>
      <c r="D476" s="237">
        <v>8</v>
      </c>
      <c r="E476" s="11" t="s">
        <v>62</v>
      </c>
      <c r="F476" s="152">
        <v>43984</v>
      </c>
      <c r="G476" s="58">
        <v>44482</v>
      </c>
      <c r="H476" s="5">
        <f t="shared" si="38"/>
        <v>1.3643835616438356</v>
      </c>
      <c r="I476" s="245">
        <v>8</v>
      </c>
      <c r="J476" s="246">
        <v>0.03</v>
      </c>
      <c r="K476" s="247">
        <f t="shared" si="39"/>
        <v>0.12125</v>
      </c>
      <c r="L476" s="248">
        <v>2478</v>
      </c>
      <c r="M476" s="248">
        <v>0</v>
      </c>
      <c r="N476" s="249">
        <f t="shared" si="35"/>
        <v>409.93927397260268</v>
      </c>
      <c r="O476" s="249">
        <f t="shared" si="36"/>
        <v>2068.0607260273973</v>
      </c>
      <c r="P476" s="89">
        <v>0.05</v>
      </c>
      <c r="Q476" s="249">
        <f t="shared" si="37"/>
        <v>0</v>
      </c>
    </row>
    <row r="477" spans="2:17" s="90" customFormat="1" x14ac:dyDescent="0.25">
      <c r="B477" s="11">
        <v>473</v>
      </c>
      <c r="C477" s="244" t="s">
        <v>1699</v>
      </c>
      <c r="D477" s="237">
        <v>2</v>
      </c>
      <c r="E477" s="11" t="s">
        <v>62</v>
      </c>
      <c r="F477" s="152">
        <v>43984</v>
      </c>
      <c r="G477" s="58">
        <v>44482</v>
      </c>
      <c r="H477" s="5">
        <f t="shared" si="38"/>
        <v>1.3643835616438356</v>
      </c>
      <c r="I477" s="245">
        <v>8</v>
      </c>
      <c r="J477" s="246">
        <v>0.03</v>
      </c>
      <c r="K477" s="247">
        <f t="shared" si="39"/>
        <v>0.12125</v>
      </c>
      <c r="L477" s="248">
        <v>2478</v>
      </c>
      <c r="M477" s="248">
        <v>0</v>
      </c>
      <c r="N477" s="249">
        <f t="shared" si="35"/>
        <v>409.93927397260268</v>
      </c>
      <c r="O477" s="249">
        <f t="shared" si="36"/>
        <v>2068.0607260273973</v>
      </c>
      <c r="P477" s="89">
        <v>0.05</v>
      </c>
      <c r="Q477" s="249">
        <f t="shared" si="37"/>
        <v>0</v>
      </c>
    </row>
    <row r="478" spans="2:17" s="90" customFormat="1" x14ac:dyDescent="0.25">
      <c r="B478" s="11">
        <v>474</v>
      </c>
      <c r="C478" s="244" t="s">
        <v>1699</v>
      </c>
      <c r="D478" s="237">
        <v>2</v>
      </c>
      <c r="E478" s="11" t="s">
        <v>62</v>
      </c>
      <c r="F478" s="152">
        <v>43984</v>
      </c>
      <c r="G478" s="58">
        <v>44482</v>
      </c>
      <c r="H478" s="5">
        <f t="shared" si="38"/>
        <v>1.3643835616438356</v>
      </c>
      <c r="I478" s="245">
        <v>8</v>
      </c>
      <c r="J478" s="246">
        <v>0.03</v>
      </c>
      <c r="K478" s="247">
        <f t="shared" si="39"/>
        <v>0.12125</v>
      </c>
      <c r="L478" s="248">
        <v>2478</v>
      </c>
      <c r="M478" s="248">
        <v>0</v>
      </c>
      <c r="N478" s="249">
        <f t="shared" si="35"/>
        <v>409.93927397260268</v>
      </c>
      <c r="O478" s="249">
        <f t="shared" si="36"/>
        <v>2068.0607260273973</v>
      </c>
      <c r="P478" s="89">
        <v>0.05</v>
      </c>
      <c r="Q478" s="249">
        <f t="shared" si="37"/>
        <v>0</v>
      </c>
    </row>
    <row r="479" spans="2:17" s="90" customFormat="1" x14ac:dyDescent="0.25">
      <c r="B479" s="11">
        <v>475</v>
      </c>
      <c r="C479" s="244" t="s">
        <v>1699</v>
      </c>
      <c r="D479" s="237">
        <v>1</v>
      </c>
      <c r="E479" s="11" t="s">
        <v>62</v>
      </c>
      <c r="F479" s="152">
        <v>43984</v>
      </c>
      <c r="G479" s="58">
        <v>44482</v>
      </c>
      <c r="H479" s="5">
        <f t="shared" si="38"/>
        <v>1.3643835616438356</v>
      </c>
      <c r="I479" s="245">
        <v>8</v>
      </c>
      <c r="J479" s="246">
        <v>0.03</v>
      </c>
      <c r="K479" s="247">
        <f t="shared" si="39"/>
        <v>0.12125</v>
      </c>
      <c r="L479" s="248">
        <v>2478</v>
      </c>
      <c r="M479" s="248">
        <v>0</v>
      </c>
      <c r="N479" s="249">
        <f t="shared" si="35"/>
        <v>409.93927397260268</v>
      </c>
      <c r="O479" s="249">
        <f t="shared" si="36"/>
        <v>2068.0607260273973</v>
      </c>
      <c r="P479" s="89">
        <v>0.05</v>
      </c>
      <c r="Q479" s="249">
        <f t="shared" si="37"/>
        <v>0</v>
      </c>
    </row>
    <row r="480" spans="2:17" s="90" customFormat="1" x14ac:dyDescent="0.25">
      <c r="B480" s="11">
        <v>476</v>
      </c>
      <c r="C480" s="244" t="s">
        <v>1699</v>
      </c>
      <c r="D480" s="237">
        <v>2</v>
      </c>
      <c r="E480" s="11" t="s">
        <v>62</v>
      </c>
      <c r="F480" s="152">
        <v>43984</v>
      </c>
      <c r="G480" s="58">
        <v>44482</v>
      </c>
      <c r="H480" s="5">
        <f t="shared" si="38"/>
        <v>1.3643835616438356</v>
      </c>
      <c r="I480" s="245">
        <v>8</v>
      </c>
      <c r="J480" s="246">
        <v>0.03</v>
      </c>
      <c r="K480" s="247">
        <f t="shared" si="39"/>
        <v>0.12125</v>
      </c>
      <c r="L480" s="248">
        <v>2478</v>
      </c>
      <c r="M480" s="248">
        <v>0</v>
      </c>
      <c r="N480" s="249">
        <f t="shared" si="35"/>
        <v>409.93927397260268</v>
      </c>
      <c r="O480" s="249">
        <f t="shared" si="36"/>
        <v>2068.0607260273973</v>
      </c>
      <c r="P480" s="89">
        <v>0.05</v>
      </c>
      <c r="Q480" s="249">
        <f t="shared" si="37"/>
        <v>0</v>
      </c>
    </row>
    <row r="481" spans="2:17" s="90" customFormat="1" x14ac:dyDescent="0.25">
      <c r="B481" s="11">
        <v>477</v>
      </c>
      <c r="C481" s="244" t="s">
        <v>1699</v>
      </c>
      <c r="D481" s="237">
        <v>1</v>
      </c>
      <c r="E481" s="11" t="s">
        <v>65</v>
      </c>
      <c r="F481" s="152">
        <v>43984</v>
      </c>
      <c r="G481" s="58">
        <v>44482</v>
      </c>
      <c r="H481" s="5">
        <f t="shared" si="38"/>
        <v>1.3643835616438356</v>
      </c>
      <c r="I481" s="245">
        <v>8</v>
      </c>
      <c r="J481" s="246">
        <v>0.03</v>
      </c>
      <c r="K481" s="247">
        <f t="shared" si="39"/>
        <v>0.12125</v>
      </c>
      <c r="L481" s="248">
        <v>2478</v>
      </c>
      <c r="M481" s="248">
        <v>0</v>
      </c>
      <c r="N481" s="249">
        <f t="shared" si="35"/>
        <v>409.93927397260268</v>
      </c>
      <c r="O481" s="249">
        <f t="shared" si="36"/>
        <v>2068.0607260273973</v>
      </c>
      <c r="P481" s="89">
        <v>0.05</v>
      </c>
      <c r="Q481" s="249">
        <f t="shared" si="37"/>
        <v>0</v>
      </c>
    </row>
    <row r="482" spans="2:17" s="90" customFormat="1" x14ac:dyDescent="0.25">
      <c r="B482" s="11">
        <v>478</v>
      </c>
      <c r="C482" s="244" t="s">
        <v>1699</v>
      </c>
      <c r="D482" s="237">
        <v>1</v>
      </c>
      <c r="E482" s="11" t="s">
        <v>65</v>
      </c>
      <c r="F482" s="152">
        <v>43984</v>
      </c>
      <c r="G482" s="58">
        <v>44482</v>
      </c>
      <c r="H482" s="5">
        <f t="shared" si="38"/>
        <v>1.3643835616438356</v>
      </c>
      <c r="I482" s="245">
        <v>8</v>
      </c>
      <c r="J482" s="246">
        <v>0.03</v>
      </c>
      <c r="K482" s="247">
        <f t="shared" si="39"/>
        <v>0.12125</v>
      </c>
      <c r="L482" s="248">
        <v>2478</v>
      </c>
      <c r="M482" s="248">
        <v>0</v>
      </c>
      <c r="N482" s="249">
        <f t="shared" si="35"/>
        <v>409.93927397260268</v>
      </c>
      <c r="O482" s="249">
        <f t="shared" si="36"/>
        <v>2068.0607260273973</v>
      </c>
      <c r="P482" s="89">
        <v>0.05</v>
      </c>
      <c r="Q482" s="249">
        <f t="shared" si="37"/>
        <v>0</v>
      </c>
    </row>
    <row r="483" spans="2:17" s="90" customFormat="1" x14ac:dyDescent="0.25">
      <c r="B483" s="11">
        <v>479</v>
      </c>
      <c r="C483" s="244" t="s">
        <v>1699</v>
      </c>
      <c r="D483" s="237">
        <v>1</v>
      </c>
      <c r="E483" s="11" t="s">
        <v>65</v>
      </c>
      <c r="F483" s="152">
        <v>43984</v>
      </c>
      <c r="G483" s="58">
        <v>44482</v>
      </c>
      <c r="H483" s="5">
        <f t="shared" si="38"/>
        <v>1.3643835616438356</v>
      </c>
      <c r="I483" s="245">
        <v>8</v>
      </c>
      <c r="J483" s="246">
        <v>0.03</v>
      </c>
      <c r="K483" s="247">
        <f t="shared" si="39"/>
        <v>0.12125</v>
      </c>
      <c r="L483" s="248">
        <v>2478</v>
      </c>
      <c r="M483" s="248">
        <v>0</v>
      </c>
      <c r="N483" s="249">
        <f t="shared" si="35"/>
        <v>409.93927397260268</v>
      </c>
      <c r="O483" s="249">
        <f t="shared" si="36"/>
        <v>2068.0607260273973</v>
      </c>
      <c r="P483" s="89">
        <v>0.05</v>
      </c>
      <c r="Q483" s="249">
        <f t="shared" si="37"/>
        <v>0</v>
      </c>
    </row>
    <row r="484" spans="2:17" s="90" customFormat="1" x14ac:dyDescent="0.25">
      <c r="B484" s="11">
        <v>480</v>
      </c>
      <c r="C484" s="244" t="s">
        <v>1700</v>
      </c>
      <c r="D484" s="237">
        <v>1</v>
      </c>
      <c r="E484" s="11" t="s">
        <v>65</v>
      </c>
      <c r="F484" s="152">
        <v>44208</v>
      </c>
      <c r="G484" s="58">
        <v>44482</v>
      </c>
      <c r="H484" s="5">
        <f t="shared" si="38"/>
        <v>0.75068493150684934</v>
      </c>
      <c r="I484" s="245">
        <v>5</v>
      </c>
      <c r="J484" s="246">
        <v>0.03</v>
      </c>
      <c r="K484" s="247">
        <f t="shared" si="39"/>
        <v>0.19400000000000001</v>
      </c>
      <c r="L484" s="248">
        <v>4956</v>
      </c>
      <c r="M484" s="248">
        <v>0</v>
      </c>
      <c r="N484" s="249">
        <f t="shared" si="35"/>
        <v>721.7565369863014</v>
      </c>
      <c r="O484" s="249">
        <f t="shared" si="36"/>
        <v>4234.2434630136986</v>
      </c>
      <c r="P484" s="89">
        <v>0.05</v>
      </c>
      <c r="Q484" s="249">
        <f t="shared" si="37"/>
        <v>0</v>
      </c>
    </row>
    <row r="485" spans="2:17" s="253" customFormat="1" x14ac:dyDescent="0.25">
      <c r="B485" s="251" t="s">
        <v>90</v>
      </c>
      <c r="C485" s="251"/>
      <c r="D485" s="251"/>
      <c r="E485" s="251"/>
      <c r="F485" s="251"/>
      <c r="G485" s="251"/>
      <c r="H485" s="251"/>
      <c r="I485" s="251"/>
      <c r="J485" s="251"/>
      <c r="K485" s="251"/>
      <c r="L485" s="252">
        <f>SUM(L5:L484)</f>
        <v>37852062.040000029</v>
      </c>
      <c r="M485" s="252">
        <f>SUM(M5:M484)</f>
        <v>11418940.879999993</v>
      </c>
      <c r="N485" s="252"/>
      <c r="O485" s="252"/>
      <c r="P485" s="24"/>
      <c r="Q485" s="252">
        <f>SUM(Q5:Q484)</f>
        <v>5510419.8501085667</v>
      </c>
    </row>
  </sheetData>
  <autoFilter ref="B4:Q485"/>
  <mergeCells count="2">
    <mergeCell ref="B3:Q3"/>
    <mergeCell ref="B485:K485"/>
  </mergeCells>
  <pageMargins left="0.23622047244094491" right="0.23622047244094491" top="0.51" bottom="0.48" header="0.31496062992125984" footer="0.31496062992125984"/>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Q982"/>
  <sheetViews>
    <sheetView topLeftCell="F1" workbookViewId="0">
      <pane ySplit="3" topLeftCell="A494" activePane="bottomLeft" state="frozen"/>
      <selection pane="bottomLeft" activeCell="B464" sqref="B464:Q509"/>
    </sheetView>
  </sheetViews>
  <sheetFormatPr defaultRowHeight="15" x14ac:dyDescent="0.25"/>
  <cols>
    <col min="3" max="3" width="50.140625" bestFit="1" customWidth="1"/>
    <col min="4" max="4" width="8.7109375" hidden="1" customWidth="1"/>
    <col min="5" max="5" width="10.28515625" hidden="1" customWidth="1"/>
    <col min="6" max="6" width="14" style="7" customWidth="1"/>
    <col min="7" max="7" width="12" customWidth="1"/>
    <col min="8" max="8" width="10.7109375" customWidth="1"/>
    <col min="9" max="9" width="13.5703125" customWidth="1"/>
    <col min="10" max="10" width="10.42578125" customWidth="1"/>
    <col min="11" max="11" width="13" customWidth="1"/>
    <col min="12" max="12" width="15.140625" style="7" customWidth="1"/>
    <col min="13" max="13" width="13.28515625" style="7" customWidth="1"/>
    <col min="14" max="14" width="17.42578125" style="7" bestFit="1" customWidth="1"/>
    <col min="15" max="15" width="16.42578125" style="7" bestFit="1" customWidth="1"/>
    <col min="16" max="16" width="11.85546875" style="7" hidden="1" customWidth="1"/>
    <col min="17" max="17" width="11.5703125" style="7" customWidth="1"/>
  </cols>
  <sheetData>
    <row r="2" spans="2:17" s="3" customFormat="1" ht="15.75" x14ac:dyDescent="0.25">
      <c r="B2" s="183" t="s">
        <v>2684</v>
      </c>
      <c r="C2" s="183"/>
      <c r="D2" s="183"/>
      <c r="E2" s="183"/>
      <c r="F2" s="183"/>
      <c r="G2" s="183"/>
      <c r="H2" s="183"/>
      <c r="I2" s="183"/>
      <c r="J2" s="183"/>
      <c r="K2" s="183"/>
      <c r="L2" s="183"/>
      <c r="M2" s="183"/>
      <c r="N2" s="183"/>
      <c r="O2" s="183"/>
      <c r="P2" s="183"/>
      <c r="Q2" s="183"/>
    </row>
    <row r="3" spans="2:17" s="3" customFormat="1" ht="60" x14ac:dyDescent="0.25">
      <c r="B3" s="15" t="s">
        <v>4</v>
      </c>
      <c r="C3" s="15" t="s">
        <v>5</v>
      </c>
      <c r="D3" s="15" t="s">
        <v>71</v>
      </c>
      <c r="E3" s="15" t="s">
        <v>70</v>
      </c>
      <c r="F3" s="15" t="s">
        <v>6</v>
      </c>
      <c r="G3" s="15" t="s">
        <v>7</v>
      </c>
      <c r="H3" s="15" t="s">
        <v>2682</v>
      </c>
      <c r="I3" s="15" t="s">
        <v>2681</v>
      </c>
      <c r="J3" s="15" t="s">
        <v>27</v>
      </c>
      <c r="K3" s="15" t="s">
        <v>9</v>
      </c>
      <c r="L3" s="15" t="s">
        <v>10</v>
      </c>
      <c r="M3" s="15" t="s">
        <v>51</v>
      </c>
      <c r="N3" s="15" t="s">
        <v>12</v>
      </c>
      <c r="O3" s="15" t="s">
        <v>28</v>
      </c>
      <c r="P3" s="15" t="s">
        <v>52</v>
      </c>
      <c r="Q3" s="15" t="s">
        <v>13</v>
      </c>
    </row>
    <row r="4" spans="2:17" x14ac:dyDescent="0.25">
      <c r="B4" s="11">
        <v>1</v>
      </c>
      <c r="C4" s="244" t="s">
        <v>1701</v>
      </c>
      <c r="D4" s="237"/>
      <c r="E4" s="11"/>
      <c r="F4" s="152">
        <v>41533</v>
      </c>
      <c r="G4" s="58">
        <v>44480</v>
      </c>
      <c r="H4" s="5">
        <f t="shared" ref="H4:H67" si="0">(G4-F4)/365</f>
        <v>8.0739726027397261</v>
      </c>
      <c r="I4" s="11">
        <v>3</v>
      </c>
      <c r="J4" s="87">
        <v>0.05</v>
      </c>
      <c r="K4" s="88">
        <f t="shared" ref="K4:K67" si="1">(1-J4)/I4</f>
        <v>0.31666666666666665</v>
      </c>
      <c r="L4" s="249">
        <v>0</v>
      </c>
      <c r="M4" s="249">
        <v>6328.49</v>
      </c>
      <c r="N4" s="249">
        <f t="shared" ref="N4:N67" si="2">L4*K4*H4</f>
        <v>0</v>
      </c>
      <c r="O4" s="249">
        <f t="shared" ref="O4:O67" si="3">MAX(L4-N4,0)</f>
        <v>0</v>
      </c>
      <c r="P4" s="89">
        <v>0.05</v>
      </c>
      <c r="Q4" s="249">
        <f t="shared" ref="Q4:Q67" si="4">IF(M4&lt;=0,0,IF(O4&lt;=J4*L4,J4*L4,O4*(1-P4)))</f>
        <v>0</v>
      </c>
    </row>
    <row r="5" spans="2:17" x14ac:dyDescent="0.25">
      <c r="B5" s="11">
        <v>2</v>
      </c>
      <c r="C5" s="244" t="s">
        <v>1702</v>
      </c>
      <c r="D5" s="237"/>
      <c r="E5" s="11"/>
      <c r="F5" s="152">
        <v>41540</v>
      </c>
      <c r="G5" s="58">
        <v>44480</v>
      </c>
      <c r="H5" s="5">
        <f t="shared" si="0"/>
        <v>8.0547945205479454</v>
      </c>
      <c r="I5" s="11">
        <v>3</v>
      </c>
      <c r="J5" s="87">
        <v>0.05</v>
      </c>
      <c r="K5" s="88">
        <f t="shared" si="1"/>
        <v>0.31666666666666665</v>
      </c>
      <c r="L5" s="249">
        <v>0</v>
      </c>
      <c r="M5" s="249">
        <v>0</v>
      </c>
      <c r="N5" s="249">
        <f t="shared" si="2"/>
        <v>0</v>
      </c>
      <c r="O5" s="249">
        <f t="shared" si="3"/>
        <v>0</v>
      </c>
      <c r="P5" s="89">
        <v>0.05</v>
      </c>
      <c r="Q5" s="249">
        <f t="shared" si="4"/>
        <v>0</v>
      </c>
    </row>
    <row r="6" spans="2:17" x14ac:dyDescent="0.25">
      <c r="B6" s="11">
        <v>3</v>
      </c>
      <c r="C6" s="244" t="s">
        <v>1703</v>
      </c>
      <c r="D6" s="237"/>
      <c r="E6" s="11"/>
      <c r="F6" s="152">
        <v>40459</v>
      </c>
      <c r="G6" s="58">
        <v>44480</v>
      </c>
      <c r="H6" s="5">
        <f t="shared" si="0"/>
        <v>11.016438356164384</v>
      </c>
      <c r="I6" s="11">
        <v>5</v>
      </c>
      <c r="J6" s="87">
        <v>0.05</v>
      </c>
      <c r="K6" s="88">
        <f t="shared" si="1"/>
        <v>0.19</v>
      </c>
      <c r="L6" s="249">
        <v>0</v>
      </c>
      <c r="M6" s="249">
        <v>0</v>
      </c>
      <c r="N6" s="249">
        <f t="shared" si="2"/>
        <v>0</v>
      </c>
      <c r="O6" s="249">
        <f t="shared" si="3"/>
        <v>0</v>
      </c>
      <c r="P6" s="89">
        <v>0.05</v>
      </c>
      <c r="Q6" s="249">
        <f t="shared" si="4"/>
        <v>0</v>
      </c>
    </row>
    <row r="7" spans="2:17" x14ac:dyDescent="0.25">
      <c r="B7" s="11">
        <v>4</v>
      </c>
      <c r="C7" s="244" t="s">
        <v>1704</v>
      </c>
      <c r="D7" s="237"/>
      <c r="E7" s="11"/>
      <c r="F7" s="152">
        <v>40460</v>
      </c>
      <c r="G7" s="58">
        <v>44480</v>
      </c>
      <c r="H7" s="5">
        <f t="shared" si="0"/>
        <v>11.013698630136986</v>
      </c>
      <c r="I7" s="11">
        <v>3</v>
      </c>
      <c r="J7" s="87">
        <v>0.05</v>
      </c>
      <c r="K7" s="88">
        <f t="shared" si="1"/>
        <v>0.31666666666666665</v>
      </c>
      <c r="L7" s="249">
        <v>0</v>
      </c>
      <c r="M7" s="249">
        <v>655.75</v>
      </c>
      <c r="N7" s="249">
        <f t="shared" si="2"/>
        <v>0</v>
      </c>
      <c r="O7" s="249">
        <f t="shared" si="3"/>
        <v>0</v>
      </c>
      <c r="P7" s="89">
        <v>0.05</v>
      </c>
      <c r="Q7" s="249">
        <f t="shared" si="4"/>
        <v>0</v>
      </c>
    </row>
    <row r="8" spans="2:17" x14ac:dyDescent="0.25">
      <c r="B8" s="11">
        <v>5</v>
      </c>
      <c r="C8" s="244" t="s">
        <v>1705</v>
      </c>
      <c r="D8" s="237"/>
      <c r="E8" s="11"/>
      <c r="F8" s="152">
        <v>40490</v>
      </c>
      <c r="G8" s="58">
        <v>44480</v>
      </c>
      <c r="H8" s="5">
        <f t="shared" si="0"/>
        <v>10.931506849315069</v>
      </c>
      <c r="I8" s="11">
        <v>8</v>
      </c>
      <c r="J8" s="87">
        <v>0.05</v>
      </c>
      <c r="K8" s="88">
        <f t="shared" si="1"/>
        <v>0.11874999999999999</v>
      </c>
      <c r="L8" s="249">
        <v>7088</v>
      </c>
      <c r="M8" s="249">
        <v>799.5</v>
      </c>
      <c r="N8" s="249">
        <f t="shared" si="2"/>
        <v>9201.0493150684924</v>
      </c>
      <c r="O8" s="249">
        <f t="shared" si="3"/>
        <v>0</v>
      </c>
      <c r="P8" s="89">
        <v>0.05</v>
      </c>
      <c r="Q8" s="249">
        <f t="shared" si="4"/>
        <v>354.40000000000003</v>
      </c>
    </row>
    <row r="9" spans="2:17" x14ac:dyDescent="0.25">
      <c r="B9" s="11">
        <v>6</v>
      </c>
      <c r="C9" s="244" t="s">
        <v>1706</v>
      </c>
      <c r="D9" s="237"/>
      <c r="E9" s="11"/>
      <c r="F9" s="152">
        <v>40529</v>
      </c>
      <c r="G9" s="58">
        <v>44480</v>
      </c>
      <c r="H9" s="5">
        <f t="shared" si="0"/>
        <v>10.824657534246576</v>
      </c>
      <c r="I9" s="11">
        <v>3</v>
      </c>
      <c r="J9" s="87">
        <v>0.05</v>
      </c>
      <c r="K9" s="88">
        <f t="shared" si="1"/>
        <v>0.31666666666666665</v>
      </c>
      <c r="L9" s="249">
        <v>0</v>
      </c>
      <c r="M9" s="249">
        <v>6633.74</v>
      </c>
      <c r="N9" s="249">
        <f t="shared" si="2"/>
        <v>0</v>
      </c>
      <c r="O9" s="249">
        <f t="shared" si="3"/>
        <v>0</v>
      </c>
      <c r="P9" s="89">
        <v>0.05</v>
      </c>
      <c r="Q9" s="249">
        <f t="shared" si="4"/>
        <v>0</v>
      </c>
    </row>
    <row r="10" spans="2:17" x14ac:dyDescent="0.25">
      <c r="B10" s="11">
        <v>7</v>
      </c>
      <c r="C10" s="244" t="s">
        <v>1707</v>
      </c>
      <c r="D10" s="237"/>
      <c r="E10" s="11"/>
      <c r="F10" s="152">
        <v>40533</v>
      </c>
      <c r="G10" s="58">
        <v>44480</v>
      </c>
      <c r="H10" s="5">
        <f t="shared" si="0"/>
        <v>10.813698630136987</v>
      </c>
      <c r="I10" s="11">
        <v>5</v>
      </c>
      <c r="J10" s="87">
        <v>0.05</v>
      </c>
      <c r="K10" s="88">
        <f t="shared" si="1"/>
        <v>0.19</v>
      </c>
      <c r="L10" s="249">
        <v>131283</v>
      </c>
      <c r="M10" s="249">
        <v>0</v>
      </c>
      <c r="N10" s="249">
        <f t="shared" si="2"/>
        <v>269734.41147945204</v>
      </c>
      <c r="O10" s="249">
        <f t="shared" si="3"/>
        <v>0</v>
      </c>
      <c r="P10" s="89">
        <v>0.05</v>
      </c>
      <c r="Q10" s="249">
        <f t="shared" si="4"/>
        <v>0</v>
      </c>
    </row>
    <row r="11" spans="2:17" x14ac:dyDescent="0.25">
      <c r="B11" s="11">
        <v>8</v>
      </c>
      <c r="C11" s="244" t="s">
        <v>1706</v>
      </c>
      <c r="D11" s="237"/>
      <c r="E11" s="11"/>
      <c r="F11" s="152">
        <v>40535</v>
      </c>
      <c r="G11" s="58">
        <v>44480</v>
      </c>
      <c r="H11" s="5">
        <f t="shared" si="0"/>
        <v>10.808219178082192</v>
      </c>
      <c r="I11" s="11">
        <v>3</v>
      </c>
      <c r="J11" s="87">
        <v>0.05</v>
      </c>
      <c r="K11" s="88">
        <f t="shared" si="1"/>
        <v>0.31666666666666665</v>
      </c>
      <c r="L11" s="249">
        <v>0</v>
      </c>
      <c r="M11" s="249">
        <v>42700.51</v>
      </c>
      <c r="N11" s="249">
        <f t="shared" si="2"/>
        <v>0</v>
      </c>
      <c r="O11" s="249">
        <f t="shared" si="3"/>
        <v>0</v>
      </c>
      <c r="P11" s="89">
        <v>0.05</v>
      </c>
      <c r="Q11" s="249">
        <f t="shared" si="4"/>
        <v>0</v>
      </c>
    </row>
    <row r="12" spans="2:17" x14ac:dyDescent="0.25">
      <c r="B12" s="11">
        <v>9</v>
      </c>
      <c r="C12" s="244" t="s">
        <v>1706</v>
      </c>
      <c r="D12" s="237"/>
      <c r="E12" s="11"/>
      <c r="F12" s="152">
        <v>40541</v>
      </c>
      <c r="G12" s="58">
        <v>44480</v>
      </c>
      <c r="H12" s="5">
        <f t="shared" si="0"/>
        <v>10.791780821917808</v>
      </c>
      <c r="I12" s="11">
        <v>3</v>
      </c>
      <c r="J12" s="87">
        <v>0.05</v>
      </c>
      <c r="K12" s="88">
        <f t="shared" si="1"/>
        <v>0.31666666666666665</v>
      </c>
      <c r="L12" s="249">
        <v>0</v>
      </c>
      <c r="M12" s="249">
        <v>20208.14</v>
      </c>
      <c r="N12" s="249">
        <f t="shared" si="2"/>
        <v>0</v>
      </c>
      <c r="O12" s="249">
        <f t="shared" si="3"/>
        <v>0</v>
      </c>
      <c r="P12" s="89">
        <v>0.05</v>
      </c>
      <c r="Q12" s="249">
        <f t="shared" si="4"/>
        <v>0</v>
      </c>
    </row>
    <row r="13" spans="2:17" x14ac:dyDescent="0.25">
      <c r="B13" s="11">
        <v>10</v>
      </c>
      <c r="C13" s="244" t="s">
        <v>1708</v>
      </c>
      <c r="D13" s="237"/>
      <c r="E13" s="11"/>
      <c r="F13" s="152">
        <v>40599</v>
      </c>
      <c r="G13" s="58">
        <v>44480</v>
      </c>
      <c r="H13" s="5">
        <f t="shared" si="0"/>
        <v>10.632876712328768</v>
      </c>
      <c r="I13" s="11">
        <v>5</v>
      </c>
      <c r="J13" s="87">
        <v>0.05</v>
      </c>
      <c r="K13" s="88">
        <f t="shared" si="1"/>
        <v>0.19</v>
      </c>
      <c r="L13" s="249">
        <v>0</v>
      </c>
      <c r="M13" s="249">
        <v>0</v>
      </c>
      <c r="N13" s="249">
        <f t="shared" si="2"/>
        <v>0</v>
      </c>
      <c r="O13" s="249">
        <f t="shared" si="3"/>
        <v>0</v>
      </c>
      <c r="P13" s="89">
        <v>0.05</v>
      </c>
      <c r="Q13" s="249">
        <f t="shared" si="4"/>
        <v>0</v>
      </c>
    </row>
    <row r="14" spans="2:17" x14ac:dyDescent="0.25">
      <c r="B14" s="11">
        <v>11</v>
      </c>
      <c r="C14" s="244" t="s">
        <v>1709</v>
      </c>
      <c r="D14" s="237"/>
      <c r="E14" s="11"/>
      <c r="F14" s="152">
        <v>40602</v>
      </c>
      <c r="G14" s="58">
        <v>44480</v>
      </c>
      <c r="H14" s="5">
        <f t="shared" si="0"/>
        <v>10.624657534246575</v>
      </c>
      <c r="I14" s="11">
        <v>3</v>
      </c>
      <c r="J14" s="87">
        <v>0.05</v>
      </c>
      <c r="K14" s="88">
        <f t="shared" si="1"/>
        <v>0.31666666666666665</v>
      </c>
      <c r="L14" s="249">
        <v>11400</v>
      </c>
      <c r="M14" s="249">
        <v>665</v>
      </c>
      <c r="N14" s="249">
        <f t="shared" si="2"/>
        <v>38355.013698630137</v>
      </c>
      <c r="O14" s="249">
        <f t="shared" si="3"/>
        <v>0</v>
      </c>
      <c r="P14" s="89">
        <v>0.05</v>
      </c>
      <c r="Q14" s="249">
        <f t="shared" si="4"/>
        <v>570</v>
      </c>
    </row>
    <row r="15" spans="2:17" x14ac:dyDescent="0.25">
      <c r="B15" s="11">
        <v>12</v>
      </c>
      <c r="C15" s="244" t="s">
        <v>1710</v>
      </c>
      <c r="D15" s="237"/>
      <c r="E15" s="11"/>
      <c r="F15" s="152">
        <v>40607</v>
      </c>
      <c r="G15" s="58">
        <v>44480</v>
      </c>
      <c r="H15" s="5">
        <f t="shared" si="0"/>
        <v>10.610958904109589</v>
      </c>
      <c r="I15" s="11">
        <v>3</v>
      </c>
      <c r="J15" s="87">
        <v>0.05</v>
      </c>
      <c r="K15" s="88">
        <f t="shared" si="1"/>
        <v>0.31666666666666665</v>
      </c>
      <c r="L15" s="249">
        <v>21000</v>
      </c>
      <c r="M15" s="249">
        <v>0</v>
      </c>
      <c r="N15" s="249">
        <f t="shared" si="2"/>
        <v>70562.876712328769</v>
      </c>
      <c r="O15" s="249">
        <f t="shared" si="3"/>
        <v>0</v>
      </c>
      <c r="P15" s="89">
        <v>0.05</v>
      </c>
      <c r="Q15" s="249">
        <f t="shared" si="4"/>
        <v>0</v>
      </c>
    </row>
    <row r="16" spans="2:17" x14ac:dyDescent="0.25">
      <c r="B16" s="11">
        <v>13</v>
      </c>
      <c r="C16" s="244" t="s">
        <v>1711</v>
      </c>
      <c r="D16" s="237"/>
      <c r="E16" s="11"/>
      <c r="F16" s="152">
        <v>40618</v>
      </c>
      <c r="G16" s="58">
        <v>44480</v>
      </c>
      <c r="H16" s="5">
        <f t="shared" si="0"/>
        <v>10.580821917808219</v>
      </c>
      <c r="I16" s="11">
        <v>5</v>
      </c>
      <c r="J16" s="87">
        <v>0.05</v>
      </c>
      <c r="K16" s="88">
        <f t="shared" si="1"/>
        <v>0.19</v>
      </c>
      <c r="L16" s="249">
        <v>6150</v>
      </c>
      <c r="M16" s="249">
        <v>0</v>
      </c>
      <c r="N16" s="249">
        <f t="shared" si="2"/>
        <v>12363.690410958903</v>
      </c>
      <c r="O16" s="249">
        <f t="shared" si="3"/>
        <v>0</v>
      </c>
      <c r="P16" s="89">
        <v>0.05</v>
      </c>
      <c r="Q16" s="249">
        <f t="shared" si="4"/>
        <v>0</v>
      </c>
    </row>
    <row r="17" spans="2:17" x14ac:dyDescent="0.25">
      <c r="B17" s="11">
        <v>14</v>
      </c>
      <c r="C17" s="244" t="s">
        <v>1712</v>
      </c>
      <c r="D17" s="237"/>
      <c r="E17" s="11"/>
      <c r="F17" s="152">
        <v>40620</v>
      </c>
      <c r="G17" s="58">
        <v>44480</v>
      </c>
      <c r="H17" s="5">
        <f t="shared" si="0"/>
        <v>10.575342465753424</v>
      </c>
      <c r="I17" s="11">
        <v>5</v>
      </c>
      <c r="J17" s="87">
        <v>0.05</v>
      </c>
      <c r="K17" s="88">
        <f t="shared" si="1"/>
        <v>0.19</v>
      </c>
      <c r="L17" s="249">
        <v>0</v>
      </c>
      <c r="M17" s="249">
        <v>28692.09</v>
      </c>
      <c r="N17" s="249">
        <f t="shared" si="2"/>
        <v>0</v>
      </c>
      <c r="O17" s="249">
        <f t="shared" si="3"/>
        <v>0</v>
      </c>
      <c r="P17" s="89">
        <v>0.05</v>
      </c>
      <c r="Q17" s="249">
        <f t="shared" si="4"/>
        <v>0</v>
      </c>
    </row>
    <row r="18" spans="2:17" x14ac:dyDescent="0.25">
      <c r="B18" s="11">
        <v>15</v>
      </c>
      <c r="C18" s="244" t="s">
        <v>1713</v>
      </c>
      <c r="D18" s="237"/>
      <c r="E18" s="11"/>
      <c r="F18" s="152">
        <v>40631</v>
      </c>
      <c r="G18" s="58">
        <v>44480</v>
      </c>
      <c r="H18" s="5">
        <f t="shared" si="0"/>
        <v>10.545205479452054</v>
      </c>
      <c r="I18" s="11">
        <v>3</v>
      </c>
      <c r="J18" s="87">
        <v>0.05</v>
      </c>
      <c r="K18" s="88">
        <f t="shared" si="1"/>
        <v>0.31666666666666665</v>
      </c>
      <c r="L18" s="249">
        <v>0</v>
      </c>
      <c r="M18" s="249">
        <v>0</v>
      </c>
      <c r="N18" s="249">
        <f t="shared" si="2"/>
        <v>0</v>
      </c>
      <c r="O18" s="249">
        <f t="shared" si="3"/>
        <v>0</v>
      </c>
      <c r="P18" s="89">
        <v>0.05</v>
      </c>
      <c r="Q18" s="249">
        <f t="shared" si="4"/>
        <v>0</v>
      </c>
    </row>
    <row r="19" spans="2:17" x14ac:dyDescent="0.25">
      <c r="B19" s="11">
        <v>16</v>
      </c>
      <c r="C19" s="244" t="s">
        <v>1714</v>
      </c>
      <c r="D19" s="237"/>
      <c r="E19" s="11"/>
      <c r="F19" s="152">
        <v>40633</v>
      </c>
      <c r="G19" s="58">
        <v>44480</v>
      </c>
      <c r="H19" s="5">
        <f t="shared" si="0"/>
        <v>10.53972602739726</v>
      </c>
      <c r="I19" s="11">
        <v>5</v>
      </c>
      <c r="J19" s="87">
        <v>0.05</v>
      </c>
      <c r="K19" s="88">
        <f t="shared" si="1"/>
        <v>0.19</v>
      </c>
      <c r="L19" s="249">
        <v>30000</v>
      </c>
      <c r="M19" s="249">
        <v>1470</v>
      </c>
      <c r="N19" s="249">
        <f t="shared" si="2"/>
        <v>60076.438356164377</v>
      </c>
      <c r="O19" s="249">
        <f t="shared" si="3"/>
        <v>0</v>
      </c>
      <c r="P19" s="89">
        <v>0.05</v>
      </c>
      <c r="Q19" s="249">
        <f t="shared" si="4"/>
        <v>1500</v>
      </c>
    </row>
    <row r="20" spans="2:17" x14ac:dyDescent="0.25">
      <c r="B20" s="11">
        <v>17</v>
      </c>
      <c r="C20" s="244" t="s">
        <v>1715</v>
      </c>
      <c r="D20" s="237"/>
      <c r="E20" s="11"/>
      <c r="F20" s="152">
        <v>40633</v>
      </c>
      <c r="G20" s="58">
        <v>44480</v>
      </c>
      <c r="H20" s="5">
        <f t="shared" si="0"/>
        <v>10.53972602739726</v>
      </c>
      <c r="I20" s="11">
        <v>8</v>
      </c>
      <c r="J20" s="87">
        <v>0.05</v>
      </c>
      <c r="K20" s="88">
        <f t="shared" si="1"/>
        <v>0.11874999999999999</v>
      </c>
      <c r="L20" s="249">
        <v>6990</v>
      </c>
      <c r="M20" s="249">
        <v>0</v>
      </c>
      <c r="N20" s="249">
        <f t="shared" si="2"/>
        <v>8748.6313356164374</v>
      </c>
      <c r="O20" s="249">
        <f t="shared" si="3"/>
        <v>0</v>
      </c>
      <c r="P20" s="89">
        <v>0.05</v>
      </c>
      <c r="Q20" s="249">
        <f t="shared" si="4"/>
        <v>0</v>
      </c>
    </row>
    <row r="21" spans="2:17" x14ac:dyDescent="0.25">
      <c r="B21" s="11">
        <v>18</v>
      </c>
      <c r="C21" s="244" t="s">
        <v>1716</v>
      </c>
      <c r="D21" s="237"/>
      <c r="E21" s="11"/>
      <c r="F21" s="152">
        <v>40633</v>
      </c>
      <c r="G21" s="58">
        <v>44480</v>
      </c>
      <c r="H21" s="5">
        <f t="shared" si="0"/>
        <v>10.53972602739726</v>
      </c>
      <c r="I21" s="11">
        <v>3</v>
      </c>
      <c r="J21" s="87">
        <v>0.05</v>
      </c>
      <c r="K21" s="88">
        <f t="shared" si="1"/>
        <v>0.31666666666666665</v>
      </c>
      <c r="L21" s="249">
        <v>0</v>
      </c>
      <c r="M21" s="249">
        <v>353.4</v>
      </c>
      <c r="N21" s="249">
        <f t="shared" si="2"/>
        <v>0</v>
      </c>
      <c r="O21" s="249">
        <f t="shared" si="3"/>
        <v>0</v>
      </c>
      <c r="P21" s="89">
        <v>0.05</v>
      </c>
      <c r="Q21" s="249">
        <f t="shared" si="4"/>
        <v>0</v>
      </c>
    </row>
    <row r="22" spans="2:17" x14ac:dyDescent="0.25">
      <c r="B22" s="11">
        <v>19</v>
      </c>
      <c r="C22" s="244" t="s">
        <v>1706</v>
      </c>
      <c r="D22" s="237"/>
      <c r="E22" s="11"/>
      <c r="F22" s="152">
        <v>40485</v>
      </c>
      <c r="G22" s="58">
        <v>44480</v>
      </c>
      <c r="H22" s="5">
        <f t="shared" si="0"/>
        <v>10.945205479452055</v>
      </c>
      <c r="I22" s="11">
        <v>3</v>
      </c>
      <c r="J22" s="87">
        <v>0.05</v>
      </c>
      <c r="K22" s="88">
        <f t="shared" si="1"/>
        <v>0.31666666666666665</v>
      </c>
      <c r="L22" s="249">
        <v>0</v>
      </c>
      <c r="M22" s="249">
        <v>75804.2</v>
      </c>
      <c r="N22" s="249">
        <f t="shared" si="2"/>
        <v>0</v>
      </c>
      <c r="O22" s="249">
        <f t="shared" si="3"/>
        <v>0</v>
      </c>
      <c r="P22" s="89">
        <v>0.05</v>
      </c>
      <c r="Q22" s="249">
        <f t="shared" si="4"/>
        <v>0</v>
      </c>
    </row>
    <row r="23" spans="2:17" x14ac:dyDescent="0.25">
      <c r="B23" s="11">
        <v>20</v>
      </c>
      <c r="C23" s="244" t="s">
        <v>1706</v>
      </c>
      <c r="D23" s="237"/>
      <c r="E23" s="11"/>
      <c r="F23" s="152">
        <v>40535</v>
      </c>
      <c r="G23" s="58">
        <v>44480</v>
      </c>
      <c r="H23" s="5">
        <f t="shared" si="0"/>
        <v>10.808219178082192</v>
      </c>
      <c r="I23" s="11">
        <v>3</v>
      </c>
      <c r="J23" s="87">
        <v>0.05</v>
      </c>
      <c r="K23" s="88">
        <f t="shared" si="1"/>
        <v>0.31666666666666665</v>
      </c>
      <c r="L23" s="249">
        <v>0</v>
      </c>
      <c r="M23" s="249">
        <v>5971.08</v>
      </c>
      <c r="N23" s="249">
        <f t="shared" si="2"/>
        <v>0</v>
      </c>
      <c r="O23" s="249">
        <f t="shared" si="3"/>
        <v>0</v>
      </c>
      <c r="P23" s="89">
        <v>0.05</v>
      </c>
      <c r="Q23" s="249">
        <f t="shared" si="4"/>
        <v>0</v>
      </c>
    </row>
    <row r="24" spans="2:17" x14ac:dyDescent="0.25">
      <c r="B24" s="11">
        <v>21</v>
      </c>
      <c r="C24" s="244" t="s">
        <v>1706</v>
      </c>
      <c r="D24" s="237"/>
      <c r="E24" s="11"/>
      <c r="F24" s="152">
        <v>40485</v>
      </c>
      <c r="G24" s="58">
        <v>44480</v>
      </c>
      <c r="H24" s="5">
        <f t="shared" si="0"/>
        <v>10.945205479452055</v>
      </c>
      <c r="I24" s="11">
        <v>3</v>
      </c>
      <c r="J24" s="87">
        <v>0.05</v>
      </c>
      <c r="K24" s="88">
        <f t="shared" si="1"/>
        <v>0.31666666666666665</v>
      </c>
      <c r="L24" s="249">
        <v>0</v>
      </c>
      <c r="M24" s="249">
        <v>20767.77</v>
      </c>
      <c r="N24" s="249">
        <f t="shared" si="2"/>
        <v>0</v>
      </c>
      <c r="O24" s="249">
        <f t="shared" si="3"/>
        <v>0</v>
      </c>
      <c r="P24" s="89">
        <v>0.05</v>
      </c>
      <c r="Q24" s="249">
        <f t="shared" si="4"/>
        <v>0</v>
      </c>
    </row>
    <row r="25" spans="2:17" x14ac:dyDescent="0.25">
      <c r="B25" s="11">
        <v>22</v>
      </c>
      <c r="C25" s="244" t="s">
        <v>1706</v>
      </c>
      <c r="D25" s="237"/>
      <c r="E25" s="11"/>
      <c r="F25" s="152">
        <v>40640</v>
      </c>
      <c r="G25" s="58">
        <v>44480</v>
      </c>
      <c r="H25" s="5">
        <f t="shared" si="0"/>
        <v>10.520547945205479</v>
      </c>
      <c r="I25" s="11">
        <v>3</v>
      </c>
      <c r="J25" s="87">
        <v>0.05</v>
      </c>
      <c r="K25" s="88">
        <f t="shared" si="1"/>
        <v>0.31666666666666665</v>
      </c>
      <c r="L25" s="249">
        <v>0</v>
      </c>
      <c r="M25" s="249">
        <v>55040.24</v>
      </c>
      <c r="N25" s="249">
        <f t="shared" si="2"/>
        <v>0</v>
      </c>
      <c r="O25" s="249">
        <f t="shared" si="3"/>
        <v>0</v>
      </c>
      <c r="P25" s="89">
        <v>0.05</v>
      </c>
      <c r="Q25" s="249">
        <f t="shared" si="4"/>
        <v>0</v>
      </c>
    </row>
    <row r="26" spans="2:17" x14ac:dyDescent="0.25">
      <c r="B26" s="11">
        <v>23</v>
      </c>
      <c r="C26" s="244" t="s">
        <v>1714</v>
      </c>
      <c r="D26" s="237"/>
      <c r="E26" s="11"/>
      <c r="F26" s="152">
        <v>40642</v>
      </c>
      <c r="G26" s="58">
        <v>44480</v>
      </c>
      <c r="H26" s="5">
        <f t="shared" si="0"/>
        <v>10.515068493150684</v>
      </c>
      <c r="I26" s="11">
        <v>5</v>
      </c>
      <c r="J26" s="87">
        <v>0.05</v>
      </c>
      <c r="K26" s="88">
        <f t="shared" si="1"/>
        <v>0.19</v>
      </c>
      <c r="L26" s="249">
        <v>0</v>
      </c>
      <c r="M26" s="249">
        <v>832.2</v>
      </c>
      <c r="N26" s="249">
        <f t="shared" si="2"/>
        <v>0</v>
      </c>
      <c r="O26" s="249">
        <f t="shared" si="3"/>
        <v>0</v>
      </c>
      <c r="P26" s="89">
        <v>0.05</v>
      </c>
      <c r="Q26" s="249">
        <f t="shared" si="4"/>
        <v>0</v>
      </c>
    </row>
    <row r="27" spans="2:17" x14ac:dyDescent="0.25">
      <c r="B27" s="11">
        <v>24</v>
      </c>
      <c r="C27" s="244" t="s">
        <v>1717</v>
      </c>
      <c r="D27" s="237"/>
      <c r="E27" s="11"/>
      <c r="F27" s="152">
        <v>40643</v>
      </c>
      <c r="G27" s="58">
        <v>44480</v>
      </c>
      <c r="H27" s="5">
        <f t="shared" si="0"/>
        <v>10.512328767123288</v>
      </c>
      <c r="I27" s="11">
        <v>3</v>
      </c>
      <c r="J27" s="87">
        <v>0.05</v>
      </c>
      <c r="K27" s="88">
        <f t="shared" si="1"/>
        <v>0.31666666666666665</v>
      </c>
      <c r="L27" s="249">
        <v>7992</v>
      </c>
      <c r="M27" s="249">
        <v>2277.5300000000002</v>
      </c>
      <c r="N27" s="249">
        <f t="shared" si="2"/>
        <v>26604.601643835613</v>
      </c>
      <c r="O27" s="249">
        <f t="shared" si="3"/>
        <v>0</v>
      </c>
      <c r="P27" s="89">
        <v>0.05</v>
      </c>
      <c r="Q27" s="249">
        <f t="shared" si="4"/>
        <v>399.6</v>
      </c>
    </row>
    <row r="28" spans="2:17" x14ac:dyDescent="0.25">
      <c r="B28" s="11">
        <v>25</v>
      </c>
      <c r="C28" s="244" t="s">
        <v>1718</v>
      </c>
      <c r="D28" s="237"/>
      <c r="E28" s="11"/>
      <c r="F28" s="152">
        <v>40673</v>
      </c>
      <c r="G28" s="58">
        <v>44480</v>
      </c>
      <c r="H28" s="5">
        <f t="shared" si="0"/>
        <v>10.43013698630137</v>
      </c>
      <c r="I28" s="11">
        <v>3</v>
      </c>
      <c r="J28" s="87">
        <v>0.05</v>
      </c>
      <c r="K28" s="88">
        <f t="shared" si="1"/>
        <v>0.31666666666666665</v>
      </c>
      <c r="L28" s="249">
        <v>0</v>
      </c>
      <c r="M28" s="249">
        <v>0</v>
      </c>
      <c r="N28" s="249">
        <f t="shared" si="2"/>
        <v>0</v>
      </c>
      <c r="O28" s="249">
        <f t="shared" si="3"/>
        <v>0</v>
      </c>
      <c r="P28" s="89">
        <v>0.05</v>
      </c>
      <c r="Q28" s="249">
        <f t="shared" si="4"/>
        <v>0</v>
      </c>
    </row>
    <row r="29" spans="2:17" x14ac:dyDescent="0.25">
      <c r="B29" s="11">
        <v>26</v>
      </c>
      <c r="C29" s="244" t="s">
        <v>1719</v>
      </c>
      <c r="D29" s="237"/>
      <c r="E29" s="11"/>
      <c r="F29" s="152">
        <v>40686</v>
      </c>
      <c r="G29" s="58">
        <v>44480</v>
      </c>
      <c r="H29" s="5">
        <f t="shared" si="0"/>
        <v>10.394520547945206</v>
      </c>
      <c r="I29" s="11">
        <v>5</v>
      </c>
      <c r="J29" s="87">
        <v>0.05</v>
      </c>
      <c r="K29" s="88">
        <f t="shared" si="1"/>
        <v>0.19</v>
      </c>
      <c r="L29" s="249">
        <v>0</v>
      </c>
      <c r="M29" s="249">
        <v>1671.2</v>
      </c>
      <c r="N29" s="249">
        <f t="shared" si="2"/>
        <v>0</v>
      </c>
      <c r="O29" s="249">
        <f t="shared" si="3"/>
        <v>0</v>
      </c>
      <c r="P29" s="89">
        <v>0.05</v>
      </c>
      <c r="Q29" s="249">
        <f t="shared" si="4"/>
        <v>0</v>
      </c>
    </row>
    <row r="30" spans="2:17" x14ac:dyDescent="0.25">
      <c r="B30" s="11">
        <v>27</v>
      </c>
      <c r="C30" s="244" t="s">
        <v>1706</v>
      </c>
      <c r="D30" s="237"/>
      <c r="E30" s="11"/>
      <c r="F30" s="152">
        <v>40687</v>
      </c>
      <c r="G30" s="58">
        <v>44480</v>
      </c>
      <c r="H30" s="5">
        <f t="shared" si="0"/>
        <v>10.391780821917807</v>
      </c>
      <c r="I30" s="11">
        <v>3</v>
      </c>
      <c r="J30" s="87">
        <v>0.05</v>
      </c>
      <c r="K30" s="88">
        <f t="shared" si="1"/>
        <v>0.31666666666666665</v>
      </c>
      <c r="L30" s="249">
        <v>0</v>
      </c>
      <c r="M30" s="249">
        <v>26812.22</v>
      </c>
      <c r="N30" s="249">
        <f t="shared" si="2"/>
        <v>0</v>
      </c>
      <c r="O30" s="249">
        <f t="shared" si="3"/>
        <v>0</v>
      </c>
      <c r="P30" s="89">
        <v>0.05</v>
      </c>
      <c r="Q30" s="249">
        <f t="shared" si="4"/>
        <v>0</v>
      </c>
    </row>
    <row r="31" spans="2:17" x14ac:dyDescent="0.25">
      <c r="B31" s="11">
        <v>28</v>
      </c>
      <c r="C31" s="244" t="s">
        <v>116</v>
      </c>
      <c r="D31" s="237"/>
      <c r="E31" s="11"/>
      <c r="F31" s="152">
        <v>40690</v>
      </c>
      <c r="G31" s="58">
        <v>44480</v>
      </c>
      <c r="H31" s="5">
        <f t="shared" si="0"/>
        <v>10.383561643835616</v>
      </c>
      <c r="I31" s="11">
        <v>5</v>
      </c>
      <c r="J31" s="87">
        <v>0.05</v>
      </c>
      <c r="K31" s="88">
        <f t="shared" si="1"/>
        <v>0.19</v>
      </c>
      <c r="L31" s="249">
        <v>43510</v>
      </c>
      <c r="M31" s="249">
        <v>0</v>
      </c>
      <c r="N31" s="249">
        <f t="shared" si="2"/>
        <v>85839.865753424645</v>
      </c>
      <c r="O31" s="249">
        <f t="shared" si="3"/>
        <v>0</v>
      </c>
      <c r="P31" s="89">
        <v>0.05</v>
      </c>
      <c r="Q31" s="249">
        <f t="shared" si="4"/>
        <v>0</v>
      </c>
    </row>
    <row r="32" spans="2:17" x14ac:dyDescent="0.25">
      <c r="B32" s="11">
        <v>29</v>
      </c>
      <c r="C32" s="244" t="s">
        <v>1720</v>
      </c>
      <c r="D32" s="237"/>
      <c r="E32" s="11"/>
      <c r="F32" s="152">
        <v>40696</v>
      </c>
      <c r="G32" s="58">
        <v>44480</v>
      </c>
      <c r="H32" s="5">
        <f t="shared" si="0"/>
        <v>10.367123287671232</v>
      </c>
      <c r="I32" s="11">
        <v>5</v>
      </c>
      <c r="J32" s="87">
        <v>0.05</v>
      </c>
      <c r="K32" s="88">
        <f t="shared" si="1"/>
        <v>0.19</v>
      </c>
      <c r="L32" s="249">
        <v>0</v>
      </c>
      <c r="M32" s="249">
        <v>0</v>
      </c>
      <c r="N32" s="249">
        <f t="shared" si="2"/>
        <v>0</v>
      </c>
      <c r="O32" s="249">
        <f t="shared" si="3"/>
        <v>0</v>
      </c>
      <c r="P32" s="89">
        <v>0.05</v>
      </c>
      <c r="Q32" s="249">
        <f t="shared" si="4"/>
        <v>0</v>
      </c>
    </row>
    <row r="33" spans="2:17" x14ac:dyDescent="0.25">
      <c r="B33" s="11">
        <v>30</v>
      </c>
      <c r="C33" s="244" t="s">
        <v>1721</v>
      </c>
      <c r="D33" s="237"/>
      <c r="E33" s="11"/>
      <c r="F33" s="152">
        <v>40714</v>
      </c>
      <c r="G33" s="58">
        <v>44480</v>
      </c>
      <c r="H33" s="5">
        <f t="shared" si="0"/>
        <v>10.317808219178081</v>
      </c>
      <c r="I33" s="11">
        <v>3</v>
      </c>
      <c r="J33" s="87">
        <v>0.05</v>
      </c>
      <c r="K33" s="88">
        <f t="shared" si="1"/>
        <v>0.31666666666666665</v>
      </c>
      <c r="L33" s="249">
        <v>38711</v>
      </c>
      <c r="M33" s="249">
        <v>0</v>
      </c>
      <c r="N33" s="249">
        <f t="shared" si="2"/>
        <v>126480.68009132419</v>
      </c>
      <c r="O33" s="249">
        <f t="shared" si="3"/>
        <v>0</v>
      </c>
      <c r="P33" s="89">
        <v>0.05</v>
      </c>
      <c r="Q33" s="249">
        <f t="shared" si="4"/>
        <v>0</v>
      </c>
    </row>
    <row r="34" spans="2:17" x14ac:dyDescent="0.25">
      <c r="B34" s="11">
        <v>31</v>
      </c>
      <c r="C34" s="244" t="s">
        <v>278</v>
      </c>
      <c r="D34" s="237"/>
      <c r="E34" s="11"/>
      <c r="F34" s="152">
        <v>40715</v>
      </c>
      <c r="G34" s="58">
        <v>44480</v>
      </c>
      <c r="H34" s="5">
        <f t="shared" si="0"/>
        <v>10.315068493150685</v>
      </c>
      <c r="I34" s="11">
        <v>5</v>
      </c>
      <c r="J34" s="87">
        <v>0.05</v>
      </c>
      <c r="K34" s="88">
        <f t="shared" si="1"/>
        <v>0.19</v>
      </c>
      <c r="L34" s="249">
        <v>0</v>
      </c>
      <c r="M34" s="249">
        <v>0</v>
      </c>
      <c r="N34" s="249">
        <f t="shared" si="2"/>
        <v>0</v>
      </c>
      <c r="O34" s="249">
        <f t="shared" si="3"/>
        <v>0</v>
      </c>
      <c r="P34" s="89">
        <v>0.05</v>
      </c>
      <c r="Q34" s="249">
        <f t="shared" si="4"/>
        <v>0</v>
      </c>
    </row>
    <row r="35" spans="2:17" x14ac:dyDescent="0.25">
      <c r="B35" s="11">
        <v>32</v>
      </c>
      <c r="C35" s="244" t="s">
        <v>1706</v>
      </c>
      <c r="D35" s="237"/>
      <c r="E35" s="11"/>
      <c r="F35" s="152">
        <v>40716</v>
      </c>
      <c r="G35" s="58">
        <v>44480</v>
      </c>
      <c r="H35" s="5">
        <f t="shared" si="0"/>
        <v>10.312328767123288</v>
      </c>
      <c r="I35" s="11">
        <v>3</v>
      </c>
      <c r="J35" s="87">
        <v>0.05</v>
      </c>
      <c r="K35" s="88">
        <f t="shared" si="1"/>
        <v>0.31666666666666665</v>
      </c>
      <c r="L35" s="249">
        <v>0</v>
      </c>
      <c r="M35" s="249">
        <v>74423.03</v>
      </c>
      <c r="N35" s="249">
        <f t="shared" si="2"/>
        <v>0</v>
      </c>
      <c r="O35" s="249">
        <f t="shared" si="3"/>
        <v>0</v>
      </c>
      <c r="P35" s="89">
        <v>0.05</v>
      </c>
      <c r="Q35" s="249">
        <f t="shared" si="4"/>
        <v>0</v>
      </c>
    </row>
    <row r="36" spans="2:17" x14ac:dyDescent="0.25">
      <c r="B36" s="11">
        <v>33</v>
      </c>
      <c r="C36" s="244" t="s">
        <v>1722</v>
      </c>
      <c r="D36" s="237"/>
      <c r="E36" s="11"/>
      <c r="F36" s="152">
        <v>40728</v>
      </c>
      <c r="G36" s="58">
        <v>44480</v>
      </c>
      <c r="H36" s="5">
        <f t="shared" si="0"/>
        <v>10.27945205479452</v>
      </c>
      <c r="I36" s="11">
        <v>5</v>
      </c>
      <c r="J36" s="87">
        <v>0.05</v>
      </c>
      <c r="K36" s="88">
        <f t="shared" si="1"/>
        <v>0.19</v>
      </c>
      <c r="L36" s="249">
        <v>0</v>
      </c>
      <c r="M36" s="249">
        <v>0</v>
      </c>
      <c r="N36" s="249">
        <f t="shared" si="2"/>
        <v>0</v>
      </c>
      <c r="O36" s="249">
        <f t="shared" si="3"/>
        <v>0</v>
      </c>
      <c r="P36" s="89">
        <v>0.05</v>
      </c>
      <c r="Q36" s="249">
        <f t="shared" si="4"/>
        <v>0</v>
      </c>
    </row>
    <row r="37" spans="2:17" x14ac:dyDescent="0.25">
      <c r="B37" s="11">
        <v>34</v>
      </c>
      <c r="C37" s="244" t="s">
        <v>1723</v>
      </c>
      <c r="D37" s="237"/>
      <c r="E37" s="11"/>
      <c r="F37" s="152">
        <v>40737</v>
      </c>
      <c r="G37" s="58">
        <v>44480</v>
      </c>
      <c r="H37" s="5">
        <f t="shared" si="0"/>
        <v>10.254794520547945</v>
      </c>
      <c r="I37" s="11">
        <v>5</v>
      </c>
      <c r="J37" s="87">
        <v>0.05</v>
      </c>
      <c r="K37" s="88">
        <f t="shared" si="1"/>
        <v>0.19</v>
      </c>
      <c r="L37" s="249">
        <v>0</v>
      </c>
      <c r="M37" s="249">
        <v>0</v>
      </c>
      <c r="N37" s="249">
        <f t="shared" si="2"/>
        <v>0</v>
      </c>
      <c r="O37" s="249">
        <f t="shared" si="3"/>
        <v>0</v>
      </c>
      <c r="P37" s="89">
        <v>0.05</v>
      </c>
      <c r="Q37" s="249">
        <f t="shared" si="4"/>
        <v>0</v>
      </c>
    </row>
    <row r="38" spans="2:17" x14ac:dyDescent="0.25">
      <c r="B38" s="11">
        <v>35</v>
      </c>
      <c r="C38" s="244" t="s">
        <v>139</v>
      </c>
      <c r="D38" s="237"/>
      <c r="E38" s="11"/>
      <c r="F38" s="152">
        <v>40744</v>
      </c>
      <c r="G38" s="58">
        <v>44480</v>
      </c>
      <c r="H38" s="5">
        <f t="shared" si="0"/>
        <v>10.235616438356164</v>
      </c>
      <c r="I38" s="11">
        <v>10</v>
      </c>
      <c r="J38" s="87">
        <v>0.05</v>
      </c>
      <c r="K38" s="88">
        <f t="shared" si="1"/>
        <v>9.5000000000000001E-2</v>
      </c>
      <c r="L38" s="249">
        <v>0</v>
      </c>
      <c r="M38" s="249">
        <v>196.95</v>
      </c>
      <c r="N38" s="249">
        <f t="shared" si="2"/>
        <v>0</v>
      </c>
      <c r="O38" s="249">
        <f t="shared" si="3"/>
        <v>0</v>
      </c>
      <c r="P38" s="89">
        <v>0.05</v>
      </c>
      <c r="Q38" s="249">
        <f t="shared" si="4"/>
        <v>0</v>
      </c>
    </row>
    <row r="39" spans="2:17" x14ac:dyDescent="0.25">
      <c r="B39" s="11">
        <v>36</v>
      </c>
      <c r="C39" s="244" t="s">
        <v>1724</v>
      </c>
      <c r="D39" s="237"/>
      <c r="E39" s="11"/>
      <c r="F39" s="152">
        <v>40752</v>
      </c>
      <c r="G39" s="58">
        <v>44480</v>
      </c>
      <c r="H39" s="5">
        <f t="shared" si="0"/>
        <v>10.213698630136987</v>
      </c>
      <c r="I39" s="11">
        <v>3</v>
      </c>
      <c r="J39" s="87">
        <v>0.05</v>
      </c>
      <c r="K39" s="88">
        <f t="shared" si="1"/>
        <v>0.31666666666666665</v>
      </c>
      <c r="L39" s="249">
        <v>0</v>
      </c>
      <c r="M39" s="249">
        <v>0</v>
      </c>
      <c r="N39" s="249">
        <f t="shared" si="2"/>
        <v>0</v>
      </c>
      <c r="O39" s="249">
        <f t="shared" si="3"/>
        <v>0</v>
      </c>
      <c r="P39" s="89">
        <v>0.05</v>
      </c>
      <c r="Q39" s="249">
        <f t="shared" si="4"/>
        <v>0</v>
      </c>
    </row>
    <row r="40" spans="2:17" x14ac:dyDescent="0.25">
      <c r="B40" s="11">
        <v>37</v>
      </c>
      <c r="C40" s="244" t="s">
        <v>1725</v>
      </c>
      <c r="D40" s="237"/>
      <c r="E40" s="11"/>
      <c r="F40" s="152">
        <v>40764</v>
      </c>
      <c r="G40" s="58">
        <v>44480</v>
      </c>
      <c r="H40" s="5">
        <f t="shared" si="0"/>
        <v>10.180821917808219</v>
      </c>
      <c r="I40" s="11">
        <v>3</v>
      </c>
      <c r="J40" s="87">
        <v>0.05</v>
      </c>
      <c r="K40" s="88">
        <f t="shared" si="1"/>
        <v>0.31666666666666665</v>
      </c>
      <c r="L40" s="249">
        <v>0</v>
      </c>
      <c r="M40" s="249">
        <v>0</v>
      </c>
      <c r="N40" s="249">
        <f t="shared" si="2"/>
        <v>0</v>
      </c>
      <c r="O40" s="249">
        <f t="shared" si="3"/>
        <v>0</v>
      </c>
      <c r="P40" s="89">
        <v>0.05</v>
      </c>
      <c r="Q40" s="249">
        <f t="shared" si="4"/>
        <v>0</v>
      </c>
    </row>
    <row r="41" spans="2:17" x14ac:dyDescent="0.25">
      <c r="B41" s="11">
        <v>38</v>
      </c>
      <c r="C41" s="244" t="s">
        <v>1706</v>
      </c>
      <c r="D41" s="237"/>
      <c r="E41" s="11"/>
      <c r="F41" s="152">
        <v>40781</v>
      </c>
      <c r="G41" s="58">
        <v>44480</v>
      </c>
      <c r="H41" s="5">
        <f t="shared" si="0"/>
        <v>10.134246575342466</v>
      </c>
      <c r="I41" s="11">
        <v>3</v>
      </c>
      <c r="J41" s="87">
        <v>0.05</v>
      </c>
      <c r="K41" s="88">
        <f t="shared" si="1"/>
        <v>0.31666666666666665</v>
      </c>
      <c r="L41" s="249">
        <v>0</v>
      </c>
      <c r="M41" s="249">
        <v>20076.39</v>
      </c>
      <c r="N41" s="249">
        <f t="shared" si="2"/>
        <v>0</v>
      </c>
      <c r="O41" s="249">
        <f t="shared" si="3"/>
        <v>0</v>
      </c>
      <c r="P41" s="89">
        <v>0.05</v>
      </c>
      <c r="Q41" s="249">
        <f t="shared" si="4"/>
        <v>0</v>
      </c>
    </row>
    <row r="42" spans="2:17" x14ac:dyDescent="0.25">
      <c r="B42" s="11">
        <v>39</v>
      </c>
      <c r="C42" s="244" t="s">
        <v>1706</v>
      </c>
      <c r="D42" s="237"/>
      <c r="E42" s="11"/>
      <c r="F42" s="152">
        <v>40788</v>
      </c>
      <c r="G42" s="58">
        <v>44480</v>
      </c>
      <c r="H42" s="5">
        <f t="shared" si="0"/>
        <v>10.115068493150686</v>
      </c>
      <c r="I42" s="11">
        <v>3</v>
      </c>
      <c r="J42" s="87">
        <v>0.05</v>
      </c>
      <c r="K42" s="88">
        <f t="shared" si="1"/>
        <v>0.31666666666666665</v>
      </c>
      <c r="L42" s="249">
        <v>0</v>
      </c>
      <c r="M42" s="249">
        <v>22315.34</v>
      </c>
      <c r="N42" s="249">
        <f t="shared" si="2"/>
        <v>0</v>
      </c>
      <c r="O42" s="249">
        <f t="shared" si="3"/>
        <v>0</v>
      </c>
      <c r="P42" s="89">
        <v>0.05</v>
      </c>
      <c r="Q42" s="249">
        <f t="shared" si="4"/>
        <v>0</v>
      </c>
    </row>
    <row r="43" spans="2:17" x14ac:dyDescent="0.25">
      <c r="B43" s="11">
        <v>40</v>
      </c>
      <c r="C43" s="244" t="s">
        <v>1706</v>
      </c>
      <c r="D43" s="237"/>
      <c r="E43" s="11"/>
      <c r="F43" s="152">
        <v>40788</v>
      </c>
      <c r="G43" s="58">
        <v>44480</v>
      </c>
      <c r="H43" s="5">
        <f t="shared" si="0"/>
        <v>10.115068493150686</v>
      </c>
      <c r="I43" s="11">
        <v>3</v>
      </c>
      <c r="J43" s="87">
        <v>0.05</v>
      </c>
      <c r="K43" s="88">
        <f t="shared" si="1"/>
        <v>0.31666666666666665</v>
      </c>
      <c r="L43" s="249">
        <v>0</v>
      </c>
      <c r="M43" s="249">
        <v>1292.73</v>
      </c>
      <c r="N43" s="249">
        <f t="shared" si="2"/>
        <v>0</v>
      </c>
      <c r="O43" s="249">
        <f t="shared" si="3"/>
        <v>0</v>
      </c>
      <c r="P43" s="89">
        <v>0.05</v>
      </c>
      <c r="Q43" s="249">
        <f t="shared" si="4"/>
        <v>0</v>
      </c>
    </row>
    <row r="44" spans="2:17" x14ac:dyDescent="0.25">
      <c r="B44" s="11">
        <v>41</v>
      </c>
      <c r="C44" s="244" t="s">
        <v>1726</v>
      </c>
      <c r="D44" s="237"/>
      <c r="E44" s="11"/>
      <c r="F44" s="152">
        <v>40807</v>
      </c>
      <c r="G44" s="58">
        <v>44480</v>
      </c>
      <c r="H44" s="5">
        <f t="shared" si="0"/>
        <v>10.063013698630137</v>
      </c>
      <c r="I44" s="11">
        <v>3</v>
      </c>
      <c r="J44" s="87">
        <v>0.05</v>
      </c>
      <c r="K44" s="88">
        <f t="shared" si="1"/>
        <v>0.31666666666666665</v>
      </c>
      <c r="L44" s="249">
        <v>0</v>
      </c>
      <c r="M44" s="249">
        <v>0</v>
      </c>
      <c r="N44" s="249">
        <f t="shared" si="2"/>
        <v>0</v>
      </c>
      <c r="O44" s="249">
        <f t="shared" si="3"/>
        <v>0</v>
      </c>
      <c r="P44" s="89">
        <v>0.05</v>
      </c>
      <c r="Q44" s="249">
        <f t="shared" si="4"/>
        <v>0</v>
      </c>
    </row>
    <row r="45" spans="2:17" x14ac:dyDescent="0.25">
      <c r="B45" s="11">
        <v>42</v>
      </c>
      <c r="C45" s="244" t="s">
        <v>1727</v>
      </c>
      <c r="D45" s="237"/>
      <c r="E45" s="11"/>
      <c r="F45" s="152">
        <v>40815</v>
      </c>
      <c r="G45" s="58">
        <v>44480</v>
      </c>
      <c r="H45" s="5">
        <f t="shared" si="0"/>
        <v>10.04109589041096</v>
      </c>
      <c r="I45" s="11">
        <v>3</v>
      </c>
      <c r="J45" s="87">
        <v>0.05</v>
      </c>
      <c r="K45" s="88">
        <f t="shared" si="1"/>
        <v>0.31666666666666665</v>
      </c>
      <c r="L45" s="249">
        <v>0</v>
      </c>
      <c r="M45" s="249">
        <v>0</v>
      </c>
      <c r="N45" s="249">
        <f t="shared" si="2"/>
        <v>0</v>
      </c>
      <c r="O45" s="249">
        <f t="shared" si="3"/>
        <v>0</v>
      </c>
      <c r="P45" s="89">
        <v>0.05</v>
      </c>
      <c r="Q45" s="249">
        <f t="shared" si="4"/>
        <v>0</v>
      </c>
    </row>
    <row r="46" spans="2:17" x14ac:dyDescent="0.25">
      <c r="B46" s="11">
        <v>43</v>
      </c>
      <c r="C46" s="244" t="s">
        <v>1728</v>
      </c>
      <c r="D46" s="237"/>
      <c r="E46" s="11"/>
      <c r="F46" s="152">
        <v>40817</v>
      </c>
      <c r="G46" s="58">
        <v>44480</v>
      </c>
      <c r="H46" s="5">
        <f t="shared" si="0"/>
        <v>10.035616438356165</v>
      </c>
      <c r="I46" s="11">
        <v>3</v>
      </c>
      <c r="J46" s="87">
        <v>0.05</v>
      </c>
      <c r="K46" s="88">
        <f t="shared" si="1"/>
        <v>0.31666666666666665</v>
      </c>
      <c r="L46" s="249">
        <v>0</v>
      </c>
      <c r="M46" s="249">
        <v>0</v>
      </c>
      <c r="N46" s="249">
        <f t="shared" si="2"/>
        <v>0</v>
      </c>
      <c r="O46" s="249">
        <f t="shared" si="3"/>
        <v>0</v>
      </c>
      <c r="P46" s="89">
        <v>0.05</v>
      </c>
      <c r="Q46" s="249">
        <f t="shared" si="4"/>
        <v>0</v>
      </c>
    </row>
    <row r="47" spans="2:17" x14ac:dyDescent="0.25">
      <c r="B47" s="11">
        <v>44</v>
      </c>
      <c r="C47" s="244" t="s">
        <v>1729</v>
      </c>
      <c r="D47" s="237"/>
      <c r="E47" s="11"/>
      <c r="F47" s="152">
        <v>40817</v>
      </c>
      <c r="G47" s="58">
        <v>44480</v>
      </c>
      <c r="H47" s="5">
        <f t="shared" si="0"/>
        <v>10.035616438356165</v>
      </c>
      <c r="I47" s="11">
        <v>3</v>
      </c>
      <c r="J47" s="87">
        <v>0.05</v>
      </c>
      <c r="K47" s="88">
        <f t="shared" si="1"/>
        <v>0.31666666666666665</v>
      </c>
      <c r="L47" s="249">
        <v>0</v>
      </c>
      <c r="M47" s="249">
        <v>0</v>
      </c>
      <c r="N47" s="249">
        <f t="shared" si="2"/>
        <v>0</v>
      </c>
      <c r="O47" s="249">
        <f t="shared" si="3"/>
        <v>0</v>
      </c>
      <c r="P47" s="89">
        <v>0.05</v>
      </c>
      <c r="Q47" s="249">
        <f t="shared" si="4"/>
        <v>0</v>
      </c>
    </row>
    <row r="48" spans="2:17" x14ac:dyDescent="0.25">
      <c r="B48" s="11">
        <v>45</v>
      </c>
      <c r="C48" s="244" t="s">
        <v>1730</v>
      </c>
      <c r="D48" s="237"/>
      <c r="E48" s="11"/>
      <c r="F48" s="152">
        <v>40921</v>
      </c>
      <c r="G48" s="58">
        <v>44480</v>
      </c>
      <c r="H48" s="5">
        <f t="shared" si="0"/>
        <v>9.75068493150685</v>
      </c>
      <c r="I48" s="11">
        <v>3</v>
      </c>
      <c r="J48" s="87">
        <v>0.05</v>
      </c>
      <c r="K48" s="88">
        <f t="shared" si="1"/>
        <v>0.31666666666666665</v>
      </c>
      <c r="L48" s="249">
        <v>0</v>
      </c>
      <c r="M48" s="249">
        <v>6799.08</v>
      </c>
      <c r="N48" s="249">
        <f t="shared" si="2"/>
        <v>0</v>
      </c>
      <c r="O48" s="249">
        <f t="shared" si="3"/>
        <v>0</v>
      </c>
      <c r="P48" s="89">
        <v>0.05</v>
      </c>
      <c r="Q48" s="249">
        <f t="shared" si="4"/>
        <v>0</v>
      </c>
    </row>
    <row r="49" spans="2:17" x14ac:dyDescent="0.25">
      <c r="B49" s="11">
        <v>46</v>
      </c>
      <c r="C49" s="244" t="s">
        <v>1731</v>
      </c>
      <c r="D49" s="237"/>
      <c r="E49" s="11"/>
      <c r="F49" s="152">
        <v>40973</v>
      </c>
      <c r="G49" s="58">
        <v>44480</v>
      </c>
      <c r="H49" s="5">
        <f t="shared" si="0"/>
        <v>9.6082191780821926</v>
      </c>
      <c r="I49" s="11">
        <v>5</v>
      </c>
      <c r="J49" s="87">
        <v>0.05</v>
      </c>
      <c r="K49" s="88">
        <f t="shared" si="1"/>
        <v>0.19</v>
      </c>
      <c r="L49" s="249">
        <v>0</v>
      </c>
      <c r="M49" s="249">
        <v>8019.83</v>
      </c>
      <c r="N49" s="249">
        <f t="shared" si="2"/>
        <v>0</v>
      </c>
      <c r="O49" s="249">
        <f t="shared" si="3"/>
        <v>0</v>
      </c>
      <c r="P49" s="89">
        <v>0.05</v>
      </c>
      <c r="Q49" s="249">
        <f t="shared" si="4"/>
        <v>0</v>
      </c>
    </row>
    <row r="50" spans="2:17" x14ac:dyDescent="0.25">
      <c r="B50" s="11">
        <v>47</v>
      </c>
      <c r="C50" s="244" t="s">
        <v>1732</v>
      </c>
      <c r="D50" s="237"/>
      <c r="E50" s="11"/>
      <c r="F50" s="152">
        <v>40760</v>
      </c>
      <c r="G50" s="58">
        <v>44480</v>
      </c>
      <c r="H50" s="5">
        <f t="shared" si="0"/>
        <v>10.191780821917808</v>
      </c>
      <c r="I50" s="11">
        <v>3</v>
      </c>
      <c r="J50" s="87">
        <v>0.05</v>
      </c>
      <c r="K50" s="88">
        <f t="shared" si="1"/>
        <v>0.31666666666666665</v>
      </c>
      <c r="L50" s="249">
        <v>0</v>
      </c>
      <c r="M50" s="249">
        <v>1000</v>
      </c>
      <c r="N50" s="249">
        <f t="shared" si="2"/>
        <v>0</v>
      </c>
      <c r="O50" s="249">
        <f t="shared" si="3"/>
        <v>0</v>
      </c>
      <c r="P50" s="89">
        <v>0.05</v>
      </c>
      <c r="Q50" s="249">
        <f t="shared" si="4"/>
        <v>0</v>
      </c>
    </row>
    <row r="51" spans="2:17" x14ac:dyDescent="0.25">
      <c r="B51" s="11">
        <v>48</v>
      </c>
      <c r="C51" s="244" t="s">
        <v>1733</v>
      </c>
      <c r="D51" s="237"/>
      <c r="E51" s="11"/>
      <c r="F51" s="152">
        <v>41029</v>
      </c>
      <c r="G51" s="58">
        <v>44480</v>
      </c>
      <c r="H51" s="5">
        <f t="shared" si="0"/>
        <v>9.4547945205479458</v>
      </c>
      <c r="I51" s="11">
        <v>3</v>
      </c>
      <c r="J51" s="87">
        <v>0.05</v>
      </c>
      <c r="K51" s="88">
        <f t="shared" si="1"/>
        <v>0.31666666666666665</v>
      </c>
      <c r="L51" s="249">
        <v>0</v>
      </c>
      <c r="M51" s="249">
        <v>9419.84</v>
      </c>
      <c r="N51" s="249">
        <f t="shared" si="2"/>
        <v>0</v>
      </c>
      <c r="O51" s="249">
        <f t="shared" si="3"/>
        <v>0</v>
      </c>
      <c r="P51" s="89">
        <v>0.05</v>
      </c>
      <c r="Q51" s="249">
        <f t="shared" si="4"/>
        <v>0</v>
      </c>
    </row>
    <row r="52" spans="2:17" x14ac:dyDescent="0.25">
      <c r="B52" s="11">
        <v>49</v>
      </c>
      <c r="C52" s="244" t="s">
        <v>1734</v>
      </c>
      <c r="D52" s="237"/>
      <c r="E52" s="11"/>
      <c r="F52" s="152">
        <v>41052</v>
      </c>
      <c r="G52" s="58">
        <v>44480</v>
      </c>
      <c r="H52" s="5">
        <f t="shared" si="0"/>
        <v>9.3917808219178074</v>
      </c>
      <c r="I52" s="11">
        <v>3</v>
      </c>
      <c r="J52" s="87">
        <v>0.05</v>
      </c>
      <c r="K52" s="88">
        <f t="shared" si="1"/>
        <v>0.31666666666666665</v>
      </c>
      <c r="L52" s="249">
        <v>0</v>
      </c>
      <c r="M52" s="249">
        <v>31994.26</v>
      </c>
      <c r="N52" s="249">
        <f t="shared" si="2"/>
        <v>0</v>
      </c>
      <c r="O52" s="249">
        <f t="shared" si="3"/>
        <v>0</v>
      </c>
      <c r="P52" s="89">
        <v>0.05</v>
      </c>
      <c r="Q52" s="249">
        <f t="shared" si="4"/>
        <v>0</v>
      </c>
    </row>
    <row r="53" spans="2:17" x14ac:dyDescent="0.25">
      <c r="B53" s="11">
        <v>50</v>
      </c>
      <c r="C53" s="244" t="s">
        <v>1733</v>
      </c>
      <c r="D53" s="237"/>
      <c r="E53" s="11"/>
      <c r="F53" s="152">
        <v>41207</v>
      </c>
      <c r="G53" s="58">
        <v>44480</v>
      </c>
      <c r="H53" s="5">
        <f t="shared" si="0"/>
        <v>8.9671232876712335</v>
      </c>
      <c r="I53" s="11">
        <v>3</v>
      </c>
      <c r="J53" s="87">
        <v>0.05</v>
      </c>
      <c r="K53" s="88">
        <f t="shared" si="1"/>
        <v>0.31666666666666665</v>
      </c>
      <c r="L53" s="249">
        <v>0</v>
      </c>
      <c r="M53" s="249">
        <v>35552</v>
      </c>
      <c r="N53" s="249">
        <f t="shared" si="2"/>
        <v>0</v>
      </c>
      <c r="O53" s="249">
        <f t="shared" si="3"/>
        <v>0</v>
      </c>
      <c r="P53" s="89">
        <v>0.05</v>
      </c>
      <c r="Q53" s="249">
        <f t="shared" si="4"/>
        <v>0</v>
      </c>
    </row>
    <row r="54" spans="2:17" x14ac:dyDescent="0.25">
      <c r="B54" s="11">
        <v>51</v>
      </c>
      <c r="C54" s="244" t="s">
        <v>1735</v>
      </c>
      <c r="D54" s="237"/>
      <c r="E54" s="11"/>
      <c r="F54" s="152">
        <v>41269</v>
      </c>
      <c r="G54" s="58">
        <v>44480</v>
      </c>
      <c r="H54" s="5">
        <f t="shared" si="0"/>
        <v>8.7972602739726025</v>
      </c>
      <c r="I54" s="11">
        <v>3</v>
      </c>
      <c r="J54" s="87">
        <v>0.05</v>
      </c>
      <c r="K54" s="88">
        <f t="shared" si="1"/>
        <v>0.31666666666666665</v>
      </c>
      <c r="L54" s="249">
        <v>0</v>
      </c>
      <c r="M54" s="249">
        <v>24020.62</v>
      </c>
      <c r="N54" s="249">
        <f t="shared" si="2"/>
        <v>0</v>
      </c>
      <c r="O54" s="249">
        <f t="shared" si="3"/>
        <v>0</v>
      </c>
      <c r="P54" s="89">
        <v>0.05</v>
      </c>
      <c r="Q54" s="249">
        <f t="shared" si="4"/>
        <v>0</v>
      </c>
    </row>
    <row r="55" spans="2:17" x14ac:dyDescent="0.25">
      <c r="B55" s="11">
        <v>52</v>
      </c>
      <c r="C55" s="244" t="s">
        <v>1736</v>
      </c>
      <c r="D55" s="237"/>
      <c r="E55" s="11"/>
      <c r="F55" s="152">
        <v>41278</v>
      </c>
      <c r="G55" s="58">
        <v>44480</v>
      </c>
      <c r="H55" s="5">
        <f t="shared" si="0"/>
        <v>8.7726027397260271</v>
      </c>
      <c r="I55" s="11">
        <v>5</v>
      </c>
      <c r="J55" s="87">
        <v>0.05</v>
      </c>
      <c r="K55" s="88">
        <f t="shared" si="1"/>
        <v>0.19</v>
      </c>
      <c r="L55" s="249">
        <v>0</v>
      </c>
      <c r="M55" s="249">
        <v>1790</v>
      </c>
      <c r="N55" s="249">
        <f t="shared" si="2"/>
        <v>0</v>
      </c>
      <c r="O55" s="249">
        <f t="shared" si="3"/>
        <v>0</v>
      </c>
      <c r="P55" s="89">
        <v>0.05</v>
      </c>
      <c r="Q55" s="249">
        <f t="shared" si="4"/>
        <v>0</v>
      </c>
    </row>
    <row r="56" spans="2:17" x14ac:dyDescent="0.25">
      <c r="B56" s="11">
        <v>53</v>
      </c>
      <c r="C56" s="244" t="s">
        <v>1737</v>
      </c>
      <c r="D56" s="237"/>
      <c r="E56" s="11"/>
      <c r="F56" s="152">
        <v>41297</v>
      </c>
      <c r="G56" s="58">
        <v>44480</v>
      </c>
      <c r="H56" s="5">
        <f t="shared" si="0"/>
        <v>8.7205479452054799</v>
      </c>
      <c r="I56" s="11">
        <v>5</v>
      </c>
      <c r="J56" s="87">
        <v>0.05</v>
      </c>
      <c r="K56" s="88">
        <f t="shared" si="1"/>
        <v>0.19</v>
      </c>
      <c r="L56" s="249">
        <v>10001</v>
      </c>
      <c r="M56" s="249">
        <v>0</v>
      </c>
      <c r="N56" s="249">
        <f t="shared" si="2"/>
        <v>16570.698</v>
      </c>
      <c r="O56" s="249">
        <f t="shared" si="3"/>
        <v>0</v>
      </c>
      <c r="P56" s="89">
        <v>0.05</v>
      </c>
      <c r="Q56" s="249">
        <f t="shared" si="4"/>
        <v>0</v>
      </c>
    </row>
    <row r="57" spans="2:17" x14ac:dyDescent="0.25">
      <c r="B57" s="11">
        <v>54</v>
      </c>
      <c r="C57" s="244" t="s">
        <v>1738</v>
      </c>
      <c r="D57" s="237"/>
      <c r="E57" s="11"/>
      <c r="F57" s="152">
        <v>41304</v>
      </c>
      <c r="G57" s="58">
        <v>44480</v>
      </c>
      <c r="H57" s="5">
        <f t="shared" si="0"/>
        <v>8.7013698630136993</v>
      </c>
      <c r="I57" s="11">
        <v>3</v>
      </c>
      <c r="J57" s="87">
        <v>0.05</v>
      </c>
      <c r="K57" s="88">
        <f t="shared" si="1"/>
        <v>0.31666666666666665</v>
      </c>
      <c r="L57" s="249">
        <v>0</v>
      </c>
      <c r="M57" s="249">
        <v>7266.77</v>
      </c>
      <c r="N57" s="249">
        <f t="shared" si="2"/>
        <v>0</v>
      </c>
      <c r="O57" s="249">
        <f t="shared" si="3"/>
        <v>0</v>
      </c>
      <c r="P57" s="89">
        <v>0.05</v>
      </c>
      <c r="Q57" s="249">
        <f t="shared" si="4"/>
        <v>0</v>
      </c>
    </row>
    <row r="58" spans="2:17" x14ac:dyDescent="0.25">
      <c r="B58" s="11">
        <v>55</v>
      </c>
      <c r="C58" s="244" t="s">
        <v>1739</v>
      </c>
      <c r="D58" s="237"/>
      <c r="E58" s="11"/>
      <c r="F58" s="152">
        <v>41323</v>
      </c>
      <c r="G58" s="58">
        <v>44480</v>
      </c>
      <c r="H58" s="5">
        <f t="shared" si="0"/>
        <v>8.6493150684931503</v>
      </c>
      <c r="I58" s="11">
        <v>3</v>
      </c>
      <c r="J58" s="87">
        <v>0.05</v>
      </c>
      <c r="K58" s="88">
        <f t="shared" si="1"/>
        <v>0.31666666666666665</v>
      </c>
      <c r="L58" s="249">
        <v>0</v>
      </c>
      <c r="M58" s="249">
        <v>7266.77</v>
      </c>
      <c r="N58" s="249">
        <f t="shared" si="2"/>
        <v>0</v>
      </c>
      <c r="O58" s="249">
        <f t="shared" si="3"/>
        <v>0</v>
      </c>
      <c r="P58" s="89">
        <v>0.05</v>
      </c>
      <c r="Q58" s="249">
        <f t="shared" si="4"/>
        <v>0</v>
      </c>
    </row>
    <row r="59" spans="2:17" x14ac:dyDescent="0.25">
      <c r="B59" s="11">
        <v>56</v>
      </c>
      <c r="C59" s="244" t="s">
        <v>1740</v>
      </c>
      <c r="D59" s="237"/>
      <c r="E59" s="11"/>
      <c r="F59" s="152">
        <v>41325</v>
      </c>
      <c r="G59" s="58">
        <v>44480</v>
      </c>
      <c r="H59" s="5">
        <f t="shared" si="0"/>
        <v>8.6438356164383556</v>
      </c>
      <c r="I59" s="11">
        <v>8</v>
      </c>
      <c r="J59" s="87">
        <v>0.05</v>
      </c>
      <c r="K59" s="88">
        <f t="shared" si="1"/>
        <v>0.11874999999999999</v>
      </c>
      <c r="L59" s="249">
        <v>0</v>
      </c>
      <c r="M59" s="249">
        <v>935.55</v>
      </c>
      <c r="N59" s="249">
        <f t="shared" si="2"/>
        <v>0</v>
      </c>
      <c r="O59" s="249">
        <f t="shared" si="3"/>
        <v>0</v>
      </c>
      <c r="P59" s="89">
        <v>0.05</v>
      </c>
      <c r="Q59" s="249">
        <f t="shared" si="4"/>
        <v>0</v>
      </c>
    </row>
    <row r="60" spans="2:17" x14ac:dyDescent="0.25">
      <c r="B60" s="11">
        <v>57</v>
      </c>
      <c r="C60" s="244" t="s">
        <v>1741</v>
      </c>
      <c r="D60" s="237"/>
      <c r="E60" s="11"/>
      <c r="F60" s="152">
        <v>41099</v>
      </c>
      <c r="G60" s="58">
        <v>44480</v>
      </c>
      <c r="H60" s="5">
        <f t="shared" si="0"/>
        <v>9.2630136986301377</v>
      </c>
      <c r="I60" s="11">
        <v>3</v>
      </c>
      <c r="J60" s="87">
        <v>0.05</v>
      </c>
      <c r="K60" s="88">
        <f t="shared" si="1"/>
        <v>0.31666666666666665</v>
      </c>
      <c r="L60" s="249">
        <v>0</v>
      </c>
      <c r="M60" s="249">
        <v>265</v>
      </c>
      <c r="N60" s="249">
        <f t="shared" si="2"/>
        <v>0</v>
      </c>
      <c r="O60" s="249">
        <f t="shared" si="3"/>
        <v>0</v>
      </c>
      <c r="P60" s="89">
        <v>0.05</v>
      </c>
      <c r="Q60" s="249">
        <f t="shared" si="4"/>
        <v>0</v>
      </c>
    </row>
    <row r="61" spans="2:17" x14ac:dyDescent="0.25">
      <c r="B61" s="11">
        <v>58</v>
      </c>
      <c r="C61" s="244" t="s">
        <v>1742</v>
      </c>
      <c r="D61" s="237"/>
      <c r="E61" s="11"/>
      <c r="F61" s="152">
        <v>41179</v>
      </c>
      <c r="G61" s="58">
        <v>44480</v>
      </c>
      <c r="H61" s="5">
        <f t="shared" si="0"/>
        <v>9.043835616438356</v>
      </c>
      <c r="I61" s="11">
        <v>3</v>
      </c>
      <c r="J61" s="87">
        <v>0.05</v>
      </c>
      <c r="K61" s="88">
        <f t="shared" si="1"/>
        <v>0.31666666666666665</v>
      </c>
      <c r="L61" s="249">
        <v>0</v>
      </c>
      <c r="M61" s="249">
        <v>536</v>
      </c>
      <c r="N61" s="249">
        <f t="shared" si="2"/>
        <v>0</v>
      </c>
      <c r="O61" s="249">
        <f t="shared" si="3"/>
        <v>0</v>
      </c>
      <c r="P61" s="89">
        <v>0.05</v>
      </c>
      <c r="Q61" s="249">
        <f t="shared" si="4"/>
        <v>0</v>
      </c>
    </row>
    <row r="62" spans="2:17" x14ac:dyDescent="0.25">
      <c r="B62" s="11">
        <v>59</v>
      </c>
      <c r="C62" s="244" t="s">
        <v>1743</v>
      </c>
      <c r="D62" s="237"/>
      <c r="E62" s="11"/>
      <c r="F62" s="152">
        <v>41183</v>
      </c>
      <c r="G62" s="58">
        <v>44480</v>
      </c>
      <c r="H62" s="5">
        <f t="shared" si="0"/>
        <v>9.0328767123287665</v>
      </c>
      <c r="I62" s="11">
        <v>3</v>
      </c>
      <c r="J62" s="87">
        <v>0.05</v>
      </c>
      <c r="K62" s="88">
        <f t="shared" si="1"/>
        <v>0.31666666666666665</v>
      </c>
      <c r="L62" s="249">
        <v>0</v>
      </c>
      <c r="M62" s="249">
        <v>3594.75</v>
      </c>
      <c r="N62" s="249">
        <f t="shared" si="2"/>
        <v>0</v>
      </c>
      <c r="O62" s="249">
        <f t="shared" si="3"/>
        <v>0</v>
      </c>
      <c r="P62" s="89">
        <v>0.05</v>
      </c>
      <c r="Q62" s="249">
        <f t="shared" si="4"/>
        <v>0</v>
      </c>
    </row>
    <row r="63" spans="2:17" x14ac:dyDescent="0.25">
      <c r="B63" s="11">
        <v>60</v>
      </c>
      <c r="C63" s="244" t="s">
        <v>1744</v>
      </c>
      <c r="D63" s="237"/>
      <c r="E63" s="11"/>
      <c r="F63" s="152">
        <v>39494</v>
      </c>
      <c r="G63" s="58">
        <v>44480</v>
      </c>
      <c r="H63" s="5">
        <f t="shared" si="0"/>
        <v>13.66027397260274</v>
      </c>
      <c r="I63" s="11">
        <v>8</v>
      </c>
      <c r="J63" s="87">
        <v>0.05</v>
      </c>
      <c r="K63" s="88">
        <f t="shared" si="1"/>
        <v>0.11874999999999999</v>
      </c>
      <c r="L63" s="249">
        <v>9580</v>
      </c>
      <c r="M63" s="249">
        <v>0</v>
      </c>
      <c r="N63" s="249">
        <f t="shared" si="2"/>
        <v>15540.269178082192</v>
      </c>
      <c r="O63" s="249">
        <f t="shared" si="3"/>
        <v>0</v>
      </c>
      <c r="P63" s="89">
        <v>0.05</v>
      </c>
      <c r="Q63" s="249">
        <f t="shared" si="4"/>
        <v>0</v>
      </c>
    </row>
    <row r="64" spans="2:17" x14ac:dyDescent="0.25">
      <c r="B64" s="11">
        <v>61</v>
      </c>
      <c r="C64" s="244" t="s">
        <v>1745</v>
      </c>
      <c r="D64" s="237"/>
      <c r="E64" s="11"/>
      <c r="F64" s="152">
        <v>39507</v>
      </c>
      <c r="G64" s="58">
        <v>44480</v>
      </c>
      <c r="H64" s="5">
        <f t="shared" si="0"/>
        <v>13.624657534246575</v>
      </c>
      <c r="I64" s="11">
        <v>3</v>
      </c>
      <c r="J64" s="87">
        <v>0.05</v>
      </c>
      <c r="K64" s="88">
        <f t="shared" si="1"/>
        <v>0.31666666666666665</v>
      </c>
      <c r="L64" s="249">
        <v>19225</v>
      </c>
      <c r="M64" s="249">
        <v>1077.3</v>
      </c>
      <c r="N64" s="249">
        <f t="shared" si="2"/>
        <v>82945.779680365289</v>
      </c>
      <c r="O64" s="249">
        <f t="shared" si="3"/>
        <v>0</v>
      </c>
      <c r="P64" s="89">
        <v>0.05</v>
      </c>
      <c r="Q64" s="249">
        <f t="shared" si="4"/>
        <v>961.25</v>
      </c>
    </row>
    <row r="65" spans="2:17" x14ac:dyDescent="0.25">
      <c r="B65" s="11">
        <v>62</v>
      </c>
      <c r="C65" s="244" t="s">
        <v>1746</v>
      </c>
      <c r="D65" s="237"/>
      <c r="E65" s="11"/>
      <c r="F65" s="152">
        <v>39524</v>
      </c>
      <c r="G65" s="58">
        <v>44480</v>
      </c>
      <c r="H65" s="5">
        <f t="shared" si="0"/>
        <v>13.578082191780823</v>
      </c>
      <c r="I65" s="11">
        <v>3</v>
      </c>
      <c r="J65" s="87">
        <v>0.05</v>
      </c>
      <c r="K65" s="88">
        <f t="shared" si="1"/>
        <v>0.31666666666666665</v>
      </c>
      <c r="L65" s="249">
        <v>0</v>
      </c>
      <c r="M65" s="249">
        <v>0</v>
      </c>
      <c r="N65" s="249">
        <f t="shared" si="2"/>
        <v>0</v>
      </c>
      <c r="O65" s="249">
        <f t="shared" si="3"/>
        <v>0</v>
      </c>
      <c r="P65" s="89">
        <v>0.05</v>
      </c>
      <c r="Q65" s="249">
        <f t="shared" si="4"/>
        <v>0</v>
      </c>
    </row>
    <row r="66" spans="2:17" x14ac:dyDescent="0.25">
      <c r="B66" s="11">
        <v>63</v>
      </c>
      <c r="C66" s="244" t="s">
        <v>1747</v>
      </c>
      <c r="D66" s="237"/>
      <c r="E66" s="11"/>
      <c r="F66" s="152">
        <v>39526</v>
      </c>
      <c r="G66" s="58">
        <v>44480</v>
      </c>
      <c r="H66" s="5">
        <f t="shared" si="0"/>
        <v>13.572602739726028</v>
      </c>
      <c r="I66" s="11">
        <v>3</v>
      </c>
      <c r="J66" s="87">
        <v>0.05</v>
      </c>
      <c r="K66" s="88">
        <f t="shared" si="1"/>
        <v>0.31666666666666665</v>
      </c>
      <c r="L66" s="249">
        <v>0</v>
      </c>
      <c r="M66" s="249">
        <v>4000</v>
      </c>
      <c r="N66" s="249">
        <f t="shared" si="2"/>
        <v>0</v>
      </c>
      <c r="O66" s="249">
        <f t="shared" si="3"/>
        <v>0</v>
      </c>
      <c r="P66" s="89">
        <v>0.05</v>
      </c>
      <c r="Q66" s="249">
        <f t="shared" si="4"/>
        <v>0</v>
      </c>
    </row>
    <row r="67" spans="2:17" x14ac:dyDescent="0.25">
      <c r="B67" s="11">
        <v>64</v>
      </c>
      <c r="C67" s="244" t="s">
        <v>1748</v>
      </c>
      <c r="D67" s="237"/>
      <c r="E67" s="11"/>
      <c r="F67" s="152">
        <v>39642</v>
      </c>
      <c r="G67" s="58">
        <v>44480</v>
      </c>
      <c r="H67" s="5">
        <f t="shared" si="0"/>
        <v>13.254794520547945</v>
      </c>
      <c r="I67" s="11">
        <v>5</v>
      </c>
      <c r="J67" s="87">
        <v>0.05</v>
      </c>
      <c r="K67" s="88">
        <f t="shared" si="1"/>
        <v>0.19</v>
      </c>
      <c r="L67" s="249">
        <v>0</v>
      </c>
      <c r="M67" s="249">
        <v>0</v>
      </c>
      <c r="N67" s="249">
        <f t="shared" si="2"/>
        <v>0</v>
      </c>
      <c r="O67" s="249">
        <f t="shared" si="3"/>
        <v>0</v>
      </c>
      <c r="P67" s="89">
        <v>0.05</v>
      </c>
      <c r="Q67" s="249">
        <f t="shared" si="4"/>
        <v>0</v>
      </c>
    </row>
    <row r="68" spans="2:17" x14ac:dyDescent="0.25">
      <c r="B68" s="11">
        <v>65</v>
      </c>
      <c r="C68" s="244" t="s">
        <v>1706</v>
      </c>
      <c r="D68" s="237"/>
      <c r="E68" s="11"/>
      <c r="F68" s="152">
        <v>39667</v>
      </c>
      <c r="G68" s="58">
        <v>44480</v>
      </c>
      <c r="H68" s="5">
        <f t="shared" ref="H68:H131" si="5">(G68-F68)/365</f>
        <v>13.186301369863013</v>
      </c>
      <c r="I68" s="11">
        <v>3</v>
      </c>
      <c r="J68" s="87">
        <v>0.05</v>
      </c>
      <c r="K68" s="88">
        <f t="shared" ref="K68:K131" si="6">(1-J68)/I68</f>
        <v>0.31666666666666665</v>
      </c>
      <c r="L68" s="249">
        <v>15990</v>
      </c>
      <c r="M68" s="249">
        <v>3705.09</v>
      </c>
      <c r="N68" s="249">
        <f t="shared" ref="N68:N131" si="7">L68*K68*H68</f>
        <v>66768.836986301365</v>
      </c>
      <c r="O68" s="249">
        <f t="shared" ref="O68:O131" si="8">MAX(L68-N68,0)</f>
        <v>0</v>
      </c>
      <c r="P68" s="89">
        <v>0.05</v>
      </c>
      <c r="Q68" s="249">
        <f t="shared" ref="Q68:Q131" si="9">IF(M68&lt;=0,0,IF(O68&lt;=J68*L68,J68*L68,O68*(1-P68)))</f>
        <v>799.5</v>
      </c>
    </row>
    <row r="69" spans="2:17" x14ac:dyDescent="0.25">
      <c r="B69" s="11">
        <v>66</v>
      </c>
      <c r="C69" s="244" t="s">
        <v>1749</v>
      </c>
      <c r="D69" s="237"/>
      <c r="E69" s="11"/>
      <c r="F69" s="152">
        <v>39668</v>
      </c>
      <c r="G69" s="58">
        <v>44480</v>
      </c>
      <c r="H69" s="5">
        <f t="shared" si="5"/>
        <v>13.183561643835617</v>
      </c>
      <c r="I69" s="11">
        <v>5</v>
      </c>
      <c r="J69" s="87">
        <v>0.05</v>
      </c>
      <c r="K69" s="88">
        <f t="shared" si="6"/>
        <v>0.19</v>
      </c>
      <c r="L69" s="249">
        <v>16848</v>
      </c>
      <c r="M69" s="249">
        <v>4162.5</v>
      </c>
      <c r="N69" s="249">
        <f t="shared" si="7"/>
        <v>42202.162849315071</v>
      </c>
      <c r="O69" s="249">
        <f t="shared" si="8"/>
        <v>0</v>
      </c>
      <c r="P69" s="89">
        <v>0.05</v>
      </c>
      <c r="Q69" s="249">
        <f t="shared" si="9"/>
        <v>842.40000000000009</v>
      </c>
    </row>
    <row r="70" spans="2:17" x14ac:dyDescent="0.25">
      <c r="B70" s="11">
        <v>67</v>
      </c>
      <c r="C70" s="244" t="s">
        <v>1750</v>
      </c>
      <c r="D70" s="237"/>
      <c r="E70" s="11"/>
      <c r="F70" s="152">
        <v>39690</v>
      </c>
      <c r="G70" s="58">
        <v>44480</v>
      </c>
      <c r="H70" s="5">
        <f t="shared" si="5"/>
        <v>13.123287671232877</v>
      </c>
      <c r="I70" s="11">
        <v>3</v>
      </c>
      <c r="J70" s="87">
        <v>0.05</v>
      </c>
      <c r="K70" s="88">
        <f t="shared" si="6"/>
        <v>0.31666666666666665</v>
      </c>
      <c r="L70" s="249">
        <v>0</v>
      </c>
      <c r="M70" s="249">
        <v>0</v>
      </c>
      <c r="N70" s="249">
        <f t="shared" si="7"/>
        <v>0</v>
      </c>
      <c r="O70" s="249">
        <f t="shared" si="8"/>
        <v>0</v>
      </c>
      <c r="P70" s="89">
        <v>0.05</v>
      </c>
      <c r="Q70" s="249">
        <f t="shared" si="9"/>
        <v>0</v>
      </c>
    </row>
    <row r="71" spans="2:17" x14ac:dyDescent="0.25">
      <c r="B71" s="11">
        <v>68</v>
      </c>
      <c r="C71" s="244" t="s">
        <v>1751</v>
      </c>
      <c r="D71" s="237"/>
      <c r="E71" s="11"/>
      <c r="F71" s="152">
        <v>39912</v>
      </c>
      <c r="G71" s="58">
        <v>44480</v>
      </c>
      <c r="H71" s="5">
        <f t="shared" si="5"/>
        <v>12.515068493150684</v>
      </c>
      <c r="I71" s="11">
        <v>5</v>
      </c>
      <c r="J71" s="87">
        <v>0.05</v>
      </c>
      <c r="K71" s="88">
        <f t="shared" si="6"/>
        <v>0.19</v>
      </c>
      <c r="L71" s="249">
        <v>0</v>
      </c>
      <c r="M71" s="249">
        <v>2733.92</v>
      </c>
      <c r="N71" s="249">
        <f t="shared" si="7"/>
        <v>0</v>
      </c>
      <c r="O71" s="249">
        <f t="shared" si="8"/>
        <v>0</v>
      </c>
      <c r="P71" s="89">
        <v>0.05</v>
      </c>
      <c r="Q71" s="249">
        <f t="shared" si="9"/>
        <v>0</v>
      </c>
    </row>
    <row r="72" spans="2:17" x14ac:dyDescent="0.25">
      <c r="B72" s="11">
        <v>69</v>
      </c>
      <c r="C72" s="244" t="s">
        <v>1752</v>
      </c>
      <c r="D72" s="237"/>
      <c r="E72" s="11"/>
      <c r="F72" s="152">
        <v>39940</v>
      </c>
      <c r="G72" s="58">
        <v>44480</v>
      </c>
      <c r="H72" s="5">
        <f t="shared" si="5"/>
        <v>12.438356164383562</v>
      </c>
      <c r="I72" s="11">
        <v>5</v>
      </c>
      <c r="J72" s="87">
        <v>0.05</v>
      </c>
      <c r="K72" s="88">
        <f t="shared" si="6"/>
        <v>0.19</v>
      </c>
      <c r="L72" s="249">
        <v>8120</v>
      </c>
      <c r="M72" s="249">
        <v>0</v>
      </c>
      <c r="N72" s="249">
        <f t="shared" si="7"/>
        <v>19189.895890410957</v>
      </c>
      <c r="O72" s="249">
        <f t="shared" si="8"/>
        <v>0</v>
      </c>
      <c r="P72" s="89">
        <v>0.05</v>
      </c>
      <c r="Q72" s="249">
        <f t="shared" si="9"/>
        <v>0</v>
      </c>
    </row>
    <row r="73" spans="2:17" x14ac:dyDescent="0.25">
      <c r="B73" s="11">
        <v>70</v>
      </c>
      <c r="C73" s="244" t="s">
        <v>1753</v>
      </c>
      <c r="D73" s="237"/>
      <c r="E73" s="11"/>
      <c r="F73" s="152">
        <v>39988</v>
      </c>
      <c r="G73" s="58">
        <v>44480</v>
      </c>
      <c r="H73" s="5">
        <f t="shared" si="5"/>
        <v>12.306849315068494</v>
      </c>
      <c r="I73" s="11">
        <v>3</v>
      </c>
      <c r="J73" s="87">
        <v>0.05</v>
      </c>
      <c r="K73" s="88">
        <f t="shared" si="6"/>
        <v>0.31666666666666665</v>
      </c>
      <c r="L73" s="249">
        <v>0</v>
      </c>
      <c r="M73" s="249">
        <v>12251.19</v>
      </c>
      <c r="N73" s="249">
        <f t="shared" si="7"/>
        <v>0</v>
      </c>
      <c r="O73" s="249">
        <f t="shared" si="8"/>
        <v>0</v>
      </c>
      <c r="P73" s="89">
        <v>0.05</v>
      </c>
      <c r="Q73" s="249">
        <f t="shared" si="9"/>
        <v>0</v>
      </c>
    </row>
    <row r="74" spans="2:17" x14ac:dyDescent="0.25">
      <c r="B74" s="11">
        <v>71</v>
      </c>
      <c r="C74" s="244" t="s">
        <v>1754</v>
      </c>
      <c r="D74" s="237"/>
      <c r="E74" s="11"/>
      <c r="F74" s="152">
        <v>40157</v>
      </c>
      <c r="G74" s="58">
        <v>44480</v>
      </c>
      <c r="H74" s="5">
        <f t="shared" si="5"/>
        <v>11.843835616438357</v>
      </c>
      <c r="I74" s="11">
        <v>3</v>
      </c>
      <c r="J74" s="87">
        <v>0.05</v>
      </c>
      <c r="K74" s="88">
        <f t="shared" si="6"/>
        <v>0.31666666666666665</v>
      </c>
      <c r="L74" s="249">
        <v>8990</v>
      </c>
      <c r="M74" s="249">
        <v>408.15</v>
      </c>
      <c r="N74" s="249">
        <f t="shared" si="7"/>
        <v>33717.426027397261</v>
      </c>
      <c r="O74" s="249">
        <f t="shared" si="8"/>
        <v>0</v>
      </c>
      <c r="P74" s="89">
        <v>0.05</v>
      </c>
      <c r="Q74" s="249">
        <f t="shared" si="9"/>
        <v>449.5</v>
      </c>
    </row>
    <row r="75" spans="2:17" x14ac:dyDescent="0.25">
      <c r="B75" s="11">
        <v>72</v>
      </c>
      <c r="C75" s="244" t="s">
        <v>1755</v>
      </c>
      <c r="D75" s="237"/>
      <c r="E75" s="11"/>
      <c r="F75" s="152">
        <v>40196</v>
      </c>
      <c r="G75" s="58">
        <v>44480</v>
      </c>
      <c r="H75" s="5">
        <f t="shared" si="5"/>
        <v>11.736986301369862</v>
      </c>
      <c r="I75" s="11">
        <v>5</v>
      </c>
      <c r="J75" s="87">
        <v>0.05</v>
      </c>
      <c r="K75" s="88">
        <f t="shared" si="6"/>
        <v>0.19</v>
      </c>
      <c r="L75" s="249">
        <v>48000</v>
      </c>
      <c r="M75" s="249">
        <v>1149.5</v>
      </c>
      <c r="N75" s="249">
        <f t="shared" si="7"/>
        <v>107041.31506849315</v>
      </c>
      <c r="O75" s="249">
        <f t="shared" si="8"/>
        <v>0</v>
      </c>
      <c r="P75" s="89">
        <v>0.05</v>
      </c>
      <c r="Q75" s="249">
        <f t="shared" si="9"/>
        <v>2400</v>
      </c>
    </row>
    <row r="76" spans="2:17" x14ac:dyDescent="0.25">
      <c r="B76" s="11">
        <v>73</v>
      </c>
      <c r="C76" s="244" t="s">
        <v>1756</v>
      </c>
      <c r="D76" s="237"/>
      <c r="E76" s="11"/>
      <c r="F76" s="152">
        <v>40234</v>
      </c>
      <c r="G76" s="58">
        <v>44480</v>
      </c>
      <c r="H76" s="5">
        <f t="shared" si="5"/>
        <v>11.632876712328768</v>
      </c>
      <c r="I76" s="11">
        <v>3</v>
      </c>
      <c r="J76" s="87">
        <v>0.05</v>
      </c>
      <c r="K76" s="88">
        <f t="shared" si="6"/>
        <v>0.31666666666666665</v>
      </c>
      <c r="L76" s="249">
        <v>0</v>
      </c>
      <c r="M76" s="249">
        <v>0</v>
      </c>
      <c r="N76" s="249">
        <f t="shared" si="7"/>
        <v>0</v>
      </c>
      <c r="O76" s="249">
        <f t="shared" si="8"/>
        <v>0</v>
      </c>
      <c r="P76" s="89">
        <v>0.05</v>
      </c>
      <c r="Q76" s="249">
        <f t="shared" si="9"/>
        <v>0</v>
      </c>
    </row>
    <row r="77" spans="2:17" x14ac:dyDescent="0.25">
      <c r="B77" s="11">
        <v>74</v>
      </c>
      <c r="C77" s="244" t="s">
        <v>1757</v>
      </c>
      <c r="D77" s="237"/>
      <c r="E77" s="11"/>
      <c r="F77" s="152">
        <v>40255</v>
      </c>
      <c r="G77" s="58">
        <v>44480</v>
      </c>
      <c r="H77" s="5">
        <f t="shared" si="5"/>
        <v>11.575342465753424</v>
      </c>
      <c r="I77" s="11">
        <v>5</v>
      </c>
      <c r="J77" s="87">
        <v>0.05</v>
      </c>
      <c r="K77" s="88">
        <f t="shared" si="6"/>
        <v>0.19</v>
      </c>
      <c r="L77" s="249">
        <v>0</v>
      </c>
      <c r="M77" s="249">
        <v>2479.71</v>
      </c>
      <c r="N77" s="249">
        <f t="shared" si="7"/>
        <v>0</v>
      </c>
      <c r="O77" s="249">
        <f t="shared" si="8"/>
        <v>0</v>
      </c>
      <c r="P77" s="89">
        <v>0.05</v>
      </c>
      <c r="Q77" s="249">
        <f t="shared" si="9"/>
        <v>0</v>
      </c>
    </row>
    <row r="78" spans="2:17" x14ac:dyDescent="0.25">
      <c r="B78" s="11">
        <v>75</v>
      </c>
      <c r="C78" s="244" t="s">
        <v>1758</v>
      </c>
      <c r="D78" s="237"/>
      <c r="E78" s="11"/>
      <c r="F78" s="152">
        <v>40256</v>
      </c>
      <c r="G78" s="58">
        <v>44480</v>
      </c>
      <c r="H78" s="5">
        <f t="shared" si="5"/>
        <v>11.572602739726028</v>
      </c>
      <c r="I78" s="11">
        <v>3</v>
      </c>
      <c r="J78" s="87">
        <v>0.05</v>
      </c>
      <c r="K78" s="88">
        <f t="shared" si="6"/>
        <v>0.31666666666666665</v>
      </c>
      <c r="L78" s="249">
        <v>0</v>
      </c>
      <c r="M78" s="249">
        <v>340</v>
      </c>
      <c r="N78" s="249">
        <f t="shared" si="7"/>
        <v>0</v>
      </c>
      <c r="O78" s="249">
        <f t="shared" si="8"/>
        <v>0</v>
      </c>
      <c r="P78" s="89">
        <v>0.05</v>
      </c>
      <c r="Q78" s="249">
        <f t="shared" si="9"/>
        <v>0</v>
      </c>
    </row>
    <row r="79" spans="2:17" x14ac:dyDescent="0.25">
      <c r="B79" s="11">
        <v>76</v>
      </c>
      <c r="C79" s="244" t="s">
        <v>117</v>
      </c>
      <c r="D79" s="237"/>
      <c r="E79" s="11"/>
      <c r="F79" s="152">
        <v>40287</v>
      </c>
      <c r="G79" s="58">
        <v>44480</v>
      </c>
      <c r="H79" s="5">
        <f t="shared" si="5"/>
        <v>11.487671232876712</v>
      </c>
      <c r="I79" s="11">
        <v>5</v>
      </c>
      <c r="J79" s="87">
        <v>0.05</v>
      </c>
      <c r="K79" s="88">
        <f t="shared" si="6"/>
        <v>0.19</v>
      </c>
      <c r="L79" s="249">
        <v>0</v>
      </c>
      <c r="M79" s="249">
        <v>0</v>
      </c>
      <c r="N79" s="249">
        <f t="shared" si="7"/>
        <v>0</v>
      </c>
      <c r="O79" s="249">
        <f t="shared" si="8"/>
        <v>0</v>
      </c>
      <c r="P79" s="89">
        <v>0.05</v>
      </c>
      <c r="Q79" s="249">
        <f t="shared" si="9"/>
        <v>0</v>
      </c>
    </row>
    <row r="80" spans="2:17" x14ac:dyDescent="0.25">
      <c r="B80" s="11">
        <v>77</v>
      </c>
      <c r="C80" s="244" t="s">
        <v>1759</v>
      </c>
      <c r="D80" s="237"/>
      <c r="E80" s="11"/>
      <c r="F80" s="152">
        <v>40303</v>
      </c>
      <c r="G80" s="58">
        <v>44480</v>
      </c>
      <c r="H80" s="5">
        <f t="shared" si="5"/>
        <v>11.443835616438356</v>
      </c>
      <c r="I80" s="11">
        <v>3</v>
      </c>
      <c r="J80" s="87">
        <v>0.05</v>
      </c>
      <c r="K80" s="88">
        <f t="shared" si="6"/>
        <v>0.31666666666666665</v>
      </c>
      <c r="L80" s="249">
        <v>7239</v>
      </c>
      <c r="M80" s="249">
        <v>0</v>
      </c>
      <c r="N80" s="249">
        <f t="shared" si="7"/>
        <v>26233.276575342465</v>
      </c>
      <c r="O80" s="249">
        <f t="shared" si="8"/>
        <v>0</v>
      </c>
      <c r="P80" s="89">
        <v>0.05</v>
      </c>
      <c r="Q80" s="249">
        <f t="shared" si="9"/>
        <v>0</v>
      </c>
    </row>
    <row r="81" spans="2:17" x14ac:dyDescent="0.25">
      <c r="B81" s="11">
        <v>78</v>
      </c>
      <c r="C81" s="244" t="s">
        <v>1760</v>
      </c>
      <c r="D81" s="237"/>
      <c r="E81" s="11"/>
      <c r="F81" s="152">
        <v>40313</v>
      </c>
      <c r="G81" s="58">
        <v>44480</v>
      </c>
      <c r="H81" s="5">
        <f t="shared" si="5"/>
        <v>11.416438356164383</v>
      </c>
      <c r="I81" s="11">
        <v>3</v>
      </c>
      <c r="J81" s="87">
        <v>0.05</v>
      </c>
      <c r="K81" s="88">
        <f t="shared" si="6"/>
        <v>0.31666666666666665</v>
      </c>
      <c r="L81" s="249">
        <v>167097</v>
      </c>
      <c r="M81" s="249">
        <v>0</v>
      </c>
      <c r="N81" s="249">
        <f t="shared" si="7"/>
        <v>604089.98999999987</v>
      </c>
      <c r="O81" s="249">
        <f t="shared" si="8"/>
        <v>0</v>
      </c>
      <c r="P81" s="89">
        <v>0.05</v>
      </c>
      <c r="Q81" s="249">
        <f t="shared" si="9"/>
        <v>0</v>
      </c>
    </row>
    <row r="82" spans="2:17" x14ac:dyDescent="0.25">
      <c r="B82" s="11">
        <v>79</v>
      </c>
      <c r="C82" s="244" t="s">
        <v>1761</v>
      </c>
      <c r="D82" s="237"/>
      <c r="E82" s="11"/>
      <c r="F82" s="152">
        <v>40330</v>
      </c>
      <c r="G82" s="58">
        <v>44480</v>
      </c>
      <c r="H82" s="5">
        <f t="shared" si="5"/>
        <v>11.36986301369863</v>
      </c>
      <c r="I82" s="11">
        <v>8</v>
      </c>
      <c r="J82" s="87">
        <v>0.05</v>
      </c>
      <c r="K82" s="88">
        <f t="shared" si="6"/>
        <v>0.11874999999999999</v>
      </c>
      <c r="L82" s="249">
        <v>0</v>
      </c>
      <c r="M82" s="249">
        <v>0</v>
      </c>
      <c r="N82" s="249">
        <f t="shared" si="7"/>
        <v>0</v>
      </c>
      <c r="O82" s="249">
        <f t="shared" si="8"/>
        <v>0</v>
      </c>
      <c r="P82" s="89">
        <v>0.05</v>
      </c>
      <c r="Q82" s="249">
        <f t="shared" si="9"/>
        <v>0</v>
      </c>
    </row>
    <row r="83" spans="2:17" x14ac:dyDescent="0.25">
      <c r="B83" s="11">
        <v>80</v>
      </c>
      <c r="C83" s="244" t="s">
        <v>1758</v>
      </c>
      <c r="D83" s="237"/>
      <c r="E83" s="11"/>
      <c r="F83" s="152">
        <v>40334</v>
      </c>
      <c r="G83" s="58">
        <v>44480</v>
      </c>
      <c r="H83" s="5">
        <f t="shared" si="5"/>
        <v>11.358904109589041</v>
      </c>
      <c r="I83" s="11">
        <v>3</v>
      </c>
      <c r="J83" s="87">
        <v>0.05</v>
      </c>
      <c r="K83" s="88">
        <f t="shared" si="6"/>
        <v>0.31666666666666665</v>
      </c>
      <c r="L83" s="249">
        <v>35900</v>
      </c>
      <c r="M83" s="249">
        <v>0</v>
      </c>
      <c r="N83" s="249">
        <f t="shared" si="7"/>
        <v>129131.80821917807</v>
      </c>
      <c r="O83" s="249">
        <f t="shared" si="8"/>
        <v>0</v>
      </c>
      <c r="P83" s="89">
        <v>0.05</v>
      </c>
      <c r="Q83" s="249">
        <f t="shared" si="9"/>
        <v>0</v>
      </c>
    </row>
    <row r="84" spans="2:17" x14ac:dyDescent="0.25">
      <c r="B84" s="11">
        <v>81</v>
      </c>
      <c r="C84" s="244" t="s">
        <v>1762</v>
      </c>
      <c r="D84" s="237"/>
      <c r="E84" s="11"/>
      <c r="F84" s="152">
        <v>40369</v>
      </c>
      <c r="G84" s="58">
        <v>44480</v>
      </c>
      <c r="H84" s="5">
        <f t="shared" si="5"/>
        <v>11.263013698630138</v>
      </c>
      <c r="I84" s="11">
        <v>3</v>
      </c>
      <c r="J84" s="87">
        <v>0.05</v>
      </c>
      <c r="K84" s="88">
        <f t="shared" si="6"/>
        <v>0.31666666666666665</v>
      </c>
      <c r="L84" s="249">
        <v>0</v>
      </c>
      <c r="M84" s="249">
        <v>0</v>
      </c>
      <c r="N84" s="249">
        <f t="shared" si="7"/>
        <v>0</v>
      </c>
      <c r="O84" s="249">
        <f t="shared" si="8"/>
        <v>0</v>
      </c>
      <c r="P84" s="89">
        <v>0.05</v>
      </c>
      <c r="Q84" s="249">
        <f t="shared" si="9"/>
        <v>0</v>
      </c>
    </row>
    <row r="85" spans="2:17" x14ac:dyDescent="0.25">
      <c r="B85" s="11">
        <v>82</v>
      </c>
      <c r="C85" s="244" t="s">
        <v>1706</v>
      </c>
      <c r="D85" s="237"/>
      <c r="E85" s="11"/>
      <c r="F85" s="152">
        <v>40371</v>
      </c>
      <c r="G85" s="58">
        <v>44480</v>
      </c>
      <c r="H85" s="5">
        <f t="shared" si="5"/>
        <v>11.257534246575343</v>
      </c>
      <c r="I85" s="11">
        <v>3</v>
      </c>
      <c r="J85" s="87">
        <v>0.05</v>
      </c>
      <c r="K85" s="88">
        <f t="shared" si="6"/>
        <v>0.31666666666666665</v>
      </c>
      <c r="L85" s="249">
        <v>15000</v>
      </c>
      <c r="M85" s="249">
        <v>40492.019999999997</v>
      </c>
      <c r="N85" s="249">
        <f t="shared" si="7"/>
        <v>53473.28767123288</v>
      </c>
      <c r="O85" s="249">
        <f t="shared" si="8"/>
        <v>0</v>
      </c>
      <c r="P85" s="89">
        <v>0.05</v>
      </c>
      <c r="Q85" s="249">
        <f t="shared" si="9"/>
        <v>750</v>
      </c>
    </row>
    <row r="86" spans="2:17" x14ac:dyDescent="0.25">
      <c r="B86" s="11">
        <v>83</v>
      </c>
      <c r="C86" s="244" t="s">
        <v>1763</v>
      </c>
      <c r="D86" s="237"/>
      <c r="E86" s="11"/>
      <c r="F86" s="152">
        <v>40371</v>
      </c>
      <c r="G86" s="58">
        <v>44480</v>
      </c>
      <c r="H86" s="5">
        <f t="shared" si="5"/>
        <v>11.257534246575343</v>
      </c>
      <c r="I86" s="11">
        <v>5</v>
      </c>
      <c r="J86" s="87">
        <v>0.05</v>
      </c>
      <c r="K86" s="88">
        <f t="shared" si="6"/>
        <v>0.19</v>
      </c>
      <c r="L86" s="249">
        <v>9576</v>
      </c>
      <c r="M86" s="249">
        <v>38117.32</v>
      </c>
      <c r="N86" s="249">
        <f t="shared" si="7"/>
        <v>20482.408109589043</v>
      </c>
      <c r="O86" s="249">
        <f t="shared" si="8"/>
        <v>0</v>
      </c>
      <c r="P86" s="89">
        <v>0.05</v>
      </c>
      <c r="Q86" s="249">
        <f t="shared" si="9"/>
        <v>478.8</v>
      </c>
    </row>
    <row r="87" spans="2:17" x14ac:dyDescent="0.25">
      <c r="B87" s="11">
        <v>84</v>
      </c>
      <c r="C87" s="244" t="s">
        <v>1764</v>
      </c>
      <c r="D87" s="237"/>
      <c r="E87" s="11"/>
      <c r="F87" s="152">
        <v>40371</v>
      </c>
      <c r="G87" s="58">
        <v>44480</v>
      </c>
      <c r="H87" s="5">
        <f t="shared" si="5"/>
        <v>11.257534246575343</v>
      </c>
      <c r="I87" s="11">
        <v>3</v>
      </c>
      <c r="J87" s="87">
        <v>0.05</v>
      </c>
      <c r="K87" s="88">
        <f t="shared" si="6"/>
        <v>0.31666666666666665</v>
      </c>
      <c r="L87" s="249">
        <v>0</v>
      </c>
      <c r="M87" s="249">
        <v>0</v>
      </c>
      <c r="N87" s="249">
        <f t="shared" si="7"/>
        <v>0</v>
      </c>
      <c r="O87" s="249">
        <f t="shared" si="8"/>
        <v>0</v>
      </c>
      <c r="P87" s="89">
        <v>0.05</v>
      </c>
      <c r="Q87" s="249">
        <f t="shared" si="9"/>
        <v>0</v>
      </c>
    </row>
    <row r="88" spans="2:17" x14ac:dyDescent="0.25">
      <c r="B88" s="11">
        <v>85</v>
      </c>
      <c r="C88" s="244" t="s">
        <v>1765</v>
      </c>
      <c r="D88" s="237"/>
      <c r="E88" s="11"/>
      <c r="F88" s="152">
        <v>40371</v>
      </c>
      <c r="G88" s="58">
        <v>44480</v>
      </c>
      <c r="H88" s="5">
        <f t="shared" si="5"/>
        <v>11.257534246575343</v>
      </c>
      <c r="I88" s="11">
        <v>5</v>
      </c>
      <c r="J88" s="87">
        <v>0.05</v>
      </c>
      <c r="K88" s="88">
        <f t="shared" si="6"/>
        <v>0.19</v>
      </c>
      <c r="L88" s="249">
        <v>0</v>
      </c>
      <c r="M88" s="249">
        <v>0</v>
      </c>
      <c r="N88" s="249">
        <f t="shared" si="7"/>
        <v>0</v>
      </c>
      <c r="O88" s="249">
        <f t="shared" si="8"/>
        <v>0</v>
      </c>
      <c r="P88" s="89">
        <v>0.05</v>
      </c>
      <c r="Q88" s="249">
        <f t="shared" si="9"/>
        <v>0</v>
      </c>
    </row>
    <row r="89" spans="2:17" x14ac:dyDescent="0.25">
      <c r="B89" s="11">
        <v>86</v>
      </c>
      <c r="C89" s="244" t="s">
        <v>1766</v>
      </c>
      <c r="D89" s="237"/>
      <c r="E89" s="11"/>
      <c r="F89" s="152">
        <v>40382</v>
      </c>
      <c r="G89" s="58">
        <v>44480</v>
      </c>
      <c r="H89" s="5">
        <f t="shared" si="5"/>
        <v>11.227397260273973</v>
      </c>
      <c r="I89" s="11">
        <v>3</v>
      </c>
      <c r="J89" s="87">
        <v>0.05</v>
      </c>
      <c r="K89" s="88">
        <f t="shared" si="6"/>
        <v>0.31666666666666665</v>
      </c>
      <c r="L89" s="249">
        <v>14478</v>
      </c>
      <c r="M89" s="249">
        <v>0</v>
      </c>
      <c r="N89" s="249">
        <f t="shared" si="7"/>
        <v>51474.24821917808</v>
      </c>
      <c r="O89" s="249">
        <f t="shared" si="8"/>
        <v>0</v>
      </c>
      <c r="P89" s="89">
        <v>0.05</v>
      </c>
      <c r="Q89" s="249">
        <f t="shared" si="9"/>
        <v>0</v>
      </c>
    </row>
    <row r="90" spans="2:17" x14ac:dyDescent="0.25">
      <c r="B90" s="11">
        <v>87</v>
      </c>
      <c r="C90" s="244" t="s">
        <v>1767</v>
      </c>
      <c r="D90" s="237"/>
      <c r="E90" s="11"/>
      <c r="F90" s="152">
        <v>40410</v>
      </c>
      <c r="G90" s="58">
        <v>44480</v>
      </c>
      <c r="H90" s="5">
        <f t="shared" si="5"/>
        <v>11.150684931506849</v>
      </c>
      <c r="I90" s="11">
        <v>5</v>
      </c>
      <c r="J90" s="87">
        <v>0.05</v>
      </c>
      <c r="K90" s="88">
        <f t="shared" si="6"/>
        <v>0.19</v>
      </c>
      <c r="L90" s="249">
        <v>731666</v>
      </c>
      <c r="M90" s="249">
        <v>0</v>
      </c>
      <c r="N90" s="249">
        <f t="shared" si="7"/>
        <v>1550129.6378082191</v>
      </c>
      <c r="O90" s="249">
        <f t="shared" si="8"/>
        <v>0</v>
      </c>
      <c r="P90" s="89">
        <v>0.05</v>
      </c>
      <c r="Q90" s="249">
        <f t="shared" si="9"/>
        <v>0</v>
      </c>
    </row>
    <row r="91" spans="2:17" x14ac:dyDescent="0.25">
      <c r="B91" s="11">
        <v>88</v>
      </c>
      <c r="C91" s="244" t="s">
        <v>1768</v>
      </c>
      <c r="D91" s="237"/>
      <c r="E91" s="11"/>
      <c r="F91" s="152">
        <v>40426</v>
      </c>
      <c r="G91" s="58">
        <v>44480</v>
      </c>
      <c r="H91" s="5">
        <f t="shared" si="5"/>
        <v>11.106849315068493</v>
      </c>
      <c r="I91" s="11">
        <v>5</v>
      </c>
      <c r="J91" s="87">
        <v>0.05</v>
      </c>
      <c r="K91" s="88">
        <f t="shared" si="6"/>
        <v>0.19</v>
      </c>
      <c r="L91" s="249">
        <v>0</v>
      </c>
      <c r="M91" s="249">
        <v>0</v>
      </c>
      <c r="N91" s="249">
        <f t="shared" si="7"/>
        <v>0</v>
      </c>
      <c r="O91" s="249">
        <f t="shared" si="8"/>
        <v>0</v>
      </c>
      <c r="P91" s="89">
        <v>0.05</v>
      </c>
      <c r="Q91" s="249">
        <f t="shared" si="9"/>
        <v>0</v>
      </c>
    </row>
    <row r="92" spans="2:17" x14ac:dyDescent="0.25">
      <c r="B92" s="11">
        <v>89</v>
      </c>
      <c r="C92" s="244" t="s">
        <v>1769</v>
      </c>
      <c r="D92" s="237"/>
      <c r="E92" s="11"/>
      <c r="F92" s="152">
        <v>40428</v>
      </c>
      <c r="G92" s="58">
        <v>44480</v>
      </c>
      <c r="H92" s="5">
        <f t="shared" si="5"/>
        <v>11.101369863013698</v>
      </c>
      <c r="I92" s="11">
        <v>3</v>
      </c>
      <c r="J92" s="87">
        <v>0.05</v>
      </c>
      <c r="K92" s="88">
        <f t="shared" si="6"/>
        <v>0.31666666666666665</v>
      </c>
      <c r="L92" s="249">
        <v>0</v>
      </c>
      <c r="M92" s="249">
        <v>0</v>
      </c>
      <c r="N92" s="249">
        <f t="shared" si="7"/>
        <v>0</v>
      </c>
      <c r="O92" s="249">
        <f t="shared" si="8"/>
        <v>0</v>
      </c>
      <c r="P92" s="89">
        <v>0.05</v>
      </c>
      <c r="Q92" s="249">
        <f t="shared" si="9"/>
        <v>0</v>
      </c>
    </row>
    <row r="93" spans="2:17" x14ac:dyDescent="0.25">
      <c r="B93" s="11">
        <v>90</v>
      </c>
      <c r="C93" s="244" t="s">
        <v>1770</v>
      </c>
      <c r="D93" s="237"/>
      <c r="E93" s="11"/>
      <c r="F93" s="152">
        <v>40428</v>
      </c>
      <c r="G93" s="58">
        <v>44480</v>
      </c>
      <c r="H93" s="5">
        <f t="shared" si="5"/>
        <v>11.101369863013698</v>
      </c>
      <c r="I93" s="11">
        <v>8</v>
      </c>
      <c r="J93" s="87">
        <v>0.05</v>
      </c>
      <c r="K93" s="88">
        <f t="shared" si="6"/>
        <v>0.11874999999999999</v>
      </c>
      <c r="L93" s="249">
        <v>14500</v>
      </c>
      <c r="M93" s="249">
        <v>0</v>
      </c>
      <c r="N93" s="249">
        <f t="shared" si="7"/>
        <v>19115.17123287671</v>
      </c>
      <c r="O93" s="249">
        <f t="shared" si="8"/>
        <v>0</v>
      </c>
      <c r="P93" s="89">
        <v>0.05</v>
      </c>
      <c r="Q93" s="249">
        <f t="shared" si="9"/>
        <v>0</v>
      </c>
    </row>
    <row r="94" spans="2:17" x14ac:dyDescent="0.25">
      <c r="B94" s="11">
        <v>91</v>
      </c>
      <c r="C94" s="244" t="s">
        <v>1771</v>
      </c>
      <c r="D94" s="237"/>
      <c r="E94" s="11"/>
      <c r="F94" s="152">
        <v>40431</v>
      </c>
      <c r="G94" s="58">
        <v>44480</v>
      </c>
      <c r="H94" s="5">
        <f t="shared" si="5"/>
        <v>11.093150684931507</v>
      </c>
      <c r="I94" s="11">
        <v>3</v>
      </c>
      <c r="J94" s="87">
        <v>0.05</v>
      </c>
      <c r="K94" s="88">
        <f t="shared" si="6"/>
        <v>0.31666666666666665</v>
      </c>
      <c r="L94" s="249">
        <v>0</v>
      </c>
      <c r="M94" s="249">
        <v>3309.44</v>
      </c>
      <c r="N94" s="249">
        <f t="shared" si="7"/>
        <v>0</v>
      </c>
      <c r="O94" s="249">
        <f t="shared" si="8"/>
        <v>0</v>
      </c>
      <c r="P94" s="89">
        <v>0.05</v>
      </c>
      <c r="Q94" s="249">
        <f t="shared" si="9"/>
        <v>0</v>
      </c>
    </row>
    <row r="95" spans="2:17" x14ac:dyDescent="0.25">
      <c r="B95" s="11">
        <v>92</v>
      </c>
      <c r="C95" s="244" t="s">
        <v>1772</v>
      </c>
      <c r="D95" s="237"/>
      <c r="E95" s="11"/>
      <c r="F95" s="152">
        <v>40434</v>
      </c>
      <c r="G95" s="58">
        <v>44480</v>
      </c>
      <c r="H95" s="5">
        <f t="shared" si="5"/>
        <v>11.084931506849315</v>
      </c>
      <c r="I95" s="11">
        <v>5</v>
      </c>
      <c r="J95" s="87">
        <v>0.05</v>
      </c>
      <c r="K95" s="88">
        <f t="shared" si="6"/>
        <v>0.19</v>
      </c>
      <c r="L95" s="249">
        <v>0</v>
      </c>
      <c r="M95" s="249">
        <v>0</v>
      </c>
      <c r="N95" s="249">
        <f t="shared" si="7"/>
        <v>0</v>
      </c>
      <c r="O95" s="249">
        <f t="shared" si="8"/>
        <v>0</v>
      </c>
      <c r="P95" s="89">
        <v>0.05</v>
      </c>
      <c r="Q95" s="249">
        <f t="shared" si="9"/>
        <v>0</v>
      </c>
    </row>
    <row r="96" spans="2:17" x14ac:dyDescent="0.25">
      <c r="B96" s="11">
        <v>93</v>
      </c>
      <c r="C96" s="244" t="s">
        <v>1773</v>
      </c>
      <c r="D96" s="237"/>
      <c r="E96" s="11"/>
      <c r="F96" s="152">
        <v>40436</v>
      </c>
      <c r="G96" s="58">
        <v>44480</v>
      </c>
      <c r="H96" s="5">
        <f t="shared" si="5"/>
        <v>11.079452054794521</v>
      </c>
      <c r="I96" s="11">
        <v>5</v>
      </c>
      <c r="J96" s="87">
        <v>0.05</v>
      </c>
      <c r="K96" s="88">
        <f t="shared" si="6"/>
        <v>0.19</v>
      </c>
      <c r="L96" s="249">
        <v>0</v>
      </c>
      <c r="M96" s="249">
        <v>0</v>
      </c>
      <c r="N96" s="249">
        <f t="shared" si="7"/>
        <v>0</v>
      </c>
      <c r="O96" s="249">
        <f t="shared" si="8"/>
        <v>0</v>
      </c>
      <c r="P96" s="89">
        <v>0.05</v>
      </c>
      <c r="Q96" s="249">
        <f t="shared" si="9"/>
        <v>0</v>
      </c>
    </row>
    <row r="97" spans="2:17" x14ac:dyDescent="0.25">
      <c r="B97" s="11">
        <v>94</v>
      </c>
      <c r="C97" s="244" t="s">
        <v>1774</v>
      </c>
      <c r="D97" s="237"/>
      <c r="E97" s="11"/>
      <c r="F97" s="152">
        <v>40448</v>
      </c>
      <c r="G97" s="58">
        <v>44480</v>
      </c>
      <c r="H97" s="5">
        <f t="shared" si="5"/>
        <v>11.046575342465754</v>
      </c>
      <c r="I97" s="11">
        <v>5</v>
      </c>
      <c r="J97" s="87">
        <v>0.05</v>
      </c>
      <c r="K97" s="88">
        <f t="shared" si="6"/>
        <v>0.19</v>
      </c>
      <c r="L97" s="249">
        <v>0</v>
      </c>
      <c r="M97" s="249">
        <v>0</v>
      </c>
      <c r="N97" s="249">
        <f t="shared" si="7"/>
        <v>0</v>
      </c>
      <c r="O97" s="249">
        <f t="shared" si="8"/>
        <v>0</v>
      </c>
      <c r="P97" s="89">
        <v>0.05</v>
      </c>
      <c r="Q97" s="249">
        <f t="shared" si="9"/>
        <v>0</v>
      </c>
    </row>
    <row r="98" spans="2:17" x14ac:dyDescent="0.25">
      <c r="B98" s="11">
        <v>95</v>
      </c>
      <c r="C98" s="244" t="s">
        <v>1754</v>
      </c>
      <c r="D98" s="237"/>
      <c r="E98" s="11"/>
      <c r="F98" s="152">
        <v>40459</v>
      </c>
      <c r="G98" s="58">
        <v>44480</v>
      </c>
      <c r="H98" s="5">
        <f t="shared" si="5"/>
        <v>11.016438356164384</v>
      </c>
      <c r="I98" s="11">
        <v>3</v>
      </c>
      <c r="J98" s="87">
        <v>0.05</v>
      </c>
      <c r="K98" s="88">
        <f t="shared" si="6"/>
        <v>0.31666666666666665</v>
      </c>
      <c r="L98" s="249">
        <v>11511</v>
      </c>
      <c r="M98" s="249">
        <v>13356.12</v>
      </c>
      <c r="N98" s="249">
        <f t="shared" si="7"/>
        <v>40156.570273972604</v>
      </c>
      <c r="O98" s="249">
        <f t="shared" si="8"/>
        <v>0</v>
      </c>
      <c r="P98" s="89">
        <v>0.05</v>
      </c>
      <c r="Q98" s="249">
        <f t="shared" si="9"/>
        <v>575.55000000000007</v>
      </c>
    </row>
    <row r="99" spans="2:17" x14ac:dyDescent="0.25">
      <c r="B99" s="11">
        <v>96</v>
      </c>
      <c r="C99" s="244" t="s">
        <v>1775</v>
      </c>
      <c r="D99" s="237"/>
      <c r="E99" s="11"/>
      <c r="F99" s="152">
        <v>40471</v>
      </c>
      <c r="G99" s="58">
        <v>44480</v>
      </c>
      <c r="H99" s="5">
        <f t="shared" si="5"/>
        <v>10.983561643835616</v>
      </c>
      <c r="I99" s="11">
        <v>5</v>
      </c>
      <c r="J99" s="87">
        <v>0.05</v>
      </c>
      <c r="K99" s="88">
        <f t="shared" si="6"/>
        <v>0.19</v>
      </c>
      <c r="L99" s="249">
        <v>0</v>
      </c>
      <c r="M99" s="249">
        <v>0</v>
      </c>
      <c r="N99" s="249">
        <f t="shared" si="7"/>
        <v>0</v>
      </c>
      <c r="O99" s="249">
        <f t="shared" si="8"/>
        <v>0</v>
      </c>
      <c r="P99" s="89">
        <v>0.05</v>
      </c>
      <c r="Q99" s="249">
        <f t="shared" si="9"/>
        <v>0</v>
      </c>
    </row>
    <row r="100" spans="2:17" x14ac:dyDescent="0.25">
      <c r="B100" s="11">
        <v>97</v>
      </c>
      <c r="C100" s="244" t="s">
        <v>1776</v>
      </c>
      <c r="D100" s="237"/>
      <c r="E100" s="11"/>
      <c r="F100" s="152">
        <v>40473</v>
      </c>
      <c r="G100" s="58">
        <v>44480</v>
      </c>
      <c r="H100" s="5">
        <f t="shared" si="5"/>
        <v>10.978082191780821</v>
      </c>
      <c r="I100" s="11">
        <v>8</v>
      </c>
      <c r="J100" s="87">
        <v>0.05</v>
      </c>
      <c r="K100" s="88">
        <f t="shared" si="6"/>
        <v>0.11874999999999999</v>
      </c>
      <c r="L100" s="249">
        <v>8900</v>
      </c>
      <c r="M100" s="249">
        <v>3943.6</v>
      </c>
      <c r="N100" s="249">
        <f t="shared" si="7"/>
        <v>11602.460616438355</v>
      </c>
      <c r="O100" s="249">
        <f t="shared" si="8"/>
        <v>0</v>
      </c>
      <c r="P100" s="89">
        <v>0.05</v>
      </c>
      <c r="Q100" s="249">
        <f t="shared" si="9"/>
        <v>445</v>
      </c>
    </row>
    <row r="101" spans="2:17" x14ac:dyDescent="0.25">
      <c r="B101" s="11">
        <v>98</v>
      </c>
      <c r="C101" s="244" t="s">
        <v>1777</v>
      </c>
      <c r="D101" s="237"/>
      <c r="E101" s="11"/>
      <c r="F101" s="152">
        <v>40481</v>
      </c>
      <c r="G101" s="58">
        <v>44480</v>
      </c>
      <c r="H101" s="5">
        <f t="shared" si="5"/>
        <v>10.956164383561644</v>
      </c>
      <c r="I101" s="11">
        <v>3</v>
      </c>
      <c r="J101" s="87">
        <v>0.05</v>
      </c>
      <c r="K101" s="88">
        <f t="shared" si="6"/>
        <v>0.31666666666666665</v>
      </c>
      <c r="L101" s="249">
        <v>0</v>
      </c>
      <c r="M101" s="249">
        <v>0</v>
      </c>
      <c r="N101" s="249">
        <f t="shared" si="7"/>
        <v>0</v>
      </c>
      <c r="O101" s="249">
        <f t="shared" si="8"/>
        <v>0</v>
      </c>
      <c r="P101" s="89">
        <v>0.05</v>
      </c>
      <c r="Q101" s="249">
        <f t="shared" si="9"/>
        <v>0</v>
      </c>
    </row>
    <row r="102" spans="2:17" x14ac:dyDescent="0.25">
      <c r="B102" s="11">
        <v>99</v>
      </c>
      <c r="C102" s="244" t="s">
        <v>1778</v>
      </c>
      <c r="D102" s="237"/>
      <c r="E102" s="11"/>
      <c r="F102" s="152">
        <v>40495</v>
      </c>
      <c r="G102" s="58">
        <v>44480</v>
      </c>
      <c r="H102" s="5">
        <f t="shared" si="5"/>
        <v>10.917808219178083</v>
      </c>
      <c r="I102" s="11">
        <v>5</v>
      </c>
      <c r="J102" s="87">
        <v>0.05</v>
      </c>
      <c r="K102" s="88">
        <f t="shared" si="6"/>
        <v>0.19</v>
      </c>
      <c r="L102" s="249">
        <v>142141</v>
      </c>
      <c r="M102" s="249">
        <v>3505.45</v>
      </c>
      <c r="N102" s="249">
        <f t="shared" si="7"/>
        <v>294854.95383561647</v>
      </c>
      <c r="O102" s="249">
        <f t="shared" si="8"/>
        <v>0</v>
      </c>
      <c r="P102" s="89">
        <v>0.05</v>
      </c>
      <c r="Q102" s="249">
        <f t="shared" si="9"/>
        <v>7107.05</v>
      </c>
    </row>
    <row r="103" spans="2:17" x14ac:dyDescent="0.25">
      <c r="B103" s="11">
        <v>100</v>
      </c>
      <c r="C103" s="244" t="s">
        <v>1779</v>
      </c>
      <c r="D103" s="237"/>
      <c r="E103" s="11"/>
      <c r="F103" s="152">
        <v>40498</v>
      </c>
      <c r="G103" s="58">
        <v>44480</v>
      </c>
      <c r="H103" s="5">
        <f t="shared" si="5"/>
        <v>10.90958904109589</v>
      </c>
      <c r="I103" s="11">
        <v>3</v>
      </c>
      <c r="J103" s="87">
        <v>0.05</v>
      </c>
      <c r="K103" s="88">
        <f t="shared" si="6"/>
        <v>0.31666666666666665</v>
      </c>
      <c r="L103" s="249">
        <v>7400</v>
      </c>
      <c r="M103" s="249">
        <v>0</v>
      </c>
      <c r="N103" s="249">
        <f t="shared" si="7"/>
        <v>25564.803652968032</v>
      </c>
      <c r="O103" s="249">
        <f t="shared" si="8"/>
        <v>0</v>
      </c>
      <c r="P103" s="89">
        <v>0.05</v>
      </c>
      <c r="Q103" s="249">
        <f t="shared" si="9"/>
        <v>0</v>
      </c>
    </row>
    <row r="104" spans="2:17" x14ac:dyDescent="0.25">
      <c r="B104" s="11">
        <v>101</v>
      </c>
      <c r="C104" s="244" t="s">
        <v>1780</v>
      </c>
      <c r="D104" s="237"/>
      <c r="E104" s="11"/>
      <c r="F104" s="152">
        <v>40513</v>
      </c>
      <c r="G104" s="58">
        <v>44480</v>
      </c>
      <c r="H104" s="5">
        <f t="shared" si="5"/>
        <v>10.868493150684932</v>
      </c>
      <c r="I104" s="11">
        <v>3</v>
      </c>
      <c r="J104" s="87">
        <v>0.05</v>
      </c>
      <c r="K104" s="88">
        <f t="shared" si="6"/>
        <v>0.31666666666666665</v>
      </c>
      <c r="L104" s="249">
        <v>0</v>
      </c>
      <c r="M104" s="249">
        <v>0</v>
      </c>
      <c r="N104" s="249">
        <f t="shared" si="7"/>
        <v>0</v>
      </c>
      <c r="O104" s="249">
        <f t="shared" si="8"/>
        <v>0</v>
      </c>
      <c r="P104" s="89">
        <v>0.05</v>
      </c>
      <c r="Q104" s="249">
        <f t="shared" si="9"/>
        <v>0</v>
      </c>
    </row>
    <row r="105" spans="2:17" x14ac:dyDescent="0.25">
      <c r="B105" s="11">
        <v>102</v>
      </c>
      <c r="C105" s="244" t="s">
        <v>1781</v>
      </c>
      <c r="D105" s="237"/>
      <c r="E105" s="11"/>
      <c r="F105" s="152">
        <v>40544</v>
      </c>
      <c r="G105" s="58">
        <v>44480</v>
      </c>
      <c r="H105" s="5">
        <f t="shared" si="5"/>
        <v>10.783561643835617</v>
      </c>
      <c r="I105" s="11">
        <v>3</v>
      </c>
      <c r="J105" s="87">
        <v>0.05</v>
      </c>
      <c r="K105" s="88">
        <f t="shared" si="6"/>
        <v>0.31666666666666665</v>
      </c>
      <c r="L105" s="249">
        <v>6575</v>
      </c>
      <c r="M105" s="249">
        <v>1059.1500000000001</v>
      </c>
      <c r="N105" s="249">
        <f t="shared" si="7"/>
        <v>22452.273972602736</v>
      </c>
      <c r="O105" s="249">
        <f t="shared" si="8"/>
        <v>0</v>
      </c>
      <c r="P105" s="89">
        <v>0.05</v>
      </c>
      <c r="Q105" s="249">
        <f t="shared" si="9"/>
        <v>328.75</v>
      </c>
    </row>
    <row r="106" spans="2:17" x14ac:dyDescent="0.25">
      <c r="B106" s="11">
        <v>103</v>
      </c>
      <c r="C106" s="244" t="s">
        <v>1782</v>
      </c>
      <c r="D106" s="237"/>
      <c r="E106" s="11"/>
      <c r="F106" s="152">
        <v>40556</v>
      </c>
      <c r="G106" s="58">
        <v>44480</v>
      </c>
      <c r="H106" s="5">
        <f t="shared" si="5"/>
        <v>10.75068493150685</v>
      </c>
      <c r="I106" s="11">
        <v>5</v>
      </c>
      <c r="J106" s="87">
        <v>0.05</v>
      </c>
      <c r="K106" s="88">
        <f t="shared" si="6"/>
        <v>0.19</v>
      </c>
      <c r="L106" s="249">
        <v>7200</v>
      </c>
      <c r="M106" s="249">
        <v>841.42</v>
      </c>
      <c r="N106" s="249">
        <f t="shared" si="7"/>
        <v>14706.936986301371</v>
      </c>
      <c r="O106" s="249">
        <f t="shared" si="8"/>
        <v>0</v>
      </c>
      <c r="P106" s="89">
        <v>0.05</v>
      </c>
      <c r="Q106" s="249">
        <f t="shared" si="9"/>
        <v>360</v>
      </c>
    </row>
    <row r="107" spans="2:17" x14ac:dyDescent="0.25">
      <c r="B107" s="11">
        <v>104</v>
      </c>
      <c r="C107" s="244" t="s">
        <v>1754</v>
      </c>
      <c r="D107" s="237"/>
      <c r="E107" s="11"/>
      <c r="F107" s="152">
        <v>40575</v>
      </c>
      <c r="G107" s="58">
        <v>44480</v>
      </c>
      <c r="H107" s="5">
        <f t="shared" si="5"/>
        <v>10.698630136986301</v>
      </c>
      <c r="I107" s="11">
        <v>3</v>
      </c>
      <c r="J107" s="87">
        <v>0.05</v>
      </c>
      <c r="K107" s="88">
        <f t="shared" si="6"/>
        <v>0.31666666666666665</v>
      </c>
      <c r="L107" s="249">
        <v>6165</v>
      </c>
      <c r="M107" s="249">
        <v>12750.73</v>
      </c>
      <c r="N107" s="249">
        <f t="shared" si="7"/>
        <v>20886.400684931505</v>
      </c>
      <c r="O107" s="249">
        <f t="shared" si="8"/>
        <v>0</v>
      </c>
      <c r="P107" s="89">
        <v>0.05</v>
      </c>
      <c r="Q107" s="249">
        <f t="shared" si="9"/>
        <v>308.25</v>
      </c>
    </row>
    <row r="108" spans="2:17" x14ac:dyDescent="0.25">
      <c r="B108" s="11">
        <v>105</v>
      </c>
      <c r="C108" s="244" t="s">
        <v>1757</v>
      </c>
      <c r="D108" s="237"/>
      <c r="E108" s="11"/>
      <c r="F108" s="152">
        <v>40576</v>
      </c>
      <c r="G108" s="58">
        <v>44480</v>
      </c>
      <c r="H108" s="5">
        <f t="shared" si="5"/>
        <v>10.695890410958905</v>
      </c>
      <c r="I108" s="11">
        <v>5</v>
      </c>
      <c r="J108" s="87">
        <v>0.05</v>
      </c>
      <c r="K108" s="88">
        <f t="shared" si="6"/>
        <v>0.19</v>
      </c>
      <c r="L108" s="249">
        <v>0</v>
      </c>
      <c r="M108" s="249">
        <v>9952.77</v>
      </c>
      <c r="N108" s="249">
        <f t="shared" si="7"/>
        <v>0</v>
      </c>
      <c r="O108" s="249">
        <f t="shared" si="8"/>
        <v>0</v>
      </c>
      <c r="P108" s="89">
        <v>0.05</v>
      </c>
      <c r="Q108" s="249">
        <f t="shared" si="9"/>
        <v>0</v>
      </c>
    </row>
    <row r="109" spans="2:17" x14ac:dyDescent="0.25">
      <c r="B109" s="11">
        <v>106</v>
      </c>
      <c r="C109" s="244" t="s">
        <v>1783</v>
      </c>
      <c r="D109" s="237"/>
      <c r="E109" s="11"/>
      <c r="F109" s="152">
        <v>40576</v>
      </c>
      <c r="G109" s="58">
        <v>44480</v>
      </c>
      <c r="H109" s="5">
        <f t="shared" si="5"/>
        <v>10.695890410958905</v>
      </c>
      <c r="I109" s="11">
        <v>3</v>
      </c>
      <c r="J109" s="87">
        <v>0.05</v>
      </c>
      <c r="K109" s="88">
        <f t="shared" si="6"/>
        <v>0.31666666666666665</v>
      </c>
      <c r="L109" s="249">
        <v>0</v>
      </c>
      <c r="M109" s="249">
        <v>1050</v>
      </c>
      <c r="N109" s="249">
        <f t="shared" si="7"/>
        <v>0</v>
      </c>
      <c r="O109" s="249">
        <f t="shared" si="8"/>
        <v>0</v>
      </c>
      <c r="P109" s="89">
        <v>0.05</v>
      </c>
      <c r="Q109" s="249">
        <f t="shared" si="9"/>
        <v>0</v>
      </c>
    </row>
    <row r="110" spans="2:17" x14ac:dyDescent="0.25">
      <c r="B110" s="11">
        <v>107</v>
      </c>
      <c r="C110" s="244" t="s">
        <v>1784</v>
      </c>
      <c r="D110" s="237"/>
      <c r="E110" s="11"/>
      <c r="F110" s="152">
        <v>40585</v>
      </c>
      <c r="G110" s="58">
        <v>44480</v>
      </c>
      <c r="H110" s="5">
        <f t="shared" si="5"/>
        <v>10.671232876712329</v>
      </c>
      <c r="I110" s="11">
        <v>3</v>
      </c>
      <c r="J110" s="87">
        <v>0.05</v>
      </c>
      <c r="K110" s="88">
        <f t="shared" si="6"/>
        <v>0.31666666666666665</v>
      </c>
      <c r="L110" s="249">
        <v>6999</v>
      </c>
      <c r="M110" s="249">
        <v>0</v>
      </c>
      <c r="N110" s="249">
        <f t="shared" si="7"/>
        <v>23651.186986301371</v>
      </c>
      <c r="O110" s="249">
        <f t="shared" si="8"/>
        <v>0</v>
      </c>
      <c r="P110" s="89">
        <v>0.05</v>
      </c>
      <c r="Q110" s="249">
        <f t="shared" si="9"/>
        <v>0</v>
      </c>
    </row>
    <row r="111" spans="2:17" x14ac:dyDescent="0.25">
      <c r="B111" s="11">
        <v>108</v>
      </c>
      <c r="C111" s="244" t="s">
        <v>1784</v>
      </c>
      <c r="D111" s="237"/>
      <c r="E111" s="11"/>
      <c r="F111" s="152">
        <v>40585</v>
      </c>
      <c r="G111" s="58">
        <v>44480</v>
      </c>
      <c r="H111" s="5">
        <f t="shared" si="5"/>
        <v>10.671232876712329</v>
      </c>
      <c r="I111" s="11">
        <v>3</v>
      </c>
      <c r="J111" s="87">
        <v>0.05</v>
      </c>
      <c r="K111" s="88">
        <f t="shared" si="6"/>
        <v>0.31666666666666665</v>
      </c>
      <c r="L111" s="249">
        <v>5499</v>
      </c>
      <c r="M111" s="249">
        <v>0</v>
      </c>
      <c r="N111" s="249">
        <f t="shared" si="7"/>
        <v>18582.351369863012</v>
      </c>
      <c r="O111" s="249">
        <f t="shared" si="8"/>
        <v>0</v>
      </c>
      <c r="P111" s="89">
        <v>0.05</v>
      </c>
      <c r="Q111" s="249">
        <f t="shared" si="9"/>
        <v>0</v>
      </c>
    </row>
    <row r="112" spans="2:17" x14ac:dyDescent="0.25">
      <c r="B112" s="11">
        <v>109</v>
      </c>
      <c r="C112" s="244" t="s">
        <v>1785</v>
      </c>
      <c r="D112" s="237"/>
      <c r="E112" s="11"/>
      <c r="F112" s="152">
        <v>40599</v>
      </c>
      <c r="G112" s="58">
        <v>44480</v>
      </c>
      <c r="H112" s="5">
        <f t="shared" si="5"/>
        <v>10.632876712328768</v>
      </c>
      <c r="I112" s="11">
        <v>3</v>
      </c>
      <c r="J112" s="87">
        <v>0.05</v>
      </c>
      <c r="K112" s="88">
        <f t="shared" si="6"/>
        <v>0.31666666666666665</v>
      </c>
      <c r="L112" s="249">
        <v>19000</v>
      </c>
      <c r="M112" s="249">
        <v>0</v>
      </c>
      <c r="N112" s="249">
        <f t="shared" si="7"/>
        <v>63974.474885844749</v>
      </c>
      <c r="O112" s="249">
        <f t="shared" si="8"/>
        <v>0</v>
      </c>
      <c r="P112" s="89">
        <v>0.05</v>
      </c>
      <c r="Q112" s="249">
        <f t="shared" si="9"/>
        <v>0</v>
      </c>
    </row>
    <row r="113" spans="2:17" x14ac:dyDescent="0.25">
      <c r="B113" s="11">
        <v>110</v>
      </c>
      <c r="C113" s="244" t="s">
        <v>1754</v>
      </c>
      <c r="D113" s="237"/>
      <c r="E113" s="11"/>
      <c r="F113" s="152">
        <v>40612</v>
      </c>
      <c r="G113" s="58">
        <v>44480</v>
      </c>
      <c r="H113" s="5">
        <f t="shared" si="5"/>
        <v>10.597260273972603</v>
      </c>
      <c r="I113" s="11">
        <v>3</v>
      </c>
      <c r="J113" s="87">
        <v>0.05</v>
      </c>
      <c r="K113" s="88">
        <f t="shared" si="6"/>
        <v>0.31666666666666665</v>
      </c>
      <c r="L113" s="249">
        <v>0</v>
      </c>
      <c r="M113" s="249">
        <v>12750.73</v>
      </c>
      <c r="N113" s="249">
        <f t="shared" si="7"/>
        <v>0</v>
      </c>
      <c r="O113" s="249">
        <f t="shared" si="8"/>
        <v>0</v>
      </c>
      <c r="P113" s="89">
        <v>0.05</v>
      </c>
      <c r="Q113" s="249">
        <f t="shared" si="9"/>
        <v>0</v>
      </c>
    </row>
    <row r="114" spans="2:17" x14ac:dyDescent="0.25">
      <c r="B114" s="11">
        <v>111</v>
      </c>
      <c r="C114" s="244" t="s">
        <v>1767</v>
      </c>
      <c r="D114" s="237"/>
      <c r="E114" s="11"/>
      <c r="F114" s="152">
        <v>40632</v>
      </c>
      <c r="G114" s="58">
        <v>44480</v>
      </c>
      <c r="H114" s="5">
        <f t="shared" si="5"/>
        <v>10.542465753424658</v>
      </c>
      <c r="I114" s="11">
        <v>5</v>
      </c>
      <c r="J114" s="87">
        <v>0.05</v>
      </c>
      <c r="K114" s="88">
        <f t="shared" si="6"/>
        <v>0.19</v>
      </c>
      <c r="L114" s="249">
        <v>88200</v>
      </c>
      <c r="M114" s="249">
        <v>479</v>
      </c>
      <c r="N114" s="249">
        <f t="shared" si="7"/>
        <v>176670.6410958904</v>
      </c>
      <c r="O114" s="249">
        <f t="shared" si="8"/>
        <v>0</v>
      </c>
      <c r="P114" s="89">
        <v>0.05</v>
      </c>
      <c r="Q114" s="249">
        <f t="shared" si="9"/>
        <v>4410</v>
      </c>
    </row>
    <row r="115" spans="2:17" x14ac:dyDescent="0.25">
      <c r="B115" s="11">
        <v>112</v>
      </c>
      <c r="C115" s="244" t="s">
        <v>1786</v>
      </c>
      <c r="D115" s="237"/>
      <c r="E115" s="11"/>
      <c r="F115" s="152">
        <v>40374</v>
      </c>
      <c r="G115" s="58">
        <v>44480</v>
      </c>
      <c r="H115" s="5">
        <f t="shared" si="5"/>
        <v>11.24931506849315</v>
      </c>
      <c r="I115" s="11">
        <v>5</v>
      </c>
      <c r="J115" s="87">
        <v>0.05</v>
      </c>
      <c r="K115" s="88">
        <f t="shared" si="6"/>
        <v>0.19</v>
      </c>
      <c r="L115" s="249">
        <v>48835</v>
      </c>
      <c r="M115" s="249">
        <v>18422.7</v>
      </c>
      <c r="N115" s="249">
        <f t="shared" si="7"/>
        <v>104378.45726027396</v>
      </c>
      <c r="O115" s="249">
        <f t="shared" si="8"/>
        <v>0</v>
      </c>
      <c r="P115" s="89">
        <v>0.05</v>
      </c>
      <c r="Q115" s="249">
        <f t="shared" si="9"/>
        <v>2441.75</v>
      </c>
    </row>
    <row r="116" spans="2:17" x14ac:dyDescent="0.25">
      <c r="B116" s="11">
        <v>113</v>
      </c>
      <c r="C116" s="244" t="s">
        <v>1757</v>
      </c>
      <c r="D116" s="237"/>
      <c r="E116" s="11"/>
      <c r="F116" s="152">
        <v>40658</v>
      </c>
      <c r="G116" s="58">
        <v>44480</v>
      </c>
      <c r="H116" s="5">
        <f t="shared" si="5"/>
        <v>10.471232876712328</v>
      </c>
      <c r="I116" s="11">
        <v>5</v>
      </c>
      <c r="J116" s="87">
        <v>0.05</v>
      </c>
      <c r="K116" s="88">
        <f t="shared" si="6"/>
        <v>0.19</v>
      </c>
      <c r="L116" s="249">
        <v>33259</v>
      </c>
      <c r="M116" s="249">
        <v>8912.93</v>
      </c>
      <c r="N116" s="249">
        <f t="shared" si="7"/>
        <v>66169.919506849314</v>
      </c>
      <c r="O116" s="249">
        <f t="shared" si="8"/>
        <v>0</v>
      </c>
      <c r="P116" s="89">
        <v>0.05</v>
      </c>
      <c r="Q116" s="249">
        <f t="shared" si="9"/>
        <v>1662.95</v>
      </c>
    </row>
    <row r="117" spans="2:17" x14ac:dyDescent="0.25">
      <c r="B117" s="11">
        <v>114</v>
      </c>
      <c r="C117" s="244" t="s">
        <v>1787</v>
      </c>
      <c r="D117" s="237"/>
      <c r="E117" s="11"/>
      <c r="F117" s="152">
        <v>40681</v>
      </c>
      <c r="G117" s="58">
        <v>44480</v>
      </c>
      <c r="H117" s="5">
        <f t="shared" si="5"/>
        <v>10.408219178082192</v>
      </c>
      <c r="I117" s="11">
        <v>3</v>
      </c>
      <c r="J117" s="87">
        <v>0.05</v>
      </c>
      <c r="K117" s="88">
        <f t="shared" si="6"/>
        <v>0.31666666666666665</v>
      </c>
      <c r="L117" s="249">
        <v>0</v>
      </c>
      <c r="M117" s="249">
        <v>0</v>
      </c>
      <c r="N117" s="249">
        <f t="shared" si="7"/>
        <v>0</v>
      </c>
      <c r="O117" s="249">
        <f t="shared" si="8"/>
        <v>0</v>
      </c>
      <c r="P117" s="89">
        <v>0.05</v>
      </c>
      <c r="Q117" s="249">
        <f t="shared" si="9"/>
        <v>0</v>
      </c>
    </row>
    <row r="118" spans="2:17" x14ac:dyDescent="0.25">
      <c r="B118" s="11">
        <v>115</v>
      </c>
      <c r="C118" s="244" t="s">
        <v>1747</v>
      </c>
      <c r="D118" s="237"/>
      <c r="E118" s="11"/>
      <c r="F118" s="152">
        <v>40698</v>
      </c>
      <c r="G118" s="58">
        <v>44480</v>
      </c>
      <c r="H118" s="5">
        <f t="shared" si="5"/>
        <v>10.361643835616439</v>
      </c>
      <c r="I118" s="11">
        <v>3</v>
      </c>
      <c r="J118" s="87">
        <v>0.05</v>
      </c>
      <c r="K118" s="88">
        <f t="shared" si="6"/>
        <v>0.31666666666666665</v>
      </c>
      <c r="L118" s="249">
        <v>0</v>
      </c>
      <c r="M118" s="249">
        <v>0</v>
      </c>
      <c r="N118" s="249">
        <f t="shared" si="7"/>
        <v>0</v>
      </c>
      <c r="O118" s="249">
        <f t="shared" si="8"/>
        <v>0</v>
      </c>
      <c r="P118" s="89">
        <v>0.05</v>
      </c>
      <c r="Q118" s="249">
        <f t="shared" si="9"/>
        <v>0</v>
      </c>
    </row>
    <row r="119" spans="2:17" x14ac:dyDescent="0.25">
      <c r="B119" s="11">
        <v>116</v>
      </c>
      <c r="C119" s="244" t="s">
        <v>1788</v>
      </c>
      <c r="D119" s="237"/>
      <c r="E119" s="11"/>
      <c r="F119" s="152">
        <v>40701</v>
      </c>
      <c r="G119" s="58">
        <v>44480</v>
      </c>
      <c r="H119" s="5">
        <f t="shared" si="5"/>
        <v>10.353424657534246</v>
      </c>
      <c r="I119" s="11">
        <v>8</v>
      </c>
      <c r="J119" s="87">
        <v>0.05</v>
      </c>
      <c r="K119" s="88">
        <f t="shared" si="6"/>
        <v>0.11874999999999999</v>
      </c>
      <c r="L119" s="249">
        <v>80000</v>
      </c>
      <c r="M119" s="249">
        <v>0</v>
      </c>
      <c r="N119" s="249">
        <f t="shared" si="7"/>
        <v>98357.534246575335</v>
      </c>
      <c r="O119" s="249">
        <f t="shared" si="8"/>
        <v>0</v>
      </c>
      <c r="P119" s="89">
        <v>0.05</v>
      </c>
      <c r="Q119" s="249">
        <f t="shared" si="9"/>
        <v>0</v>
      </c>
    </row>
    <row r="120" spans="2:17" x14ac:dyDescent="0.25">
      <c r="B120" s="11">
        <v>117</v>
      </c>
      <c r="C120" s="244" t="s">
        <v>1789</v>
      </c>
      <c r="D120" s="237"/>
      <c r="E120" s="11"/>
      <c r="F120" s="152">
        <v>40711</v>
      </c>
      <c r="G120" s="58">
        <v>44480</v>
      </c>
      <c r="H120" s="5">
        <f t="shared" si="5"/>
        <v>10.326027397260274</v>
      </c>
      <c r="I120" s="11">
        <v>8</v>
      </c>
      <c r="J120" s="87">
        <v>0.05</v>
      </c>
      <c r="K120" s="88">
        <f t="shared" si="6"/>
        <v>0.11874999999999999</v>
      </c>
      <c r="L120" s="249">
        <v>91746</v>
      </c>
      <c r="M120" s="249">
        <v>8019.83</v>
      </c>
      <c r="N120" s="249">
        <f t="shared" si="7"/>
        <v>112500.39051369863</v>
      </c>
      <c r="O120" s="249">
        <f t="shared" si="8"/>
        <v>0</v>
      </c>
      <c r="P120" s="89">
        <v>0.05</v>
      </c>
      <c r="Q120" s="249">
        <f t="shared" si="9"/>
        <v>4587.3</v>
      </c>
    </row>
    <row r="121" spans="2:17" x14ac:dyDescent="0.25">
      <c r="B121" s="11">
        <v>118</v>
      </c>
      <c r="C121" s="244" t="s">
        <v>1754</v>
      </c>
      <c r="D121" s="237"/>
      <c r="E121" s="11"/>
      <c r="F121" s="152">
        <v>40717</v>
      </c>
      <c r="G121" s="58">
        <v>44480</v>
      </c>
      <c r="H121" s="5">
        <f t="shared" si="5"/>
        <v>10.30958904109589</v>
      </c>
      <c r="I121" s="11">
        <v>3</v>
      </c>
      <c r="J121" s="87">
        <v>0.05</v>
      </c>
      <c r="K121" s="88">
        <f t="shared" si="6"/>
        <v>0.31666666666666665</v>
      </c>
      <c r="L121" s="249">
        <v>6450</v>
      </c>
      <c r="M121" s="249">
        <v>5120.71</v>
      </c>
      <c r="N121" s="249">
        <f t="shared" si="7"/>
        <v>21057.335616438355</v>
      </c>
      <c r="O121" s="249">
        <f t="shared" si="8"/>
        <v>0</v>
      </c>
      <c r="P121" s="89">
        <v>0.05</v>
      </c>
      <c r="Q121" s="249">
        <f t="shared" si="9"/>
        <v>322.5</v>
      </c>
    </row>
    <row r="122" spans="2:17" x14ac:dyDescent="0.25">
      <c r="B122" s="11">
        <v>119</v>
      </c>
      <c r="C122" s="244" t="s">
        <v>1790</v>
      </c>
      <c r="D122" s="237"/>
      <c r="E122" s="11"/>
      <c r="F122" s="152">
        <v>40722</v>
      </c>
      <c r="G122" s="58">
        <v>44480</v>
      </c>
      <c r="H122" s="5">
        <f t="shared" si="5"/>
        <v>10.295890410958904</v>
      </c>
      <c r="I122" s="11">
        <v>8</v>
      </c>
      <c r="J122" s="87">
        <v>0.05</v>
      </c>
      <c r="K122" s="88">
        <f t="shared" si="6"/>
        <v>0.11874999999999999</v>
      </c>
      <c r="L122" s="249">
        <v>0</v>
      </c>
      <c r="M122" s="249">
        <v>3594.75</v>
      </c>
      <c r="N122" s="249">
        <f t="shared" si="7"/>
        <v>0</v>
      </c>
      <c r="O122" s="249">
        <f t="shared" si="8"/>
        <v>0</v>
      </c>
      <c r="P122" s="89">
        <v>0.05</v>
      </c>
      <c r="Q122" s="249">
        <f t="shared" si="9"/>
        <v>0</v>
      </c>
    </row>
    <row r="123" spans="2:17" x14ac:dyDescent="0.25">
      <c r="B123" s="11">
        <v>120</v>
      </c>
      <c r="C123" s="244" t="s">
        <v>1791</v>
      </c>
      <c r="D123" s="237"/>
      <c r="E123" s="11"/>
      <c r="F123" s="152">
        <v>40745</v>
      </c>
      <c r="G123" s="58">
        <v>44480</v>
      </c>
      <c r="H123" s="5">
        <f t="shared" si="5"/>
        <v>10.232876712328768</v>
      </c>
      <c r="I123" s="11">
        <v>3</v>
      </c>
      <c r="J123" s="87">
        <v>0.05</v>
      </c>
      <c r="K123" s="88">
        <f t="shared" si="6"/>
        <v>0.31666666666666665</v>
      </c>
      <c r="L123" s="249">
        <v>7000</v>
      </c>
      <c r="M123" s="249">
        <v>0</v>
      </c>
      <c r="N123" s="249">
        <f t="shared" si="7"/>
        <v>22682.876712328765</v>
      </c>
      <c r="O123" s="249">
        <f t="shared" si="8"/>
        <v>0</v>
      </c>
      <c r="P123" s="89">
        <v>0.05</v>
      </c>
      <c r="Q123" s="249">
        <f t="shared" si="9"/>
        <v>0</v>
      </c>
    </row>
    <row r="124" spans="2:17" x14ac:dyDescent="0.25">
      <c r="B124" s="11">
        <v>121</v>
      </c>
      <c r="C124" s="244" t="s">
        <v>1754</v>
      </c>
      <c r="D124" s="237"/>
      <c r="E124" s="11"/>
      <c r="F124" s="152">
        <v>40750</v>
      </c>
      <c r="G124" s="58">
        <v>44480</v>
      </c>
      <c r="H124" s="5">
        <f t="shared" si="5"/>
        <v>10.219178082191782</v>
      </c>
      <c r="I124" s="11">
        <v>3</v>
      </c>
      <c r="J124" s="87">
        <v>0.05</v>
      </c>
      <c r="K124" s="88">
        <f t="shared" si="6"/>
        <v>0.31666666666666665</v>
      </c>
      <c r="L124" s="249">
        <v>12700</v>
      </c>
      <c r="M124" s="249">
        <v>48242.44</v>
      </c>
      <c r="N124" s="249">
        <f t="shared" si="7"/>
        <v>41098.127853881284</v>
      </c>
      <c r="O124" s="249">
        <f t="shared" si="8"/>
        <v>0</v>
      </c>
      <c r="P124" s="89">
        <v>0.05</v>
      </c>
      <c r="Q124" s="249">
        <f t="shared" si="9"/>
        <v>635</v>
      </c>
    </row>
    <row r="125" spans="2:17" x14ac:dyDescent="0.25">
      <c r="B125" s="11">
        <v>122</v>
      </c>
      <c r="C125" s="244" t="s">
        <v>1792</v>
      </c>
      <c r="D125" s="237"/>
      <c r="E125" s="11"/>
      <c r="F125" s="152">
        <v>40761</v>
      </c>
      <c r="G125" s="58">
        <v>44480</v>
      </c>
      <c r="H125" s="5">
        <f t="shared" si="5"/>
        <v>10.189041095890412</v>
      </c>
      <c r="I125" s="11">
        <v>8</v>
      </c>
      <c r="J125" s="87">
        <v>0.05</v>
      </c>
      <c r="K125" s="88">
        <f t="shared" si="6"/>
        <v>0.11874999999999999</v>
      </c>
      <c r="L125" s="249">
        <v>12355</v>
      </c>
      <c r="M125" s="249">
        <v>0</v>
      </c>
      <c r="N125" s="249">
        <f t="shared" si="7"/>
        <v>14948.915325342467</v>
      </c>
      <c r="O125" s="249">
        <f t="shared" si="8"/>
        <v>0</v>
      </c>
      <c r="P125" s="89">
        <v>0.05</v>
      </c>
      <c r="Q125" s="249">
        <f t="shared" si="9"/>
        <v>0</v>
      </c>
    </row>
    <row r="126" spans="2:17" x14ac:dyDescent="0.25">
      <c r="B126" s="11">
        <v>123</v>
      </c>
      <c r="C126" s="244" t="s">
        <v>1793</v>
      </c>
      <c r="D126" s="237"/>
      <c r="E126" s="11"/>
      <c r="F126" s="152">
        <v>40761</v>
      </c>
      <c r="G126" s="58">
        <v>44480</v>
      </c>
      <c r="H126" s="5">
        <f t="shared" si="5"/>
        <v>10.189041095890412</v>
      </c>
      <c r="I126" s="11">
        <v>5</v>
      </c>
      <c r="J126" s="87">
        <v>0.05</v>
      </c>
      <c r="K126" s="88">
        <f t="shared" si="6"/>
        <v>0.19</v>
      </c>
      <c r="L126" s="249">
        <v>54900</v>
      </c>
      <c r="M126" s="249">
        <v>0</v>
      </c>
      <c r="N126" s="249">
        <f t="shared" si="7"/>
        <v>106281.88767123288</v>
      </c>
      <c r="O126" s="249">
        <f t="shared" si="8"/>
        <v>0</v>
      </c>
      <c r="P126" s="89">
        <v>0.05</v>
      </c>
      <c r="Q126" s="249">
        <f t="shared" si="9"/>
        <v>0</v>
      </c>
    </row>
    <row r="127" spans="2:17" x14ac:dyDescent="0.25">
      <c r="B127" s="11">
        <v>124</v>
      </c>
      <c r="C127" s="244" t="s">
        <v>1794</v>
      </c>
      <c r="D127" s="237"/>
      <c r="E127" s="11"/>
      <c r="F127" s="152">
        <v>40780</v>
      </c>
      <c r="G127" s="58">
        <v>44480</v>
      </c>
      <c r="H127" s="5">
        <f t="shared" si="5"/>
        <v>10.136986301369863</v>
      </c>
      <c r="I127" s="11">
        <v>3</v>
      </c>
      <c r="J127" s="87">
        <v>0.05</v>
      </c>
      <c r="K127" s="88">
        <f t="shared" si="6"/>
        <v>0.31666666666666665</v>
      </c>
      <c r="L127" s="249">
        <v>18427</v>
      </c>
      <c r="M127" s="249">
        <v>0</v>
      </c>
      <c r="N127" s="249">
        <f t="shared" si="7"/>
        <v>59151.511415525107</v>
      </c>
      <c r="O127" s="249">
        <f t="shared" si="8"/>
        <v>0</v>
      </c>
      <c r="P127" s="89">
        <v>0.05</v>
      </c>
      <c r="Q127" s="249">
        <f t="shared" si="9"/>
        <v>0</v>
      </c>
    </row>
    <row r="128" spans="2:17" x14ac:dyDescent="0.25">
      <c r="B128" s="11">
        <v>125</v>
      </c>
      <c r="C128" s="244" t="s">
        <v>1747</v>
      </c>
      <c r="D128" s="237"/>
      <c r="E128" s="11"/>
      <c r="F128" s="152">
        <v>40786</v>
      </c>
      <c r="G128" s="58">
        <v>44480</v>
      </c>
      <c r="H128" s="5">
        <f t="shared" si="5"/>
        <v>10.12054794520548</v>
      </c>
      <c r="I128" s="11">
        <v>3</v>
      </c>
      <c r="J128" s="87">
        <v>0.05</v>
      </c>
      <c r="K128" s="88">
        <f t="shared" si="6"/>
        <v>0.31666666666666665</v>
      </c>
      <c r="L128" s="249">
        <v>19300</v>
      </c>
      <c r="M128" s="249">
        <v>0</v>
      </c>
      <c r="N128" s="249">
        <f t="shared" si="7"/>
        <v>61853.415525114156</v>
      </c>
      <c r="O128" s="249">
        <f t="shared" si="8"/>
        <v>0</v>
      </c>
      <c r="P128" s="89">
        <v>0.05</v>
      </c>
      <c r="Q128" s="249">
        <f t="shared" si="9"/>
        <v>0</v>
      </c>
    </row>
    <row r="129" spans="2:17" x14ac:dyDescent="0.25">
      <c r="B129" s="11">
        <v>126</v>
      </c>
      <c r="C129" s="244" t="s">
        <v>1706</v>
      </c>
      <c r="D129" s="237"/>
      <c r="E129" s="11"/>
      <c r="F129" s="152">
        <v>40799</v>
      </c>
      <c r="G129" s="58">
        <v>44480</v>
      </c>
      <c r="H129" s="5">
        <f t="shared" si="5"/>
        <v>10.084931506849315</v>
      </c>
      <c r="I129" s="11">
        <v>3</v>
      </c>
      <c r="J129" s="87">
        <v>0.05</v>
      </c>
      <c r="K129" s="88">
        <f t="shared" si="6"/>
        <v>0.31666666666666665</v>
      </c>
      <c r="L129" s="249">
        <v>13790</v>
      </c>
      <c r="M129" s="249">
        <v>14779.4</v>
      </c>
      <c r="N129" s="249">
        <f t="shared" si="7"/>
        <v>44039.215068493148</v>
      </c>
      <c r="O129" s="249">
        <f t="shared" si="8"/>
        <v>0</v>
      </c>
      <c r="P129" s="89">
        <v>0.05</v>
      </c>
      <c r="Q129" s="249">
        <f t="shared" si="9"/>
        <v>689.5</v>
      </c>
    </row>
    <row r="130" spans="2:17" x14ac:dyDescent="0.25">
      <c r="B130" s="11">
        <v>127</v>
      </c>
      <c r="C130" s="244" t="s">
        <v>1795</v>
      </c>
      <c r="D130" s="237"/>
      <c r="E130" s="11"/>
      <c r="F130" s="152">
        <v>40651</v>
      </c>
      <c r="G130" s="58">
        <v>44480</v>
      </c>
      <c r="H130" s="5">
        <f t="shared" si="5"/>
        <v>10.490410958904109</v>
      </c>
      <c r="I130" s="11">
        <v>8</v>
      </c>
      <c r="J130" s="87">
        <v>0.05</v>
      </c>
      <c r="K130" s="88">
        <f t="shared" si="6"/>
        <v>0.11874999999999999</v>
      </c>
      <c r="L130" s="249">
        <v>9499</v>
      </c>
      <c r="M130" s="249">
        <v>0</v>
      </c>
      <c r="N130" s="249">
        <f t="shared" si="7"/>
        <v>11833.249126712328</v>
      </c>
      <c r="O130" s="249">
        <f t="shared" si="8"/>
        <v>0</v>
      </c>
      <c r="P130" s="89">
        <v>0.05</v>
      </c>
      <c r="Q130" s="249">
        <f t="shared" si="9"/>
        <v>0</v>
      </c>
    </row>
    <row r="131" spans="2:17" x14ac:dyDescent="0.25">
      <c r="B131" s="11">
        <v>128</v>
      </c>
      <c r="C131" s="244" t="s">
        <v>1796</v>
      </c>
      <c r="D131" s="237"/>
      <c r="E131" s="11"/>
      <c r="F131" s="152">
        <v>40703</v>
      </c>
      <c r="G131" s="58">
        <v>44480</v>
      </c>
      <c r="H131" s="5">
        <f t="shared" si="5"/>
        <v>10.347945205479451</v>
      </c>
      <c r="I131" s="11">
        <v>8</v>
      </c>
      <c r="J131" s="87">
        <v>0.05</v>
      </c>
      <c r="K131" s="88">
        <f t="shared" si="6"/>
        <v>0.11874999999999999</v>
      </c>
      <c r="L131" s="249">
        <v>17000</v>
      </c>
      <c r="M131" s="249">
        <v>0</v>
      </c>
      <c r="N131" s="249">
        <f t="shared" si="7"/>
        <v>20889.914383561641</v>
      </c>
      <c r="O131" s="249">
        <f t="shared" si="8"/>
        <v>0</v>
      </c>
      <c r="P131" s="89">
        <v>0.05</v>
      </c>
      <c r="Q131" s="249">
        <f t="shared" si="9"/>
        <v>0</v>
      </c>
    </row>
    <row r="132" spans="2:17" x14ac:dyDescent="0.25">
      <c r="B132" s="11">
        <v>129</v>
      </c>
      <c r="C132" s="244" t="s">
        <v>1797</v>
      </c>
      <c r="D132" s="237"/>
      <c r="E132" s="11"/>
      <c r="F132" s="152">
        <v>40837</v>
      </c>
      <c r="G132" s="58">
        <v>44480</v>
      </c>
      <c r="H132" s="5">
        <f t="shared" ref="H132:H195" si="10">(G132-F132)/365</f>
        <v>9.9808219178082194</v>
      </c>
      <c r="I132" s="11">
        <v>5</v>
      </c>
      <c r="J132" s="87">
        <v>0.05</v>
      </c>
      <c r="K132" s="88">
        <f t="shared" ref="K132:K195" si="11">(1-J132)/I132</f>
        <v>0.19</v>
      </c>
      <c r="L132" s="249">
        <v>5700</v>
      </c>
      <c r="M132" s="249">
        <v>0</v>
      </c>
      <c r="N132" s="249">
        <f t="shared" ref="N132:N195" si="12">L132*K132*H132</f>
        <v>10809.230136986302</v>
      </c>
      <c r="O132" s="249">
        <f t="shared" ref="O132:O195" si="13">MAX(L132-N132,0)</f>
        <v>0</v>
      </c>
      <c r="P132" s="89">
        <v>0.05</v>
      </c>
      <c r="Q132" s="249">
        <f t="shared" ref="Q132:Q195" si="14">IF(M132&lt;=0,0,IF(O132&lt;=J132*L132,J132*L132,O132*(1-P132)))</f>
        <v>0</v>
      </c>
    </row>
    <row r="133" spans="2:17" x14ac:dyDescent="0.25">
      <c r="B133" s="11">
        <v>130</v>
      </c>
      <c r="C133" s="244" t="s">
        <v>107</v>
      </c>
      <c r="D133" s="237"/>
      <c r="E133" s="11"/>
      <c r="F133" s="152">
        <v>40774</v>
      </c>
      <c r="G133" s="58">
        <v>44480</v>
      </c>
      <c r="H133" s="5">
        <f t="shared" si="10"/>
        <v>10.153424657534247</v>
      </c>
      <c r="I133" s="11">
        <v>8</v>
      </c>
      <c r="J133" s="87">
        <v>0.05</v>
      </c>
      <c r="K133" s="88">
        <f t="shared" si="11"/>
        <v>0.11874999999999999</v>
      </c>
      <c r="L133" s="249">
        <v>12084</v>
      </c>
      <c r="M133" s="249">
        <v>0</v>
      </c>
      <c r="N133" s="249">
        <f t="shared" si="12"/>
        <v>14569.910547945205</v>
      </c>
      <c r="O133" s="249">
        <f t="shared" si="13"/>
        <v>0</v>
      </c>
      <c r="P133" s="89">
        <v>0.05</v>
      </c>
      <c r="Q133" s="249">
        <f t="shared" si="14"/>
        <v>0</v>
      </c>
    </row>
    <row r="134" spans="2:17" x14ac:dyDescent="0.25">
      <c r="B134" s="11">
        <v>131</v>
      </c>
      <c r="C134" s="244" t="s">
        <v>1798</v>
      </c>
      <c r="D134" s="237"/>
      <c r="E134" s="11"/>
      <c r="F134" s="152">
        <v>40728</v>
      </c>
      <c r="G134" s="58">
        <v>44480</v>
      </c>
      <c r="H134" s="5">
        <f t="shared" si="10"/>
        <v>10.27945205479452</v>
      </c>
      <c r="I134" s="11">
        <v>8</v>
      </c>
      <c r="J134" s="87">
        <v>0.05</v>
      </c>
      <c r="K134" s="88">
        <f t="shared" si="11"/>
        <v>0.11874999999999999</v>
      </c>
      <c r="L134" s="249">
        <v>555343</v>
      </c>
      <c r="M134" s="249">
        <v>0</v>
      </c>
      <c r="N134" s="249">
        <f t="shared" si="12"/>
        <v>677898.83191780816</v>
      </c>
      <c r="O134" s="249">
        <f t="shared" si="13"/>
        <v>0</v>
      </c>
      <c r="P134" s="89">
        <v>0.05</v>
      </c>
      <c r="Q134" s="249">
        <f t="shared" si="14"/>
        <v>0</v>
      </c>
    </row>
    <row r="135" spans="2:17" x14ac:dyDescent="0.25">
      <c r="B135" s="11">
        <v>132</v>
      </c>
      <c r="C135" s="244" t="s">
        <v>1799</v>
      </c>
      <c r="D135" s="237"/>
      <c r="E135" s="11"/>
      <c r="F135" s="152">
        <v>40781</v>
      </c>
      <c r="G135" s="58">
        <v>44480</v>
      </c>
      <c r="H135" s="5">
        <f t="shared" si="10"/>
        <v>10.134246575342466</v>
      </c>
      <c r="I135" s="11">
        <v>5</v>
      </c>
      <c r="J135" s="87">
        <v>0.05</v>
      </c>
      <c r="K135" s="88">
        <f t="shared" si="11"/>
        <v>0.19</v>
      </c>
      <c r="L135" s="249">
        <v>15462</v>
      </c>
      <c r="M135" s="249">
        <v>0</v>
      </c>
      <c r="N135" s="249">
        <f t="shared" si="12"/>
        <v>29772.186904109592</v>
      </c>
      <c r="O135" s="249">
        <f t="shared" si="13"/>
        <v>0</v>
      </c>
      <c r="P135" s="89">
        <v>0.05</v>
      </c>
      <c r="Q135" s="249">
        <f t="shared" si="14"/>
        <v>0</v>
      </c>
    </row>
    <row r="136" spans="2:17" x14ac:dyDescent="0.25">
      <c r="B136" s="11">
        <v>133</v>
      </c>
      <c r="C136" s="244" t="s">
        <v>1800</v>
      </c>
      <c r="D136" s="237"/>
      <c r="E136" s="11"/>
      <c r="F136" s="152">
        <v>40838</v>
      </c>
      <c r="G136" s="58">
        <v>44480</v>
      </c>
      <c r="H136" s="5">
        <f t="shared" si="10"/>
        <v>9.9780821917808211</v>
      </c>
      <c r="I136" s="11">
        <v>3</v>
      </c>
      <c r="J136" s="87">
        <v>0.05</v>
      </c>
      <c r="K136" s="88">
        <f t="shared" si="11"/>
        <v>0.31666666666666665</v>
      </c>
      <c r="L136" s="249">
        <v>61560</v>
      </c>
      <c r="M136" s="249">
        <v>0</v>
      </c>
      <c r="N136" s="249">
        <f t="shared" si="12"/>
        <v>194512.73424657533</v>
      </c>
      <c r="O136" s="249">
        <f t="shared" si="13"/>
        <v>0</v>
      </c>
      <c r="P136" s="89">
        <v>0.05</v>
      </c>
      <c r="Q136" s="249">
        <f t="shared" si="14"/>
        <v>0</v>
      </c>
    </row>
    <row r="137" spans="2:17" x14ac:dyDescent="0.25">
      <c r="B137" s="11">
        <v>134</v>
      </c>
      <c r="C137" s="244" t="s">
        <v>1801</v>
      </c>
      <c r="D137" s="237"/>
      <c r="E137" s="11"/>
      <c r="F137" s="152">
        <v>40871</v>
      </c>
      <c r="G137" s="58">
        <v>44480</v>
      </c>
      <c r="H137" s="5">
        <f t="shared" si="10"/>
        <v>9.8876712328767127</v>
      </c>
      <c r="I137" s="11">
        <v>3</v>
      </c>
      <c r="J137" s="87">
        <v>0.05</v>
      </c>
      <c r="K137" s="88">
        <f t="shared" si="11"/>
        <v>0.31666666666666665</v>
      </c>
      <c r="L137" s="249">
        <v>62469</v>
      </c>
      <c r="M137" s="249">
        <v>5417.05</v>
      </c>
      <c r="N137" s="249">
        <f t="shared" si="12"/>
        <v>195596.42917808218</v>
      </c>
      <c r="O137" s="249">
        <f t="shared" si="13"/>
        <v>0</v>
      </c>
      <c r="P137" s="89">
        <v>0.05</v>
      </c>
      <c r="Q137" s="249">
        <f t="shared" si="14"/>
        <v>3123.4500000000003</v>
      </c>
    </row>
    <row r="138" spans="2:17" x14ac:dyDescent="0.25">
      <c r="B138" s="11">
        <v>135</v>
      </c>
      <c r="C138" s="244" t="s">
        <v>1802</v>
      </c>
      <c r="D138" s="237"/>
      <c r="E138" s="11"/>
      <c r="F138" s="152">
        <v>40827</v>
      </c>
      <c r="G138" s="58">
        <v>44480</v>
      </c>
      <c r="H138" s="5">
        <f t="shared" si="10"/>
        <v>10.008219178082191</v>
      </c>
      <c r="I138" s="11">
        <v>3</v>
      </c>
      <c r="J138" s="87">
        <v>0.05</v>
      </c>
      <c r="K138" s="88">
        <f t="shared" si="11"/>
        <v>0.31666666666666665</v>
      </c>
      <c r="L138" s="249">
        <v>0</v>
      </c>
      <c r="M138" s="249">
        <v>2085</v>
      </c>
      <c r="N138" s="249">
        <f t="shared" si="12"/>
        <v>0</v>
      </c>
      <c r="O138" s="249">
        <f t="shared" si="13"/>
        <v>0</v>
      </c>
      <c r="P138" s="89">
        <v>0.05</v>
      </c>
      <c r="Q138" s="249">
        <f t="shared" si="14"/>
        <v>0</v>
      </c>
    </row>
    <row r="139" spans="2:17" x14ac:dyDescent="0.25">
      <c r="B139" s="11">
        <v>136</v>
      </c>
      <c r="C139" s="244" t="s">
        <v>1803</v>
      </c>
      <c r="D139" s="237"/>
      <c r="E139" s="11"/>
      <c r="F139" s="152">
        <v>40764</v>
      </c>
      <c r="G139" s="58">
        <v>44480</v>
      </c>
      <c r="H139" s="5">
        <f t="shared" si="10"/>
        <v>10.180821917808219</v>
      </c>
      <c r="I139" s="11">
        <v>3</v>
      </c>
      <c r="J139" s="87">
        <v>0.05</v>
      </c>
      <c r="K139" s="88">
        <f t="shared" si="11"/>
        <v>0.31666666666666665</v>
      </c>
      <c r="L139" s="249">
        <v>52118</v>
      </c>
      <c r="M139" s="249">
        <v>140202.26999999999</v>
      </c>
      <c r="N139" s="249">
        <f t="shared" si="12"/>
        <v>168024.62429223742</v>
      </c>
      <c r="O139" s="249">
        <f t="shared" si="13"/>
        <v>0</v>
      </c>
      <c r="P139" s="89">
        <v>0.05</v>
      </c>
      <c r="Q139" s="249">
        <f t="shared" si="14"/>
        <v>2605.9</v>
      </c>
    </row>
    <row r="140" spans="2:17" x14ac:dyDescent="0.25">
      <c r="B140" s="11">
        <v>137</v>
      </c>
      <c r="C140" s="244" t="s">
        <v>1804</v>
      </c>
      <c r="D140" s="237"/>
      <c r="E140" s="11"/>
      <c r="F140" s="152">
        <v>40851</v>
      </c>
      <c r="G140" s="58">
        <v>44480</v>
      </c>
      <c r="H140" s="5">
        <f t="shared" si="10"/>
        <v>9.9424657534246581</v>
      </c>
      <c r="I140" s="11">
        <v>3</v>
      </c>
      <c r="J140" s="87">
        <v>0.05</v>
      </c>
      <c r="K140" s="88">
        <f t="shared" si="11"/>
        <v>0.31666666666666665</v>
      </c>
      <c r="L140" s="249">
        <v>12800</v>
      </c>
      <c r="M140" s="249">
        <v>307.5</v>
      </c>
      <c r="N140" s="249">
        <f t="shared" si="12"/>
        <v>40300.127853881277</v>
      </c>
      <c r="O140" s="249">
        <f t="shared" si="13"/>
        <v>0</v>
      </c>
      <c r="P140" s="89">
        <v>0.05</v>
      </c>
      <c r="Q140" s="249">
        <f t="shared" si="14"/>
        <v>640</v>
      </c>
    </row>
    <row r="141" spans="2:17" x14ac:dyDescent="0.25">
      <c r="B141" s="11">
        <v>138</v>
      </c>
      <c r="C141" s="244" t="s">
        <v>149</v>
      </c>
      <c r="D141" s="237"/>
      <c r="E141" s="11"/>
      <c r="F141" s="152">
        <v>40698</v>
      </c>
      <c r="G141" s="58">
        <v>44480</v>
      </c>
      <c r="H141" s="5">
        <f t="shared" si="10"/>
        <v>10.361643835616439</v>
      </c>
      <c r="I141" s="11">
        <v>8</v>
      </c>
      <c r="J141" s="87">
        <v>0.05</v>
      </c>
      <c r="K141" s="88">
        <f t="shared" si="11"/>
        <v>0.11874999999999999</v>
      </c>
      <c r="L141" s="249">
        <v>17100</v>
      </c>
      <c r="M141" s="249">
        <v>0</v>
      </c>
      <c r="N141" s="249">
        <f t="shared" si="12"/>
        <v>21040.613013698632</v>
      </c>
      <c r="O141" s="249">
        <f t="shared" si="13"/>
        <v>0</v>
      </c>
      <c r="P141" s="89">
        <v>0.05</v>
      </c>
      <c r="Q141" s="249">
        <f t="shared" si="14"/>
        <v>0</v>
      </c>
    </row>
    <row r="142" spans="2:17" x14ac:dyDescent="0.25">
      <c r="B142" s="11">
        <v>139</v>
      </c>
      <c r="C142" s="244" t="s">
        <v>1805</v>
      </c>
      <c r="D142" s="237"/>
      <c r="E142" s="11"/>
      <c r="F142" s="152">
        <v>40869</v>
      </c>
      <c r="G142" s="58">
        <v>44480</v>
      </c>
      <c r="H142" s="5">
        <f t="shared" si="10"/>
        <v>9.8931506849315074</v>
      </c>
      <c r="I142" s="11">
        <v>3</v>
      </c>
      <c r="J142" s="87">
        <v>0.05</v>
      </c>
      <c r="K142" s="88">
        <f t="shared" si="11"/>
        <v>0.31666666666666665</v>
      </c>
      <c r="L142" s="249">
        <v>18200</v>
      </c>
      <c r="M142" s="249">
        <v>0</v>
      </c>
      <c r="N142" s="249">
        <f t="shared" si="12"/>
        <v>57017.525114155251</v>
      </c>
      <c r="O142" s="249">
        <f t="shared" si="13"/>
        <v>0</v>
      </c>
      <c r="P142" s="89">
        <v>0.05</v>
      </c>
      <c r="Q142" s="249">
        <f t="shared" si="14"/>
        <v>0</v>
      </c>
    </row>
    <row r="143" spans="2:17" x14ac:dyDescent="0.25">
      <c r="B143" s="11">
        <v>140</v>
      </c>
      <c r="C143" s="244" t="s">
        <v>1806</v>
      </c>
      <c r="D143" s="237"/>
      <c r="E143" s="11"/>
      <c r="F143" s="152">
        <v>40898</v>
      </c>
      <c r="G143" s="58">
        <v>44480</v>
      </c>
      <c r="H143" s="5">
        <f t="shared" si="10"/>
        <v>9.8136986301369866</v>
      </c>
      <c r="I143" s="11">
        <v>3</v>
      </c>
      <c r="J143" s="87">
        <v>0.05</v>
      </c>
      <c r="K143" s="88">
        <f t="shared" si="11"/>
        <v>0.31666666666666665</v>
      </c>
      <c r="L143" s="249">
        <v>50171</v>
      </c>
      <c r="M143" s="249">
        <v>1575</v>
      </c>
      <c r="N143" s="249">
        <f t="shared" si="12"/>
        <v>155914.97342465751</v>
      </c>
      <c r="O143" s="249">
        <f t="shared" si="13"/>
        <v>0</v>
      </c>
      <c r="P143" s="89">
        <v>0.05</v>
      </c>
      <c r="Q143" s="249">
        <f t="shared" si="14"/>
        <v>2508.5500000000002</v>
      </c>
    </row>
    <row r="144" spans="2:17" x14ac:dyDescent="0.25">
      <c r="B144" s="11">
        <v>141</v>
      </c>
      <c r="C144" s="244" t="s">
        <v>1807</v>
      </c>
      <c r="D144" s="237"/>
      <c r="E144" s="11"/>
      <c r="F144" s="152">
        <v>40764</v>
      </c>
      <c r="G144" s="58">
        <v>44480</v>
      </c>
      <c r="H144" s="5">
        <f t="shared" si="10"/>
        <v>10.180821917808219</v>
      </c>
      <c r="I144" s="11">
        <v>3</v>
      </c>
      <c r="J144" s="87">
        <v>0.05</v>
      </c>
      <c r="K144" s="88">
        <f t="shared" si="11"/>
        <v>0.31666666666666665</v>
      </c>
      <c r="L144" s="249">
        <v>47246</v>
      </c>
      <c r="M144" s="249">
        <v>0</v>
      </c>
      <c r="N144" s="249">
        <f t="shared" si="12"/>
        <v>152317.6522374429</v>
      </c>
      <c r="O144" s="249">
        <f t="shared" si="13"/>
        <v>0</v>
      </c>
      <c r="P144" s="89">
        <v>0.05</v>
      </c>
      <c r="Q144" s="249">
        <f t="shared" si="14"/>
        <v>0</v>
      </c>
    </row>
    <row r="145" spans="2:17" x14ac:dyDescent="0.25">
      <c r="B145" s="11">
        <v>142</v>
      </c>
      <c r="C145" s="244" t="s">
        <v>1804</v>
      </c>
      <c r="D145" s="237"/>
      <c r="E145" s="11"/>
      <c r="F145" s="152">
        <v>40880</v>
      </c>
      <c r="G145" s="58">
        <v>44480</v>
      </c>
      <c r="H145" s="5">
        <f t="shared" si="10"/>
        <v>9.8630136986301373</v>
      </c>
      <c r="I145" s="11">
        <v>3</v>
      </c>
      <c r="J145" s="87">
        <v>0.05</v>
      </c>
      <c r="K145" s="88">
        <f t="shared" si="11"/>
        <v>0.31666666666666665</v>
      </c>
      <c r="L145" s="249">
        <v>6500</v>
      </c>
      <c r="M145" s="249">
        <v>0</v>
      </c>
      <c r="N145" s="249">
        <f t="shared" si="12"/>
        <v>20301.369863013697</v>
      </c>
      <c r="O145" s="249">
        <f t="shared" si="13"/>
        <v>0</v>
      </c>
      <c r="P145" s="89">
        <v>0.05</v>
      </c>
      <c r="Q145" s="249">
        <f t="shared" si="14"/>
        <v>0</v>
      </c>
    </row>
    <row r="146" spans="2:17" x14ac:dyDescent="0.25">
      <c r="B146" s="11">
        <v>143</v>
      </c>
      <c r="C146" s="244" t="s">
        <v>1804</v>
      </c>
      <c r="D146" s="237"/>
      <c r="E146" s="11"/>
      <c r="F146" s="152">
        <v>40890</v>
      </c>
      <c r="G146" s="58">
        <v>44480</v>
      </c>
      <c r="H146" s="5">
        <f t="shared" si="10"/>
        <v>9.8356164383561637</v>
      </c>
      <c r="I146" s="11">
        <v>3</v>
      </c>
      <c r="J146" s="87">
        <v>0.05</v>
      </c>
      <c r="K146" s="88">
        <f t="shared" si="11"/>
        <v>0.31666666666666665</v>
      </c>
      <c r="L146" s="249">
        <v>6400</v>
      </c>
      <c r="M146" s="249">
        <v>0</v>
      </c>
      <c r="N146" s="249">
        <f t="shared" si="12"/>
        <v>19933.515981735156</v>
      </c>
      <c r="O146" s="249">
        <f t="shared" si="13"/>
        <v>0</v>
      </c>
      <c r="P146" s="89">
        <v>0.05</v>
      </c>
      <c r="Q146" s="249">
        <f t="shared" si="14"/>
        <v>0</v>
      </c>
    </row>
    <row r="147" spans="2:17" x14ac:dyDescent="0.25">
      <c r="B147" s="11">
        <v>144</v>
      </c>
      <c r="C147" s="244" t="s">
        <v>1808</v>
      </c>
      <c r="D147" s="237"/>
      <c r="E147" s="11"/>
      <c r="F147" s="152">
        <v>40874</v>
      </c>
      <c r="G147" s="58">
        <v>44480</v>
      </c>
      <c r="H147" s="5">
        <f t="shared" si="10"/>
        <v>9.8794520547945197</v>
      </c>
      <c r="I147" s="11">
        <v>3</v>
      </c>
      <c r="J147" s="87">
        <v>0.05</v>
      </c>
      <c r="K147" s="88">
        <f t="shared" si="11"/>
        <v>0.31666666666666665</v>
      </c>
      <c r="L147" s="249">
        <v>6600</v>
      </c>
      <c r="M147" s="249">
        <v>0</v>
      </c>
      <c r="N147" s="249">
        <f t="shared" si="12"/>
        <v>20648.054794520547</v>
      </c>
      <c r="O147" s="249">
        <f t="shared" si="13"/>
        <v>0</v>
      </c>
      <c r="P147" s="89">
        <v>0.05</v>
      </c>
      <c r="Q147" s="249">
        <f t="shared" si="14"/>
        <v>0</v>
      </c>
    </row>
    <row r="148" spans="2:17" x14ac:dyDescent="0.25">
      <c r="B148" s="11">
        <v>145</v>
      </c>
      <c r="C148" s="244" t="s">
        <v>1809</v>
      </c>
      <c r="D148" s="237"/>
      <c r="E148" s="11"/>
      <c r="F148" s="152">
        <v>40925</v>
      </c>
      <c r="G148" s="58">
        <v>44480</v>
      </c>
      <c r="H148" s="5">
        <f t="shared" si="10"/>
        <v>9.7397260273972606</v>
      </c>
      <c r="I148" s="11">
        <v>8</v>
      </c>
      <c r="J148" s="87">
        <v>0.05</v>
      </c>
      <c r="K148" s="88">
        <f t="shared" si="11"/>
        <v>0.11874999999999999</v>
      </c>
      <c r="L148" s="249">
        <v>0</v>
      </c>
      <c r="M148" s="249">
        <v>0</v>
      </c>
      <c r="N148" s="249">
        <f t="shared" si="12"/>
        <v>0</v>
      </c>
      <c r="O148" s="249">
        <f t="shared" si="13"/>
        <v>0</v>
      </c>
      <c r="P148" s="89">
        <v>0.05</v>
      </c>
      <c r="Q148" s="249">
        <f t="shared" si="14"/>
        <v>0</v>
      </c>
    </row>
    <row r="149" spans="2:17" x14ac:dyDescent="0.25">
      <c r="B149" s="11">
        <v>146</v>
      </c>
      <c r="C149" s="244" t="s">
        <v>1810</v>
      </c>
      <c r="D149" s="237"/>
      <c r="E149" s="11"/>
      <c r="F149" s="152">
        <v>40918</v>
      </c>
      <c r="G149" s="58">
        <v>44480</v>
      </c>
      <c r="H149" s="5">
        <f t="shared" si="10"/>
        <v>9.7589041095890412</v>
      </c>
      <c r="I149" s="11">
        <v>5</v>
      </c>
      <c r="J149" s="87">
        <v>0.05</v>
      </c>
      <c r="K149" s="88">
        <f t="shared" si="11"/>
        <v>0.19</v>
      </c>
      <c r="L149" s="249">
        <v>0</v>
      </c>
      <c r="M149" s="249">
        <v>0</v>
      </c>
      <c r="N149" s="249">
        <f t="shared" si="12"/>
        <v>0</v>
      </c>
      <c r="O149" s="249">
        <f t="shared" si="13"/>
        <v>0</v>
      </c>
      <c r="P149" s="89">
        <v>0.05</v>
      </c>
      <c r="Q149" s="249">
        <f t="shared" si="14"/>
        <v>0</v>
      </c>
    </row>
    <row r="150" spans="2:17" x14ac:dyDescent="0.25">
      <c r="B150" s="11">
        <v>147</v>
      </c>
      <c r="C150" s="244" t="s">
        <v>1811</v>
      </c>
      <c r="D150" s="237"/>
      <c r="E150" s="11"/>
      <c r="F150" s="152">
        <v>40737</v>
      </c>
      <c r="G150" s="58">
        <v>44480</v>
      </c>
      <c r="H150" s="5">
        <f t="shared" si="10"/>
        <v>10.254794520547945</v>
      </c>
      <c r="I150" s="11">
        <v>3</v>
      </c>
      <c r="J150" s="87">
        <v>0.05</v>
      </c>
      <c r="K150" s="88">
        <f t="shared" si="11"/>
        <v>0.31666666666666665</v>
      </c>
      <c r="L150" s="249">
        <v>0</v>
      </c>
      <c r="M150" s="249">
        <v>0</v>
      </c>
      <c r="N150" s="249">
        <f t="shared" si="12"/>
        <v>0</v>
      </c>
      <c r="O150" s="249">
        <f t="shared" si="13"/>
        <v>0</v>
      </c>
      <c r="P150" s="89">
        <v>0.05</v>
      </c>
      <c r="Q150" s="249">
        <f t="shared" si="14"/>
        <v>0</v>
      </c>
    </row>
    <row r="151" spans="2:17" x14ac:dyDescent="0.25">
      <c r="B151" s="11">
        <v>148</v>
      </c>
      <c r="C151" s="244" t="s">
        <v>1812</v>
      </c>
      <c r="D151" s="237"/>
      <c r="E151" s="11"/>
      <c r="F151" s="152">
        <v>40850</v>
      </c>
      <c r="G151" s="58">
        <v>44480</v>
      </c>
      <c r="H151" s="5">
        <f t="shared" si="10"/>
        <v>9.9452054794520546</v>
      </c>
      <c r="I151" s="11">
        <v>5</v>
      </c>
      <c r="J151" s="87">
        <v>0.05</v>
      </c>
      <c r="K151" s="88">
        <f t="shared" si="11"/>
        <v>0.19</v>
      </c>
      <c r="L151" s="249">
        <v>0</v>
      </c>
      <c r="M151" s="249">
        <v>371.3</v>
      </c>
      <c r="N151" s="249">
        <f t="shared" si="12"/>
        <v>0</v>
      </c>
      <c r="O151" s="249">
        <f t="shared" si="13"/>
        <v>0</v>
      </c>
      <c r="P151" s="89">
        <v>0.05</v>
      </c>
      <c r="Q151" s="249">
        <f t="shared" si="14"/>
        <v>0</v>
      </c>
    </row>
    <row r="152" spans="2:17" x14ac:dyDescent="0.25">
      <c r="B152" s="11">
        <v>149</v>
      </c>
      <c r="C152" s="244" t="s">
        <v>1813</v>
      </c>
      <c r="D152" s="237"/>
      <c r="E152" s="11"/>
      <c r="F152" s="152">
        <v>40935</v>
      </c>
      <c r="G152" s="58">
        <v>44480</v>
      </c>
      <c r="H152" s="5">
        <f t="shared" si="10"/>
        <v>9.712328767123287</v>
      </c>
      <c r="I152" s="11">
        <v>3</v>
      </c>
      <c r="J152" s="87">
        <v>0.05</v>
      </c>
      <c r="K152" s="88">
        <f t="shared" si="11"/>
        <v>0.31666666666666665</v>
      </c>
      <c r="L152" s="249">
        <v>55500</v>
      </c>
      <c r="M152" s="249">
        <v>0</v>
      </c>
      <c r="N152" s="249">
        <f t="shared" si="12"/>
        <v>170694.17808219176</v>
      </c>
      <c r="O152" s="249">
        <f t="shared" si="13"/>
        <v>0</v>
      </c>
      <c r="P152" s="89">
        <v>0.05</v>
      </c>
      <c r="Q152" s="249">
        <f t="shared" si="14"/>
        <v>0</v>
      </c>
    </row>
    <row r="153" spans="2:17" x14ac:dyDescent="0.25">
      <c r="B153" s="11">
        <v>150</v>
      </c>
      <c r="C153" s="244" t="s">
        <v>1814</v>
      </c>
      <c r="D153" s="237"/>
      <c r="E153" s="11"/>
      <c r="F153" s="152">
        <v>40984</v>
      </c>
      <c r="G153" s="58">
        <v>44480</v>
      </c>
      <c r="H153" s="5">
        <f t="shared" si="10"/>
        <v>9.5780821917808225</v>
      </c>
      <c r="I153" s="11">
        <v>3</v>
      </c>
      <c r="J153" s="87">
        <v>0.05</v>
      </c>
      <c r="K153" s="88">
        <f t="shared" si="11"/>
        <v>0.31666666666666665</v>
      </c>
      <c r="L153" s="249">
        <v>78872</v>
      </c>
      <c r="M153" s="249">
        <v>4650.3500000000004</v>
      </c>
      <c r="N153" s="249">
        <f t="shared" si="12"/>
        <v>239223.45789954337</v>
      </c>
      <c r="O153" s="249">
        <f t="shared" si="13"/>
        <v>0</v>
      </c>
      <c r="P153" s="89">
        <v>0.05</v>
      </c>
      <c r="Q153" s="249">
        <f t="shared" si="14"/>
        <v>3943.6000000000004</v>
      </c>
    </row>
    <row r="154" spans="2:17" x14ac:dyDescent="0.25">
      <c r="B154" s="11">
        <v>151</v>
      </c>
      <c r="C154" s="244" t="s">
        <v>1815</v>
      </c>
      <c r="D154" s="237"/>
      <c r="E154" s="11"/>
      <c r="F154" s="152">
        <v>40982</v>
      </c>
      <c r="G154" s="58">
        <v>44480</v>
      </c>
      <c r="H154" s="5">
        <f t="shared" si="10"/>
        <v>9.5835616438356173</v>
      </c>
      <c r="I154" s="11">
        <v>3</v>
      </c>
      <c r="J154" s="87">
        <v>0.05</v>
      </c>
      <c r="K154" s="88">
        <f t="shared" si="11"/>
        <v>0.31666666666666665</v>
      </c>
      <c r="L154" s="249">
        <v>13680</v>
      </c>
      <c r="M154" s="249">
        <v>17963.93</v>
      </c>
      <c r="N154" s="249">
        <f t="shared" si="12"/>
        <v>41515.989041095891</v>
      </c>
      <c r="O154" s="249">
        <f t="shared" si="13"/>
        <v>0</v>
      </c>
      <c r="P154" s="89">
        <v>0.05</v>
      </c>
      <c r="Q154" s="249">
        <f t="shared" si="14"/>
        <v>684</v>
      </c>
    </row>
    <row r="155" spans="2:17" x14ac:dyDescent="0.25">
      <c r="B155" s="11">
        <v>152</v>
      </c>
      <c r="C155" s="244" t="s">
        <v>1816</v>
      </c>
      <c r="D155" s="237"/>
      <c r="E155" s="11"/>
      <c r="F155" s="152">
        <v>40984</v>
      </c>
      <c r="G155" s="58">
        <v>44480</v>
      </c>
      <c r="H155" s="5">
        <f t="shared" si="10"/>
        <v>9.5780821917808225</v>
      </c>
      <c r="I155" s="11">
        <v>3</v>
      </c>
      <c r="J155" s="87">
        <v>0.05</v>
      </c>
      <c r="K155" s="88">
        <f t="shared" si="11"/>
        <v>0.31666666666666665</v>
      </c>
      <c r="L155" s="249">
        <v>11907</v>
      </c>
      <c r="M155" s="249">
        <v>45512.68</v>
      </c>
      <c r="N155" s="249">
        <f t="shared" si="12"/>
        <v>36114.63780821918</v>
      </c>
      <c r="O155" s="249">
        <f t="shared" si="13"/>
        <v>0</v>
      </c>
      <c r="P155" s="89">
        <v>0.05</v>
      </c>
      <c r="Q155" s="249">
        <f t="shared" si="14"/>
        <v>595.35</v>
      </c>
    </row>
    <row r="156" spans="2:17" x14ac:dyDescent="0.25">
      <c r="B156" s="11">
        <v>153</v>
      </c>
      <c r="C156" s="244" t="s">
        <v>1817</v>
      </c>
      <c r="D156" s="237"/>
      <c r="E156" s="11"/>
      <c r="F156" s="152">
        <v>40677</v>
      </c>
      <c r="G156" s="58">
        <v>44480</v>
      </c>
      <c r="H156" s="5">
        <f t="shared" si="10"/>
        <v>10.419178082191781</v>
      </c>
      <c r="I156" s="11">
        <v>5</v>
      </c>
      <c r="J156" s="87">
        <v>0.05</v>
      </c>
      <c r="K156" s="88">
        <f t="shared" si="11"/>
        <v>0.19</v>
      </c>
      <c r="L156" s="249">
        <v>18711</v>
      </c>
      <c r="M156" s="249">
        <v>24971.51</v>
      </c>
      <c r="N156" s="249">
        <f t="shared" si="12"/>
        <v>37041.115808219183</v>
      </c>
      <c r="O156" s="249">
        <f t="shared" si="13"/>
        <v>0</v>
      </c>
      <c r="P156" s="89">
        <v>0.05</v>
      </c>
      <c r="Q156" s="249">
        <f t="shared" si="14"/>
        <v>935.55000000000007</v>
      </c>
    </row>
    <row r="157" spans="2:17" x14ac:dyDescent="0.25">
      <c r="B157" s="11">
        <v>154</v>
      </c>
      <c r="C157" s="244" t="s">
        <v>1818</v>
      </c>
      <c r="D157" s="237"/>
      <c r="E157" s="11"/>
      <c r="F157" s="152">
        <v>40729</v>
      </c>
      <c r="G157" s="58">
        <v>44480</v>
      </c>
      <c r="H157" s="5">
        <f t="shared" si="10"/>
        <v>10.276712328767124</v>
      </c>
      <c r="I157" s="11">
        <v>8</v>
      </c>
      <c r="J157" s="87">
        <v>0.05</v>
      </c>
      <c r="K157" s="88">
        <f t="shared" si="11"/>
        <v>0.11874999999999999</v>
      </c>
      <c r="L157" s="249">
        <v>108098</v>
      </c>
      <c r="M157" s="249">
        <v>0</v>
      </c>
      <c r="N157" s="249">
        <f t="shared" si="12"/>
        <v>131918.43085616437</v>
      </c>
      <c r="O157" s="249">
        <f t="shared" si="13"/>
        <v>0</v>
      </c>
      <c r="P157" s="89">
        <v>0.05</v>
      </c>
      <c r="Q157" s="249">
        <f t="shared" si="14"/>
        <v>0</v>
      </c>
    </row>
    <row r="158" spans="2:17" x14ac:dyDescent="0.25">
      <c r="B158" s="11">
        <v>155</v>
      </c>
      <c r="C158" s="244" t="s">
        <v>1819</v>
      </c>
      <c r="D158" s="237"/>
      <c r="E158" s="11"/>
      <c r="F158" s="152">
        <v>40946</v>
      </c>
      <c r="G158" s="58">
        <v>44480</v>
      </c>
      <c r="H158" s="5">
        <f t="shared" si="10"/>
        <v>9.6821917808219187</v>
      </c>
      <c r="I158" s="11">
        <v>5</v>
      </c>
      <c r="J158" s="87">
        <v>0.05</v>
      </c>
      <c r="K158" s="88">
        <f t="shared" si="11"/>
        <v>0.19</v>
      </c>
      <c r="L158" s="249">
        <v>87000</v>
      </c>
      <c r="M158" s="249">
        <v>450.3</v>
      </c>
      <c r="N158" s="249">
        <f t="shared" si="12"/>
        <v>160046.63013698632</v>
      </c>
      <c r="O158" s="249">
        <f t="shared" si="13"/>
        <v>0</v>
      </c>
      <c r="P158" s="89">
        <v>0.05</v>
      </c>
      <c r="Q158" s="249">
        <f t="shared" si="14"/>
        <v>4350</v>
      </c>
    </row>
    <row r="159" spans="2:17" x14ac:dyDescent="0.25">
      <c r="B159" s="11">
        <v>156</v>
      </c>
      <c r="C159" s="244" t="s">
        <v>1820</v>
      </c>
      <c r="D159" s="237"/>
      <c r="E159" s="11"/>
      <c r="F159" s="152">
        <v>40732</v>
      </c>
      <c r="G159" s="58">
        <v>44480</v>
      </c>
      <c r="H159" s="5">
        <f t="shared" si="10"/>
        <v>10.268493150684931</v>
      </c>
      <c r="I159" s="11">
        <v>5</v>
      </c>
      <c r="J159" s="87">
        <v>0.05</v>
      </c>
      <c r="K159" s="88">
        <f t="shared" si="11"/>
        <v>0.19</v>
      </c>
      <c r="L159" s="249">
        <v>42502</v>
      </c>
      <c r="M159" s="249">
        <v>0</v>
      </c>
      <c r="N159" s="249">
        <f t="shared" si="12"/>
        <v>82921.984219178077</v>
      </c>
      <c r="O159" s="249">
        <f t="shared" si="13"/>
        <v>0</v>
      </c>
      <c r="P159" s="89">
        <v>0.05</v>
      </c>
      <c r="Q159" s="249">
        <f t="shared" si="14"/>
        <v>0</v>
      </c>
    </row>
    <row r="160" spans="2:17" x14ac:dyDescent="0.25">
      <c r="B160" s="11">
        <v>157</v>
      </c>
      <c r="C160" s="244" t="s">
        <v>1821</v>
      </c>
      <c r="D160" s="237"/>
      <c r="E160" s="11"/>
      <c r="F160" s="152">
        <v>40729</v>
      </c>
      <c r="G160" s="58">
        <v>44480</v>
      </c>
      <c r="H160" s="5">
        <f t="shared" si="10"/>
        <v>10.276712328767124</v>
      </c>
      <c r="I160" s="11">
        <v>3</v>
      </c>
      <c r="J160" s="87">
        <v>0.05</v>
      </c>
      <c r="K160" s="88">
        <f t="shared" si="11"/>
        <v>0.31666666666666665</v>
      </c>
      <c r="L160" s="249">
        <v>21183</v>
      </c>
      <c r="M160" s="249">
        <v>778.09</v>
      </c>
      <c r="N160" s="249">
        <f t="shared" si="12"/>
        <v>68935.672465753421</v>
      </c>
      <c r="O160" s="249">
        <f t="shared" si="13"/>
        <v>0</v>
      </c>
      <c r="P160" s="89">
        <v>0.05</v>
      </c>
      <c r="Q160" s="249">
        <f t="shared" si="14"/>
        <v>1059.1500000000001</v>
      </c>
    </row>
    <row r="161" spans="2:17" x14ac:dyDescent="0.25">
      <c r="B161" s="11">
        <v>158</v>
      </c>
      <c r="C161" s="244" t="s">
        <v>1822</v>
      </c>
      <c r="D161" s="237"/>
      <c r="E161" s="11"/>
      <c r="F161" s="152">
        <v>40997</v>
      </c>
      <c r="G161" s="58">
        <v>44480</v>
      </c>
      <c r="H161" s="5">
        <f t="shared" si="10"/>
        <v>9.5424657534246577</v>
      </c>
      <c r="I161" s="11">
        <v>2</v>
      </c>
      <c r="J161" s="87">
        <v>0.05</v>
      </c>
      <c r="K161" s="88">
        <f t="shared" si="11"/>
        <v>0.47499999999999998</v>
      </c>
      <c r="L161" s="249">
        <v>10100</v>
      </c>
      <c r="M161" s="249">
        <v>0</v>
      </c>
      <c r="N161" s="249">
        <f t="shared" si="12"/>
        <v>45779.979452054795</v>
      </c>
      <c r="O161" s="249">
        <f t="shared" si="13"/>
        <v>0</v>
      </c>
      <c r="P161" s="89">
        <v>0.05</v>
      </c>
      <c r="Q161" s="249">
        <f t="shared" si="14"/>
        <v>0</v>
      </c>
    </row>
    <row r="162" spans="2:17" x14ac:dyDescent="0.25">
      <c r="B162" s="11">
        <v>159</v>
      </c>
      <c r="C162" s="244" t="s">
        <v>1823</v>
      </c>
      <c r="D162" s="237"/>
      <c r="E162" s="11"/>
      <c r="F162" s="152">
        <v>40971</v>
      </c>
      <c r="G162" s="58">
        <v>44480</v>
      </c>
      <c r="H162" s="5">
        <f t="shared" si="10"/>
        <v>9.6136986301369856</v>
      </c>
      <c r="I162" s="11">
        <v>5</v>
      </c>
      <c r="J162" s="87">
        <v>0.05</v>
      </c>
      <c r="K162" s="88">
        <f t="shared" si="11"/>
        <v>0.19</v>
      </c>
      <c r="L162" s="249">
        <v>0</v>
      </c>
      <c r="M162" s="249">
        <v>2410</v>
      </c>
      <c r="N162" s="249">
        <f t="shared" si="12"/>
        <v>0</v>
      </c>
      <c r="O162" s="249">
        <f t="shared" si="13"/>
        <v>0</v>
      </c>
      <c r="P162" s="89">
        <v>0.05</v>
      </c>
      <c r="Q162" s="249">
        <f t="shared" si="14"/>
        <v>0</v>
      </c>
    </row>
    <row r="163" spans="2:17" x14ac:dyDescent="0.25">
      <c r="B163" s="11">
        <v>160</v>
      </c>
      <c r="C163" s="244" t="s">
        <v>1754</v>
      </c>
      <c r="D163" s="237"/>
      <c r="E163" s="11"/>
      <c r="F163" s="152">
        <v>41060</v>
      </c>
      <c r="G163" s="58">
        <v>44480</v>
      </c>
      <c r="H163" s="5">
        <f t="shared" si="10"/>
        <v>9.3698630136986303</v>
      </c>
      <c r="I163" s="11">
        <v>3</v>
      </c>
      <c r="J163" s="87">
        <v>0.05</v>
      </c>
      <c r="K163" s="88">
        <f t="shared" si="11"/>
        <v>0.31666666666666665</v>
      </c>
      <c r="L163" s="249">
        <v>5450</v>
      </c>
      <c r="M163" s="249">
        <v>4127.99</v>
      </c>
      <c r="N163" s="249">
        <f t="shared" si="12"/>
        <v>16170.821917808218</v>
      </c>
      <c r="O163" s="249">
        <f t="shared" si="13"/>
        <v>0</v>
      </c>
      <c r="P163" s="89">
        <v>0.05</v>
      </c>
      <c r="Q163" s="249">
        <f t="shared" si="14"/>
        <v>272.5</v>
      </c>
    </row>
    <row r="164" spans="2:17" x14ac:dyDescent="0.25">
      <c r="B164" s="11">
        <v>161</v>
      </c>
      <c r="C164" s="244" t="s">
        <v>1747</v>
      </c>
      <c r="D164" s="237"/>
      <c r="E164" s="11"/>
      <c r="F164" s="152">
        <v>41019</v>
      </c>
      <c r="G164" s="58">
        <v>44480</v>
      </c>
      <c r="H164" s="5">
        <f t="shared" si="10"/>
        <v>9.4821917808219176</v>
      </c>
      <c r="I164" s="11">
        <v>3</v>
      </c>
      <c r="J164" s="87">
        <v>0.05</v>
      </c>
      <c r="K164" s="88">
        <f t="shared" si="11"/>
        <v>0.31666666666666665</v>
      </c>
      <c r="L164" s="249">
        <v>115000</v>
      </c>
      <c r="M164" s="249">
        <v>0</v>
      </c>
      <c r="N164" s="249">
        <f t="shared" si="12"/>
        <v>345309.81735159812</v>
      </c>
      <c r="O164" s="249">
        <f t="shared" si="13"/>
        <v>0</v>
      </c>
      <c r="P164" s="89">
        <v>0.05</v>
      </c>
      <c r="Q164" s="249">
        <f t="shared" si="14"/>
        <v>0</v>
      </c>
    </row>
    <row r="165" spans="2:17" x14ac:dyDescent="0.25">
      <c r="B165" s="11">
        <v>162</v>
      </c>
      <c r="C165" s="244" t="s">
        <v>1824</v>
      </c>
      <c r="D165" s="237"/>
      <c r="E165" s="11"/>
      <c r="F165" s="152">
        <v>41058</v>
      </c>
      <c r="G165" s="58">
        <v>44480</v>
      </c>
      <c r="H165" s="5">
        <f t="shared" si="10"/>
        <v>9.375342465753425</v>
      </c>
      <c r="I165" s="11">
        <v>5</v>
      </c>
      <c r="J165" s="87">
        <v>0.05</v>
      </c>
      <c r="K165" s="88">
        <f t="shared" si="11"/>
        <v>0.19</v>
      </c>
      <c r="L165" s="249">
        <v>0</v>
      </c>
      <c r="M165" s="249">
        <v>4027.84</v>
      </c>
      <c r="N165" s="249">
        <f t="shared" si="12"/>
        <v>0</v>
      </c>
      <c r="O165" s="249">
        <f t="shared" si="13"/>
        <v>0</v>
      </c>
      <c r="P165" s="89">
        <v>0.05</v>
      </c>
      <c r="Q165" s="249">
        <f t="shared" si="14"/>
        <v>0</v>
      </c>
    </row>
    <row r="166" spans="2:17" x14ac:dyDescent="0.25">
      <c r="B166" s="11">
        <v>163</v>
      </c>
      <c r="C166" s="244" t="s">
        <v>1825</v>
      </c>
      <c r="D166" s="237"/>
      <c r="E166" s="11"/>
      <c r="F166" s="152">
        <v>41036</v>
      </c>
      <c r="G166" s="58">
        <v>44480</v>
      </c>
      <c r="H166" s="5">
        <f t="shared" si="10"/>
        <v>9.4356164383561651</v>
      </c>
      <c r="I166" s="11">
        <v>5</v>
      </c>
      <c r="J166" s="87">
        <v>0.05</v>
      </c>
      <c r="K166" s="88">
        <f t="shared" si="11"/>
        <v>0.19</v>
      </c>
      <c r="L166" s="249">
        <v>80500</v>
      </c>
      <c r="M166" s="249">
        <v>2362.3000000000002</v>
      </c>
      <c r="N166" s="249">
        <f t="shared" si="12"/>
        <v>144317.75342465754</v>
      </c>
      <c r="O166" s="249">
        <f t="shared" si="13"/>
        <v>0</v>
      </c>
      <c r="P166" s="89">
        <v>0.05</v>
      </c>
      <c r="Q166" s="249">
        <f t="shared" si="14"/>
        <v>4025</v>
      </c>
    </row>
    <row r="167" spans="2:17" x14ac:dyDescent="0.25">
      <c r="B167" s="11">
        <v>164</v>
      </c>
      <c r="C167" s="244" t="s">
        <v>1826</v>
      </c>
      <c r="D167" s="237"/>
      <c r="E167" s="11"/>
      <c r="F167" s="152">
        <v>41031</v>
      </c>
      <c r="G167" s="58">
        <v>44480</v>
      </c>
      <c r="H167" s="5">
        <f t="shared" si="10"/>
        <v>9.4493150684931511</v>
      </c>
      <c r="I167" s="11">
        <v>5</v>
      </c>
      <c r="J167" s="87">
        <v>0.05</v>
      </c>
      <c r="K167" s="88">
        <f t="shared" si="11"/>
        <v>0.19</v>
      </c>
      <c r="L167" s="249">
        <v>22500</v>
      </c>
      <c r="M167" s="249">
        <v>2508.5500000000002</v>
      </c>
      <c r="N167" s="249">
        <f t="shared" si="12"/>
        <v>40395.821917808222</v>
      </c>
      <c r="O167" s="249">
        <f t="shared" si="13"/>
        <v>0</v>
      </c>
      <c r="P167" s="89">
        <v>0.05</v>
      </c>
      <c r="Q167" s="249">
        <f t="shared" si="14"/>
        <v>1125</v>
      </c>
    </row>
    <row r="168" spans="2:17" x14ac:dyDescent="0.25">
      <c r="B168" s="11">
        <v>165</v>
      </c>
      <c r="C168" s="244" t="s">
        <v>1827</v>
      </c>
      <c r="D168" s="237"/>
      <c r="E168" s="11"/>
      <c r="F168" s="152">
        <v>41036</v>
      </c>
      <c r="G168" s="58">
        <v>44480</v>
      </c>
      <c r="H168" s="5">
        <f t="shared" si="10"/>
        <v>9.4356164383561651</v>
      </c>
      <c r="I168" s="11">
        <v>8</v>
      </c>
      <c r="J168" s="87">
        <v>0.05</v>
      </c>
      <c r="K168" s="88">
        <f t="shared" si="11"/>
        <v>0.11874999999999999</v>
      </c>
      <c r="L168" s="249">
        <v>82212</v>
      </c>
      <c r="M168" s="249">
        <v>349.5</v>
      </c>
      <c r="N168" s="249">
        <f t="shared" si="12"/>
        <v>92116.856712328765</v>
      </c>
      <c r="O168" s="249">
        <f t="shared" si="13"/>
        <v>0</v>
      </c>
      <c r="P168" s="89">
        <v>0.05</v>
      </c>
      <c r="Q168" s="249">
        <f t="shared" si="14"/>
        <v>4110.6000000000004</v>
      </c>
    </row>
    <row r="169" spans="2:17" x14ac:dyDescent="0.25">
      <c r="B169" s="11">
        <v>166</v>
      </c>
      <c r="C169" s="244" t="s">
        <v>1804</v>
      </c>
      <c r="D169" s="237"/>
      <c r="E169" s="11"/>
      <c r="F169" s="152">
        <v>41016</v>
      </c>
      <c r="G169" s="58">
        <v>44480</v>
      </c>
      <c r="H169" s="5">
        <f t="shared" si="10"/>
        <v>9.4904109589041088</v>
      </c>
      <c r="I169" s="11">
        <v>3</v>
      </c>
      <c r="J169" s="87">
        <v>0.05</v>
      </c>
      <c r="K169" s="88">
        <f t="shared" si="11"/>
        <v>0.31666666666666665</v>
      </c>
      <c r="L169" s="249">
        <v>6400</v>
      </c>
      <c r="M169" s="249">
        <v>1500</v>
      </c>
      <c r="N169" s="249">
        <f t="shared" si="12"/>
        <v>19233.899543378993</v>
      </c>
      <c r="O169" s="249">
        <f t="shared" si="13"/>
        <v>0</v>
      </c>
      <c r="P169" s="89">
        <v>0.05</v>
      </c>
      <c r="Q169" s="249">
        <f t="shared" si="14"/>
        <v>320</v>
      </c>
    </row>
    <row r="170" spans="2:17" x14ac:dyDescent="0.25">
      <c r="B170" s="11">
        <v>167</v>
      </c>
      <c r="C170" s="244" t="s">
        <v>1828</v>
      </c>
      <c r="D170" s="237"/>
      <c r="E170" s="11"/>
      <c r="F170" s="152">
        <v>41011</v>
      </c>
      <c r="G170" s="58">
        <v>44480</v>
      </c>
      <c r="H170" s="5">
        <f t="shared" si="10"/>
        <v>9.5041095890410965</v>
      </c>
      <c r="I170" s="11">
        <v>8</v>
      </c>
      <c r="J170" s="87">
        <v>0.05</v>
      </c>
      <c r="K170" s="88">
        <f t="shared" si="11"/>
        <v>0.11874999999999999</v>
      </c>
      <c r="L170" s="249">
        <v>0</v>
      </c>
      <c r="M170" s="249">
        <v>0</v>
      </c>
      <c r="N170" s="249">
        <f t="shared" si="12"/>
        <v>0</v>
      </c>
      <c r="O170" s="249">
        <f t="shared" si="13"/>
        <v>0</v>
      </c>
      <c r="P170" s="89">
        <v>0.05</v>
      </c>
      <c r="Q170" s="249">
        <f t="shared" si="14"/>
        <v>0</v>
      </c>
    </row>
    <row r="171" spans="2:17" x14ac:dyDescent="0.25">
      <c r="B171" s="11">
        <v>168</v>
      </c>
      <c r="C171" s="244" t="s">
        <v>1829</v>
      </c>
      <c r="D171" s="237"/>
      <c r="E171" s="11"/>
      <c r="F171" s="152">
        <v>41036</v>
      </c>
      <c r="G171" s="58">
        <v>44480</v>
      </c>
      <c r="H171" s="5">
        <f t="shared" si="10"/>
        <v>9.4356164383561651</v>
      </c>
      <c r="I171" s="11">
        <v>8</v>
      </c>
      <c r="J171" s="87">
        <v>0.05</v>
      </c>
      <c r="K171" s="88">
        <f t="shared" si="11"/>
        <v>0.11874999999999999</v>
      </c>
      <c r="L171" s="249">
        <v>6500</v>
      </c>
      <c r="M171" s="249">
        <v>0</v>
      </c>
      <c r="N171" s="249">
        <f t="shared" si="12"/>
        <v>7283.1164383561654</v>
      </c>
      <c r="O171" s="249">
        <f t="shared" si="13"/>
        <v>0</v>
      </c>
      <c r="P171" s="89">
        <v>0.05</v>
      </c>
      <c r="Q171" s="249">
        <f t="shared" si="14"/>
        <v>0</v>
      </c>
    </row>
    <row r="172" spans="2:17" x14ac:dyDescent="0.25">
      <c r="B172" s="11">
        <v>169</v>
      </c>
      <c r="C172" s="244" t="s">
        <v>1830</v>
      </c>
      <c r="D172" s="237"/>
      <c r="E172" s="11"/>
      <c r="F172" s="152">
        <v>41076</v>
      </c>
      <c r="G172" s="58">
        <v>44480</v>
      </c>
      <c r="H172" s="5">
        <f t="shared" si="10"/>
        <v>9.3260273972602743</v>
      </c>
      <c r="I172" s="11">
        <v>8</v>
      </c>
      <c r="J172" s="87">
        <v>0.05</v>
      </c>
      <c r="K172" s="88">
        <f t="shared" si="11"/>
        <v>0.11874999999999999</v>
      </c>
      <c r="L172" s="249">
        <v>17556</v>
      </c>
      <c r="M172" s="249">
        <v>0</v>
      </c>
      <c r="N172" s="249">
        <f t="shared" si="12"/>
        <v>19442.66876712329</v>
      </c>
      <c r="O172" s="249">
        <f t="shared" si="13"/>
        <v>0</v>
      </c>
      <c r="P172" s="89">
        <v>0.05</v>
      </c>
      <c r="Q172" s="249">
        <f t="shared" si="14"/>
        <v>0</v>
      </c>
    </row>
    <row r="173" spans="2:17" x14ac:dyDescent="0.25">
      <c r="B173" s="11">
        <v>170</v>
      </c>
      <c r="C173" s="244" t="s">
        <v>1831</v>
      </c>
      <c r="D173" s="237"/>
      <c r="E173" s="11"/>
      <c r="F173" s="152">
        <v>41073</v>
      </c>
      <c r="G173" s="58">
        <v>44480</v>
      </c>
      <c r="H173" s="5">
        <f t="shared" si="10"/>
        <v>9.3342465753424655</v>
      </c>
      <c r="I173" s="11">
        <v>8</v>
      </c>
      <c r="J173" s="87">
        <v>0.05</v>
      </c>
      <c r="K173" s="88">
        <f t="shared" si="11"/>
        <v>0.11874999999999999</v>
      </c>
      <c r="L173" s="249">
        <v>7296</v>
      </c>
      <c r="M173" s="249">
        <v>0</v>
      </c>
      <c r="N173" s="249">
        <f t="shared" si="12"/>
        <v>8087.1912328767121</v>
      </c>
      <c r="O173" s="249">
        <f t="shared" si="13"/>
        <v>0</v>
      </c>
      <c r="P173" s="89">
        <v>0.05</v>
      </c>
      <c r="Q173" s="249">
        <f t="shared" si="14"/>
        <v>0</v>
      </c>
    </row>
    <row r="174" spans="2:17" x14ac:dyDescent="0.25">
      <c r="B174" s="11">
        <v>171</v>
      </c>
      <c r="C174" s="244" t="s">
        <v>1832</v>
      </c>
      <c r="D174" s="237"/>
      <c r="E174" s="11"/>
      <c r="F174" s="152">
        <v>41075</v>
      </c>
      <c r="G174" s="58">
        <v>44480</v>
      </c>
      <c r="H174" s="5">
        <f t="shared" si="10"/>
        <v>9.3287671232876708</v>
      </c>
      <c r="I174" s="11">
        <v>3</v>
      </c>
      <c r="J174" s="87">
        <v>0.05</v>
      </c>
      <c r="K174" s="88">
        <f t="shared" si="11"/>
        <v>0.31666666666666665</v>
      </c>
      <c r="L174" s="249">
        <v>0</v>
      </c>
      <c r="M174" s="249">
        <v>274.95</v>
      </c>
      <c r="N174" s="249">
        <f t="shared" si="12"/>
        <v>0</v>
      </c>
      <c r="O174" s="249">
        <f t="shared" si="13"/>
        <v>0</v>
      </c>
      <c r="P174" s="89">
        <v>0.05</v>
      </c>
      <c r="Q174" s="249">
        <f t="shared" si="14"/>
        <v>0</v>
      </c>
    </row>
    <row r="175" spans="2:17" x14ac:dyDescent="0.25">
      <c r="B175" s="11">
        <v>172</v>
      </c>
      <c r="C175" s="244" t="s">
        <v>1833</v>
      </c>
      <c r="D175" s="237"/>
      <c r="E175" s="11"/>
      <c r="F175" s="152">
        <v>41060</v>
      </c>
      <c r="G175" s="58">
        <v>44480</v>
      </c>
      <c r="H175" s="5">
        <f t="shared" si="10"/>
        <v>9.3698630136986303</v>
      </c>
      <c r="I175" s="11">
        <v>8</v>
      </c>
      <c r="J175" s="87">
        <v>0.05</v>
      </c>
      <c r="K175" s="88">
        <f t="shared" si="11"/>
        <v>0.11874999999999999</v>
      </c>
      <c r="L175" s="249">
        <v>39525</v>
      </c>
      <c r="M175" s="249">
        <v>0</v>
      </c>
      <c r="N175" s="249">
        <f t="shared" si="12"/>
        <v>43978.330479452059</v>
      </c>
      <c r="O175" s="249">
        <f t="shared" si="13"/>
        <v>0</v>
      </c>
      <c r="P175" s="89">
        <v>0.05</v>
      </c>
      <c r="Q175" s="249">
        <f t="shared" si="14"/>
        <v>0</v>
      </c>
    </row>
    <row r="176" spans="2:17" x14ac:dyDescent="0.25">
      <c r="B176" s="11">
        <v>173</v>
      </c>
      <c r="C176" s="244" t="s">
        <v>1834</v>
      </c>
      <c r="D176" s="237"/>
      <c r="E176" s="11"/>
      <c r="F176" s="152">
        <v>41057</v>
      </c>
      <c r="G176" s="58">
        <v>44480</v>
      </c>
      <c r="H176" s="5">
        <f t="shared" si="10"/>
        <v>9.3780821917808215</v>
      </c>
      <c r="I176" s="11">
        <v>8</v>
      </c>
      <c r="J176" s="87">
        <v>0.05</v>
      </c>
      <c r="K176" s="88">
        <f t="shared" si="11"/>
        <v>0.11874999999999999</v>
      </c>
      <c r="L176" s="249">
        <v>0</v>
      </c>
      <c r="M176" s="249">
        <v>354.4</v>
      </c>
      <c r="N176" s="249">
        <f t="shared" si="12"/>
        <v>0</v>
      </c>
      <c r="O176" s="249">
        <f t="shared" si="13"/>
        <v>0</v>
      </c>
      <c r="P176" s="89">
        <v>0.05</v>
      </c>
      <c r="Q176" s="249">
        <f t="shared" si="14"/>
        <v>0</v>
      </c>
    </row>
    <row r="177" spans="2:17" x14ac:dyDescent="0.25">
      <c r="B177" s="11">
        <v>174</v>
      </c>
      <c r="C177" s="244" t="s">
        <v>1835</v>
      </c>
      <c r="D177" s="237"/>
      <c r="E177" s="11"/>
      <c r="F177" s="152">
        <v>41097</v>
      </c>
      <c r="G177" s="58">
        <v>44480</v>
      </c>
      <c r="H177" s="5">
        <f t="shared" si="10"/>
        <v>9.2684931506849306</v>
      </c>
      <c r="I177" s="11">
        <v>8</v>
      </c>
      <c r="J177" s="87">
        <v>0.05</v>
      </c>
      <c r="K177" s="88">
        <f t="shared" si="11"/>
        <v>0.11874999999999999</v>
      </c>
      <c r="L177" s="249">
        <v>0</v>
      </c>
      <c r="M177" s="249">
        <v>0</v>
      </c>
      <c r="N177" s="249">
        <f t="shared" si="12"/>
        <v>0</v>
      </c>
      <c r="O177" s="249">
        <f t="shared" si="13"/>
        <v>0</v>
      </c>
      <c r="P177" s="89">
        <v>0.05</v>
      </c>
      <c r="Q177" s="249">
        <f t="shared" si="14"/>
        <v>0</v>
      </c>
    </row>
    <row r="178" spans="2:17" x14ac:dyDescent="0.25">
      <c r="B178" s="11">
        <v>175</v>
      </c>
      <c r="C178" s="244" t="s">
        <v>1836</v>
      </c>
      <c r="D178" s="237"/>
      <c r="E178" s="11"/>
      <c r="F178" s="152">
        <v>41108</v>
      </c>
      <c r="G178" s="58">
        <v>44480</v>
      </c>
      <c r="H178" s="5">
        <f t="shared" si="10"/>
        <v>9.2383561643835623</v>
      </c>
      <c r="I178" s="11">
        <v>5</v>
      </c>
      <c r="J178" s="87">
        <v>0.05</v>
      </c>
      <c r="K178" s="88">
        <f t="shared" si="11"/>
        <v>0.19</v>
      </c>
      <c r="L178" s="249">
        <v>0</v>
      </c>
      <c r="M178" s="249">
        <v>0</v>
      </c>
      <c r="N178" s="249">
        <f t="shared" si="12"/>
        <v>0</v>
      </c>
      <c r="O178" s="249">
        <f t="shared" si="13"/>
        <v>0</v>
      </c>
      <c r="P178" s="89">
        <v>0.05</v>
      </c>
      <c r="Q178" s="249">
        <f t="shared" si="14"/>
        <v>0</v>
      </c>
    </row>
    <row r="179" spans="2:17" x14ac:dyDescent="0.25">
      <c r="B179" s="11">
        <v>176</v>
      </c>
      <c r="C179" s="244" t="s">
        <v>1837</v>
      </c>
      <c r="D179" s="237"/>
      <c r="E179" s="11"/>
      <c r="F179" s="152">
        <v>41109</v>
      </c>
      <c r="G179" s="58">
        <v>44480</v>
      </c>
      <c r="H179" s="5">
        <f t="shared" si="10"/>
        <v>9.2356164383561641</v>
      </c>
      <c r="I179" s="11">
        <v>3</v>
      </c>
      <c r="J179" s="87">
        <v>0.05</v>
      </c>
      <c r="K179" s="88">
        <f t="shared" si="11"/>
        <v>0.31666666666666665</v>
      </c>
      <c r="L179" s="249">
        <v>19380</v>
      </c>
      <c r="M179" s="249">
        <v>0</v>
      </c>
      <c r="N179" s="249">
        <f t="shared" si="12"/>
        <v>56678.978082191781</v>
      </c>
      <c r="O179" s="249">
        <f t="shared" si="13"/>
        <v>0</v>
      </c>
      <c r="P179" s="89">
        <v>0.05</v>
      </c>
      <c r="Q179" s="249">
        <f t="shared" si="14"/>
        <v>0</v>
      </c>
    </row>
    <row r="180" spans="2:17" x14ac:dyDescent="0.25">
      <c r="B180" s="11">
        <v>177</v>
      </c>
      <c r="C180" s="244" t="s">
        <v>1750</v>
      </c>
      <c r="D180" s="237"/>
      <c r="E180" s="11"/>
      <c r="F180" s="152">
        <v>41103</v>
      </c>
      <c r="G180" s="58">
        <v>44480</v>
      </c>
      <c r="H180" s="5">
        <f t="shared" si="10"/>
        <v>9.2520547945205482</v>
      </c>
      <c r="I180" s="11">
        <v>3</v>
      </c>
      <c r="J180" s="87">
        <v>0.05</v>
      </c>
      <c r="K180" s="88">
        <f t="shared" si="11"/>
        <v>0.31666666666666665</v>
      </c>
      <c r="L180" s="249">
        <v>0</v>
      </c>
      <c r="M180" s="249">
        <v>0</v>
      </c>
      <c r="N180" s="249">
        <f t="shared" si="12"/>
        <v>0</v>
      </c>
      <c r="O180" s="249">
        <f t="shared" si="13"/>
        <v>0</v>
      </c>
      <c r="P180" s="89">
        <v>0.05</v>
      </c>
      <c r="Q180" s="249">
        <f t="shared" si="14"/>
        <v>0</v>
      </c>
    </row>
    <row r="181" spans="2:17" x14ac:dyDescent="0.25">
      <c r="B181" s="11">
        <v>178</v>
      </c>
      <c r="C181" s="244" t="s">
        <v>1838</v>
      </c>
      <c r="D181" s="237"/>
      <c r="E181" s="11"/>
      <c r="F181" s="152">
        <v>41106</v>
      </c>
      <c r="G181" s="58">
        <v>44480</v>
      </c>
      <c r="H181" s="5">
        <f t="shared" si="10"/>
        <v>9.2438356164383571</v>
      </c>
      <c r="I181" s="11">
        <v>5</v>
      </c>
      <c r="J181" s="87">
        <v>0.05</v>
      </c>
      <c r="K181" s="88">
        <f t="shared" si="11"/>
        <v>0.19</v>
      </c>
      <c r="L181" s="249">
        <v>0</v>
      </c>
      <c r="M181" s="249">
        <v>0</v>
      </c>
      <c r="N181" s="249">
        <f t="shared" si="12"/>
        <v>0</v>
      </c>
      <c r="O181" s="249">
        <f t="shared" si="13"/>
        <v>0</v>
      </c>
      <c r="P181" s="89">
        <v>0.05</v>
      </c>
      <c r="Q181" s="249">
        <f t="shared" si="14"/>
        <v>0</v>
      </c>
    </row>
    <row r="182" spans="2:17" x14ac:dyDescent="0.25">
      <c r="B182" s="11">
        <v>179</v>
      </c>
      <c r="C182" s="244" t="s">
        <v>1839</v>
      </c>
      <c r="D182" s="237"/>
      <c r="E182" s="11"/>
      <c r="F182" s="152">
        <v>41065</v>
      </c>
      <c r="G182" s="58">
        <v>44480</v>
      </c>
      <c r="H182" s="5">
        <f t="shared" si="10"/>
        <v>9.3561643835616444</v>
      </c>
      <c r="I182" s="11">
        <v>3</v>
      </c>
      <c r="J182" s="87">
        <v>0.05</v>
      </c>
      <c r="K182" s="88">
        <f t="shared" si="11"/>
        <v>0.31666666666666665</v>
      </c>
      <c r="L182" s="249">
        <v>9950</v>
      </c>
      <c r="M182" s="249">
        <v>1296.05</v>
      </c>
      <c r="N182" s="249">
        <f t="shared" si="12"/>
        <v>29479.714611872147</v>
      </c>
      <c r="O182" s="249">
        <f t="shared" si="13"/>
        <v>0</v>
      </c>
      <c r="P182" s="89">
        <v>0.05</v>
      </c>
      <c r="Q182" s="249">
        <f t="shared" si="14"/>
        <v>497.5</v>
      </c>
    </row>
    <row r="183" spans="2:17" x14ac:dyDescent="0.25">
      <c r="B183" s="11">
        <v>180</v>
      </c>
      <c r="C183" s="244" t="s">
        <v>1817</v>
      </c>
      <c r="D183" s="237"/>
      <c r="E183" s="11"/>
      <c r="F183" s="152">
        <v>41137</v>
      </c>
      <c r="G183" s="58">
        <v>44480</v>
      </c>
      <c r="H183" s="5">
        <f t="shared" si="10"/>
        <v>9.1589041095890416</v>
      </c>
      <c r="I183" s="11">
        <v>5</v>
      </c>
      <c r="J183" s="87">
        <v>0.05</v>
      </c>
      <c r="K183" s="88">
        <f t="shared" si="11"/>
        <v>0.19</v>
      </c>
      <c r="L183" s="249">
        <v>0</v>
      </c>
      <c r="M183" s="249">
        <v>716.49</v>
      </c>
      <c r="N183" s="249">
        <f t="shared" si="12"/>
        <v>0</v>
      </c>
      <c r="O183" s="249">
        <f t="shared" si="13"/>
        <v>0</v>
      </c>
      <c r="P183" s="89">
        <v>0.05</v>
      </c>
      <c r="Q183" s="249">
        <f t="shared" si="14"/>
        <v>0</v>
      </c>
    </row>
    <row r="184" spans="2:17" x14ac:dyDescent="0.25">
      <c r="B184" s="11">
        <v>181</v>
      </c>
      <c r="C184" s="244" t="s">
        <v>1840</v>
      </c>
      <c r="D184" s="237"/>
      <c r="E184" s="11"/>
      <c r="F184" s="152">
        <v>41143</v>
      </c>
      <c r="G184" s="58">
        <v>44480</v>
      </c>
      <c r="H184" s="5">
        <f t="shared" si="10"/>
        <v>9.1424657534246574</v>
      </c>
      <c r="I184" s="11">
        <v>3</v>
      </c>
      <c r="J184" s="87">
        <v>0.05</v>
      </c>
      <c r="K184" s="88">
        <f t="shared" si="11"/>
        <v>0.31666666666666665</v>
      </c>
      <c r="L184" s="249">
        <v>0</v>
      </c>
      <c r="M184" s="249">
        <v>1583.55</v>
      </c>
      <c r="N184" s="249">
        <f t="shared" si="12"/>
        <v>0</v>
      </c>
      <c r="O184" s="249">
        <f t="shared" si="13"/>
        <v>0</v>
      </c>
      <c r="P184" s="89">
        <v>0.05</v>
      </c>
      <c r="Q184" s="249">
        <f t="shared" si="14"/>
        <v>0</v>
      </c>
    </row>
    <row r="185" spans="2:17" x14ac:dyDescent="0.25">
      <c r="B185" s="11">
        <v>182</v>
      </c>
      <c r="C185" s="244" t="s">
        <v>1841</v>
      </c>
      <c r="D185" s="237"/>
      <c r="E185" s="11"/>
      <c r="F185" s="152">
        <v>41144</v>
      </c>
      <c r="G185" s="58">
        <v>44480</v>
      </c>
      <c r="H185" s="5">
        <f t="shared" si="10"/>
        <v>9.1397260273972609</v>
      </c>
      <c r="I185" s="11">
        <v>3</v>
      </c>
      <c r="J185" s="87">
        <v>0.05</v>
      </c>
      <c r="K185" s="88">
        <f t="shared" si="11"/>
        <v>0.31666666666666665</v>
      </c>
      <c r="L185" s="249">
        <v>55951</v>
      </c>
      <c r="M185" s="249">
        <v>8343.16</v>
      </c>
      <c r="N185" s="249">
        <f t="shared" si="12"/>
        <v>161935.99013698631</v>
      </c>
      <c r="O185" s="249">
        <f t="shared" si="13"/>
        <v>0</v>
      </c>
      <c r="P185" s="89">
        <v>0.05</v>
      </c>
      <c r="Q185" s="249">
        <f t="shared" si="14"/>
        <v>2797.55</v>
      </c>
    </row>
    <row r="186" spans="2:17" x14ac:dyDescent="0.25">
      <c r="B186" s="11">
        <v>183</v>
      </c>
      <c r="C186" s="244" t="s">
        <v>1842</v>
      </c>
      <c r="D186" s="237"/>
      <c r="E186" s="11"/>
      <c r="F186" s="152">
        <v>41117</v>
      </c>
      <c r="G186" s="58">
        <v>44480</v>
      </c>
      <c r="H186" s="5">
        <f t="shared" si="10"/>
        <v>9.213698630136987</v>
      </c>
      <c r="I186" s="11">
        <v>3</v>
      </c>
      <c r="J186" s="87">
        <v>0.05</v>
      </c>
      <c r="K186" s="88">
        <f t="shared" si="11"/>
        <v>0.31666666666666665</v>
      </c>
      <c r="L186" s="249">
        <v>81906</v>
      </c>
      <c r="M186" s="249">
        <v>649.41999999999996</v>
      </c>
      <c r="N186" s="249">
        <f t="shared" si="12"/>
        <v>238974.78</v>
      </c>
      <c r="O186" s="249">
        <f t="shared" si="13"/>
        <v>0</v>
      </c>
      <c r="P186" s="89">
        <v>0.05</v>
      </c>
      <c r="Q186" s="249">
        <f t="shared" si="14"/>
        <v>4095.3</v>
      </c>
    </row>
    <row r="187" spans="2:17" x14ac:dyDescent="0.25">
      <c r="B187" s="11">
        <v>184</v>
      </c>
      <c r="C187" s="244" t="s">
        <v>1843</v>
      </c>
      <c r="D187" s="237"/>
      <c r="E187" s="11"/>
      <c r="F187" s="152">
        <v>41162</v>
      </c>
      <c r="G187" s="58">
        <v>44480</v>
      </c>
      <c r="H187" s="5">
        <f t="shared" si="10"/>
        <v>9.0904109589041102</v>
      </c>
      <c r="I187" s="11">
        <v>5</v>
      </c>
      <c r="J187" s="87">
        <v>0.05</v>
      </c>
      <c r="K187" s="88">
        <f t="shared" si="11"/>
        <v>0.19</v>
      </c>
      <c r="L187" s="249">
        <v>0</v>
      </c>
      <c r="M187" s="249">
        <v>0</v>
      </c>
      <c r="N187" s="249">
        <f t="shared" si="12"/>
        <v>0</v>
      </c>
      <c r="O187" s="249">
        <f t="shared" si="13"/>
        <v>0</v>
      </c>
      <c r="P187" s="89">
        <v>0.05</v>
      </c>
      <c r="Q187" s="249">
        <f t="shared" si="14"/>
        <v>0</v>
      </c>
    </row>
    <row r="188" spans="2:17" x14ac:dyDescent="0.25">
      <c r="B188" s="11">
        <v>185</v>
      </c>
      <c r="C188" s="244" t="s">
        <v>1844</v>
      </c>
      <c r="D188" s="237"/>
      <c r="E188" s="11"/>
      <c r="F188" s="152">
        <v>41180</v>
      </c>
      <c r="G188" s="58">
        <v>44480</v>
      </c>
      <c r="H188" s="5">
        <f t="shared" si="10"/>
        <v>9.0410958904109595</v>
      </c>
      <c r="I188" s="11">
        <v>8</v>
      </c>
      <c r="J188" s="87">
        <v>0.05</v>
      </c>
      <c r="K188" s="88">
        <f t="shared" si="11"/>
        <v>0.11874999999999999</v>
      </c>
      <c r="L188" s="249">
        <v>0</v>
      </c>
      <c r="M188" s="249">
        <v>0</v>
      </c>
      <c r="N188" s="249">
        <f t="shared" si="12"/>
        <v>0</v>
      </c>
      <c r="O188" s="249">
        <f t="shared" si="13"/>
        <v>0</v>
      </c>
      <c r="P188" s="89">
        <v>0.05</v>
      </c>
      <c r="Q188" s="249">
        <f t="shared" si="14"/>
        <v>0</v>
      </c>
    </row>
    <row r="189" spans="2:17" x14ac:dyDescent="0.25">
      <c r="B189" s="11">
        <v>186</v>
      </c>
      <c r="C189" s="244" t="s">
        <v>1845</v>
      </c>
      <c r="D189" s="237"/>
      <c r="E189" s="11"/>
      <c r="F189" s="152">
        <v>41200</v>
      </c>
      <c r="G189" s="58">
        <v>44480</v>
      </c>
      <c r="H189" s="5">
        <f t="shared" si="10"/>
        <v>8.9863013698630141</v>
      </c>
      <c r="I189" s="11">
        <v>3</v>
      </c>
      <c r="J189" s="87">
        <v>0.05</v>
      </c>
      <c r="K189" s="88">
        <f t="shared" si="11"/>
        <v>0.31666666666666665</v>
      </c>
      <c r="L189" s="249">
        <v>8720</v>
      </c>
      <c r="M189" s="249">
        <v>0</v>
      </c>
      <c r="N189" s="249">
        <f t="shared" si="12"/>
        <v>24814.173515981733</v>
      </c>
      <c r="O189" s="249">
        <f t="shared" si="13"/>
        <v>0</v>
      </c>
      <c r="P189" s="89">
        <v>0.05</v>
      </c>
      <c r="Q189" s="249">
        <f t="shared" si="14"/>
        <v>0</v>
      </c>
    </row>
    <row r="190" spans="2:17" x14ac:dyDescent="0.25">
      <c r="B190" s="11">
        <v>187</v>
      </c>
      <c r="C190" s="244" t="s">
        <v>1846</v>
      </c>
      <c r="D190" s="237"/>
      <c r="E190" s="11"/>
      <c r="F190" s="152">
        <v>41197</v>
      </c>
      <c r="G190" s="58">
        <v>44480</v>
      </c>
      <c r="H190" s="5">
        <f t="shared" si="10"/>
        <v>8.9945205479452053</v>
      </c>
      <c r="I190" s="11">
        <v>3</v>
      </c>
      <c r="J190" s="87">
        <v>0.05</v>
      </c>
      <c r="K190" s="88">
        <f t="shared" si="11"/>
        <v>0.31666666666666665</v>
      </c>
      <c r="L190" s="249">
        <v>0</v>
      </c>
      <c r="M190" s="249">
        <v>0</v>
      </c>
      <c r="N190" s="249">
        <f t="shared" si="12"/>
        <v>0</v>
      </c>
      <c r="O190" s="249">
        <f t="shared" si="13"/>
        <v>0</v>
      </c>
      <c r="P190" s="89">
        <v>0.05</v>
      </c>
      <c r="Q190" s="249">
        <f t="shared" si="14"/>
        <v>0</v>
      </c>
    </row>
    <row r="191" spans="2:17" x14ac:dyDescent="0.25">
      <c r="B191" s="11">
        <v>188</v>
      </c>
      <c r="C191" s="244" t="s">
        <v>1847</v>
      </c>
      <c r="D191" s="237"/>
      <c r="E191" s="11"/>
      <c r="F191" s="152">
        <v>41214</v>
      </c>
      <c r="G191" s="58">
        <v>44480</v>
      </c>
      <c r="H191" s="5">
        <f t="shared" si="10"/>
        <v>8.9479452054794528</v>
      </c>
      <c r="I191" s="11">
        <v>5</v>
      </c>
      <c r="J191" s="87">
        <v>0.05</v>
      </c>
      <c r="K191" s="88">
        <f t="shared" si="11"/>
        <v>0.19</v>
      </c>
      <c r="L191" s="249">
        <v>0</v>
      </c>
      <c r="M191" s="249">
        <v>745.1</v>
      </c>
      <c r="N191" s="249">
        <f t="shared" si="12"/>
        <v>0</v>
      </c>
      <c r="O191" s="249">
        <f t="shared" si="13"/>
        <v>0</v>
      </c>
      <c r="P191" s="89">
        <v>0.05</v>
      </c>
      <c r="Q191" s="249">
        <f t="shared" si="14"/>
        <v>0</v>
      </c>
    </row>
    <row r="192" spans="2:17" x14ac:dyDescent="0.25">
      <c r="B192" s="11">
        <v>189</v>
      </c>
      <c r="C192" s="244" t="s">
        <v>1848</v>
      </c>
      <c r="D192" s="237"/>
      <c r="E192" s="11"/>
      <c r="F192" s="152">
        <v>41221</v>
      </c>
      <c r="G192" s="58">
        <v>44480</v>
      </c>
      <c r="H192" s="5">
        <f t="shared" si="10"/>
        <v>8.9287671232876704</v>
      </c>
      <c r="I192" s="11">
        <v>5</v>
      </c>
      <c r="J192" s="87">
        <v>0.05</v>
      </c>
      <c r="K192" s="88">
        <f t="shared" si="11"/>
        <v>0.19</v>
      </c>
      <c r="L192" s="249">
        <v>0</v>
      </c>
      <c r="M192" s="249">
        <v>0</v>
      </c>
      <c r="N192" s="249">
        <f t="shared" si="12"/>
        <v>0</v>
      </c>
      <c r="O192" s="249">
        <f t="shared" si="13"/>
        <v>0</v>
      </c>
      <c r="P192" s="89">
        <v>0.05</v>
      </c>
      <c r="Q192" s="249">
        <f t="shared" si="14"/>
        <v>0</v>
      </c>
    </row>
    <row r="193" spans="2:17" x14ac:dyDescent="0.25">
      <c r="B193" s="11">
        <v>190</v>
      </c>
      <c r="C193" s="244" t="s">
        <v>1849</v>
      </c>
      <c r="D193" s="237"/>
      <c r="E193" s="11"/>
      <c r="F193" s="152">
        <v>41224</v>
      </c>
      <c r="G193" s="58">
        <v>44480</v>
      </c>
      <c r="H193" s="5">
        <f t="shared" si="10"/>
        <v>8.9205479452054792</v>
      </c>
      <c r="I193" s="11">
        <v>3</v>
      </c>
      <c r="J193" s="87">
        <v>0.05</v>
      </c>
      <c r="K193" s="88">
        <f t="shared" si="11"/>
        <v>0.31666666666666665</v>
      </c>
      <c r="L193" s="249">
        <v>33300</v>
      </c>
      <c r="M193" s="249">
        <v>0</v>
      </c>
      <c r="N193" s="249">
        <f t="shared" si="12"/>
        <v>94067.178082191778</v>
      </c>
      <c r="O193" s="249">
        <f t="shared" si="13"/>
        <v>0</v>
      </c>
      <c r="P193" s="89">
        <v>0.05</v>
      </c>
      <c r="Q193" s="249">
        <f t="shared" si="14"/>
        <v>0</v>
      </c>
    </row>
    <row r="194" spans="2:17" x14ac:dyDescent="0.25">
      <c r="B194" s="11">
        <v>191</v>
      </c>
      <c r="C194" s="244" t="s">
        <v>1850</v>
      </c>
      <c r="D194" s="237"/>
      <c r="E194" s="11"/>
      <c r="F194" s="152">
        <v>41255</v>
      </c>
      <c r="G194" s="58">
        <v>44480</v>
      </c>
      <c r="H194" s="5">
        <f t="shared" si="10"/>
        <v>8.8356164383561637</v>
      </c>
      <c r="I194" s="11">
        <v>3</v>
      </c>
      <c r="J194" s="87">
        <v>0.05</v>
      </c>
      <c r="K194" s="88">
        <f t="shared" si="11"/>
        <v>0.31666666666666665</v>
      </c>
      <c r="L194" s="249">
        <v>5798</v>
      </c>
      <c r="M194" s="249">
        <v>0</v>
      </c>
      <c r="N194" s="249">
        <f t="shared" si="12"/>
        <v>16222.486301369861</v>
      </c>
      <c r="O194" s="249">
        <f t="shared" si="13"/>
        <v>0</v>
      </c>
      <c r="P194" s="89">
        <v>0.05</v>
      </c>
      <c r="Q194" s="249">
        <f t="shared" si="14"/>
        <v>0</v>
      </c>
    </row>
    <row r="195" spans="2:17" x14ac:dyDescent="0.25">
      <c r="B195" s="11">
        <v>192</v>
      </c>
      <c r="C195" s="244" t="s">
        <v>1851</v>
      </c>
      <c r="D195" s="237"/>
      <c r="E195" s="11"/>
      <c r="F195" s="152">
        <v>41293</v>
      </c>
      <c r="G195" s="58">
        <v>44480</v>
      </c>
      <c r="H195" s="5">
        <f t="shared" si="10"/>
        <v>8.7315068493150694</v>
      </c>
      <c r="I195" s="11">
        <v>5</v>
      </c>
      <c r="J195" s="87">
        <v>0.05</v>
      </c>
      <c r="K195" s="88">
        <f t="shared" si="11"/>
        <v>0.19</v>
      </c>
      <c r="L195" s="249">
        <v>0</v>
      </c>
      <c r="M195" s="249">
        <v>2479.71</v>
      </c>
      <c r="N195" s="249">
        <f t="shared" si="12"/>
        <v>0</v>
      </c>
      <c r="O195" s="249">
        <f t="shared" si="13"/>
        <v>0</v>
      </c>
      <c r="P195" s="89">
        <v>0.05</v>
      </c>
      <c r="Q195" s="249">
        <f t="shared" si="14"/>
        <v>0</v>
      </c>
    </row>
    <row r="196" spans="2:17" x14ac:dyDescent="0.25">
      <c r="B196" s="11">
        <v>193</v>
      </c>
      <c r="C196" s="244" t="s">
        <v>1852</v>
      </c>
      <c r="D196" s="237"/>
      <c r="E196" s="11"/>
      <c r="F196" s="152">
        <v>41282</v>
      </c>
      <c r="G196" s="58">
        <v>44480</v>
      </c>
      <c r="H196" s="5">
        <f t="shared" ref="H196:H259" si="15">(G196-F196)/365</f>
        <v>8.7616438356164377</v>
      </c>
      <c r="I196" s="11">
        <v>3</v>
      </c>
      <c r="J196" s="87">
        <v>0.05</v>
      </c>
      <c r="K196" s="88">
        <f t="shared" ref="K196:K259" si="16">(1-J196)/I196</f>
        <v>0.31666666666666665</v>
      </c>
      <c r="L196" s="249">
        <v>25000</v>
      </c>
      <c r="M196" s="249">
        <v>10828</v>
      </c>
      <c r="N196" s="249">
        <f t="shared" ref="N196:N259" si="17">L196*K196*H196</f>
        <v>69363.013698630122</v>
      </c>
      <c r="O196" s="249">
        <f t="shared" ref="O196:O259" si="18">MAX(L196-N196,0)</f>
        <v>0</v>
      </c>
      <c r="P196" s="89">
        <v>0.05</v>
      </c>
      <c r="Q196" s="249">
        <f t="shared" ref="Q196:Q259" si="19">IF(M196&lt;=0,0,IF(O196&lt;=J196*L196,J196*L196,O196*(1-P196)))</f>
        <v>1250</v>
      </c>
    </row>
    <row r="197" spans="2:17" x14ac:dyDescent="0.25">
      <c r="B197" s="11">
        <v>194</v>
      </c>
      <c r="C197" s="244" t="s">
        <v>1853</v>
      </c>
      <c r="D197" s="237"/>
      <c r="E197" s="11"/>
      <c r="F197" s="152">
        <v>41265</v>
      </c>
      <c r="G197" s="58">
        <v>44480</v>
      </c>
      <c r="H197" s="5">
        <f t="shared" si="15"/>
        <v>8.8082191780821919</v>
      </c>
      <c r="I197" s="11">
        <v>3</v>
      </c>
      <c r="J197" s="87">
        <v>0.05</v>
      </c>
      <c r="K197" s="88">
        <f t="shared" si="16"/>
        <v>0.31666666666666665</v>
      </c>
      <c r="L197" s="249">
        <v>5395</v>
      </c>
      <c r="M197" s="249">
        <v>1624.95</v>
      </c>
      <c r="N197" s="249">
        <f t="shared" si="17"/>
        <v>15048.108447488583</v>
      </c>
      <c r="O197" s="249">
        <f t="shared" si="18"/>
        <v>0</v>
      </c>
      <c r="P197" s="89">
        <v>0.05</v>
      </c>
      <c r="Q197" s="249">
        <f t="shared" si="19"/>
        <v>269.75</v>
      </c>
    </row>
    <row r="198" spans="2:17" x14ac:dyDescent="0.25">
      <c r="B198" s="11">
        <v>195</v>
      </c>
      <c r="C198" s="244" t="s">
        <v>1854</v>
      </c>
      <c r="D198" s="237"/>
      <c r="E198" s="11"/>
      <c r="F198" s="152">
        <v>41286</v>
      </c>
      <c r="G198" s="58">
        <v>44480</v>
      </c>
      <c r="H198" s="5">
        <f t="shared" si="15"/>
        <v>8.75068493150685</v>
      </c>
      <c r="I198" s="11">
        <v>3</v>
      </c>
      <c r="J198" s="87">
        <v>0.05</v>
      </c>
      <c r="K198" s="88">
        <f t="shared" si="16"/>
        <v>0.31666666666666665</v>
      </c>
      <c r="L198" s="249">
        <v>0</v>
      </c>
      <c r="M198" s="249">
        <v>18422.7</v>
      </c>
      <c r="N198" s="249">
        <f t="shared" si="17"/>
        <v>0</v>
      </c>
      <c r="O198" s="249">
        <f t="shared" si="18"/>
        <v>0</v>
      </c>
      <c r="P198" s="89">
        <v>0.05</v>
      </c>
      <c r="Q198" s="249">
        <f t="shared" si="19"/>
        <v>0</v>
      </c>
    </row>
    <row r="199" spans="2:17" x14ac:dyDescent="0.25">
      <c r="B199" s="11">
        <v>196</v>
      </c>
      <c r="C199" s="244" t="s">
        <v>1855</v>
      </c>
      <c r="D199" s="237"/>
      <c r="E199" s="11"/>
      <c r="F199" s="152">
        <v>41316</v>
      </c>
      <c r="G199" s="58">
        <v>44480</v>
      </c>
      <c r="H199" s="5">
        <f t="shared" si="15"/>
        <v>8.668493150684931</v>
      </c>
      <c r="I199" s="11">
        <v>3</v>
      </c>
      <c r="J199" s="87">
        <v>0.05</v>
      </c>
      <c r="K199" s="88">
        <f t="shared" si="16"/>
        <v>0.31666666666666665</v>
      </c>
      <c r="L199" s="249">
        <v>36740</v>
      </c>
      <c r="M199" s="249">
        <v>325</v>
      </c>
      <c r="N199" s="249">
        <f t="shared" si="17"/>
        <v>100852.13881278537</v>
      </c>
      <c r="O199" s="249">
        <f t="shared" si="18"/>
        <v>0</v>
      </c>
      <c r="P199" s="89">
        <v>0.05</v>
      </c>
      <c r="Q199" s="249">
        <f t="shared" si="19"/>
        <v>1837</v>
      </c>
    </row>
    <row r="200" spans="2:17" x14ac:dyDescent="0.25">
      <c r="B200" s="11">
        <v>197</v>
      </c>
      <c r="C200" s="244" t="s">
        <v>1856</v>
      </c>
      <c r="D200" s="237"/>
      <c r="E200" s="11"/>
      <c r="F200" s="152">
        <v>41309</v>
      </c>
      <c r="G200" s="58">
        <v>44480</v>
      </c>
      <c r="H200" s="5">
        <f t="shared" si="15"/>
        <v>8.6876712328767116</v>
      </c>
      <c r="I200" s="11">
        <v>3</v>
      </c>
      <c r="J200" s="87">
        <v>0.05</v>
      </c>
      <c r="K200" s="88">
        <f t="shared" si="16"/>
        <v>0.31666666666666665</v>
      </c>
      <c r="L200" s="249">
        <v>15225</v>
      </c>
      <c r="M200" s="249">
        <v>0</v>
      </c>
      <c r="N200" s="249">
        <f t="shared" si="17"/>
        <v>41885.434931506847</v>
      </c>
      <c r="O200" s="249">
        <f t="shared" si="18"/>
        <v>0</v>
      </c>
      <c r="P200" s="89">
        <v>0.05</v>
      </c>
      <c r="Q200" s="249">
        <f t="shared" si="19"/>
        <v>0</v>
      </c>
    </row>
    <row r="201" spans="2:17" x14ac:dyDescent="0.25">
      <c r="B201" s="11">
        <v>198</v>
      </c>
      <c r="C201" s="244" t="s">
        <v>1857</v>
      </c>
      <c r="D201" s="237"/>
      <c r="E201" s="11"/>
      <c r="F201" s="152">
        <v>41309</v>
      </c>
      <c r="G201" s="58">
        <v>44480</v>
      </c>
      <c r="H201" s="5">
        <f t="shared" si="15"/>
        <v>8.6876712328767116</v>
      </c>
      <c r="I201" s="11">
        <v>3</v>
      </c>
      <c r="J201" s="87">
        <v>0.05</v>
      </c>
      <c r="K201" s="88">
        <f t="shared" si="16"/>
        <v>0.31666666666666665</v>
      </c>
      <c r="L201" s="249">
        <v>0</v>
      </c>
      <c r="M201" s="249">
        <v>0</v>
      </c>
      <c r="N201" s="249">
        <f t="shared" si="17"/>
        <v>0</v>
      </c>
      <c r="O201" s="249">
        <f t="shared" si="18"/>
        <v>0</v>
      </c>
      <c r="P201" s="89">
        <v>0.05</v>
      </c>
      <c r="Q201" s="249">
        <f t="shared" si="19"/>
        <v>0</v>
      </c>
    </row>
    <row r="202" spans="2:17" x14ac:dyDescent="0.25">
      <c r="B202" s="11">
        <v>199</v>
      </c>
      <c r="C202" s="244" t="s">
        <v>1858</v>
      </c>
      <c r="D202" s="237"/>
      <c r="E202" s="11"/>
      <c r="F202" s="152">
        <v>41337</v>
      </c>
      <c r="G202" s="58">
        <v>44480</v>
      </c>
      <c r="H202" s="5">
        <f t="shared" si="15"/>
        <v>8.6109589041095891</v>
      </c>
      <c r="I202" s="11">
        <v>3</v>
      </c>
      <c r="J202" s="87">
        <v>0.05</v>
      </c>
      <c r="K202" s="88">
        <f t="shared" si="16"/>
        <v>0.31666666666666665</v>
      </c>
      <c r="L202" s="249">
        <v>50160</v>
      </c>
      <c r="M202" s="249">
        <v>0</v>
      </c>
      <c r="N202" s="249">
        <f t="shared" si="17"/>
        <v>136776.47123287671</v>
      </c>
      <c r="O202" s="249">
        <f t="shared" si="18"/>
        <v>0</v>
      </c>
      <c r="P202" s="89">
        <v>0.05</v>
      </c>
      <c r="Q202" s="249">
        <f t="shared" si="19"/>
        <v>0</v>
      </c>
    </row>
    <row r="203" spans="2:17" x14ac:dyDescent="0.25">
      <c r="B203" s="11">
        <v>200</v>
      </c>
      <c r="C203" s="244" t="s">
        <v>1859</v>
      </c>
      <c r="D203" s="237"/>
      <c r="E203" s="11"/>
      <c r="F203" s="152">
        <v>41341</v>
      </c>
      <c r="G203" s="58">
        <v>44480</v>
      </c>
      <c r="H203" s="5">
        <f t="shared" si="15"/>
        <v>8.6</v>
      </c>
      <c r="I203" s="11">
        <v>5</v>
      </c>
      <c r="J203" s="87">
        <v>0.05</v>
      </c>
      <c r="K203" s="88">
        <f t="shared" si="16"/>
        <v>0.19</v>
      </c>
      <c r="L203" s="249">
        <v>0</v>
      </c>
      <c r="M203" s="249">
        <v>1583.55</v>
      </c>
      <c r="N203" s="249">
        <f t="shared" si="17"/>
        <v>0</v>
      </c>
      <c r="O203" s="249">
        <f t="shared" si="18"/>
        <v>0</v>
      </c>
      <c r="P203" s="89">
        <v>0.05</v>
      </c>
      <c r="Q203" s="249">
        <f t="shared" si="19"/>
        <v>0</v>
      </c>
    </row>
    <row r="204" spans="2:17" x14ac:dyDescent="0.25">
      <c r="B204" s="11">
        <v>201</v>
      </c>
      <c r="C204" s="244" t="s">
        <v>1860</v>
      </c>
      <c r="D204" s="237"/>
      <c r="E204" s="11"/>
      <c r="F204" s="152">
        <v>41364</v>
      </c>
      <c r="G204" s="58">
        <v>44480</v>
      </c>
      <c r="H204" s="5">
        <f t="shared" si="15"/>
        <v>8.536986301369863</v>
      </c>
      <c r="I204" s="11">
        <v>3</v>
      </c>
      <c r="J204" s="87">
        <v>0.05</v>
      </c>
      <c r="K204" s="88">
        <f t="shared" si="16"/>
        <v>0.31666666666666665</v>
      </c>
      <c r="L204" s="249">
        <v>70109</v>
      </c>
      <c r="M204" s="249">
        <v>320</v>
      </c>
      <c r="N204" s="249">
        <f t="shared" si="17"/>
        <v>189531.19799086757</v>
      </c>
      <c r="O204" s="249">
        <f t="shared" si="18"/>
        <v>0</v>
      </c>
      <c r="P204" s="89">
        <v>0.05</v>
      </c>
      <c r="Q204" s="249">
        <f t="shared" si="19"/>
        <v>3505.4500000000003</v>
      </c>
    </row>
    <row r="205" spans="2:17" x14ac:dyDescent="0.25">
      <c r="B205" s="11">
        <v>202</v>
      </c>
      <c r="C205" s="244" t="s">
        <v>1861</v>
      </c>
      <c r="D205" s="237"/>
      <c r="E205" s="11"/>
      <c r="F205" s="152">
        <v>41339</v>
      </c>
      <c r="G205" s="58">
        <v>44480</v>
      </c>
      <c r="H205" s="5">
        <f t="shared" si="15"/>
        <v>8.6054794520547944</v>
      </c>
      <c r="I205" s="11">
        <v>5</v>
      </c>
      <c r="J205" s="87">
        <v>0.05</v>
      </c>
      <c r="K205" s="88">
        <f t="shared" si="16"/>
        <v>0.19</v>
      </c>
      <c r="L205" s="249">
        <v>72000</v>
      </c>
      <c r="M205" s="249">
        <v>0</v>
      </c>
      <c r="N205" s="249">
        <f t="shared" si="17"/>
        <v>117722.95890410959</v>
      </c>
      <c r="O205" s="249">
        <f t="shared" si="18"/>
        <v>0</v>
      </c>
      <c r="P205" s="89">
        <v>0.05</v>
      </c>
      <c r="Q205" s="249">
        <f t="shared" si="19"/>
        <v>0</v>
      </c>
    </row>
    <row r="206" spans="2:17" x14ac:dyDescent="0.25">
      <c r="B206" s="11">
        <v>203</v>
      </c>
      <c r="C206" s="244" t="s">
        <v>1862</v>
      </c>
      <c r="D206" s="237"/>
      <c r="E206" s="11"/>
      <c r="F206" s="152">
        <v>40851</v>
      </c>
      <c r="G206" s="58">
        <v>44480</v>
      </c>
      <c r="H206" s="5">
        <f t="shared" si="15"/>
        <v>9.9424657534246581</v>
      </c>
      <c r="I206" s="11">
        <v>3</v>
      </c>
      <c r="J206" s="87">
        <v>0.05</v>
      </c>
      <c r="K206" s="88">
        <f t="shared" si="16"/>
        <v>0.31666666666666665</v>
      </c>
      <c r="L206" s="249">
        <v>22990</v>
      </c>
      <c r="M206" s="249">
        <v>1567.5</v>
      </c>
      <c r="N206" s="249">
        <f t="shared" si="17"/>
        <v>72382.807762557073</v>
      </c>
      <c r="O206" s="249">
        <f t="shared" si="18"/>
        <v>0</v>
      </c>
      <c r="P206" s="89">
        <v>0.05</v>
      </c>
      <c r="Q206" s="249">
        <f t="shared" si="19"/>
        <v>1149.5</v>
      </c>
    </row>
    <row r="207" spans="2:17" x14ac:dyDescent="0.25">
      <c r="B207" s="11">
        <v>204</v>
      </c>
      <c r="C207" s="244" t="s">
        <v>576</v>
      </c>
      <c r="D207" s="237"/>
      <c r="E207" s="11"/>
      <c r="F207" s="152">
        <v>40847</v>
      </c>
      <c r="G207" s="58">
        <v>44480</v>
      </c>
      <c r="H207" s="5">
        <f t="shared" si="15"/>
        <v>9.9534246575342458</v>
      </c>
      <c r="I207" s="11">
        <v>5</v>
      </c>
      <c r="J207" s="87">
        <v>0.05</v>
      </c>
      <c r="K207" s="88">
        <f t="shared" si="16"/>
        <v>0.19</v>
      </c>
      <c r="L207" s="249">
        <v>32499</v>
      </c>
      <c r="M207" s="249">
        <v>15051.44</v>
      </c>
      <c r="N207" s="249">
        <f t="shared" si="17"/>
        <v>61460.506109589041</v>
      </c>
      <c r="O207" s="249">
        <f t="shared" si="18"/>
        <v>0</v>
      </c>
      <c r="P207" s="89">
        <v>0.05</v>
      </c>
      <c r="Q207" s="249">
        <f t="shared" si="19"/>
        <v>1624.95</v>
      </c>
    </row>
    <row r="208" spans="2:17" x14ac:dyDescent="0.25">
      <c r="B208" s="11">
        <v>205</v>
      </c>
      <c r="C208" s="244" t="s">
        <v>1863</v>
      </c>
      <c r="D208" s="237"/>
      <c r="E208" s="11"/>
      <c r="F208" s="152">
        <v>40883</v>
      </c>
      <c r="G208" s="58">
        <v>44480</v>
      </c>
      <c r="H208" s="5">
        <f t="shared" si="15"/>
        <v>9.8547945205479444</v>
      </c>
      <c r="I208" s="11">
        <v>5</v>
      </c>
      <c r="J208" s="87">
        <v>0.05</v>
      </c>
      <c r="K208" s="88">
        <f t="shared" si="16"/>
        <v>0.19</v>
      </c>
      <c r="L208" s="249">
        <v>3420</v>
      </c>
      <c r="M208" s="249">
        <v>0</v>
      </c>
      <c r="N208" s="249">
        <f t="shared" si="17"/>
        <v>6403.6454794520541</v>
      </c>
      <c r="O208" s="249">
        <f t="shared" si="18"/>
        <v>0</v>
      </c>
      <c r="P208" s="89">
        <v>0.05</v>
      </c>
      <c r="Q208" s="249">
        <f t="shared" si="19"/>
        <v>0</v>
      </c>
    </row>
    <row r="209" spans="2:17" x14ac:dyDescent="0.25">
      <c r="B209" s="11">
        <v>206</v>
      </c>
      <c r="C209" s="244" t="s">
        <v>1864</v>
      </c>
      <c r="D209" s="237"/>
      <c r="E209" s="11"/>
      <c r="F209" s="152">
        <v>40889</v>
      </c>
      <c r="G209" s="58">
        <v>44480</v>
      </c>
      <c r="H209" s="5">
        <f t="shared" si="15"/>
        <v>9.838356164383562</v>
      </c>
      <c r="I209" s="11">
        <v>5</v>
      </c>
      <c r="J209" s="87">
        <v>0.05</v>
      </c>
      <c r="K209" s="88">
        <f t="shared" si="16"/>
        <v>0.19</v>
      </c>
      <c r="L209" s="249">
        <v>3325</v>
      </c>
      <c r="M209" s="249">
        <v>1775.23</v>
      </c>
      <c r="N209" s="249">
        <f t="shared" si="17"/>
        <v>6215.381506849315</v>
      </c>
      <c r="O209" s="249">
        <f t="shared" si="18"/>
        <v>0</v>
      </c>
      <c r="P209" s="89">
        <v>0.05</v>
      </c>
      <c r="Q209" s="249">
        <f t="shared" si="19"/>
        <v>166.25</v>
      </c>
    </row>
    <row r="210" spans="2:17" x14ac:dyDescent="0.25">
      <c r="B210" s="11">
        <v>207</v>
      </c>
      <c r="C210" s="244" t="s">
        <v>1865</v>
      </c>
      <c r="D210" s="237"/>
      <c r="E210" s="11"/>
      <c r="F210" s="152">
        <v>40865</v>
      </c>
      <c r="G210" s="58">
        <v>44480</v>
      </c>
      <c r="H210" s="5">
        <f t="shared" si="15"/>
        <v>9.9041095890410951</v>
      </c>
      <c r="I210" s="11">
        <v>8</v>
      </c>
      <c r="J210" s="87">
        <v>0.05</v>
      </c>
      <c r="K210" s="88">
        <f t="shared" si="16"/>
        <v>0.11874999999999999</v>
      </c>
      <c r="L210" s="249">
        <v>1500</v>
      </c>
      <c r="M210" s="249">
        <v>0</v>
      </c>
      <c r="N210" s="249">
        <f t="shared" si="17"/>
        <v>1764.169520547945</v>
      </c>
      <c r="O210" s="249">
        <f t="shared" si="18"/>
        <v>0</v>
      </c>
      <c r="P210" s="89">
        <v>0.05</v>
      </c>
      <c r="Q210" s="249">
        <f t="shared" si="19"/>
        <v>0</v>
      </c>
    </row>
    <row r="211" spans="2:17" x14ac:dyDescent="0.25">
      <c r="B211" s="11">
        <v>208</v>
      </c>
      <c r="C211" s="244" t="s">
        <v>1866</v>
      </c>
      <c r="D211" s="237"/>
      <c r="E211" s="11"/>
      <c r="F211" s="152">
        <v>40905</v>
      </c>
      <c r="G211" s="58">
        <v>44480</v>
      </c>
      <c r="H211" s="5">
        <f t="shared" si="15"/>
        <v>9.794520547945206</v>
      </c>
      <c r="I211" s="11">
        <v>3</v>
      </c>
      <c r="J211" s="87">
        <v>0.05</v>
      </c>
      <c r="K211" s="88">
        <f t="shared" si="16"/>
        <v>0.31666666666666665</v>
      </c>
      <c r="L211" s="249">
        <v>1558</v>
      </c>
      <c r="M211" s="249">
        <v>16368.39</v>
      </c>
      <c r="N211" s="249">
        <f t="shared" si="17"/>
        <v>4832.289954337899</v>
      </c>
      <c r="O211" s="249">
        <f t="shared" si="18"/>
        <v>0</v>
      </c>
      <c r="P211" s="89">
        <v>0.05</v>
      </c>
      <c r="Q211" s="249">
        <f t="shared" si="19"/>
        <v>77.900000000000006</v>
      </c>
    </row>
    <row r="212" spans="2:17" x14ac:dyDescent="0.25">
      <c r="B212" s="11">
        <v>209</v>
      </c>
      <c r="C212" s="244" t="s">
        <v>1867</v>
      </c>
      <c r="D212" s="250"/>
      <c r="E212" s="11"/>
      <c r="F212" s="152">
        <v>40893</v>
      </c>
      <c r="G212" s="58">
        <v>44480</v>
      </c>
      <c r="H212" s="5">
        <f t="shared" si="15"/>
        <v>9.8273972602739725</v>
      </c>
      <c r="I212" s="11">
        <v>8</v>
      </c>
      <c r="J212" s="87">
        <v>0.05</v>
      </c>
      <c r="K212" s="88">
        <f t="shared" si="16"/>
        <v>0.11874999999999999</v>
      </c>
      <c r="L212" s="249">
        <v>7675</v>
      </c>
      <c r="M212" s="249">
        <v>0</v>
      </c>
      <c r="N212" s="249">
        <f t="shared" si="17"/>
        <v>8956.7512842465749</v>
      </c>
      <c r="O212" s="249">
        <f t="shared" si="18"/>
        <v>0</v>
      </c>
      <c r="P212" s="89">
        <v>0.05</v>
      </c>
      <c r="Q212" s="249">
        <f t="shared" si="19"/>
        <v>0</v>
      </c>
    </row>
    <row r="213" spans="2:17" x14ac:dyDescent="0.25">
      <c r="B213" s="11">
        <v>210</v>
      </c>
      <c r="C213" s="244" t="s">
        <v>1867</v>
      </c>
      <c r="D213" s="237"/>
      <c r="E213" s="11"/>
      <c r="F213" s="152">
        <v>40893</v>
      </c>
      <c r="G213" s="58">
        <v>44480</v>
      </c>
      <c r="H213" s="5">
        <f t="shared" si="15"/>
        <v>9.8273972602739725</v>
      </c>
      <c r="I213" s="11">
        <v>8</v>
      </c>
      <c r="J213" s="87">
        <v>0.05</v>
      </c>
      <c r="K213" s="88">
        <f t="shared" si="16"/>
        <v>0.11874999999999999</v>
      </c>
      <c r="L213" s="249">
        <v>7675</v>
      </c>
      <c r="M213" s="249">
        <v>0</v>
      </c>
      <c r="N213" s="249">
        <f t="shared" si="17"/>
        <v>8956.7512842465749</v>
      </c>
      <c r="O213" s="249">
        <f t="shared" si="18"/>
        <v>0</v>
      </c>
      <c r="P213" s="89">
        <v>0.05</v>
      </c>
      <c r="Q213" s="249">
        <f t="shared" si="19"/>
        <v>0</v>
      </c>
    </row>
    <row r="214" spans="2:17" x14ac:dyDescent="0.25">
      <c r="B214" s="11">
        <v>211</v>
      </c>
      <c r="C214" s="244" t="s">
        <v>1868</v>
      </c>
      <c r="D214" s="237"/>
      <c r="E214" s="11"/>
      <c r="F214" s="152">
        <v>40897</v>
      </c>
      <c r="G214" s="58">
        <v>44480</v>
      </c>
      <c r="H214" s="5">
        <f t="shared" si="15"/>
        <v>9.8164383561643831</v>
      </c>
      <c r="I214" s="11">
        <v>8</v>
      </c>
      <c r="J214" s="87">
        <v>0.05</v>
      </c>
      <c r="K214" s="88">
        <f t="shared" si="16"/>
        <v>0.11874999999999999</v>
      </c>
      <c r="L214" s="249">
        <v>14535</v>
      </c>
      <c r="M214" s="249">
        <v>0</v>
      </c>
      <c r="N214" s="249">
        <f t="shared" si="17"/>
        <v>16943.479366438354</v>
      </c>
      <c r="O214" s="249">
        <f t="shared" si="18"/>
        <v>0</v>
      </c>
      <c r="P214" s="89">
        <v>0.05</v>
      </c>
      <c r="Q214" s="249">
        <f t="shared" si="19"/>
        <v>0</v>
      </c>
    </row>
    <row r="215" spans="2:17" x14ac:dyDescent="0.25">
      <c r="B215" s="11">
        <v>212</v>
      </c>
      <c r="C215" s="244" t="s">
        <v>1869</v>
      </c>
      <c r="D215" s="237"/>
      <c r="E215" s="11"/>
      <c r="F215" s="152">
        <v>40902</v>
      </c>
      <c r="G215" s="58">
        <v>44480</v>
      </c>
      <c r="H215" s="5">
        <f t="shared" si="15"/>
        <v>9.8027397260273972</v>
      </c>
      <c r="I215" s="11">
        <v>1</v>
      </c>
      <c r="J215" s="87">
        <v>0.05</v>
      </c>
      <c r="K215" s="88">
        <f t="shared" si="16"/>
        <v>0.95</v>
      </c>
      <c r="L215" s="249">
        <v>615</v>
      </c>
      <c r="M215" s="249">
        <v>0</v>
      </c>
      <c r="N215" s="249">
        <f t="shared" si="17"/>
        <v>5727.2506849315068</v>
      </c>
      <c r="O215" s="249">
        <f t="shared" si="18"/>
        <v>0</v>
      </c>
      <c r="P215" s="89">
        <v>0.05</v>
      </c>
      <c r="Q215" s="249">
        <f t="shared" si="19"/>
        <v>0</v>
      </c>
    </row>
    <row r="216" spans="2:17" x14ac:dyDescent="0.25">
      <c r="B216" s="11">
        <v>213</v>
      </c>
      <c r="C216" s="244" t="s">
        <v>1870</v>
      </c>
      <c r="D216" s="237"/>
      <c r="E216" s="11"/>
      <c r="F216" s="152">
        <v>40902</v>
      </c>
      <c r="G216" s="58">
        <v>44480</v>
      </c>
      <c r="H216" s="5">
        <f t="shared" si="15"/>
        <v>9.8027397260273972</v>
      </c>
      <c r="I216" s="11">
        <v>5</v>
      </c>
      <c r="J216" s="87">
        <v>0.05</v>
      </c>
      <c r="K216" s="88">
        <f t="shared" si="16"/>
        <v>0.19</v>
      </c>
      <c r="L216" s="249">
        <v>1140</v>
      </c>
      <c r="M216" s="249">
        <v>533.04</v>
      </c>
      <c r="N216" s="249">
        <f t="shared" si="17"/>
        <v>2123.2734246575342</v>
      </c>
      <c r="O216" s="249">
        <f t="shared" si="18"/>
        <v>0</v>
      </c>
      <c r="P216" s="89">
        <v>0.05</v>
      </c>
      <c r="Q216" s="249">
        <f t="shared" si="19"/>
        <v>57</v>
      </c>
    </row>
    <row r="217" spans="2:17" x14ac:dyDescent="0.25">
      <c r="B217" s="11">
        <v>214</v>
      </c>
      <c r="C217" s="244" t="s">
        <v>1871</v>
      </c>
      <c r="D217" s="237"/>
      <c r="E217" s="11"/>
      <c r="F217" s="152">
        <v>40921</v>
      </c>
      <c r="G217" s="58">
        <v>44480</v>
      </c>
      <c r="H217" s="5">
        <f t="shared" si="15"/>
        <v>9.75068493150685</v>
      </c>
      <c r="I217" s="11">
        <v>5</v>
      </c>
      <c r="J217" s="87">
        <v>0.05</v>
      </c>
      <c r="K217" s="88">
        <f t="shared" si="16"/>
        <v>0.19</v>
      </c>
      <c r="L217" s="249">
        <v>8180</v>
      </c>
      <c r="M217" s="249">
        <v>0</v>
      </c>
      <c r="N217" s="249">
        <f t="shared" si="17"/>
        <v>15154.514520547948</v>
      </c>
      <c r="O217" s="249">
        <f t="shared" si="18"/>
        <v>0</v>
      </c>
      <c r="P217" s="89">
        <v>0.05</v>
      </c>
      <c r="Q217" s="249">
        <f t="shared" si="19"/>
        <v>0</v>
      </c>
    </row>
    <row r="218" spans="2:17" x14ac:dyDescent="0.25">
      <c r="B218" s="11">
        <v>215</v>
      </c>
      <c r="C218" s="244" t="s">
        <v>1872</v>
      </c>
      <c r="D218" s="237"/>
      <c r="E218" s="11"/>
      <c r="F218" s="152">
        <v>40933</v>
      </c>
      <c r="G218" s="58">
        <v>44480</v>
      </c>
      <c r="H218" s="5">
        <f t="shared" si="15"/>
        <v>9.7178082191780817</v>
      </c>
      <c r="I218" s="11">
        <v>3</v>
      </c>
      <c r="J218" s="87">
        <v>0.05</v>
      </c>
      <c r="K218" s="88">
        <f t="shared" si="16"/>
        <v>0.31666666666666665</v>
      </c>
      <c r="L218" s="249">
        <v>7068</v>
      </c>
      <c r="M218" s="249">
        <v>0</v>
      </c>
      <c r="N218" s="249">
        <f t="shared" si="17"/>
        <v>21750.39835616438</v>
      </c>
      <c r="O218" s="249">
        <f t="shared" si="18"/>
        <v>0</v>
      </c>
      <c r="P218" s="89">
        <v>0.05</v>
      </c>
      <c r="Q218" s="249">
        <f t="shared" si="19"/>
        <v>0</v>
      </c>
    </row>
    <row r="219" spans="2:17" x14ac:dyDescent="0.25">
      <c r="B219" s="11">
        <v>216</v>
      </c>
      <c r="C219" s="244" t="s">
        <v>1873</v>
      </c>
      <c r="D219" s="237"/>
      <c r="E219" s="11"/>
      <c r="F219" s="152">
        <v>40968</v>
      </c>
      <c r="G219" s="58">
        <v>44480</v>
      </c>
      <c r="H219" s="5">
        <f t="shared" si="15"/>
        <v>9.6219178082191785</v>
      </c>
      <c r="I219" s="11">
        <v>3</v>
      </c>
      <c r="J219" s="87">
        <v>0.05</v>
      </c>
      <c r="K219" s="88">
        <f t="shared" si="16"/>
        <v>0.31666666666666665</v>
      </c>
      <c r="L219" s="249">
        <v>3795</v>
      </c>
      <c r="M219" s="249">
        <v>258.75</v>
      </c>
      <c r="N219" s="249">
        <f t="shared" si="17"/>
        <v>11563.139726027397</v>
      </c>
      <c r="O219" s="249">
        <f t="shared" si="18"/>
        <v>0</v>
      </c>
      <c r="P219" s="89">
        <v>0.05</v>
      </c>
      <c r="Q219" s="249">
        <f t="shared" si="19"/>
        <v>189.75</v>
      </c>
    </row>
    <row r="220" spans="2:17" x14ac:dyDescent="0.25">
      <c r="B220" s="11">
        <v>217</v>
      </c>
      <c r="C220" s="244" t="s">
        <v>1757</v>
      </c>
      <c r="D220" s="237"/>
      <c r="E220" s="11"/>
      <c r="F220" s="152">
        <v>40942</v>
      </c>
      <c r="G220" s="58">
        <v>44480</v>
      </c>
      <c r="H220" s="5">
        <f t="shared" si="15"/>
        <v>9.6931506849315063</v>
      </c>
      <c r="I220" s="11">
        <v>5</v>
      </c>
      <c r="J220" s="87">
        <v>0.05</v>
      </c>
      <c r="K220" s="88">
        <f t="shared" si="16"/>
        <v>0.19</v>
      </c>
      <c r="L220" s="249">
        <v>12996</v>
      </c>
      <c r="M220" s="249">
        <v>2440.9499999999998</v>
      </c>
      <c r="N220" s="249">
        <f t="shared" si="17"/>
        <v>23934.715397260275</v>
      </c>
      <c r="O220" s="249">
        <f t="shared" si="18"/>
        <v>0</v>
      </c>
      <c r="P220" s="89">
        <v>0.05</v>
      </c>
      <c r="Q220" s="249">
        <f t="shared" si="19"/>
        <v>649.80000000000007</v>
      </c>
    </row>
    <row r="221" spans="2:17" x14ac:dyDescent="0.25">
      <c r="B221" s="11">
        <v>218</v>
      </c>
      <c r="C221" s="244" t="s">
        <v>1874</v>
      </c>
      <c r="D221" s="237"/>
      <c r="E221" s="11"/>
      <c r="F221" s="152">
        <v>40947</v>
      </c>
      <c r="G221" s="58">
        <v>44480</v>
      </c>
      <c r="H221" s="5">
        <f t="shared" si="15"/>
        <v>9.6794520547945204</v>
      </c>
      <c r="I221" s="11">
        <v>5</v>
      </c>
      <c r="J221" s="87">
        <v>0.05</v>
      </c>
      <c r="K221" s="88">
        <f t="shared" si="16"/>
        <v>0.19</v>
      </c>
      <c r="L221" s="249">
        <v>9300</v>
      </c>
      <c r="M221" s="249">
        <v>0</v>
      </c>
      <c r="N221" s="249">
        <f t="shared" si="17"/>
        <v>17103.591780821916</v>
      </c>
      <c r="O221" s="249">
        <f t="shared" si="18"/>
        <v>0</v>
      </c>
      <c r="P221" s="89">
        <v>0.05</v>
      </c>
      <c r="Q221" s="249">
        <f t="shared" si="19"/>
        <v>0</v>
      </c>
    </row>
    <row r="222" spans="2:17" x14ac:dyDescent="0.25">
      <c r="B222" s="11">
        <v>219</v>
      </c>
      <c r="C222" s="244" t="s">
        <v>1874</v>
      </c>
      <c r="D222" s="237"/>
      <c r="E222" s="11"/>
      <c r="F222" s="152">
        <v>40955</v>
      </c>
      <c r="G222" s="58">
        <v>44480</v>
      </c>
      <c r="H222" s="5">
        <f t="shared" si="15"/>
        <v>9.6575342465753433</v>
      </c>
      <c r="I222" s="11">
        <v>5</v>
      </c>
      <c r="J222" s="87">
        <v>0.05</v>
      </c>
      <c r="K222" s="88">
        <f t="shared" si="16"/>
        <v>0.19</v>
      </c>
      <c r="L222" s="249">
        <v>13115</v>
      </c>
      <c r="M222" s="249">
        <v>1935.55</v>
      </c>
      <c r="N222" s="249">
        <f t="shared" si="17"/>
        <v>24065.126712328769</v>
      </c>
      <c r="O222" s="249">
        <f t="shared" si="18"/>
        <v>0</v>
      </c>
      <c r="P222" s="89">
        <v>0.05</v>
      </c>
      <c r="Q222" s="249">
        <f t="shared" si="19"/>
        <v>655.75</v>
      </c>
    </row>
    <row r="223" spans="2:17" x14ac:dyDescent="0.25">
      <c r="B223" s="11">
        <v>220</v>
      </c>
      <c r="C223" s="244" t="s">
        <v>1875</v>
      </c>
      <c r="D223" s="237"/>
      <c r="E223" s="11"/>
      <c r="F223" s="152">
        <v>40955</v>
      </c>
      <c r="G223" s="58">
        <v>44480</v>
      </c>
      <c r="H223" s="5">
        <f t="shared" si="15"/>
        <v>9.6575342465753433</v>
      </c>
      <c r="I223" s="11">
        <v>5</v>
      </c>
      <c r="J223" s="87">
        <v>0.05</v>
      </c>
      <c r="K223" s="88">
        <f t="shared" si="16"/>
        <v>0.19</v>
      </c>
      <c r="L223" s="249">
        <v>13115</v>
      </c>
      <c r="M223" s="249">
        <v>2175.5</v>
      </c>
      <c r="N223" s="249">
        <f t="shared" si="17"/>
        <v>24065.126712328769</v>
      </c>
      <c r="O223" s="249">
        <f t="shared" si="18"/>
        <v>0</v>
      </c>
      <c r="P223" s="89">
        <v>0.05</v>
      </c>
      <c r="Q223" s="249">
        <f t="shared" si="19"/>
        <v>655.75</v>
      </c>
    </row>
    <row r="224" spans="2:17" x14ac:dyDescent="0.25">
      <c r="B224" s="11">
        <v>221</v>
      </c>
      <c r="C224" s="244" t="s">
        <v>1876</v>
      </c>
      <c r="D224" s="237"/>
      <c r="E224" s="11"/>
      <c r="F224" s="152">
        <v>40963</v>
      </c>
      <c r="G224" s="58">
        <v>44480</v>
      </c>
      <c r="H224" s="5">
        <f t="shared" si="15"/>
        <v>9.6356164383561644</v>
      </c>
      <c r="I224" s="11">
        <v>5</v>
      </c>
      <c r="J224" s="87">
        <v>0.05</v>
      </c>
      <c r="K224" s="88">
        <f t="shared" si="16"/>
        <v>0.19</v>
      </c>
      <c r="L224" s="249">
        <v>15420</v>
      </c>
      <c r="M224" s="249">
        <v>0</v>
      </c>
      <c r="N224" s="249">
        <f t="shared" si="17"/>
        <v>28230.429041095893</v>
      </c>
      <c r="O224" s="249">
        <f t="shared" si="18"/>
        <v>0</v>
      </c>
      <c r="P224" s="89">
        <v>0.05</v>
      </c>
      <c r="Q224" s="249">
        <f t="shared" si="19"/>
        <v>0</v>
      </c>
    </row>
    <row r="225" spans="2:17" x14ac:dyDescent="0.25">
      <c r="B225" s="11">
        <v>222</v>
      </c>
      <c r="C225" s="244" t="s">
        <v>1876</v>
      </c>
      <c r="D225" s="237"/>
      <c r="E225" s="11"/>
      <c r="F225" s="152">
        <v>40938</v>
      </c>
      <c r="G225" s="58">
        <v>44480</v>
      </c>
      <c r="H225" s="5">
        <f t="shared" si="15"/>
        <v>9.7041095890410958</v>
      </c>
      <c r="I225" s="11">
        <v>5</v>
      </c>
      <c r="J225" s="87">
        <v>0.05</v>
      </c>
      <c r="K225" s="88">
        <f t="shared" si="16"/>
        <v>0.19</v>
      </c>
      <c r="L225" s="249">
        <v>20976</v>
      </c>
      <c r="M225" s="249">
        <v>0</v>
      </c>
      <c r="N225" s="249">
        <f t="shared" si="17"/>
        <v>38675.146520547947</v>
      </c>
      <c r="O225" s="249">
        <f t="shared" si="18"/>
        <v>0</v>
      </c>
      <c r="P225" s="89">
        <v>0.05</v>
      </c>
      <c r="Q225" s="249">
        <f t="shared" si="19"/>
        <v>0</v>
      </c>
    </row>
    <row r="226" spans="2:17" x14ac:dyDescent="0.25">
      <c r="B226" s="11">
        <v>223</v>
      </c>
      <c r="C226" s="244" t="s">
        <v>1877</v>
      </c>
      <c r="D226" s="237"/>
      <c r="E226" s="11"/>
      <c r="F226" s="152">
        <v>40945</v>
      </c>
      <c r="G226" s="58">
        <v>44480</v>
      </c>
      <c r="H226" s="5">
        <f t="shared" si="15"/>
        <v>9.6849315068493151</v>
      </c>
      <c r="I226" s="11">
        <v>5</v>
      </c>
      <c r="J226" s="87">
        <v>0.05</v>
      </c>
      <c r="K226" s="88">
        <f t="shared" si="16"/>
        <v>0.19</v>
      </c>
      <c r="L226" s="249">
        <v>100583</v>
      </c>
      <c r="M226" s="249">
        <v>0</v>
      </c>
      <c r="N226" s="249">
        <f t="shared" si="17"/>
        <v>185086.49849315069</v>
      </c>
      <c r="O226" s="249">
        <f t="shared" si="18"/>
        <v>0</v>
      </c>
      <c r="P226" s="89">
        <v>0.05</v>
      </c>
      <c r="Q226" s="249">
        <f t="shared" si="19"/>
        <v>0</v>
      </c>
    </row>
    <row r="227" spans="2:17" x14ac:dyDescent="0.25">
      <c r="B227" s="11">
        <v>224</v>
      </c>
      <c r="C227" s="244" t="s">
        <v>1878</v>
      </c>
      <c r="D227" s="237"/>
      <c r="E227" s="11"/>
      <c r="F227" s="152">
        <v>40966</v>
      </c>
      <c r="G227" s="58">
        <v>44480</v>
      </c>
      <c r="H227" s="5">
        <f t="shared" si="15"/>
        <v>9.6273972602739732</v>
      </c>
      <c r="I227" s="11">
        <v>5</v>
      </c>
      <c r="J227" s="87">
        <v>0.05</v>
      </c>
      <c r="K227" s="88">
        <f t="shared" si="16"/>
        <v>0.19</v>
      </c>
      <c r="L227" s="249">
        <v>2900</v>
      </c>
      <c r="M227" s="249">
        <v>0</v>
      </c>
      <c r="N227" s="249">
        <f t="shared" si="17"/>
        <v>5304.6958904109597</v>
      </c>
      <c r="O227" s="249">
        <f t="shared" si="18"/>
        <v>0</v>
      </c>
      <c r="P227" s="89">
        <v>0.05</v>
      </c>
      <c r="Q227" s="249">
        <f t="shared" si="19"/>
        <v>0</v>
      </c>
    </row>
    <row r="228" spans="2:17" x14ac:dyDescent="0.25">
      <c r="B228" s="11">
        <v>225</v>
      </c>
      <c r="C228" s="244" t="s">
        <v>95</v>
      </c>
      <c r="D228" s="237"/>
      <c r="E228" s="11"/>
      <c r="F228" s="152">
        <v>40963</v>
      </c>
      <c r="G228" s="58">
        <v>44480</v>
      </c>
      <c r="H228" s="5">
        <f t="shared" si="15"/>
        <v>9.6356164383561644</v>
      </c>
      <c r="I228" s="11">
        <v>5</v>
      </c>
      <c r="J228" s="87">
        <v>0.05</v>
      </c>
      <c r="K228" s="88">
        <f t="shared" si="16"/>
        <v>0.19</v>
      </c>
      <c r="L228" s="249">
        <v>13680</v>
      </c>
      <c r="M228" s="249">
        <v>0</v>
      </c>
      <c r="N228" s="249">
        <f t="shared" si="17"/>
        <v>25044.894246575343</v>
      </c>
      <c r="O228" s="249">
        <f t="shared" si="18"/>
        <v>0</v>
      </c>
      <c r="P228" s="89">
        <v>0.05</v>
      </c>
      <c r="Q228" s="249">
        <f t="shared" si="19"/>
        <v>0</v>
      </c>
    </row>
    <row r="229" spans="2:17" x14ac:dyDescent="0.25">
      <c r="B229" s="11">
        <v>226</v>
      </c>
      <c r="C229" s="244" t="s">
        <v>1879</v>
      </c>
      <c r="D229" s="237"/>
      <c r="E229" s="11"/>
      <c r="F229" s="152">
        <v>41026</v>
      </c>
      <c r="G229" s="58">
        <v>44480</v>
      </c>
      <c r="H229" s="5">
        <f t="shared" si="15"/>
        <v>9.463013698630137</v>
      </c>
      <c r="I229" s="11">
        <v>5</v>
      </c>
      <c r="J229" s="87">
        <v>0.05</v>
      </c>
      <c r="K229" s="88">
        <f t="shared" si="16"/>
        <v>0.19</v>
      </c>
      <c r="L229" s="249">
        <v>32000</v>
      </c>
      <c r="M229" s="249">
        <v>0</v>
      </c>
      <c r="N229" s="249">
        <f t="shared" si="17"/>
        <v>57535.123287671231</v>
      </c>
      <c r="O229" s="249">
        <f t="shared" si="18"/>
        <v>0</v>
      </c>
      <c r="P229" s="89">
        <v>0.05</v>
      </c>
      <c r="Q229" s="249">
        <f t="shared" si="19"/>
        <v>0</v>
      </c>
    </row>
    <row r="230" spans="2:17" x14ac:dyDescent="0.25">
      <c r="B230" s="11">
        <v>227</v>
      </c>
      <c r="C230" s="244" t="s">
        <v>1880</v>
      </c>
      <c r="D230" s="237"/>
      <c r="E230" s="11"/>
      <c r="F230" s="152">
        <v>41011</v>
      </c>
      <c r="G230" s="58">
        <v>44480</v>
      </c>
      <c r="H230" s="5">
        <f t="shared" si="15"/>
        <v>9.5041095890410965</v>
      </c>
      <c r="I230" s="11">
        <v>5</v>
      </c>
      <c r="J230" s="87">
        <v>0.05</v>
      </c>
      <c r="K230" s="88">
        <f t="shared" si="16"/>
        <v>0.19</v>
      </c>
      <c r="L230" s="249">
        <v>3330</v>
      </c>
      <c r="M230" s="249">
        <v>406</v>
      </c>
      <c r="N230" s="249">
        <f t="shared" si="17"/>
        <v>6013.2501369863021</v>
      </c>
      <c r="O230" s="249">
        <f t="shared" si="18"/>
        <v>0</v>
      </c>
      <c r="P230" s="89">
        <v>0.05</v>
      </c>
      <c r="Q230" s="249">
        <f t="shared" si="19"/>
        <v>166.5</v>
      </c>
    </row>
    <row r="231" spans="2:17" x14ac:dyDescent="0.25">
      <c r="B231" s="11">
        <v>228</v>
      </c>
      <c r="C231" s="244" t="s">
        <v>1776</v>
      </c>
      <c r="D231" s="237"/>
      <c r="E231" s="11"/>
      <c r="F231" s="152">
        <v>41030</v>
      </c>
      <c r="G231" s="58">
        <v>44480</v>
      </c>
      <c r="H231" s="5">
        <f t="shared" si="15"/>
        <v>9.4520547945205475</v>
      </c>
      <c r="I231" s="11">
        <v>8</v>
      </c>
      <c r="J231" s="87">
        <v>0.05</v>
      </c>
      <c r="K231" s="88">
        <f t="shared" si="16"/>
        <v>0.11874999999999999</v>
      </c>
      <c r="L231" s="249">
        <v>7500</v>
      </c>
      <c r="M231" s="249">
        <v>684</v>
      </c>
      <c r="N231" s="249">
        <f t="shared" si="17"/>
        <v>8418.2363013698632</v>
      </c>
      <c r="O231" s="249">
        <f t="shared" si="18"/>
        <v>0</v>
      </c>
      <c r="P231" s="89">
        <v>0.05</v>
      </c>
      <c r="Q231" s="249">
        <f t="shared" si="19"/>
        <v>375</v>
      </c>
    </row>
    <row r="232" spans="2:17" x14ac:dyDescent="0.25">
      <c r="B232" s="11">
        <v>229</v>
      </c>
      <c r="C232" s="244" t="s">
        <v>1829</v>
      </c>
      <c r="D232" s="237"/>
      <c r="E232" s="11"/>
      <c r="F232" s="152">
        <v>41037</v>
      </c>
      <c r="G232" s="58">
        <v>44480</v>
      </c>
      <c r="H232" s="5">
        <f t="shared" si="15"/>
        <v>9.4328767123287669</v>
      </c>
      <c r="I232" s="11">
        <v>8</v>
      </c>
      <c r="J232" s="87">
        <v>0.05</v>
      </c>
      <c r="K232" s="88">
        <f t="shared" si="16"/>
        <v>0.11874999999999999</v>
      </c>
      <c r="L232" s="249">
        <v>55180</v>
      </c>
      <c r="M232" s="249">
        <v>0</v>
      </c>
      <c r="N232" s="249">
        <f t="shared" si="17"/>
        <v>61810.103767123284</v>
      </c>
      <c r="O232" s="249">
        <f t="shared" si="18"/>
        <v>0</v>
      </c>
      <c r="P232" s="89">
        <v>0.05</v>
      </c>
      <c r="Q232" s="249">
        <f t="shared" si="19"/>
        <v>0</v>
      </c>
    </row>
    <row r="233" spans="2:17" x14ac:dyDescent="0.25">
      <c r="B233" s="11">
        <v>230</v>
      </c>
      <c r="C233" s="244" t="s">
        <v>1881</v>
      </c>
      <c r="D233" s="237"/>
      <c r="E233" s="11"/>
      <c r="F233" s="152">
        <v>41069</v>
      </c>
      <c r="G233" s="58">
        <v>44480</v>
      </c>
      <c r="H233" s="5">
        <f t="shared" si="15"/>
        <v>9.3452054794520549</v>
      </c>
      <c r="I233" s="11">
        <v>3</v>
      </c>
      <c r="J233" s="87">
        <v>0.05</v>
      </c>
      <c r="K233" s="88">
        <f t="shared" si="16"/>
        <v>0.31666666666666665</v>
      </c>
      <c r="L233" s="249">
        <v>8000</v>
      </c>
      <c r="M233" s="249">
        <v>4202.16</v>
      </c>
      <c r="N233" s="249">
        <f t="shared" si="17"/>
        <v>23674.520547945202</v>
      </c>
      <c r="O233" s="249">
        <f t="shared" si="18"/>
        <v>0</v>
      </c>
      <c r="P233" s="89">
        <v>0.05</v>
      </c>
      <c r="Q233" s="249">
        <f t="shared" si="19"/>
        <v>400</v>
      </c>
    </row>
    <row r="234" spans="2:17" x14ac:dyDescent="0.25">
      <c r="B234" s="11">
        <v>231</v>
      </c>
      <c r="C234" s="244" t="s">
        <v>1776</v>
      </c>
      <c r="D234" s="237"/>
      <c r="E234" s="11"/>
      <c r="F234" s="152">
        <v>41124</v>
      </c>
      <c r="G234" s="58">
        <v>44480</v>
      </c>
      <c r="H234" s="5">
        <f t="shared" si="15"/>
        <v>9.1945205479452063</v>
      </c>
      <c r="I234" s="11">
        <v>8</v>
      </c>
      <c r="J234" s="87">
        <v>0.05</v>
      </c>
      <c r="K234" s="88">
        <f t="shared" si="16"/>
        <v>0.11874999999999999</v>
      </c>
      <c r="L234" s="249">
        <v>8500</v>
      </c>
      <c r="M234" s="249">
        <v>595.35</v>
      </c>
      <c r="N234" s="249">
        <f t="shared" si="17"/>
        <v>9280.7191780821922</v>
      </c>
      <c r="O234" s="249">
        <f t="shared" si="18"/>
        <v>0</v>
      </c>
      <c r="P234" s="89">
        <v>0.05</v>
      </c>
      <c r="Q234" s="249">
        <f t="shared" si="19"/>
        <v>425</v>
      </c>
    </row>
    <row r="235" spans="2:17" x14ac:dyDescent="0.25">
      <c r="B235" s="11">
        <v>232</v>
      </c>
      <c r="C235" s="244" t="s">
        <v>1882</v>
      </c>
      <c r="D235" s="237"/>
      <c r="E235" s="11"/>
      <c r="F235" s="152">
        <v>41232</v>
      </c>
      <c r="G235" s="58">
        <v>44480</v>
      </c>
      <c r="H235" s="5">
        <f t="shared" si="15"/>
        <v>8.8986301369863021</v>
      </c>
      <c r="I235" s="11">
        <v>3</v>
      </c>
      <c r="J235" s="87">
        <v>0.05</v>
      </c>
      <c r="K235" s="88">
        <f t="shared" si="16"/>
        <v>0.31666666666666665</v>
      </c>
      <c r="L235" s="249">
        <v>3514</v>
      </c>
      <c r="M235" s="249">
        <v>0</v>
      </c>
      <c r="N235" s="249">
        <f t="shared" si="17"/>
        <v>9902.0989954337911</v>
      </c>
      <c r="O235" s="249">
        <f t="shared" si="18"/>
        <v>0</v>
      </c>
      <c r="P235" s="89">
        <v>0.05</v>
      </c>
      <c r="Q235" s="249">
        <f t="shared" si="19"/>
        <v>0</v>
      </c>
    </row>
    <row r="236" spans="2:17" x14ac:dyDescent="0.25">
      <c r="B236" s="11">
        <v>233</v>
      </c>
      <c r="C236" s="244" t="s">
        <v>1883</v>
      </c>
      <c r="D236" s="237"/>
      <c r="E236" s="11"/>
      <c r="F236" s="152">
        <v>41256</v>
      </c>
      <c r="G236" s="58">
        <v>44480</v>
      </c>
      <c r="H236" s="5">
        <f t="shared" si="15"/>
        <v>8.8328767123287673</v>
      </c>
      <c r="I236" s="11">
        <v>3</v>
      </c>
      <c r="J236" s="87">
        <v>0.05</v>
      </c>
      <c r="K236" s="88">
        <f t="shared" si="16"/>
        <v>0.31666666666666665</v>
      </c>
      <c r="L236" s="249">
        <v>3200</v>
      </c>
      <c r="M236" s="249">
        <v>0</v>
      </c>
      <c r="N236" s="249">
        <f t="shared" si="17"/>
        <v>8950.6484018264837</v>
      </c>
      <c r="O236" s="249">
        <f t="shared" si="18"/>
        <v>0</v>
      </c>
      <c r="P236" s="89">
        <v>0.05</v>
      </c>
      <c r="Q236" s="249">
        <f t="shared" si="19"/>
        <v>0</v>
      </c>
    </row>
    <row r="237" spans="2:17" x14ac:dyDescent="0.25">
      <c r="B237" s="11">
        <v>234</v>
      </c>
      <c r="C237" s="244" t="s">
        <v>1884</v>
      </c>
      <c r="D237" s="237"/>
      <c r="E237" s="11"/>
      <c r="F237" s="152">
        <v>39699</v>
      </c>
      <c r="G237" s="58">
        <v>44480</v>
      </c>
      <c r="H237" s="5">
        <f t="shared" si="15"/>
        <v>13.098630136986301</v>
      </c>
      <c r="I237" s="11">
        <v>3</v>
      </c>
      <c r="J237" s="87">
        <v>0.05</v>
      </c>
      <c r="K237" s="88">
        <f t="shared" si="16"/>
        <v>0.31666666666666665</v>
      </c>
      <c r="L237" s="249">
        <v>6800</v>
      </c>
      <c r="M237" s="249">
        <v>855</v>
      </c>
      <c r="N237" s="249">
        <f t="shared" si="17"/>
        <v>28205.716894977166</v>
      </c>
      <c r="O237" s="249">
        <f t="shared" si="18"/>
        <v>0</v>
      </c>
      <c r="P237" s="89">
        <v>0.05</v>
      </c>
      <c r="Q237" s="249">
        <f t="shared" si="19"/>
        <v>340</v>
      </c>
    </row>
    <row r="238" spans="2:17" x14ac:dyDescent="0.25">
      <c r="B238" s="11">
        <v>235</v>
      </c>
      <c r="C238" s="244" t="s">
        <v>1885</v>
      </c>
      <c r="D238" s="237"/>
      <c r="E238" s="11"/>
      <c r="F238" s="152">
        <v>39703</v>
      </c>
      <c r="G238" s="58">
        <v>44480</v>
      </c>
      <c r="H238" s="5">
        <f t="shared" si="15"/>
        <v>13.087671232876712</v>
      </c>
      <c r="I238" s="11">
        <v>3</v>
      </c>
      <c r="J238" s="87">
        <v>0.05</v>
      </c>
      <c r="K238" s="88">
        <f t="shared" si="16"/>
        <v>0.31666666666666665</v>
      </c>
      <c r="L238" s="249">
        <v>4250</v>
      </c>
      <c r="M238" s="249">
        <v>0</v>
      </c>
      <c r="N238" s="249">
        <f t="shared" si="17"/>
        <v>17613.824200913241</v>
      </c>
      <c r="O238" s="249">
        <f t="shared" si="18"/>
        <v>0</v>
      </c>
      <c r="P238" s="89">
        <v>0.05</v>
      </c>
      <c r="Q238" s="249">
        <f t="shared" si="19"/>
        <v>0</v>
      </c>
    </row>
    <row r="239" spans="2:17" x14ac:dyDescent="0.25">
      <c r="B239" s="11">
        <v>236</v>
      </c>
      <c r="C239" s="244" t="s">
        <v>1750</v>
      </c>
      <c r="D239" s="237"/>
      <c r="E239" s="11"/>
      <c r="F239" s="152">
        <v>39707</v>
      </c>
      <c r="G239" s="58">
        <v>44480</v>
      </c>
      <c r="H239" s="5">
        <f t="shared" si="15"/>
        <v>13.076712328767123</v>
      </c>
      <c r="I239" s="11">
        <v>3</v>
      </c>
      <c r="J239" s="87">
        <v>0.05</v>
      </c>
      <c r="K239" s="88">
        <f t="shared" si="16"/>
        <v>0.31666666666666665</v>
      </c>
      <c r="L239" s="249">
        <v>700</v>
      </c>
      <c r="M239" s="249">
        <v>0</v>
      </c>
      <c r="N239" s="249">
        <f t="shared" si="17"/>
        <v>2898.6712328767121</v>
      </c>
      <c r="O239" s="249">
        <f t="shared" si="18"/>
        <v>0</v>
      </c>
      <c r="P239" s="89">
        <v>0.05</v>
      </c>
      <c r="Q239" s="249">
        <f t="shared" si="19"/>
        <v>0</v>
      </c>
    </row>
    <row r="240" spans="2:17" x14ac:dyDescent="0.25">
      <c r="B240" s="11">
        <v>237</v>
      </c>
      <c r="C240" s="244" t="s">
        <v>1886</v>
      </c>
      <c r="D240" s="237"/>
      <c r="E240" s="11"/>
      <c r="F240" s="152">
        <v>39753</v>
      </c>
      <c r="G240" s="58">
        <v>44480</v>
      </c>
      <c r="H240" s="5">
        <f t="shared" si="15"/>
        <v>12.950684931506849</v>
      </c>
      <c r="I240" s="11">
        <v>3</v>
      </c>
      <c r="J240" s="87">
        <v>0.05</v>
      </c>
      <c r="K240" s="88">
        <f t="shared" si="16"/>
        <v>0.31666666666666665</v>
      </c>
      <c r="L240" s="249">
        <v>525</v>
      </c>
      <c r="M240" s="249">
        <v>105779.5</v>
      </c>
      <c r="N240" s="249">
        <f t="shared" si="17"/>
        <v>2153.0513698630139</v>
      </c>
      <c r="O240" s="249">
        <f t="shared" si="18"/>
        <v>0</v>
      </c>
      <c r="P240" s="89">
        <v>0.05</v>
      </c>
      <c r="Q240" s="249">
        <f t="shared" si="19"/>
        <v>26.25</v>
      </c>
    </row>
    <row r="241" spans="2:17" x14ac:dyDescent="0.25">
      <c r="B241" s="11">
        <v>238</v>
      </c>
      <c r="C241" s="244" t="s">
        <v>1887</v>
      </c>
      <c r="D241" s="237"/>
      <c r="E241" s="11"/>
      <c r="F241" s="152">
        <v>39820</v>
      </c>
      <c r="G241" s="58">
        <v>44480</v>
      </c>
      <c r="H241" s="5">
        <f t="shared" si="15"/>
        <v>12.767123287671232</v>
      </c>
      <c r="I241" s="11">
        <v>3</v>
      </c>
      <c r="J241" s="87">
        <v>0.05</v>
      </c>
      <c r="K241" s="88">
        <f t="shared" si="16"/>
        <v>0.31666666666666665</v>
      </c>
      <c r="L241" s="249">
        <v>3650</v>
      </c>
      <c r="M241" s="249">
        <v>0</v>
      </c>
      <c r="N241" s="249">
        <f t="shared" si="17"/>
        <v>14756.666666666664</v>
      </c>
      <c r="O241" s="249">
        <f t="shared" si="18"/>
        <v>0</v>
      </c>
      <c r="P241" s="89">
        <v>0.05</v>
      </c>
      <c r="Q241" s="249">
        <f t="shared" si="19"/>
        <v>0</v>
      </c>
    </row>
    <row r="242" spans="2:17" x14ac:dyDescent="0.25">
      <c r="B242" s="11">
        <v>239</v>
      </c>
      <c r="C242" s="244" t="s">
        <v>1888</v>
      </c>
      <c r="D242" s="237"/>
      <c r="E242" s="11"/>
      <c r="F242" s="152">
        <v>39825</v>
      </c>
      <c r="G242" s="58">
        <v>44480</v>
      </c>
      <c r="H242" s="5">
        <f t="shared" si="15"/>
        <v>12.753424657534246</v>
      </c>
      <c r="I242" s="11">
        <v>5</v>
      </c>
      <c r="J242" s="87">
        <v>0.05</v>
      </c>
      <c r="K242" s="88">
        <f t="shared" si="16"/>
        <v>0.19</v>
      </c>
      <c r="L242" s="249">
        <v>17674</v>
      </c>
      <c r="M242" s="249">
        <v>0</v>
      </c>
      <c r="N242" s="249">
        <f t="shared" si="17"/>
        <v>42826.765205479453</v>
      </c>
      <c r="O242" s="249">
        <f t="shared" si="18"/>
        <v>0</v>
      </c>
      <c r="P242" s="89">
        <v>0.05</v>
      </c>
      <c r="Q242" s="249">
        <f t="shared" si="19"/>
        <v>0</v>
      </c>
    </row>
    <row r="243" spans="2:17" x14ac:dyDescent="0.25">
      <c r="B243" s="11">
        <v>240</v>
      </c>
      <c r="C243" s="244" t="s">
        <v>1889</v>
      </c>
      <c r="D243" s="237"/>
      <c r="E243" s="11"/>
      <c r="F243" s="152">
        <v>39948</v>
      </c>
      <c r="G243" s="58">
        <v>44480</v>
      </c>
      <c r="H243" s="5">
        <f t="shared" si="15"/>
        <v>12.416438356164383</v>
      </c>
      <c r="I243" s="11">
        <v>3</v>
      </c>
      <c r="J243" s="87">
        <v>0.05</v>
      </c>
      <c r="K243" s="88">
        <f t="shared" si="16"/>
        <v>0.31666666666666665</v>
      </c>
      <c r="L243" s="249">
        <v>400</v>
      </c>
      <c r="M243" s="249">
        <v>0</v>
      </c>
      <c r="N243" s="249">
        <f t="shared" si="17"/>
        <v>1572.7488584474884</v>
      </c>
      <c r="O243" s="249">
        <f t="shared" si="18"/>
        <v>0</v>
      </c>
      <c r="P243" s="89">
        <v>0.05</v>
      </c>
      <c r="Q243" s="249">
        <f t="shared" si="19"/>
        <v>0</v>
      </c>
    </row>
    <row r="244" spans="2:17" x14ac:dyDescent="0.25">
      <c r="B244" s="11">
        <v>241</v>
      </c>
      <c r="C244" s="244" t="s">
        <v>1890</v>
      </c>
      <c r="D244" s="237"/>
      <c r="E244" s="11"/>
      <c r="F244" s="152">
        <v>40050</v>
      </c>
      <c r="G244" s="58">
        <v>44480</v>
      </c>
      <c r="H244" s="5">
        <f t="shared" si="15"/>
        <v>12.136986301369863</v>
      </c>
      <c r="I244" s="11">
        <v>3</v>
      </c>
      <c r="J244" s="87">
        <v>0.05</v>
      </c>
      <c r="K244" s="88">
        <f t="shared" si="16"/>
        <v>0.31666666666666665</v>
      </c>
      <c r="L244" s="249">
        <v>10200</v>
      </c>
      <c r="M244" s="249">
        <v>0</v>
      </c>
      <c r="N244" s="249">
        <f t="shared" si="17"/>
        <v>39202.465753424658</v>
      </c>
      <c r="O244" s="249">
        <f t="shared" si="18"/>
        <v>0</v>
      </c>
      <c r="P244" s="89">
        <v>0.05</v>
      </c>
      <c r="Q244" s="249">
        <f t="shared" si="19"/>
        <v>0</v>
      </c>
    </row>
    <row r="245" spans="2:17" x14ac:dyDescent="0.25">
      <c r="B245" s="11">
        <v>242</v>
      </c>
      <c r="C245" s="244" t="s">
        <v>1891</v>
      </c>
      <c r="D245" s="237"/>
      <c r="E245" s="11"/>
      <c r="F245" s="152">
        <v>40141</v>
      </c>
      <c r="G245" s="58">
        <v>44480</v>
      </c>
      <c r="H245" s="5">
        <f t="shared" si="15"/>
        <v>11.887671232876713</v>
      </c>
      <c r="I245" s="11">
        <v>5</v>
      </c>
      <c r="J245" s="87">
        <v>0.05</v>
      </c>
      <c r="K245" s="88">
        <f t="shared" si="16"/>
        <v>0.19</v>
      </c>
      <c r="L245" s="249">
        <v>7500</v>
      </c>
      <c r="M245" s="249">
        <v>4110.6000000000004</v>
      </c>
      <c r="N245" s="249">
        <f t="shared" si="17"/>
        <v>16939.931506849316</v>
      </c>
      <c r="O245" s="249">
        <f t="shared" si="18"/>
        <v>0</v>
      </c>
      <c r="P245" s="89">
        <v>0.05</v>
      </c>
      <c r="Q245" s="249">
        <f t="shared" si="19"/>
        <v>375</v>
      </c>
    </row>
    <row r="246" spans="2:17" x14ac:dyDescent="0.25">
      <c r="B246" s="11">
        <v>243</v>
      </c>
      <c r="C246" s="244" t="s">
        <v>1747</v>
      </c>
      <c r="D246" s="237"/>
      <c r="E246" s="11"/>
      <c r="F246" s="152">
        <v>40183</v>
      </c>
      <c r="G246" s="58">
        <v>44480</v>
      </c>
      <c r="H246" s="5">
        <f t="shared" si="15"/>
        <v>11.772602739726027</v>
      </c>
      <c r="I246" s="11">
        <v>3</v>
      </c>
      <c r="J246" s="87">
        <v>0.05</v>
      </c>
      <c r="K246" s="88">
        <f t="shared" si="16"/>
        <v>0.31666666666666665</v>
      </c>
      <c r="L246" s="249">
        <v>7718</v>
      </c>
      <c r="M246" s="249">
        <v>0</v>
      </c>
      <c r="N246" s="249">
        <f t="shared" si="17"/>
        <v>28772.633515981735</v>
      </c>
      <c r="O246" s="249">
        <f t="shared" si="18"/>
        <v>0</v>
      </c>
      <c r="P246" s="89">
        <v>0.05</v>
      </c>
      <c r="Q246" s="249">
        <f t="shared" si="19"/>
        <v>0</v>
      </c>
    </row>
    <row r="247" spans="2:17" x14ac:dyDescent="0.25">
      <c r="B247" s="11">
        <v>244</v>
      </c>
      <c r="C247" s="244" t="s">
        <v>1892</v>
      </c>
      <c r="D247" s="237"/>
      <c r="E247" s="11"/>
      <c r="F247" s="152">
        <v>40196</v>
      </c>
      <c r="G247" s="58">
        <v>44480</v>
      </c>
      <c r="H247" s="5">
        <f t="shared" si="15"/>
        <v>11.736986301369862</v>
      </c>
      <c r="I247" s="11">
        <v>3</v>
      </c>
      <c r="J247" s="87">
        <v>0.05</v>
      </c>
      <c r="K247" s="88">
        <f t="shared" si="16"/>
        <v>0.31666666666666665</v>
      </c>
      <c r="L247" s="249">
        <v>40000</v>
      </c>
      <c r="M247" s="249">
        <v>0</v>
      </c>
      <c r="N247" s="249">
        <f t="shared" si="17"/>
        <v>148668.49315068492</v>
      </c>
      <c r="O247" s="249">
        <f t="shared" si="18"/>
        <v>0</v>
      </c>
      <c r="P247" s="89">
        <v>0.05</v>
      </c>
      <c r="Q247" s="249">
        <f t="shared" si="19"/>
        <v>0</v>
      </c>
    </row>
    <row r="248" spans="2:17" x14ac:dyDescent="0.25">
      <c r="B248" s="11">
        <v>245</v>
      </c>
      <c r="C248" s="244" t="s">
        <v>1893</v>
      </c>
      <c r="D248" s="237"/>
      <c r="E248" s="11"/>
      <c r="F248" s="152">
        <v>40211</v>
      </c>
      <c r="G248" s="58">
        <v>44480</v>
      </c>
      <c r="H248" s="5">
        <f t="shared" si="15"/>
        <v>11.695890410958905</v>
      </c>
      <c r="I248" s="11">
        <v>3</v>
      </c>
      <c r="J248" s="87">
        <v>0.05</v>
      </c>
      <c r="K248" s="88">
        <f t="shared" si="16"/>
        <v>0.31666666666666665</v>
      </c>
      <c r="L248" s="249">
        <v>1100</v>
      </c>
      <c r="M248" s="249">
        <v>0</v>
      </c>
      <c r="N248" s="249">
        <f t="shared" si="17"/>
        <v>4074.0684931506848</v>
      </c>
      <c r="O248" s="249">
        <f t="shared" si="18"/>
        <v>0</v>
      </c>
      <c r="P248" s="89">
        <v>0.05</v>
      </c>
      <c r="Q248" s="249">
        <f t="shared" si="19"/>
        <v>0</v>
      </c>
    </row>
    <row r="249" spans="2:17" x14ac:dyDescent="0.25">
      <c r="B249" s="11">
        <v>246</v>
      </c>
      <c r="C249" s="244" t="s">
        <v>1894</v>
      </c>
      <c r="D249" s="237"/>
      <c r="E249" s="11"/>
      <c r="F249" s="152">
        <v>40218</v>
      </c>
      <c r="G249" s="58">
        <v>44480</v>
      </c>
      <c r="H249" s="5">
        <f t="shared" si="15"/>
        <v>11.676712328767124</v>
      </c>
      <c r="I249" s="11">
        <v>5</v>
      </c>
      <c r="J249" s="87">
        <v>0.05</v>
      </c>
      <c r="K249" s="88">
        <f t="shared" si="16"/>
        <v>0.19</v>
      </c>
      <c r="L249" s="249">
        <v>42000</v>
      </c>
      <c r="M249" s="249">
        <v>1250</v>
      </c>
      <c r="N249" s="249">
        <f t="shared" si="17"/>
        <v>93180.164383561656</v>
      </c>
      <c r="O249" s="249">
        <f t="shared" si="18"/>
        <v>0</v>
      </c>
      <c r="P249" s="89">
        <v>0.05</v>
      </c>
      <c r="Q249" s="249">
        <f t="shared" si="19"/>
        <v>2100</v>
      </c>
    </row>
    <row r="250" spans="2:17" x14ac:dyDescent="0.25">
      <c r="B250" s="11">
        <v>247</v>
      </c>
      <c r="C250" s="244" t="s">
        <v>1895</v>
      </c>
      <c r="D250" s="237"/>
      <c r="E250" s="11"/>
      <c r="F250" s="152">
        <v>40229</v>
      </c>
      <c r="G250" s="58">
        <v>44480</v>
      </c>
      <c r="H250" s="5">
        <f t="shared" si="15"/>
        <v>11.646575342465754</v>
      </c>
      <c r="I250" s="11">
        <v>5</v>
      </c>
      <c r="J250" s="87">
        <v>0.05</v>
      </c>
      <c r="K250" s="88">
        <f t="shared" si="16"/>
        <v>0.19</v>
      </c>
      <c r="L250" s="249">
        <v>18563</v>
      </c>
      <c r="M250" s="249">
        <v>0</v>
      </c>
      <c r="N250" s="249">
        <f t="shared" si="17"/>
        <v>41077.121835616446</v>
      </c>
      <c r="O250" s="249">
        <f t="shared" si="18"/>
        <v>0</v>
      </c>
      <c r="P250" s="89">
        <v>0.05</v>
      </c>
      <c r="Q250" s="249">
        <f t="shared" si="19"/>
        <v>0</v>
      </c>
    </row>
    <row r="251" spans="2:17" x14ac:dyDescent="0.25">
      <c r="B251" s="11">
        <v>248</v>
      </c>
      <c r="C251" s="244" t="s">
        <v>1716</v>
      </c>
      <c r="D251" s="237"/>
      <c r="E251" s="11"/>
      <c r="F251" s="152">
        <v>40235</v>
      </c>
      <c r="G251" s="58">
        <v>44480</v>
      </c>
      <c r="H251" s="5">
        <f t="shared" si="15"/>
        <v>11.63013698630137</v>
      </c>
      <c r="I251" s="11">
        <v>3</v>
      </c>
      <c r="J251" s="87">
        <v>0.05</v>
      </c>
      <c r="K251" s="88">
        <f t="shared" si="16"/>
        <v>0.31666666666666665</v>
      </c>
      <c r="L251" s="249">
        <v>2180</v>
      </c>
      <c r="M251" s="249">
        <v>0</v>
      </c>
      <c r="N251" s="249">
        <f t="shared" si="17"/>
        <v>8028.6712328767117</v>
      </c>
      <c r="O251" s="249">
        <f t="shared" si="18"/>
        <v>0</v>
      </c>
      <c r="P251" s="89">
        <v>0.05</v>
      </c>
      <c r="Q251" s="249">
        <f t="shared" si="19"/>
        <v>0</v>
      </c>
    </row>
    <row r="252" spans="2:17" x14ac:dyDescent="0.25">
      <c r="B252" s="11">
        <v>249</v>
      </c>
      <c r="C252" s="244" t="s">
        <v>1896</v>
      </c>
      <c r="D252" s="237"/>
      <c r="E252" s="11"/>
      <c r="F252" s="152">
        <v>40249</v>
      </c>
      <c r="G252" s="58">
        <v>44480</v>
      </c>
      <c r="H252" s="5">
        <f t="shared" si="15"/>
        <v>11.591780821917808</v>
      </c>
      <c r="I252" s="11">
        <v>5</v>
      </c>
      <c r="J252" s="87">
        <v>0.05</v>
      </c>
      <c r="K252" s="88">
        <f t="shared" si="16"/>
        <v>0.19</v>
      </c>
      <c r="L252" s="249">
        <v>41700</v>
      </c>
      <c r="M252" s="249">
        <v>0</v>
      </c>
      <c r="N252" s="249">
        <f t="shared" si="17"/>
        <v>91841.679452054799</v>
      </c>
      <c r="O252" s="249">
        <f t="shared" si="18"/>
        <v>0</v>
      </c>
      <c r="P252" s="89">
        <v>0.05</v>
      </c>
      <c r="Q252" s="249">
        <f t="shared" si="19"/>
        <v>0</v>
      </c>
    </row>
    <row r="253" spans="2:17" x14ac:dyDescent="0.25">
      <c r="B253" s="11">
        <v>250</v>
      </c>
      <c r="C253" s="244" t="s">
        <v>1716</v>
      </c>
      <c r="D253" s="237"/>
      <c r="E253" s="11"/>
      <c r="F253" s="152">
        <v>40268</v>
      </c>
      <c r="G253" s="58">
        <v>44480</v>
      </c>
      <c r="H253" s="5">
        <f t="shared" si="15"/>
        <v>11.53972602739726</v>
      </c>
      <c r="I253" s="11">
        <v>3</v>
      </c>
      <c r="J253" s="87">
        <v>0.05</v>
      </c>
      <c r="K253" s="88">
        <f t="shared" si="16"/>
        <v>0.31666666666666665</v>
      </c>
      <c r="L253" s="249">
        <v>25921</v>
      </c>
      <c r="M253" s="249">
        <v>465</v>
      </c>
      <c r="N253" s="249">
        <f t="shared" si="17"/>
        <v>94721.725479452041</v>
      </c>
      <c r="O253" s="249">
        <f t="shared" si="18"/>
        <v>0</v>
      </c>
      <c r="P253" s="89">
        <v>0.05</v>
      </c>
      <c r="Q253" s="249">
        <f t="shared" si="19"/>
        <v>1296.0500000000002</v>
      </c>
    </row>
    <row r="254" spans="2:17" x14ac:dyDescent="0.25">
      <c r="B254" s="11">
        <v>251</v>
      </c>
      <c r="C254" s="244" t="s">
        <v>1747</v>
      </c>
      <c r="D254" s="237"/>
      <c r="E254" s="11"/>
      <c r="F254" s="152">
        <v>40268</v>
      </c>
      <c r="G254" s="58">
        <v>44480</v>
      </c>
      <c r="H254" s="5">
        <f t="shared" si="15"/>
        <v>11.53972602739726</v>
      </c>
      <c r="I254" s="11">
        <v>3</v>
      </c>
      <c r="J254" s="87">
        <v>0.05</v>
      </c>
      <c r="K254" s="88">
        <f t="shared" si="16"/>
        <v>0.31666666666666665</v>
      </c>
      <c r="L254" s="249">
        <v>10720</v>
      </c>
      <c r="M254" s="249">
        <v>3277.3</v>
      </c>
      <c r="N254" s="249">
        <f t="shared" si="17"/>
        <v>39173.523287671225</v>
      </c>
      <c r="O254" s="249">
        <f t="shared" si="18"/>
        <v>0</v>
      </c>
      <c r="P254" s="89">
        <v>0.05</v>
      </c>
      <c r="Q254" s="249">
        <f t="shared" si="19"/>
        <v>536</v>
      </c>
    </row>
    <row r="255" spans="2:17" x14ac:dyDescent="0.25">
      <c r="B255" s="11">
        <v>252</v>
      </c>
      <c r="C255" s="244" t="s">
        <v>1706</v>
      </c>
      <c r="D255" s="237"/>
      <c r="E255" s="11"/>
      <c r="F255" s="152">
        <v>40454</v>
      </c>
      <c r="G255" s="58">
        <v>44480</v>
      </c>
      <c r="H255" s="5">
        <f t="shared" si="15"/>
        <v>11.03013698630137</v>
      </c>
      <c r="I255" s="11">
        <v>3</v>
      </c>
      <c r="J255" s="87">
        <v>0.05</v>
      </c>
      <c r="K255" s="88">
        <f t="shared" si="16"/>
        <v>0.31666666666666665</v>
      </c>
      <c r="L255" s="249">
        <v>10000</v>
      </c>
      <c r="M255" s="249">
        <v>7983.62</v>
      </c>
      <c r="N255" s="249">
        <f t="shared" si="17"/>
        <v>34928.767123287667</v>
      </c>
      <c r="O255" s="249">
        <f t="shared" si="18"/>
        <v>0</v>
      </c>
      <c r="P255" s="89">
        <v>0.05</v>
      </c>
      <c r="Q255" s="249">
        <f t="shared" si="19"/>
        <v>500</v>
      </c>
    </row>
    <row r="256" spans="2:17" x14ac:dyDescent="0.25">
      <c r="B256" s="11">
        <v>253</v>
      </c>
      <c r="C256" s="244" t="s">
        <v>1897</v>
      </c>
      <c r="D256" s="237"/>
      <c r="E256" s="11"/>
      <c r="F256" s="152">
        <v>40301</v>
      </c>
      <c r="G256" s="58">
        <v>44480</v>
      </c>
      <c r="H256" s="5">
        <f t="shared" si="15"/>
        <v>11.449315068493151</v>
      </c>
      <c r="I256" s="11">
        <v>5</v>
      </c>
      <c r="J256" s="87">
        <v>0.05</v>
      </c>
      <c r="K256" s="88">
        <f t="shared" si="16"/>
        <v>0.19</v>
      </c>
      <c r="L256" s="249">
        <v>332325</v>
      </c>
      <c r="M256" s="249">
        <v>0</v>
      </c>
      <c r="N256" s="249">
        <f t="shared" si="17"/>
        <v>722929.7897260274</v>
      </c>
      <c r="O256" s="249">
        <f t="shared" si="18"/>
        <v>0</v>
      </c>
      <c r="P256" s="89">
        <v>0.05</v>
      </c>
      <c r="Q256" s="249">
        <f t="shared" si="19"/>
        <v>0</v>
      </c>
    </row>
    <row r="257" spans="2:17" x14ac:dyDescent="0.25">
      <c r="B257" s="11">
        <v>254</v>
      </c>
      <c r="C257" s="244" t="s">
        <v>1716</v>
      </c>
      <c r="D257" s="237"/>
      <c r="E257" s="11"/>
      <c r="F257" s="152">
        <v>40329</v>
      </c>
      <c r="G257" s="58">
        <v>44480</v>
      </c>
      <c r="H257" s="5">
        <f t="shared" si="15"/>
        <v>11.372602739726027</v>
      </c>
      <c r="I257" s="11">
        <v>3</v>
      </c>
      <c r="J257" s="87">
        <v>0.05</v>
      </c>
      <c r="K257" s="88">
        <f t="shared" si="16"/>
        <v>0.31666666666666665</v>
      </c>
      <c r="L257" s="249">
        <v>5300</v>
      </c>
      <c r="M257" s="249">
        <v>655.75</v>
      </c>
      <c r="N257" s="249">
        <f t="shared" si="17"/>
        <v>19087.018264840182</v>
      </c>
      <c r="O257" s="249">
        <f t="shared" si="18"/>
        <v>0</v>
      </c>
      <c r="P257" s="89">
        <v>0.05</v>
      </c>
      <c r="Q257" s="249">
        <f t="shared" si="19"/>
        <v>265</v>
      </c>
    </row>
    <row r="258" spans="2:17" x14ac:dyDescent="0.25">
      <c r="B258" s="11">
        <v>255</v>
      </c>
      <c r="C258" s="244" t="s">
        <v>1898</v>
      </c>
      <c r="D258" s="237"/>
      <c r="E258" s="11"/>
      <c r="F258" s="152">
        <v>40417</v>
      </c>
      <c r="G258" s="58">
        <v>44480</v>
      </c>
      <c r="H258" s="5">
        <f t="shared" si="15"/>
        <v>11.131506849315068</v>
      </c>
      <c r="I258" s="11">
        <v>5</v>
      </c>
      <c r="J258" s="87">
        <v>0.05</v>
      </c>
      <c r="K258" s="88">
        <f t="shared" si="16"/>
        <v>0.19</v>
      </c>
      <c r="L258" s="249">
        <v>189250</v>
      </c>
      <c r="M258" s="249">
        <v>4027.84</v>
      </c>
      <c r="N258" s="249">
        <f t="shared" si="17"/>
        <v>400261.15753424657</v>
      </c>
      <c r="O258" s="249">
        <f t="shared" si="18"/>
        <v>0</v>
      </c>
      <c r="P258" s="89">
        <v>0.05</v>
      </c>
      <c r="Q258" s="249">
        <f t="shared" si="19"/>
        <v>9462.5</v>
      </c>
    </row>
    <row r="259" spans="2:17" x14ac:dyDescent="0.25">
      <c r="B259" s="11">
        <v>256</v>
      </c>
      <c r="C259" s="244" t="s">
        <v>1899</v>
      </c>
      <c r="D259" s="237"/>
      <c r="E259" s="11"/>
      <c r="F259" s="152">
        <v>40456</v>
      </c>
      <c r="G259" s="58">
        <v>44480</v>
      </c>
      <c r="H259" s="5">
        <f t="shared" si="15"/>
        <v>11.024657534246575</v>
      </c>
      <c r="I259" s="11">
        <v>5</v>
      </c>
      <c r="J259" s="87">
        <v>0.05</v>
      </c>
      <c r="K259" s="88">
        <f t="shared" si="16"/>
        <v>0.19</v>
      </c>
      <c r="L259" s="249">
        <v>5175</v>
      </c>
      <c r="M259" s="249">
        <v>325</v>
      </c>
      <c r="N259" s="249">
        <f t="shared" si="17"/>
        <v>10839.994520547945</v>
      </c>
      <c r="O259" s="249">
        <f t="shared" si="18"/>
        <v>0</v>
      </c>
      <c r="P259" s="89">
        <v>0.05</v>
      </c>
      <c r="Q259" s="249">
        <f t="shared" si="19"/>
        <v>258.75</v>
      </c>
    </row>
    <row r="260" spans="2:17" x14ac:dyDescent="0.25">
      <c r="B260" s="11">
        <v>257</v>
      </c>
      <c r="C260" s="244" t="s">
        <v>1706</v>
      </c>
      <c r="D260" s="237"/>
      <c r="E260" s="11"/>
      <c r="F260" s="152">
        <v>40464</v>
      </c>
      <c r="G260" s="58">
        <v>44480</v>
      </c>
      <c r="H260" s="5">
        <f t="shared" ref="H260:H323" si="20">(G260-F260)/365</f>
        <v>11.002739726027396</v>
      </c>
      <c r="I260" s="11">
        <v>3</v>
      </c>
      <c r="J260" s="87">
        <v>0.05</v>
      </c>
      <c r="K260" s="88">
        <f t="shared" ref="K260:K323" si="21">(1-J260)/I260</f>
        <v>0.31666666666666665</v>
      </c>
      <c r="L260" s="249">
        <v>7426</v>
      </c>
      <c r="M260" s="249">
        <v>3705.09</v>
      </c>
      <c r="N260" s="249">
        <f t="shared" ref="N260:N323" si="22">L260*K260*H260</f>
        <v>25873.675981735156</v>
      </c>
      <c r="O260" s="249">
        <f t="shared" ref="O260:O323" si="23">MAX(L260-N260,0)</f>
        <v>0</v>
      </c>
      <c r="P260" s="89">
        <v>0.05</v>
      </c>
      <c r="Q260" s="249">
        <f t="shared" ref="Q260:Q323" si="24">IF(M260&lt;=0,0,IF(O260&lt;=J260*L260,J260*L260,O260*(1-P260)))</f>
        <v>371.3</v>
      </c>
    </row>
    <row r="261" spans="2:17" x14ac:dyDescent="0.25">
      <c r="B261" s="11">
        <v>258</v>
      </c>
      <c r="C261" s="244" t="s">
        <v>1900</v>
      </c>
      <c r="D261" s="237"/>
      <c r="E261" s="11"/>
      <c r="F261" s="152">
        <v>40724</v>
      </c>
      <c r="G261" s="58">
        <v>44480</v>
      </c>
      <c r="H261" s="5">
        <f t="shared" si="20"/>
        <v>10.29041095890411</v>
      </c>
      <c r="I261" s="11">
        <v>5</v>
      </c>
      <c r="J261" s="87">
        <v>0.05</v>
      </c>
      <c r="K261" s="88">
        <f t="shared" si="21"/>
        <v>0.19</v>
      </c>
      <c r="L261" s="249">
        <v>80000</v>
      </c>
      <c r="M261" s="249">
        <v>556.61</v>
      </c>
      <c r="N261" s="249">
        <f t="shared" si="22"/>
        <v>156414.24657534246</v>
      </c>
      <c r="O261" s="249">
        <f t="shared" si="23"/>
        <v>0</v>
      </c>
      <c r="P261" s="89">
        <v>0.05</v>
      </c>
      <c r="Q261" s="249">
        <f t="shared" si="24"/>
        <v>4000</v>
      </c>
    </row>
    <row r="262" spans="2:17" x14ac:dyDescent="0.25">
      <c r="B262" s="11">
        <v>259</v>
      </c>
      <c r="C262" s="244" t="s">
        <v>1901</v>
      </c>
      <c r="D262" s="237"/>
      <c r="E262" s="11"/>
      <c r="F262" s="152">
        <v>41057</v>
      </c>
      <c r="G262" s="58">
        <v>44480</v>
      </c>
      <c r="H262" s="5">
        <f t="shared" si="20"/>
        <v>9.3780821917808215</v>
      </c>
      <c r="I262" s="11">
        <v>3</v>
      </c>
      <c r="J262" s="87">
        <v>0.05</v>
      </c>
      <c r="K262" s="88">
        <f t="shared" si="21"/>
        <v>0.31666666666666665</v>
      </c>
      <c r="L262" s="249">
        <v>910</v>
      </c>
      <c r="M262" s="249">
        <v>640</v>
      </c>
      <c r="N262" s="249">
        <f t="shared" si="22"/>
        <v>2702.4506849315062</v>
      </c>
      <c r="O262" s="249">
        <f t="shared" si="23"/>
        <v>0</v>
      </c>
      <c r="P262" s="89">
        <v>0.05</v>
      </c>
      <c r="Q262" s="249">
        <f t="shared" si="24"/>
        <v>45.5</v>
      </c>
    </row>
    <row r="263" spans="2:17" x14ac:dyDescent="0.25">
      <c r="B263" s="11">
        <v>260</v>
      </c>
      <c r="C263" s="244" t="s">
        <v>1902</v>
      </c>
      <c r="D263" s="237"/>
      <c r="E263" s="11"/>
      <c r="F263" s="152">
        <v>41401</v>
      </c>
      <c r="G263" s="58">
        <v>44480</v>
      </c>
      <c r="H263" s="5">
        <f t="shared" si="20"/>
        <v>8.4356164383561651</v>
      </c>
      <c r="I263" s="11">
        <v>3</v>
      </c>
      <c r="J263" s="87">
        <v>0.05</v>
      </c>
      <c r="K263" s="88">
        <f t="shared" si="21"/>
        <v>0.31666666666666665</v>
      </c>
      <c r="L263" s="249">
        <v>0</v>
      </c>
      <c r="M263" s="249">
        <v>5283.8</v>
      </c>
      <c r="N263" s="249">
        <f t="shared" si="22"/>
        <v>0</v>
      </c>
      <c r="O263" s="249">
        <f t="shared" si="23"/>
        <v>0</v>
      </c>
      <c r="P263" s="89">
        <v>0.05</v>
      </c>
      <c r="Q263" s="249">
        <f t="shared" si="24"/>
        <v>0</v>
      </c>
    </row>
    <row r="264" spans="2:17" x14ac:dyDescent="0.25">
      <c r="B264" s="11">
        <v>261</v>
      </c>
      <c r="C264" s="244" t="s">
        <v>1903</v>
      </c>
      <c r="D264" s="237"/>
      <c r="E264" s="11"/>
      <c r="F264" s="152">
        <v>41409</v>
      </c>
      <c r="G264" s="58">
        <v>44480</v>
      </c>
      <c r="H264" s="5">
        <f t="shared" si="20"/>
        <v>8.4136986301369863</v>
      </c>
      <c r="I264" s="11">
        <v>3</v>
      </c>
      <c r="J264" s="87">
        <v>0.05</v>
      </c>
      <c r="K264" s="88">
        <f t="shared" si="21"/>
        <v>0.31666666666666665</v>
      </c>
      <c r="L264" s="249">
        <v>0</v>
      </c>
      <c r="M264" s="249">
        <v>5283.8</v>
      </c>
      <c r="N264" s="249">
        <f t="shared" si="22"/>
        <v>0</v>
      </c>
      <c r="O264" s="249">
        <f t="shared" si="23"/>
        <v>0</v>
      </c>
      <c r="P264" s="89">
        <v>0.05</v>
      </c>
      <c r="Q264" s="249">
        <f t="shared" si="24"/>
        <v>0</v>
      </c>
    </row>
    <row r="265" spans="2:17" x14ac:dyDescent="0.25">
      <c r="B265" s="11">
        <v>262</v>
      </c>
      <c r="C265" s="244" t="s">
        <v>1904</v>
      </c>
      <c r="D265" s="237"/>
      <c r="E265" s="11"/>
      <c r="F265" s="152">
        <v>41418</v>
      </c>
      <c r="G265" s="58">
        <v>44480</v>
      </c>
      <c r="H265" s="5">
        <f t="shared" si="20"/>
        <v>8.3890410958904109</v>
      </c>
      <c r="I265" s="11">
        <v>3</v>
      </c>
      <c r="J265" s="87">
        <v>0.05</v>
      </c>
      <c r="K265" s="88">
        <f t="shared" si="21"/>
        <v>0.31666666666666665</v>
      </c>
      <c r="L265" s="249">
        <v>0</v>
      </c>
      <c r="M265" s="249">
        <v>4186.54</v>
      </c>
      <c r="N265" s="249">
        <f t="shared" si="22"/>
        <v>0</v>
      </c>
      <c r="O265" s="249">
        <f t="shared" si="23"/>
        <v>0</v>
      </c>
      <c r="P265" s="89">
        <v>0.05</v>
      </c>
      <c r="Q265" s="249">
        <f t="shared" si="24"/>
        <v>0</v>
      </c>
    </row>
    <row r="266" spans="2:17" x14ac:dyDescent="0.25">
      <c r="B266" s="11">
        <v>263</v>
      </c>
      <c r="C266" s="244" t="s">
        <v>1905</v>
      </c>
      <c r="D266" s="237"/>
      <c r="E266" s="11"/>
      <c r="F266" s="152">
        <v>41410</v>
      </c>
      <c r="G266" s="58">
        <v>44480</v>
      </c>
      <c r="H266" s="5">
        <f t="shared" si="20"/>
        <v>8.4109589041095898</v>
      </c>
      <c r="I266" s="11">
        <v>3</v>
      </c>
      <c r="J266" s="87">
        <v>0.05</v>
      </c>
      <c r="K266" s="88">
        <f t="shared" si="21"/>
        <v>0.31666666666666665</v>
      </c>
      <c r="L266" s="249">
        <v>65546</v>
      </c>
      <c r="M266" s="249">
        <v>8121.67</v>
      </c>
      <c r="N266" s="249">
        <f t="shared" si="22"/>
        <v>174579.82557077627</v>
      </c>
      <c r="O266" s="249">
        <f t="shared" si="23"/>
        <v>0</v>
      </c>
      <c r="P266" s="89">
        <v>0.05</v>
      </c>
      <c r="Q266" s="249">
        <f t="shared" si="24"/>
        <v>3277.3</v>
      </c>
    </row>
    <row r="267" spans="2:17" x14ac:dyDescent="0.25">
      <c r="B267" s="11">
        <v>264</v>
      </c>
      <c r="C267" s="244" t="s">
        <v>1906</v>
      </c>
      <c r="D267" s="237"/>
      <c r="E267" s="11"/>
      <c r="F267" s="152">
        <v>41447</v>
      </c>
      <c r="G267" s="58">
        <v>44480</v>
      </c>
      <c r="H267" s="5">
        <f t="shared" si="20"/>
        <v>8.3095890410958901</v>
      </c>
      <c r="I267" s="11">
        <v>3</v>
      </c>
      <c r="J267" s="87">
        <v>0.05</v>
      </c>
      <c r="K267" s="88">
        <f t="shared" si="21"/>
        <v>0.31666666666666665</v>
      </c>
      <c r="L267" s="249">
        <v>0</v>
      </c>
      <c r="M267" s="249">
        <v>23445.759999999998</v>
      </c>
      <c r="N267" s="249">
        <f t="shared" si="22"/>
        <v>0</v>
      </c>
      <c r="O267" s="249">
        <f t="shared" si="23"/>
        <v>0</v>
      </c>
      <c r="P267" s="89">
        <v>0.05</v>
      </c>
      <c r="Q267" s="249">
        <f t="shared" si="24"/>
        <v>0</v>
      </c>
    </row>
    <row r="268" spans="2:17" x14ac:dyDescent="0.25">
      <c r="B268" s="11">
        <v>265</v>
      </c>
      <c r="C268" s="244" t="s">
        <v>1907</v>
      </c>
      <c r="D268" s="237"/>
      <c r="E268" s="11"/>
      <c r="F268" s="152">
        <v>41403</v>
      </c>
      <c r="G268" s="58">
        <v>44480</v>
      </c>
      <c r="H268" s="5">
        <f t="shared" si="20"/>
        <v>8.4301369863013704</v>
      </c>
      <c r="I268" s="11">
        <v>3</v>
      </c>
      <c r="J268" s="87">
        <v>0.05</v>
      </c>
      <c r="K268" s="88">
        <f t="shared" si="21"/>
        <v>0.31666666666666665</v>
      </c>
      <c r="L268" s="249">
        <v>0</v>
      </c>
      <c r="M268" s="249">
        <v>8121.67</v>
      </c>
      <c r="N268" s="249">
        <f t="shared" si="22"/>
        <v>0</v>
      </c>
      <c r="O268" s="249">
        <f t="shared" si="23"/>
        <v>0</v>
      </c>
      <c r="P268" s="89">
        <v>0.05</v>
      </c>
      <c r="Q268" s="249">
        <f t="shared" si="24"/>
        <v>0</v>
      </c>
    </row>
    <row r="269" spans="2:17" x14ac:dyDescent="0.25">
      <c r="B269" s="11">
        <v>266</v>
      </c>
      <c r="C269" s="244" t="s">
        <v>1908</v>
      </c>
      <c r="D269" s="237"/>
      <c r="E269" s="11"/>
      <c r="F269" s="152">
        <v>41458</v>
      </c>
      <c r="G269" s="58">
        <v>44480</v>
      </c>
      <c r="H269" s="5">
        <f t="shared" si="20"/>
        <v>8.2794520547945201</v>
      </c>
      <c r="I269" s="11">
        <v>3</v>
      </c>
      <c r="J269" s="87">
        <v>0.05</v>
      </c>
      <c r="K269" s="88">
        <f t="shared" si="21"/>
        <v>0.31666666666666665</v>
      </c>
      <c r="L269" s="249">
        <v>0</v>
      </c>
      <c r="M269" s="249">
        <v>7313.84</v>
      </c>
      <c r="N269" s="249">
        <f t="shared" si="22"/>
        <v>0</v>
      </c>
      <c r="O269" s="249">
        <f t="shared" si="23"/>
        <v>0</v>
      </c>
      <c r="P269" s="89">
        <v>0.05</v>
      </c>
      <c r="Q269" s="249">
        <f t="shared" si="24"/>
        <v>0</v>
      </c>
    </row>
    <row r="270" spans="2:17" x14ac:dyDescent="0.25">
      <c r="B270" s="11">
        <v>267</v>
      </c>
      <c r="C270" s="244" t="s">
        <v>1909</v>
      </c>
      <c r="D270" s="237"/>
      <c r="E270" s="11"/>
      <c r="F270" s="152">
        <v>41478</v>
      </c>
      <c r="G270" s="58">
        <v>44480</v>
      </c>
      <c r="H270" s="5">
        <f t="shared" si="20"/>
        <v>8.2246575342465746</v>
      </c>
      <c r="I270" s="11">
        <v>3</v>
      </c>
      <c r="J270" s="87">
        <v>0.05</v>
      </c>
      <c r="K270" s="88">
        <f t="shared" si="21"/>
        <v>0.31666666666666665</v>
      </c>
      <c r="L270" s="249">
        <v>0</v>
      </c>
      <c r="M270" s="249">
        <v>26173.86</v>
      </c>
      <c r="N270" s="249">
        <f t="shared" si="22"/>
        <v>0</v>
      </c>
      <c r="O270" s="249">
        <f t="shared" si="23"/>
        <v>0</v>
      </c>
      <c r="P270" s="89">
        <v>0.05</v>
      </c>
      <c r="Q270" s="249">
        <f t="shared" si="24"/>
        <v>0</v>
      </c>
    </row>
    <row r="271" spans="2:17" x14ac:dyDescent="0.25">
      <c r="B271" s="11">
        <v>268</v>
      </c>
      <c r="C271" s="244" t="s">
        <v>1910</v>
      </c>
      <c r="D271" s="237"/>
      <c r="E271" s="11"/>
      <c r="F271" s="152">
        <v>41471</v>
      </c>
      <c r="G271" s="58">
        <v>44480</v>
      </c>
      <c r="H271" s="5">
        <f t="shared" si="20"/>
        <v>8.2438356164383571</v>
      </c>
      <c r="I271" s="11">
        <v>3</v>
      </c>
      <c r="J271" s="87">
        <v>0.05</v>
      </c>
      <c r="K271" s="88">
        <f t="shared" si="21"/>
        <v>0.31666666666666665</v>
      </c>
      <c r="L271" s="249">
        <v>0</v>
      </c>
      <c r="M271" s="249">
        <v>120.84</v>
      </c>
      <c r="N271" s="249">
        <f t="shared" si="22"/>
        <v>0</v>
      </c>
      <c r="O271" s="249">
        <f t="shared" si="23"/>
        <v>0</v>
      </c>
      <c r="P271" s="89">
        <v>0.05</v>
      </c>
      <c r="Q271" s="249">
        <f t="shared" si="24"/>
        <v>0</v>
      </c>
    </row>
    <row r="272" spans="2:17" x14ac:dyDescent="0.25">
      <c r="B272" s="11">
        <v>269</v>
      </c>
      <c r="C272" s="244" t="s">
        <v>1911</v>
      </c>
      <c r="D272" s="237"/>
      <c r="E272" s="11"/>
      <c r="F272" s="152">
        <v>41484</v>
      </c>
      <c r="G272" s="58">
        <v>44480</v>
      </c>
      <c r="H272" s="5">
        <f t="shared" si="20"/>
        <v>8.2082191780821923</v>
      </c>
      <c r="I272" s="11">
        <v>3</v>
      </c>
      <c r="J272" s="87">
        <v>0.05</v>
      </c>
      <c r="K272" s="88">
        <f t="shared" si="21"/>
        <v>0.31666666666666665</v>
      </c>
      <c r="L272" s="249">
        <v>0</v>
      </c>
      <c r="M272" s="249">
        <v>0</v>
      </c>
      <c r="N272" s="249">
        <f t="shared" si="22"/>
        <v>0</v>
      </c>
      <c r="O272" s="249">
        <f t="shared" si="23"/>
        <v>0</v>
      </c>
      <c r="P272" s="89">
        <v>0.05</v>
      </c>
      <c r="Q272" s="249">
        <f t="shared" si="24"/>
        <v>0</v>
      </c>
    </row>
    <row r="273" spans="2:17" x14ac:dyDescent="0.25">
      <c r="B273" s="11">
        <v>270</v>
      </c>
      <c r="C273" s="244" t="s">
        <v>1912</v>
      </c>
      <c r="D273" s="237"/>
      <c r="E273" s="11"/>
      <c r="F273" s="152">
        <v>41509</v>
      </c>
      <c r="G273" s="58">
        <v>44480</v>
      </c>
      <c r="H273" s="5">
        <f t="shared" si="20"/>
        <v>8.1397260273972609</v>
      </c>
      <c r="I273" s="11">
        <v>3</v>
      </c>
      <c r="J273" s="87">
        <v>0.05</v>
      </c>
      <c r="K273" s="88">
        <f t="shared" si="21"/>
        <v>0.31666666666666665</v>
      </c>
      <c r="L273" s="249">
        <v>0</v>
      </c>
      <c r="M273" s="249">
        <v>16616.25</v>
      </c>
      <c r="N273" s="249">
        <f t="shared" si="22"/>
        <v>0</v>
      </c>
      <c r="O273" s="249">
        <f t="shared" si="23"/>
        <v>0</v>
      </c>
      <c r="P273" s="89">
        <v>0.05</v>
      </c>
      <c r="Q273" s="249">
        <f t="shared" si="24"/>
        <v>0</v>
      </c>
    </row>
    <row r="274" spans="2:17" x14ac:dyDescent="0.25">
      <c r="B274" s="11">
        <v>271</v>
      </c>
      <c r="C274" s="244" t="s">
        <v>1913</v>
      </c>
      <c r="D274" s="237"/>
      <c r="E274" s="11"/>
      <c r="F274" s="152">
        <v>41516</v>
      </c>
      <c r="G274" s="58">
        <v>44480</v>
      </c>
      <c r="H274" s="5">
        <f t="shared" si="20"/>
        <v>8.1205479452054803</v>
      </c>
      <c r="I274" s="11">
        <v>3</v>
      </c>
      <c r="J274" s="87">
        <v>0.05</v>
      </c>
      <c r="K274" s="88">
        <f t="shared" si="21"/>
        <v>0.31666666666666665</v>
      </c>
      <c r="L274" s="249">
        <v>0</v>
      </c>
      <c r="M274" s="249">
        <v>25655.759999999998</v>
      </c>
      <c r="N274" s="249">
        <f t="shared" si="22"/>
        <v>0</v>
      </c>
      <c r="O274" s="249">
        <f t="shared" si="23"/>
        <v>0</v>
      </c>
      <c r="P274" s="89">
        <v>0.05</v>
      </c>
      <c r="Q274" s="249">
        <f t="shared" si="24"/>
        <v>0</v>
      </c>
    </row>
    <row r="275" spans="2:17" x14ac:dyDescent="0.25">
      <c r="B275" s="11">
        <v>272</v>
      </c>
      <c r="C275" s="244" t="s">
        <v>1914</v>
      </c>
      <c r="D275" s="237"/>
      <c r="E275" s="11"/>
      <c r="F275" s="152">
        <v>41367</v>
      </c>
      <c r="G275" s="58">
        <v>44480</v>
      </c>
      <c r="H275" s="5">
        <f t="shared" si="20"/>
        <v>8.5287671232876718</v>
      </c>
      <c r="I275" s="11">
        <v>3</v>
      </c>
      <c r="J275" s="87">
        <v>0.05</v>
      </c>
      <c r="K275" s="88">
        <f t="shared" si="21"/>
        <v>0.31666666666666665</v>
      </c>
      <c r="L275" s="249">
        <v>14980</v>
      </c>
      <c r="M275" s="249">
        <v>0</v>
      </c>
      <c r="N275" s="249">
        <f t="shared" si="22"/>
        <v>40457.628310502281</v>
      </c>
      <c r="O275" s="249">
        <f t="shared" si="23"/>
        <v>0</v>
      </c>
      <c r="P275" s="89">
        <v>0.05</v>
      </c>
      <c r="Q275" s="249">
        <f t="shared" si="24"/>
        <v>0</v>
      </c>
    </row>
    <row r="276" spans="2:17" x14ac:dyDescent="0.25">
      <c r="B276" s="11">
        <v>273</v>
      </c>
      <c r="C276" s="244" t="s">
        <v>1915</v>
      </c>
      <c r="D276" s="237"/>
      <c r="E276" s="11"/>
      <c r="F276" s="152">
        <v>41381</v>
      </c>
      <c r="G276" s="58">
        <v>44480</v>
      </c>
      <c r="H276" s="5">
        <f t="shared" si="20"/>
        <v>8.4904109589041088</v>
      </c>
      <c r="I276" s="11">
        <v>3</v>
      </c>
      <c r="J276" s="87">
        <v>0.05</v>
      </c>
      <c r="K276" s="88">
        <f t="shared" si="21"/>
        <v>0.31666666666666665</v>
      </c>
      <c r="L276" s="249">
        <v>3455</v>
      </c>
      <c r="M276" s="249">
        <v>2621.1999999999998</v>
      </c>
      <c r="N276" s="249">
        <f t="shared" si="22"/>
        <v>9289.2171232876699</v>
      </c>
      <c r="O276" s="249">
        <f t="shared" si="23"/>
        <v>0</v>
      </c>
      <c r="P276" s="89">
        <v>0.05</v>
      </c>
      <c r="Q276" s="249">
        <f t="shared" si="24"/>
        <v>172.75</v>
      </c>
    </row>
    <row r="277" spans="2:17" x14ac:dyDescent="0.25">
      <c r="B277" s="11">
        <v>274</v>
      </c>
      <c r="C277" s="244" t="s">
        <v>1916</v>
      </c>
      <c r="D277" s="237"/>
      <c r="E277" s="11"/>
      <c r="F277" s="152">
        <v>41373</v>
      </c>
      <c r="G277" s="58">
        <v>44480</v>
      </c>
      <c r="H277" s="5">
        <f t="shared" si="20"/>
        <v>8.5123287671232877</v>
      </c>
      <c r="I277" s="11">
        <v>2</v>
      </c>
      <c r="J277" s="87">
        <v>0.05</v>
      </c>
      <c r="K277" s="88">
        <f t="shared" si="21"/>
        <v>0.47499999999999998</v>
      </c>
      <c r="L277" s="249">
        <v>5456</v>
      </c>
      <c r="M277" s="249">
        <v>0</v>
      </c>
      <c r="N277" s="249">
        <f t="shared" si="22"/>
        <v>22060.551232876711</v>
      </c>
      <c r="O277" s="249">
        <f t="shared" si="23"/>
        <v>0</v>
      </c>
      <c r="P277" s="89">
        <v>0.05</v>
      </c>
      <c r="Q277" s="249">
        <f t="shared" si="24"/>
        <v>0</v>
      </c>
    </row>
    <row r="278" spans="2:17" x14ac:dyDescent="0.25">
      <c r="B278" s="11">
        <v>275</v>
      </c>
      <c r="C278" s="244" t="s">
        <v>1917</v>
      </c>
      <c r="D278" s="237"/>
      <c r="E278" s="11"/>
      <c r="F278" s="152">
        <v>41403</v>
      </c>
      <c r="G278" s="58">
        <v>44480</v>
      </c>
      <c r="H278" s="5">
        <f t="shared" si="20"/>
        <v>8.4301369863013704</v>
      </c>
      <c r="I278" s="11">
        <v>3</v>
      </c>
      <c r="J278" s="87">
        <v>0.05</v>
      </c>
      <c r="K278" s="88">
        <f t="shared" si="21"/>
        <v>0.31666666666666665</v>
      </c>
      <c r="L278" s="249">
        <v>6300</v>
      </c>
      <c r="M278" s="249">
        <v>5417.05</v>
      </c>
      <c r="N278" s="249">
        <f t="shared" si="22"/>
        <v>16818.123287671235</v>
      </c>
      <c r="O278" s="249">
        <f t="shared" si="23"/>
        <v>0</v>
      </c>
      <c r="P278" s="89">
        <v>0.05</v>
      </c>
      <c r="Q278" s="249">
        <f t="shared" si="24"/>
        <v>315</v>
      </c>
    </row>
    <row r="279" spans="2:17" x14ac:dyDescent="0.25">
      <c r="B279" s="11">
        <v>276</v>
      </c>
      <c r="C279" s="244" t="s">
        <v>1918</v>
      </c>
      <c r="D279" s="237"/>
      <c r="E279" s="11"/>
      <c r="F279" s="152">
        <v>41382</v>
      </c>
      <c r="G279" s="58">
        <v>44480</v>
      </c>
      <c r="H279" s="5">
        <f t="shared" si="20"/>
        <v>8.4876712328767123</v>
      </c>
      <c r="I279" s="11">
        <v>2</v>
      </c>
      <c r="J279" s="87">
        <v>0.05</v>
      </c>
      <c r="K279" s="88">
        <f t="shared" si="21"/>
        <v>0.47499999999999998</v>
      </c>
      <c r="L279" s="249">
        <v>8322</v>
      </c>
      <c r="M279" s="249">
        <v>842.4</v>
      </c>
      <c r="N279" s="249">
        <f t="shared" si="22"/>
        <v>33551.339999999997</v>
      </c>
      <c r="O279" s="249">
        <f t="shared" si="23"/>
        <v>0</v>
      </c>
      <c r="P279" s="89">
        <v>0.05</v>
      </c>
      <c r="Q279" s="249">
        <f t="shared" si="24"/>
        <v>416.1</v>
      </c>
    </row>
    <row r="280" spans="2:17" x14ac:dyDescent="0.25">
      <c r="B280" s="11">
        <v>277</v>
      </c>
      <c r="C280" s="244" t="s">
        <v>1919</v>
      </c>
      <c r="D280" s="237"/>
      <c r="E280" s="11"/>
      <c r="F280" s="152">
        <v>41428</v>
      </c>
      <c r="G280" s="58">
        <v>44480</v>
      </c>
      <c r="H280" s="5">
        <f t="shared" si="20"/>
        <v>8.3616438356164391</v>
      </c>
      <c r="I280" s="11">
        <v>3</v>
      </c>
      <c r="J280" s="87">
        <v>0.05</v>
      </c>
      <c r="K280" s="88">
        <f t="shared" si="21"/>
        <v>0.31666666666666665</v>
      </c>
      <c r="L280" s="249">
        <v>33000</v>
      </c>
      <c r="M280" s="249">
        <v>877.8</v>
      </c>
      <c r="N280" s="249">
        <f t="shared" si="22"/>
        <v>87379.178082191793</v>
      </c>
      <c r="O280" s="249">
        <f t="shared" si="23"/>
        <v>0</v>
      </c>
      <c r="P280" s="89">
        <v>0.05</v>
      </c>
      <c r="Q280" s="249">
        <f t="shared" si="24"/>
        <v>1650</v>
      </c>
    </row>
    <row r="281" spans="2:17" x14ac:dyDescent="0.25">
      <c r="B281" s="11">
        <v>278</v>
      </c>
      <c r="C281" s="244" t="s">
        <v>1920</v>
      </c>
      <c r="D281" s="237"/>
      <c r="E281" s="11"/>
      <c r="F281" s="152">
        <v>41429</v>
      </c>
      <c r="G281" s="58">
        <v>44480</v>
      </c>
      <c r="H281" s="5">
        <f t="shared" si="20"/>
        <v>8.3589041095890408</v>
      </c>
      <c r="I281" s="11">
        <v>1</v>
      </c>
      <c r="J281" s="87">
        <v>0.05</v>
      </c>
      <c r="K281" s="88">
        <f t="shared" si="21"/>
        <v>0.95</v>
      </c>
      <c r="L281" s="249">
        <v>0</v>
      </c>
      <c r="M281" s="249">
        <v>4027.84</v>
      </c>
      <c r="N281" s="249">
        <f t="shared" si="22"/>
        <v>0</v>
      </c>
      <c r="O281" s="249">
        <f t="shared" si="23"/>
        <v>0</v>
      </c>
      <c r="P281" s="89">
        <v>0.05</v>
      </c>
      <c r="Q281" s="249">
        <f t="shared" si="24"/>
        <v>0</v>
      </c>
    </row>
    <row r="282" spans="2:17" x14ac:dyDescent="0.25">
      <c r="B282" s="11">
        <v>279</v>
      </c>
      <c r="C282" s="244" t="s">
        <v>1921</v>
      </c>
      <c r="D282" s="237"/>
      <c r="E282" s="11"/>
      <c r="F282" s="152">
        <v>41445</v>
      </c>
      <c r="G282" s="58">
        <v>44480</v>
      </c>
      <c r="H282" s="5">
        <f t="shared" si="20"/>
        <v>8.3150684931506849</v>
      </c>
      <c r="I282" s="11">
        <v>3</v>
      </c>
      <c r="J282" s="87">
        <v>0.05</v>
      </c>
      <c r="K282" s="88">
        <f t="shared" si="21"/>
        <v>0.31666666666666665</v>
      </c>
      <c r="L282" s="249">
        <v>0</v>
      </c>
      <c r="M282" s="249">
        <v>2000</v>
      </c>
      <c r="N282" s="249">
        <f t="shared" si="22"/>
        <v>0</v>
      </c>
      <c r="O282" s="249">
        <f t="shared" si="23"/>
        <v>0</v>
      </c>
      <c r="P282" s="89">
        <v>0.05</v>
      </c>
      <c r="Q282" s="249">
        <f t="shared" si="24"/>
        <v>0</v>
      </c>
    </row>
    <row r="283" spans="2:17" x14ac:dyDescent="0.25">
      <c r="B283" s="11">
        <v>280</v>
      </c>
      <c r="C283" s="244" t="s">
        <v>1922</v>
      </c>
      <c r="D283" s="237"/>
      <c r="E283" s="11"/>
      <c r="F283" s="152">
        <v>41414</v>
      </c>
      <c r="G283" s="58">
        <v>44480</v>
      </c>
      <c r="H283" s="5">
        <f t="shared" si="20"/>
        <v>8.4</v>
      </c>
      <c r="I283" s="11">
        <v>2</v>
      </c>
      <c r="J283" s="87">
        <v>0.05</v>
      </c>
      <c r="K283" s="88">
        <f t="shared" si="21"/>
        <v>0.47499999999999998</v>
      </c>
      <c r="L283" s="249">
        <v>7350</v>
      </c>
      <c r="M283" s="249">
        <v>5761.31</v>
      </c>
      <c r="N283" s="249">
        <f t="shared" si="22"/>
        <v>29326.5</v>
      </c>
      <c r="O283" s="249">
        <f t="shared" si="23"/>
        <v>0</v>
      </c>
      <c r="P283" s="89">
        <v>0.05</v>
      </c>
      <c r="Q283" s="249">
        <f t="shared" si="24"/>
        <v>367.5</v>
      </c>
    </row>
    <row r="284" spans="2:17" x14ac:dyDescent="0.25">
      <c r="B284" s="11">
        <v>281</v>
      </c>
      <c r="C284" s="244" t="s">
        <v>1923</v>
      </c>
      <c r="D284" s="237"/>
      <c r="E284" s="11"/>
      <c r="F284" s="152">
        <v>41459</v>
      </c>
      <c r="G284" s="58">
        <v>44480</v>
      </c>
      <c r="H284" s="5">
        <f t="shared" si="20"/>
        <v>8.2767123287671236</v>
      </c>
      <c r="I284" s="11">
        <v>5</v>
      </c>
      <c r="J284" s="87">
        <v>0.05</v>
      </c>
      <c r="K284" s="88">
        <f t="shared" si="21"/>
        <v>0.19</v>
      </c>
      <c r="L284" s="249">
        <v>8037</v>
      </c>
      <c r="M284" s="249">
        <v>1345.2</v>
      </c>
      <c r="N284" s="249">
        <f t="shared" si="22"/>
        <v>12638.788027397261</v>
      </c>
      <c r="O284" s="249">
        <f t="shared" si="23"/>
        <v>0</v>
      </c>
      <c r="P284" s="89">
        <v>0.05</v>
      </c>
      <c r="Q284" s="249">
        <f t="shared" si="24"/>
        <v>401.85</v>
      </c>
    </row>
    <row r="285" spans="2:17" x14ac:dyDescent="0.25">
      <c r="B285" s="11">
        <v>282</v>
      </c>
      <c r="C285" s="244" t="s">
        <v>1924</v>
      </c>
      <c r="D285" s="237"/>
      <c r="E285" s="11"/>
      <c r="F285" s="152">
        <v>41456</v>
      </c>
      <c r="G285" s="58">
        <v>44480</v>
      </c>
      <c r="H285" s="5">
        <f t="shared" si="20"/>
        <v>8.2849315068493148</v>
      </c>
      <c r="I285" s="11">
        <v>8</v>
      </c>
      <c r="J285" s="87">
        <v>0.05</v>
      </c>
      <c r="K285" s="88">
        <f t="shared" si="21"/>
        <v>0.11874999999999999</v>
      </c>
      <c r="L285" s="249">
        <v>54950</v>
      </c>
      <c r="M285" s="249">
        <v>8019.83</v>
      </c>
      <c r="N285" s="249">
        <f t="shared" si="22"/>
        <v>54061.767123287667</v>
      </c>
      <c r="O285" s="249">
        <f t="shared" si="23"/>
        <v>888.23287671233265</v>
      </c>
      <c r="P285" s="89">
        <v>0.05</v>
      </c>
      <c r="Q285" s="249">
        <f t="shared" si="24"/>
        <v>2747.5</v>
      </c>
    </row>
    <row r="286" spans="2:17" x14ac:dyDescent="0.25">
      <c r="B286" s="11">
        <v>283</v>
      </c>
      <c r="C286" s="244" t="s">
        <v>1925</v>
      </c>
      <c r="D286" s="237"/>
      <c r="E286" s="11"/>
      <c r="F286" s="152">
        <v>41469</v>
      </c>
      <c r="G286" s="58">
        <v>44480</v>
      </c>
      <c r="H286" s="5">
        <f t="shared" si="20"/>
        <v>8.24931506849315</v>
      </c>
      <c r="I286" s="11">
        <v>5</v>
      </c>
      <c r="J286" s="87">
        <v>0.05</v>
      </c>
      <c r="K286" s="88">
        <f t="shared" si="21"/>
        <v>0.19</v>
      </c>
      <c r="L286" s="249">
        <v>4606</v>
      </c>
      <c r="M286" s="249">
        <v>34913.21</v>
      </c>
      <c r="N286" s="249">
        <f t="shared" si="22"/>
        <v>7219.3055890410951</v>
      </c>
      <c r="O286" s="249">
        <f t="shared" si="23"/>
        <v>0</v>
      </c>
      <c r="P286" s="89">
        <v>0.05</v>
      </c>
      <c r="Q286" s="249">
        <f t="shared" si="24"/>
        <v>230.3</v>
      </c>
    </row>
    <row r="287" spans="2:17" x14ac:dyDescent="0.25">
      <c r="B287" s="11">
        <v>284</v>
      </c>
      <c r="C287" s="244" t="s">
        <v>1926</v>
      </c>
      <c r="D287" s="237"/>
      <c r="E287" s="11"/>
      <c r="F287" s="152">
        <v>41472</v>
      </c>
      <c r="G287" s="58">
        <v>44480</v>
      </c>
      <c r="H287" s="5">
        <f t="shared" si="20"/>
        <v>8.2410958904109588</v>
      </c>
      <c r="I287" s="11">
        <v>3</v>
      </c>
      <c r="J287" s="87">
        <v>0.05</v>
      </c>
      <c r="K287" s="88">
        <f t="shared" si="21"/>
        <v>0.31666666666666665</v>
      </c>
      <c r="L287" s="249">
        <v>29400</v>
      </c>
      <c r="M287" s="249">
        <v>4465.25</v>
      </c>
      <c r="N287" s="249">
        <f t="shared" si="22"/>
        <v>76724.602739726033</v>
      </c>
      <c r="O287" s="249">
        <f t="shared" si="23"/>
        <v>0</v>
      </c>
      <c r="P287" s="89">
        <v>0.05</v>
      </c>
      <c r="Q287" s="249">
        <f t="shared" si="24"/>
        <v>1470</v>
      </c>
    </row>
    <row r="288" spans="2:17" x14ac:dyDescent="0.25">
      <c r="B288" s="11">
        <v>285</v>
      </c>
      <c r="C288" s="244" t="s">
        <v>1927</v>
      </c>
      <c r="D288" s="237"/>
      <c r="E288" s="11"/>
      <c r="F288" s="152">
        <v>41477</v>
      </c>
      <c r="G288" s="58">
        <v>44480</v>
      </c>
      <c r="H288" s="5">
        <f t="shared" si="20"/>
        <v>8.2273972602739729</v>
      </c>
      <c r="I288" s="11">
        <v>8</v>
      </c>
      <c r="J288" s="87">
        <v>0.05</v>
      </c>
      <c r="K288" s="88">
        <f t="shared" si="21"/>
        <v>0.11874999999999999</v>
      </c>
      <c r="L288" s="249">
        <v>16644</v>
      </c>
      <c r="M288" s="249">
        <v>0</v>
      </c>
      <c r="N288" s="249">
        <f t="shared" si="22"/>
        <v>16261.244999999999</v>
      </c>
      <c r="O288" s="249">
        <f t="shared" si="23"/>
        <v>382.75500000000102</v>
      </c>
      <c r="P288" s="89">
        <v>0.05</v>
      </c>
      <c r="Q288" s="249">
        <f t="shared" si="24"/>
        <v>0</v>
      </c>
    </row>
    <row r="289" spans="2:17" x14ac:dyDescent="0.25">
      <c r="B289" s="11">
        <v>286</v>
      </c>
      <c r="C289" s="244" t="s">
        <v>1928</v>
      </c>
      <c r="D289" s="237"/>
      <c r="E289" s="11"/>
      <c r="F289" s="152">
        <v>41469</v>
      </c>
      <c r="G289" s="58">
        <v>44480</v>
      </c>
      <c r="H289" s="5">
        <f t="shared" si="20"/>
        <v>8.24931506849315</v>
      </c>
      <c r="I289" s="11">
        <v>5</v>
      </c>
      <c r="J289" s="87">
        <v>0.05</v>
      </c>
      <c r="K289" s="88">
        <f t="shared" si="21"/>
        <v>0.19</v>
      </c>
      <c r="L289" s="249">
        <v>4040</v>
      </c>
      <c r="M289" s="249">
        <v>11329.91</v>
      </c>
      <c r="N289" s="249">
        <f t="shared" si="22"/>
        <v>6332.1742465753423</v>
      </c>
      <c r="O289" s="249">
        <f t="shared" si="23"/>
        <v>0</v>
      </c>
      <c r="P289" s="89">
        <v>0.05</v>
      </c>
      <c r="Q289" s="249">
        <f t="shared" si="24"/>
        <v>202</v>
      </c>
    </row>
    <row r="290" spans="2:17" x14ac:dyDescent="0.25">
      <c r="B290" s="11">
        <v>287</v>
      </c>
      <c r="C290" s="244" t="s">
        <v>1929</v>
      </c>
      <c r="D290" s="237"/>
      <c r="E290" s="11"/>
      <c r="F290" s="152">
        <v>41456</v>
      </c>
      <c r="G290" s="58">
        <v>44480</v>
      </c>
      <c r="H290" s="5">
        <f t="shared" si="20"/>
        <v>8.2849315068493148</v>
      </c>
      <c r="I290" s="11">
        <v>3</v>
      </c>
      <c r="J290" s="87">
        <v>0.05</v>
      </c>
      <c r="K290" s="88">
        <f t="shared" si="21"/>
        <v>0.31666666666666665</v>
      </c>
      <c r="L290" s="249">
        <v>31350</v>
      </c>
      <c r="M290" s="249">
        <v>0</v>
      </c>
      <c r="N290" s="249">
        <f t="shared" si="22"/>
        <v>82248.657534246566</v>
      </c>
      <c r="O290" s="249">
        <f t="shared" si="23"/>
        <v>0</v>
      </c>
      <c r="P290" s="89">
        <v>0.05</v>
      </c>
      <c r="Q290" s="249">
        <f t="shared" si="24"/>
        <v>0</v>
      </c>
    </row>
    <row r="291" spans="2:17" x14ac:dyDescent="0.25">
      <c r="B291" s="11">
        <v>288</v>
      </c>
      <c r="C291" s="244" t="s">
        <v>1930</v>
      </c>
      <c r="D291" s="237"/>
      <c r="E291" s="11"/>
      <c r="F291" s="152">
        <v>41544</v>
      </c>
      <c r="G291" s="58">
        <v>44480</v>
      </c>
      <c r="H291" s="5">
        <f t="shared" si="20"/>
        <v>8.043835616438356</v>
      </c>
      <c r="I291" s="11">
        <v>3</v>
      </c>
      <c r="J291" s="87">
        <v>0.05</v>
      </c>
      <c r="K291" s="88">
        <f t="shared" si="21"/>
        <v>0.31666666666666665</v>
      </c>
      <c r="L291" s="249">
        <v>0</v>
      </c>
      <c r="M291" s="249">
        <v>0</v>
      </c>
      <c r="N291" s="249">
        <f t="shared" si="22"/>
        <v>0</v>
      </c>
      <c r="O291" s="249">
        <f t="shared" si="23"/>
        <v>0</v>
      </c>
      <c r="P291" s="89">
        <v>0.05</v>
      </c>
      <c r="Q291" s="249">
        <f t="shared" si="24"/>
        <v>0</v>
      </c>
    </row>
    <row r="292" spans="2:17" x14ac:dyDescent="0.25">
      <c r="B292" s="11">
        <v>289</v>
      </c>
      <c r="C292" s="244" t="s">
        <v>1931</v>
      </c>
      <c r="D292" s="237"/>
      <c r="E292" s="11"/>
      <c r="F292" s="152">
        <v>41544</v>
      </c>
      <c r="G292" s="58">
        <v>44480</v>
      </c>
      <c r="H292" s="5">
        <f t="shared" si="20"/>
        <v>8.043835616438356</v>
      </c>
      <c r="I292" s="11">
        <v>6</v>
      </c>
      <c r="J292" s="87">
        <v>0.05</v>
      </c>
      <c r="K292" s="88">
        <f t="shared" si="21"/>
        <v>0.15833333333333333</v>
      </c>
      <c r="L292" s="249">
        <v>244000</v>
      </c>
      <c r="M292" s="249">
        <v>74197.22</v>
      </c>
      <c r="N292" s="249">
        <f t="shared" si="22"/>
        <v>310760.18264840177</v>
      </c>
      <c r="O292" s="249">
        <f t="shared" si="23"/>
        <v>0</v>
      </c>
      <c r="P292" s="89">
        <v>0.05</v>
      </c>
      <c r="Q292" s="249">
        <f t="shared" si="24"/>
        <v>12200</v>
      </c>
    </row>
    <row r="293" spans="2:17" x14ac:dyDescent="0.25">
      <c r="B293" s="11">
        <v>290</v>
      </c>
      <c r="C293" s="244" t="s">
        <v>1932</v>
      </c>
      <c r="D293" s="237"/>
      <c r="E293" s="11"/>
      <c r="F293" s="152">
        <v>41522</v>
      </c>
      <c r="G293" s="58">
        <v>44480</v>
      </c>
      <c r="H293" s="5">
        <f t="shared" si="20"/>
        <v>8.1041095890410961</v>
      </c>
      <c r="I293" s="11">
        <v>3</v>
      </c>
      <c r="J293" s="87">
        <v>0.05</v>
      </c>
      <c r="K293" s="88">
        <f t="shared" si="21"/>
        <v>0.31666666666666665</v>
      </c>
      <c r="L293" s="249">
        <v>19600</v>
      </c>
      <c r="M293" s="249">
        <v>0</v>
      </c>
      <c r="N293" s="249">
        <f t="shared" si="22"/>
        <v>50299.506849315068</v>
      </c>
      <c r="O293" s="249">
        <f t="shared" si="23"/>
        <v>0</v>
      </c>
      <c r="P293" s="89">
        <v>0.05</v>
      </c>
      <c r="Q293" s="249">
        <f t="shared" si="24"/>
        <v>0</v>
      </c>
    </row>
    <row r="294" spans="2:17" x14ac:dyDescent="0.25">
      <c r="B294" s="11">
        <v>291</v>
      </c>
      <c r="C294" s="244" t="s">
        <v>1933</v>
      </c>
      <c r="D294" s="237"/>
      <c r="E294" s="11"/>
      <c r="F294" s="152">
        <v>41577</v>
      </c>
      <c r="G294" s="58">
        <v>44480</v>
      </c>
      <c r="H294" s="5">
        <f t="shared" si="20"/>
        <v>7.9534246575342467</v>
      </c>
      <c r="I294" s="11">
        <v>3</v>
      </c>
      <c r="J294" s="87">
        <v>0.05</v>
      </c>
      <c r="K294" s="88">
        <f t="shared" si="21"/>
        <v>0.31666666666666665</v>
      </c>
      <c r="L294" s="249">
        <v>3400</v>
      </c>
      <c r="M294" s="249">
        <v>0</v>
      </c>
      <c r="N294" s="249">
        <f t="shared" si="22"/>
        <v>8563.1872146118712</v>
      </c>
      <c r="O294" s="249">
        <f t="shared" si="23"/>
        <v>0</v>
      </c>
      <c r="P294" s="89">
        <v>0.05</v>
      </c>
      <c r="Q294" s="249">
        <f t="shared" si="24"/>
        <v>0</v>
      </c>
    </row>
    <row r="295" spans="2:17" x14ac:dyDescent="0.25">
      <c r="B295" s="11">
        <v>292</v>
      </c>
      <c r="C295" s="244" t="s">
        <v>1934</v>
      </c>
      <c r="D295" s="237"/>
      <c r="E295" s="11"/>
      <c r="F295" s="152">
        <v>41552</v>
      </c>
      <c r="G295" s="58">
        <v>44480</v>
      </c>
      <c r="H295" s="5">
        <f t="shared" si="20"/>
        <v>8.0219178082191789</v>
      </c>
      <c r="I295" s="11">
        <v>3</v>
      </c>
      <c r="J295" s="87">
        <v>0.05</v>
      </c>
      <c r="K295" s="88">
        <f t="shared" si="21"/>
        <v>0.31666666666666665</v>
      </c>
      <c r="L295" s="249">
        <v>62700</v>
      </c>
      <c r="M295" s="249">
        <v>0</v>
      </c>
      <c r="N295" s="249">
        <f t="shared" si="22"/>
        <v>159275.17808219179</v>
      </c>
      <c r="O295" s="249">
        <f t="shared" si="23"/>
        <v>0</v>
      </c>
      <c r="P295" s="89">
        <v>0.05</v>
      </c>
      <c r="Q295" s="249">
        <f t="shared" si="24"/>
        <v>0</v>
      </c>
    </row>
    <row r="296" spans="2:17" x14ac:dyDescent="0.25">
      <c r="B296" s="11">
        <v>293</v>
      </c>
      <c r="C296" s="244" t="s">
        <v>1935</v>
      </c>
      <c r="D296" s="237"/>
      <c r="E296" s="11"/>
      <c r="F296" s="152">
        <v>41364</v>
      </c>
      <c r="G296" s="58">
        <v>44480</v>
      </c>
      <c r="H296" s="5">
        <f t="shared" si="20"/>
        <v>8.536986301369863</v>
      </c>
      <c r="I296" s="11">
        <v>3</v>
      </c>
      <c r="J296" s="87">
        <v>0.05</v>
      </c>
      <c r="K296" s="88">
        <f t="shared" si="21"/>
        <v>0.31666666666666665</v>
      </c>
      <c r="L296" s="249">
        <v>0</v>
      </c>
      <c r="M296" s="249">
        <v>0</v>
      </c>
      <c r="N296" s="249">
        <f t="shared" si="22"/>
        <v>0</v>
      </c>
      <c r="O296" s="249">
        <f t="shared" si="23"/>
        <v>0</v>
      </c>
      <c r="P296" s="89">
        <v>0.05</v>
      </c>
      <c r="Q296" s="249">
        <f t="shared" si="24"/>
        <v>0</v>
      </c>
    </row>
    <row r="297" spans="2:17" x14ac:dyDescent="0.25">
      <c r="B297" s="11">
        <v>294</v>
      </c>
      <c r="C297" s="244" t="s">
        <v>1936</v>
      </c>
      <c r="D297" s="237"/>
      <c r="E297" s="11"/>
      <c r="F297" s="152">
        <v>42089</v>
      </c>
      <c r="G297" s="58">
        <v>44480</v>
      </c>
      <c r="H297" s="5">
        <f t="shared" si="20"/>
        <v>6.5506849315068489</v>
      </c>
      <c r="I297" s="11">
        <v>3</v>
      </c>
      <c r="J297" s="87">
        <v>0.05</v>
      </c>
      <c r="K297" s="88">
        <f t="shared" si="21"/>
        <v>0.31666666666666665</v>
      </c>
      <c r="L297" s="249">
        <v>26091.01</v>
      </c>
      <c r="M297" s="249">
        <v>6564.15</v>
      </c>
      <c r="N297" s="249">
        <f t="shared" si="22"/>
        <v>54122.762250684915</v>
      </c>
      <c r="O297" s="249">
        <f t="shared" si="23"/>
        <v>0</v>
      </c>
      <c r="P297" s="89">
        <v>0.05</v>
      </c>
      <c r="Q297" s="249">
        <f t="shared" si="24"/>
        <v>1304.5505000000001</v>
      </c>
    </row>
    <row r="298" spans="2:17" x14ac:dyDescent="0.25">
      <c r="B298" s="11">
        <v>295</v>
      </c>
      <c r="C298" s="244" t="s">
        <v>1937</v>
      </c>
      <c r="D298" s="237"/>
      <c r="E298" s="11"/>
      <c r="F298" s="152">
        <v>42089</v>
      </c>
      <c r="G298" s="58">
        <v>44480</v>
      </c>
      <c r="H298" s="5">
        <f t="shared" si="20"/>
        <v>6.5506849315068489</v>
      </c>
      <c r="I298" s="11">
        <v>3</v>
      </c>
      <c r="J298" s="87">
        <v>0.05</v>
      </c>
      <c r="K298" s="88">
        <f t="shared" si="21"/>
        <v>0.31666666666666665</v>
      </c>
      <c r="L298" s="249">
        <v>28010.91</v>
      </c>
      <c r="M298" s="249">
        <v>1837</v>
      </c>
      <c r="N298" s="249">
        <f t="shared" si="22"/>
        <v>58105.371250684926</v>
      </c>
      <c r="O298" s="249">
        <f t="shared" si="23"/>
        <v>0</v>
      </c>
      <c r="P298" s="89">
        <v>0.05</v>
      </c>
      <c r="Q298" s="249">
        <f t="shared" si="24"/>
        <v>1400.5455000000002</v>
      </c>
    </row>
    <row r="299" spans="2:17" x14ac:dyDescent="0.25">
      <c r="B299" s="11">
        <v>296</v>
      </c>
      <c r="C299" s="244" t="s">
        <v>1938</v>
      </c>
      <c r="D299" s="237"/>
      <c r="E299" s="11"/>
      <c r="F299" s="152">
        <v>42089</v>
      </c>
      <c r="G299" s="58">
        <v>44480</v>
      </c>
      <c r="H299" s="5">
        <f t="shared" si="20"/>
        <v>6.5506849315068489</v>
      </c>
      <c r="I299" s="11">
        <v>3</v>
      </c>
      <c r="J299" s="87">
        <v>0.05</v>
      </c>
      <c r="K299" s="88">
        <f t="shared" si="21"/>
        <v>0.31666666666666665</v>
      </c>
      <c r="L299" s="249">
        <v>21168.17</v>
      </c>
      <c r="M299" s="249">
        <v>0</v>
      </c>
      <c r="N299" s="249">
        <f t="shared" si="22"/>
        <v>43910.903878082179</v>
      </c>
      <c r="O299" s="249">
        <f t="shared" si="23"/>
        <v>0</v>
      </c>
      <c r="P299" s="89">
        <v>0.05</v>
      </c>
      <c r="Q299" s="249">
        <f t="shared" si="24"/>
        <v>0</v>
      </c>
    </row>
    <row r="300" spans="2:17" x14ac:dyDescent="0.25">
      <c r="B300" s="11">
        <v>297</v>
      </c>
      <c r="C300" s="244" t="s">
        <v>1939</v>
      </c>
      <c r="D300" s="237"/>
      <c r="E300" s="11"/>
      <c r="F300" s="152">
        <v>42089</v>
      </c>
      <c r="G300" s="58">
        <v>44480</v>
      </c>
      <c r="H300" s="5">
        <f t="shared" si="20"/>
        <v>6.5506849315068489</v>
      </c>
      <c r="I300" s="11">
        <v>3</v>
      </c>
      <c r="J300" s="87">
        <v>0.05</v>
      </c>
      <c r="K300" s="88">
        <f t="shared" si="21"/>
        <v>0.31666666666666665</v>
      </c>
      <c r="L300" s="249">
        <v>17229.91</v>
      </c>
      <c r="M300" s="249">
        <v>0</v>
      </c>
      <c r="N300" s="249">
        <f t="shared" si="22"/>
        <v>35741.442072602738</v>
      </c>
      <c r="O300" s="249">
        <f t="shared" si="23"/>
        <v>0</v>
      </c>
      <c r="P300" s="89">
        <v>0.05</v>
      </c>
      <c r="Q300" s="249">
        <f t="shared" si="24"/>
        <v>0</v>
      </c>
    </row>
    <row r="301" spans="2:17" x14ac:dyDescent="0.25">
      <c r="B301" s="11">
        <v>298</v>
      </c>
      <c r="C301" s="244" t="s">
        <v>1940</v>
      </c>
      <c r="D301" s="237"/>
      <c r="E301" s="11"/>
      <c r="F301" s="152">
        <v>41745</v>
      </c>
      <c r="G301" s="58">
        <v>44480</v>
      </c>
      <c r="H301" s="5">
        <f t="shared" si="20"/>
        <v>7.493150684931507</v>
      </c>
      <c r="I301" s="11">
        <v>6</v>
      </c>
      <c r="J301" s="87">
        <v>0.05</v>
      </c>
      <c r="K301" s="88">
        <f t="shared" si="21"/>
        <v>0.15833333333333333</v>
      </c>
      <c r="L301" s="249">
        <v>368454</v>
      </c>
      <c r="M301" s="249">
        <v>315</v>
      </c>
      <c r="N301" s="249">
        <f t="shared" si="22"/>
        <v>437139.54589041095</v>
      </c>
      <c r="O301" s="249">
        <f t="shared" si="23"/>
        <v>0</v>
      </c>
      <c r="P301" s="89">
        <v>0.05</v>
      </c>
      <c r="Q301" s="249">
        <f t="shared" si="24"/>
        <v>18422.7</v>
      </c>
    </row>
    <row r="302" spans="2:17" x14ac:dyDescent="0.25">
      <c r="B302" s="11">
        <v>299</v>
      </c>
      <c r="C302" s="244" t="s">
        <v>1940</v>
      </c>
      <c r="D302" s="237"/>
      <c r="E302" s="11"/>
      <c r="F302" s="152">
        <v>41745</v>
      </c>
      <c r="G302" s="58">
        <v>44480</v>
      </c>
      <c r="H302" s="5">
        <f t="shared" si="20"/>
        <v>7.493150684931507</v>
      </c>
      <c r="I302" s="11">
        <v>6</v>
      </c>
      <c r="J302" s="87">
        <v>0.05</v>
      </c>
      <c r="K302" s="88">
        <f t="shared" si="21"/>
        <v>0.15833333333333333</v>
      </c>
      <c r="L302" s="249">
        <v>368454</v>
      </c>
      <c r="M302" s="249">
        <v>10914</v>
      </c>
      <c r="N302" s="249">
        <f t="shared" si="22"/>
        <v>437139.54589041095</v>
      </c>
      <c r="O302" s="249">
        <f t="shared" si="23"/>
        <v>0</v>
      </c>
      <c r="P302" s="89">
        <v>0.05</v>
      </c>
      <c r="Q302" s="249">
        <f t="shared" si="24"/>
        <v>18422.7</v>
      </c>
    </row>
    <row r="303" spans="2:17" x14ac:dyDescent="0.25">
      <c r="B303" s="11">
        <v>300</v>
      </c>
      <c r="C303" s="244" t="s">
        <v>1940</v>
      </c>
      <c r="D303" s="237"/>
      <c r="E303" s="11"/>
      <c r="F303" s="152">
        <v>41745</v>
      </c>
      <c r="G303" s="58">
        <v>44480</v>
      </c>
      <c r="H303" s="5">
        <f t="shared" si="20"/>
        <v>7.493150684931507</v>
      </c>
      <c r="I303" s="11">
        <v>6</v>
      </c>
      <c r="J303" s="87">
        <v>0.05</v>
      </c>
      <c r="K303" s="88">
        <f t="shared" si="21"/>
        <v>0.15833333333333333</v>
      </c>
      <c r="L303" s="249">
        <v>108341</v>
      </c>
      <c r="M303" s="249">
        <v>599.20000000000005</v>
      </c>
      <c r="N303" s="249">
        <f t="shared" si="22"/>
        <v>128537.44440639268</v>
      </c>
      <c r="O303" s="249">
        <f t="shared" si="23"/>
        <v>0</v>
      </c>
      <c r="P303" s="89">
        <v>0.05</v>
      </c>
      <c r="Q303" s="249">
        <f t="shared" si="24"/>
        <v>5417.05</v>
      </c>
    </row>
    <row r="304" spans="2:17" x14ac:dyDescent="0.25">
      <c r="B304" s="11">
        <v>301</v>
      </c>
      <c r="C304" s="244" t="s">
        <v>1940</v>
      </c>
      <c r="D304" s="237"/>
      <c r="E304" s="11"/>
      <c r="F304" s="152">
        <v>41745</v>
      </c>
      <c r="G304" s="58">
        <v>44480</v>
      </c>
      <c r="H304" s="5">
        <f t="shared" si="20"/>
        <v>7.493150684931507</v>
      </c>
      <c r="I304" s="11">
        <v>6</v>
      </c>
      <c r="J304" s="87">
        <v>0.05</v>
      </c>
      <c r="K304" s="88">
        <f t="shared" si="21"/>
        <v>0.15833333333333333</v>
      </c>
      <c r="L304" s="249">
        <v>108341</v>
      </c>
      <c r="M304" s="249">
        <v>242.8</v>
      </c>
      <c r="N304" s="249">
        <f t="shared" si="22"/>
        <v>128537.44440639268</v>
      </c>
      <c r="O304" s="249">
        <f t="shared" si="23"/>
        <v>0</v>
      </c>
      <c r="P304" s="89">
        <v>0.05</v>
      </c>
      <c r="Q304" s="249">
        <f t="shared" si="24"/>
        <v>5417.05</v>
      </c>
    </row>
    <row r="305" spans="2:17" x14ac:dyDescent="0.25">
      <c r="B305" s="11">
        <v>302</v>
      </c>
      <c r="C305" s="244" t="s">
        <v>1940</v>
      </c>
      <c r="D305" s="237"/>
      <c r="E305" s="11"/>
      <c r="F305" s="152">
        <v>41745</v>
      </c>
      <c r="G305" s="58">
        <v>44480</v>
      </c>
      <c r="H305" s="5">
        <f t="shared" si="20"/>
        <v>7.493150684931507</v>
      </c>
      <c r="I305" s="11">
        <v>6</v>
      </c>
      <c r="J305" s="87">
        <v>0.05</v>
      </c>
      <c r="K305" s="88">
        <f t="shared" si="21"/>
        <v>0.15833333333333333</v>
      </c>
      <c r="L305" s="249">
        <v>102406</v>
      </c>
      <c r="M305" s="249">
        <v>0</v>
      </c>
      <c r="N305" s="249">
        <f t="shared" si="22"/>
        <v>121496.06826484019</v>
      </c>
      <c r="O305" s="249">
        <f t="shared" si="23"/>
        <v>0</v>
      </c>
      <c r="P305" s="89">
        <v>0.05</v>
      </c>
      <c r="Q305" s="249">
        <f t="shared" si="24"/>
        <v>0</v>
      </c>
    </row>
    <row r="306" spans="2:17" x14ac:dyDescent="0.25">
      <c r="B306" s="11">
        <v>303</v>
      </c>
      <c r="C306" s="244" t="s">
        <v>1940</v>
      </c>
      <c r="D306" s="237"/>
      <c r="E306" s="11"/>
      <c r="F306" s="152">
        <v>41745</v>
      </c>
      <c r="G306" s="58">
        <v>44480</v>
      </c>
      <c r="H306" s="5">
        <f t="shared" si="20"/>
        <v>7.493150684931507</v>
      </c>
      <c r="I306" s="11">
        <v>6</v>
      </c>
      <c r="J306" s="87">
        <v>0.05</v>
      </c>
      <c r="K306" s="88">
        <f t="shared" si="21"/>
        <v>0.15833333333333333</v>
      </c>
      <c r="L306" s="249">
        <v>71895</v>
      </c>
      <c r="M306" s="249">
        <v>0</v>
      </c>
      <c r="N306" s="249">
        <f t="shared" si="22"/>
        <v>85297.344178082189</v>
      </c>
      <c r="O306" s="249">
        <f t="shared" si="23"/>
        <v>0</v>
      </c>
      <c r="P306" s="89">
        <v>0.05</v>
      </c>
      <c r="Q306" s="249">
        <f t="shared" si="24"/>
        <v>0</v>
      </c>
    </row>
    <row r="307" spans="2:17" x14ac:dyDescent="0.25">
      <c r="B307" s="11">
        <v>304</v>
      </c>
      <c r="C307" s="244" t="s">
        <v>1940</v>
      </c>
      <c r="D307" s="237"/>
      <c r="E307" s="11"/>
      <c r="F307" s="152">
        <v>41745</v>
      </c>
      <c r="G307" s="58">
        <v>44480</v>
      </c>
      <c r="H307" s="5">
        <f t="shared" si="20"/>
        <v>7.493150684931507</v>
      </c>
      <c r="I307" s="11">
        <v>6</v>
      </c>
      <c r="J307" s="87">
        <v>0.05</v>
      </c>
      <c r="K307" s="88">
        <f t="shared" si="21"/>
        <v>0.15833333333333333</v>
      </c>
      <c r="L307" s="249">
        <v>71895</v>
      </c>
      <c r="M307" s="249">
        <v>447.5</v>
      </c>
      <c r="N307" s="249">
        <f t="shared" si="22"/>
        <v>85297.344178082189</v>
      </c>
      <c r="O307" s="249">
        <f t="shared" si="23"/>
        <v>0</v>
      </c>
      <c r="P307" s="89">
        <v>0.05</v>
      </c>
      <c r="Q307" s="249">
        <f t="shared" si="24"/>
        <v>3594.75</v>
      </c>
    </row>
    <row r="308" spans="2:17" x14ac:dyDescent="0.25">
      <c r="B308" s="11">
        <v>305</v>
      </c>
      <c r="C308" s="244" t="s">
        <v>1940</v>
      </c>
      <c r="D308" s="237"/>
      <c r="E308" s="11"/>
      <c r="F308" s="152">
        <v>41745</v>
      </c>
      <c r="G308" s="58">
        <v>44480</v>
      </c>
      <c r="H308" s="5">
        <f t="shared" si="20"/>
        <v>7.493150684931507</v>
      </c>
      <c r="I308" s="11">
        <v>6</v>
      </c>
      <c r="J308" s="87">
        <v>0.05</v>
      </c>
      <c r="K308" s="88">
        <f t="shared" si="21"/>
        <v>0.15833333333333333</v>
      </c>
      <c r="L308" s="249">
        <v>64767</v>
      </c>
      <c r="M308" s="249">
        <v>997.5</v>
      </c>
      <c r="N308" s="249">
        <f t="shared" si="22"/>
        <v>76840.574315068487</v>
      </c>
      <c r="O308" s="249">
        <f t="shared" si="23"/>
        <v>0</v>
      </c>
      <c r="P308" s="89">
        <v>0.05</v>
      </c>
      <c r="Q308" s="249">
        <f t="shared" si="24"/>
        <v>3238.3500000000004</v>
      </c>
    </row>
    <row r="309" spans="2:17" x14ac:dyDescent="0.25">
      <c r="B309" s="11">
        <v>306</v>
      </c>
      <c r="C309" s="244" t="s">
        <v>1940</v>
      </c>
      <c r="D309" s="237"/>
      <c r="E309" s="11"/>
      <c r="F309" s="152">
        <v>41745</v>
      </c>
      <c r="G309" s="58">
        <v>44480</v>
      </c>
      <c r="H309" s="5">
        <f t="shared" si="20"/>
        <v>7.493150684931507</v>
      </c>
      <c r="I309" s="11">
        <v>6</v>
      </c>
      <c r="J309" s="87">
        <v>0.05</v>
      </c>
      <c r="K309" s="88">
        <f t="shared" si="21"/>
        <v>0.15833333333333333</v>
      </c>
      <c r="L309" s="249">
        <v>64766</v>
      </c>
      <c r="M309" s="249">
        <v>0</v>
      </c>
      <c r="N309" s="249">
        <f t="shared" si="22"/>
        <v>76839.387899543377</v>
      </c>
      <c r="O309" s="249">
        <f t="shared" si="23"/>
        <v>0</v>
      </c>
      <c r="P309" s="89">
        <v>0.05</v>
      </c>
      <c r="Q309" s="249">
        <f t="shared" si="24"/>
        <v>0</v>
      </c>
    </row>
    <row r="310" spans="2:17" x14ac:dyDescent="0.25">
      <c r="B310" s="11">
        <v>307</v>
      </c>
      <c r="C310" s="244" t="s">
        <v>1941</v>
      </c>
      <c r="D310" s="237"/>
      <c r="E310" s="11"/>
      <c r="F310" s="152">
        <v>41745</v>
      </c>
      <c r="G310" s="58">
        <v>44480</v>
      </c>
      <c r="H310" s="5">
        <f t="shared" si="20"/>
        <v>7.493150684931507</v>
      </c>
      <c r="I310" s="11">
        <v>6</v>
      </c>
      <c r="J310" s="87">
        <v>0.05</v>
      </c>
      <c r="K310" s="88">
        <f t="shared" si="21"/>
        <v>0.15833333333333333</v>
      </c>
      <c r="L310" s="249">
        <v>2804045.34</v>
      </c>
      <c r="M310" s="249">
        <v>3622.25</v>
      </c>
      <c r="N310" s="249">
        <f t="shared" si="22"/>
        <v>3326762.9244999997</v>
      </c>
      <c r="O310" s="249">
        <f t="shared" si="23"/>
        <v>0</v>
      </c>
      <c r="P310" s="89">
        <v>0.05</v>
      </c>
      <c r="Q310" s="249">
        <f t="shared" si="24"/>
        <v>140202.26699999999</v>
      </c>
    </row>
    <row r="311" spans="2:17" x14ac:dyDescent="0.25">
      <c r="B311" s="11">
        <v>308</v>
      </c>
      <c r="C311" s="244" t="s">
        <v>1712</v>
      </c>
      <c r="D311" s="237"/>
      <c r="E311" s="11"/>
      <c r="F311" s="152">
        <v>42214</v>
      </c>
      <c r="G311" s="58">
        <v>44480</v>
      </c>
      <c r="H311" s="5">
        <f t="shared" si="20"/>
        <v>6.2082191780821914</v>
      </c>
      <c r="I311" s="11">
        <v>5</v>
      </c>
      <c r="J311" s="87">
        <v>0.05</v>
      </c>
      <c r="K311" s="88">
        <f t="shared" si="21"/>
        <v>0.19</v>
      </c>
      <c r="L311" s="249">
        <v>83250</v>
      </c>
      <c r="M311" s="249">
        <v>450</v>
      </c>
      <c r="N311" s="249">
        <f t="shared" si="22"/>
        <v>98198.506849315061</v>
      </c>
      <c r="O311" s="249">
        <f t="shared" si="23"/>
        <v>0</v>
      </c>
      <c r="P311" s="89">
        <v>0.05</v>
      </c>
      <c r="Q311" s="249">
        <f t="shared" si="24"/>
        <v>4162.5</v>
      </c>
    </row>
    <row r="312" spans="2:17" x14ac:dyDescent="0.25">
      <c r="B312" s="11">
        <v>309</v>
      </c>
      <c r="C312" s="244" t="s">
        <v>1942</v>
      </c>
      <c r="D312" s="237"/>
      <c r="E312" s="11"/>
      <c r="F312" s="152">
        <v>42269</v>
      </c>
      <c r="G312" s="58">
        <v>44480</v>
      </c>
      <c r="H312" s="5">
        <f t="shared" si="20"/>
        <v>6.0575342465753428</v>
      </c>
      <c r="I312" s="11">
        <v>8</v>
      </c>
      <c r="J312" s="87">
        <v>0.05</v>
      </c>
      <c r="K312" s="88">
        <f t="shared" si="21"/>
        <v>0.11874999999999999</v>
      </c>
      <c r="L312" s="249">
        <v>573841.80000000005</v>
      </c>
      <c r="M312" s="249">
        <v>500.05</v>
      </c>
      <c r="N312" s="249">
        <f t="shared" si="22"/>
        <v>412782.87972945208</v>
      </c>
      <c r="O312" s="249">
        <f t="shared" si="23"/>
        <v>161058.92027054797</v>
      </c>
      <c r="P312" s="89">
        <v>0.05</v>
      </c>
      <c r="Q312" s="249">
        <f t="shared" si="24"/>
        <v>153005.97425702057</v>
      </c>
    </row>
    <row r="313" spans="2:17" x14ac:dyDescent="0.25">
      <c r="B313" s="11">
        <v>310</v>
      </c>
      <c r="C313" s="244" t="s">
        <v>1943</v>
      </c>
      <c r="D313" s="237"/>
      <c r="E313" s="11"/>
      <c r="F313" s="152">
        <v>42206</v>
      </c>
      <c r="G313" s="58">
        <v>44480</v>
      </c>
      <c r="H313" s="5">
        <f t="shared" si="20"/>
        <v>6.2301369863013702</v>
      </c>
      <c r="I313" s="11">
        <v>3</v>
      </c>
      <c r="J313" s="87">
        <v>0.05</v>
      </c>
      <c r="K313" s="88">
        <f t="shared" si="21"/>
        <v>0.31666666666666665</v>
      </c>
      <c r="L313" s="249">
        <v>9000</v>
      </c>
      <c r="M313" s="249">
        <v>0</v>
      </c>
      <c r="N313" s="249">
        <f t="shared" si="22"/>
        <v>17755.890410958906</v>
      </c>
      <c r="O313" s="249">
        <f t="shared" si="23"/>
        <v>0</v>
      </c>
      <c r="P313" s="89">
        <v>0.05</v>
      </c>
      <c r="Q313" s="249">
        <f t="shared" si="24"/>
        <v>0</v>
      </c>
    </row>
    <row r="314" spans="2:17" x14ac:dyDescent="0.25">
      <c r="B314" s="11">
        <v>311</v>
      </c>
      <c r="C314" s="244" t="s">
        <v>1944</v>
      </c>
      <c r="D314" s="237"/>
      <c r="E314" s="11"/>
      <c r="F314" s="152">
        <v>42404</v>
      </c>
      <c r="G314" s="58">
        <v>44480</v>
      </c>
      <c r="H314" s="5">
        <f t="shared" si="20"/>
        <v>5.6876712328767125</v>
      </c>
      <c r="I314" s="11">
        <v>10</v>
      </c>
      <c r="J314" s="87">
        <v>0.05</v>
      </c>
      <c r="K314" s="88">
        <f t="shared" si="21"/>
        <v>9.5000000000000001E-2</v>
      </c>
      <c r="L314" s="249">
        <v>11132.1</v>
      </c>
      <c r="M314" s="249">
        <v>3600</v>
      </c>
      <c r="N314" s="249">
        <f t="shared" si="22"/>
        <v>6014.9938684931512</v>
      </c>
      <c r="O314" s="249">
        <f t="shared" si="23"/>
        <v>5117.1061315068491</v>
      </c>
      <c r="P314" s="89">
        <v>0.05</v>
      </c>
      <c r="Q314" s="249">
        <f t="shared" si="24"/>
        <v>4861.250824931506</v>
      </c>
    </row>
    <row r="315" spans="2:17" x14ac:dyDescent="0.25">
      <c r="B315" s="11">
        <v>312</v>
      </c>
      <c r="C315" s="244" t="s">
        <v>1945</v>
      </c>
      <c r="D315" s="237"/>
      <c r="E315" s="11"/>
      <c r="F315" s="152">
        <v>42383</v>
      </c>
      <c r="G315" s="58">
        <v>44480</v>
      </c>
      <c r="H315" s="5">
        <f t="shared" si="20"/>
        <v>5.7452054794520544</v>
      </c>
      <c r="I315" s="11">
        <v>3</v>
      </c>
      <c r="J315" s="87">
        <v>0.05</v>
      </c>
      <c r="K315" s="88">
        <f t="shared" si="21"/>
        <v>0.31666666666666665</v>
      </c>
      <c r="L315" s="249">
        <v>31500</v>
      </c>
      <c r="M315" s="249">
        <v>15045.52</v>
      </c>
      <c r="N315" s="249">
        <f t="shared" si="22"/>
        <v>57308.42465753424</v>
      </c>
      <c r="O315" s="249">
        <f t="shared" si="23"/>
        <v>0</v>
      </c>
      <c r="P315" s="89">
        <v>0.05</v>
      </c>
      <c r="Q315" s="249">
        <f t="shared" si="24"/>
        <v>1575</v>
      </c>
    </row>
    <row r="316" spans="2:17" x14ac:dyDescent="0.25">
      <c r="B316" s="11">
        <v>313</v>
      </c>
      <c r="C316" s="244" t="s">
        <v>1946</v>
      </c>
      <c r="D316" s="237"/>
      <c r="E316" s="11"/>
      <c r="F316" s="152">
        <v>42300</v>
      </c>
      <c r="G316" s="58">
        <v>44480</v>
      </c>
      <c r="H316" s="5">
        <f t="shared" si="20"/>
        <v>5.9726027397260273</v>
      </c>
      <c r="I316" s="11">
        <v>3</v>
      </c>
      <c r="J316" s="87">
        <v>0.05</v>
      </c>
      <c r="K316" s="88">
        <f t="shared" si="21"/>
        <v>0.31666666666666665</v>
      </c>
      <c r="L316" s="249">
        <v>21546</v>
      </c>
      <c r="M316" s="249">
        <v>0</v>
      </c>
      <c r="N316" s="249">
        <f t="shared" si="22"/>
        <v>40750.471232876713</v>
      </c>
      <c r="O316" s="249">
        <f t="shared" si="23"/>
        <v>0</v>
      </c>
      <c r="P316" s="89">
        <v>0.05</v>
      </c>
      <c r="Q316" s="249">
        <f t="shared" si="24"/>
        <v>0</v>
      </c>
    </row>
    <row r="317" spans="2:17" x14ac:dyDescent="0.25">
      <c r="B317" s="11">
        <v>314</v>
      </c>
      <c r="C317" s="244" t="s">
        <v>1947</v>
      </c>
      <c r="D317" s="237"/>
      <c r="E317" s="11"/>
      <c r="F317" s="152">
        <v>42354</v>
      </c>
      <c r="G317" s="58">
        <v>44480</v>
      </c>
      <c r="H317" s="5">
        <f t="shared" si="20"/>
        <v>5.8246575342465752</v>
      </c>
      <c r="I317" s="11">
        <v>3</v>
      </c>
      <c r="J317" s="87">
        <v>0.05</v>
      </c>
      <c r="K317" s="88">
        <f t="shared" si="21"/>
        <v>0.31666666666666665</v>
      </c>
      <c r="L317" s="249">
        <v>33424</v>
      </c>
      <c r="M317" s="249">
        <v>0</v>
      </c>
      <c r="N317" s="249">
        <f t="shared" si="22"/>
        <v>61649.728584474884</v>
      </c>
      <c r="O317" s="249">
        <f t="shared" si="23"/>
        <v>0</v>
      </c>
      <c r="P317" s="89">
        <v>0.05</v>
      </c>
      <c r="Q317" s="249">
        <f t="shared" si="24"/>
        <v>0</v>
      </c>
    </row>
    <row r="318" spans="2:17" x14ac:dyDescent="0.25">
      <c r="B318" s="11">
        <v>315</v>
      </c>
      <c r="C318" s="244" t="s">
        <v>1948</v>
      </c>
      <c r="D318" s="237"/>
      <c r="E318" s="11"/>
      <c r="F318" s="152">
        <v>42396</v>
      </c>
      <c r="G318" s="58">
        <v>44480</v>
      </c>
      <c r="H318" s="5">
        <f t="shared" si="20"/>
        <v>5.7095890410958905</v>
      </c>
      <c r="I318" s="11">
        <v>3</v>
      </c>
      <c r="J318" s="87">
        <v>0.05</v>
      </c>
      <c r="K318" s="88">
        <f t="shared" si="21"/>
        <v>0.31666666666666665</v>
      </c>
      <c r="L318" s="249">
        <v>7900</v>
      </c>
      <c r="M318" s="249">
        <v>0</v>
      </c>
      <c r="N318" s="249">
        <f t="shared" si="22"/>
        <v>14283.488584474886</v>
      </c>
      <c r="O318" s="249">
        <f t="shared" si="23"/>
        <v>0</v>
      </c>
      <c r="P318" s="89">
        <v>0.05</v>
      </c>
      <c r="Q318" s="249">
        <f t="shared" si="24"/>
        <v>0</v>
      </c>
    </row>
    <row r="319" spans="2:17" x14ac:dyDescent="0.25">
      <c r="B319" s="11">
        <v>316</v>
      </c>
      <c r="C319" s="244" t="s">
        <v>1949</v>
      </c>
      <c r="D319" s="237"/>
      <c r="E319" s="11"/>
      <c r="F319" s="152">
        <v>42409</v>
      </c>
      <c r="G319" s="58">
        <v>44480</v>
      </c>
      <c r="H319" s="5">
        <f t="shared" si="20"/>
        <v>5.6739726027397257</v>
      </c>
      <c r="I319" s="11">
        <v>3</v>
      </c>
      <c r="J319" s="87">
        <v>0.05</v>
      </c>
      <c r="K319" s="88">
        <f t="shared" si="21"/>
        <v>0.31666666666666665</v>
      </c>
      <c r="L319" s="249">
        <v>8800</v>
      </c>
      <c r="M319" s="249">
        <v>961.25</v>
      </c>
      <c r="N319" s="249">
        <f t="shared" si="22"/>
        <v>15811.470319634702</v>
      </c>
      <c r="O319" s="249">
        <f t="shared" si="23"/>
        <v>0</v>
      </c>
      <c r="P319" s="89">
        <v>0.05</v>
      </c>
      <c r="Q319" s="249">
        <f t="shared" si="24"/>
        <v>440</v>
      </c>
    </row>
    <row r="320" spans="2:17" x14ac:dyDescent="0.25">
      <c r="B320" s="11">
        <v>317</v>
      </c>
      <c r="C320" s="244" t="s">
        <v>1950</v>
      </c>
      <c r="D320" s="237"/>
      <c r="E320" s="11"/>
      <c r="F320" s="152">
        <v>42332</v>
      </c>
      <c r="G320" s="58">
        <v>44480</v>
      </c>
      <c r="H320" s="5">
        <f t="shared" si="20"/>
        <v>5.8849315068493153</v>
      </c>
      <c r="I320" s="11">
        <v>3</v>
      </c>
      <c r="J320" s="87">
        <v>0.05</v>
      </c>
      <c r="K320" s="88">
        <f t="shared" si="21"/>
        <v>0.31666666666666665</v>
      </c>
      <c r="L320" s="249">
        <v>15000</v>
      </c>
      <c r="M320" s="249">
        <v>0</v>
      </c>
      <c r="N320" s="249">
        <f t="shared" si="22"/>
        <v>27953.424657534248</v>
      </c>
      <c r="O320" s="249">
        <f t="shared" si="23"/>
        <v>0</v>
      </c>
      <c r="P320" s="89">
        <v>0.05</v>
      </c>
      <c r="Q320" s="249">
        <f t="shared" si="24"/>
        <v>0</v>
      </c>
    </row>
    <row r="321" spans="2:17" x14ac:dyDescent="0.25">
      <c r="B321" s="11">
        <v>318</v>
      </c>
      <c r="C321" s="244" t="s">
        <v>1951</v>
      </c>
      <c r="D321" s="237"/>
      <c r="E321" s="11"/>
      <c r="F321" s="152">
        <v>42444</v>
      </c>
      <c r="G321" s="58">
        <v>44480</v>
      </c>
      <c r="H321" s="5">
        <f t="shared" si="20"/>
        <v>5.5780821917808217</v>
      </c>
      <c r="I321" s="11">
        <v>3</v>
      </c>
      <c r="J321" s="87">
        <v>0.05</v>
      </c>
      <c r="K321" s="88">
        <f t="shared" si="21"/>
        <v>0.31666666666666665</v>
      </c>
      <c r="L321" s="249">
        <v>25500</v>
      </c>
      <c r="M321" s="249">
        <v>4127.99</v>
      </c>
      <c r="N321" s="249">
        <f t="shared" si="22"/>
        <v>45043.013698630137</v>
      </c>
      <c r="O321" s="249">
        <f t="shared" si="23"/>
        <v>0</v>
      </c>
      <c r="P321" s="89">
        <v>0.05</v>
      </c>
      <c r="Q321" s="249">
        <f t="shared" si="24"/>
        <v>1275</v>
      </c>
    </row>
    <row r="322" spans="2:17" x14ac:dyDescent="0.25">
      <c r="B322" s="11">
        <v>319</v>
      </c>
      <c r="C322" s="244" t="s">
        <v>1952</v>
      </c>
      <c r="D322" s="237"/>
      <c r="E322" s="11"/>
      <c r="F322" s="152">
        <v>42440</v>
      </c>
      <c r="G322" s="58">
        <v>44480</v>
      </c>
      <c r="H322" s="5">
        <f t="shared" si="20"/>
        <v>5.5890410958904111</v>
      </c>
      <c r="I322" s="11">
        <v>3</v>
      </c>
      <c r="J322" s="87">
        <v>0.05</v>
      </c>
      <c r="K322" s="88">
        <f t="shared" si="21"/>
        <v>0.31666666666666665</v>
      </c>
      <c r="L322" s="249">
        <v>112200</v>
      </c>
      <c r="M322" s="249">
        <v>0</v>
      </c>
      <c r="N322" s="249">
        <f t="shared" si="22"/>
        <v>198578.63013698629</v>
      </c>
      <c r="O322" s="249">
        <f t="shared" si="23"/>
        <v>0</v>
      </c>
      <c r="P322" s="89">
        <v>0.05</v>
      </c>
      <c r="Q322" s="249">
        <f t="shared" si="24"/>
        <v>0</v>
      </c>
    </row>
    <row r="323" spans="2:17" x14ac:dyDescent="0.25">
      <c r="B323" s="11">
        <v>320</v>
      </c>
      <c r="C323" s="244" t="s">
        <v>1953</v>
      </c>
      <c r="D323" s="237"/>
      <c r="E323" s="11"/>
      <c r="F323" s="152">
        <v>42459</v>
      </c>
      <c r="G323" s="58">
        <v>44480</v>
      </c>
      <c r="H323" s="5">
        <f t="shared" si="20"/>
        <v>5.536986301369863</v>
      </c>
      <c r="I323" s="11">
        <v>5</v>
      </c>
      <c r="J323" s="87">
        <v>0.05</v>
      </c>
      <c r="K323" s="88">
        <f t="shared" si="21"/>
        <v>0.19</v>
      </c>
      <c r="L323" s="249">
        <v>459112.5</v>
      </c>
      <c r="M323" s="249">
        <v>0</v>
      </c>
      <c r="N323" s="249">
        <f t="shared" si="22"/>
        <v>482998.92842465756</v>
      </c>
      <c r="O323" s="249">
        <f t="shared" si="23"/>
        <v>0</v>
      </c>
      <c r="P323" s="89">
        <v>0.05</v>
      </c>
      <c r="Q323" s="249">
        <f t="shared" si="24"/>
        <v>0</v>
      </c>
    </row>
    <row r="324" spans="2:17" x14ac:dyDescent="0.25">
      <c r="B324" s="11">
        <v>321</v>
      </c>
      <c r="C324" s="244" t="s">
        <v>1954</v>
      </c>
      <c r="D324" s="237"/>
      <c r="E324" s="11"/>
      <c r="F324" s="152">
        <v>42430</v>
      </c>
      <c r="G324" s="58">
        <v>44480</v>
      </c>
      <c r="H324" s="5">
        <f t="shared" ref="H324:H387" si="25">(G324-F324)/365</f>
        <v>5.6164383561643838</v>
      </c>
      <c r="I324" s="11">
        <v>3</v>
      </c>
      <c r="J324" s="87">
        <v>0.05</v>
      </c>
      <c r="K324" s="88">
        <f t="shared" ref="K324:K387" si="26">(1-J324)/I324</f>
        <v>0.31666666666666665</v>
      </c>
      <c r="L324" s="249">
        <v>15000</v>
      </c>
      <c r="M324" s="249">
        <v>2441.75</v>
      </c>
      <c r="N324" s="249">
        <f t="shared" ref="N324:N387" si="27">L324*K324*H324</f>
        <v>26678.082191780824</v>
      </c>
      <c r="O324" s="249">
        <f t="shared" ref="O324:O387" si="28">MAX(L324-N324,0)</f>
        <v>0</v>
      </c>
      <c r="P324" s="89">
        <v>0.05</v>
      </c>
      <c r="Q324" s="249">
        <f t="shared" ref="Q324:Q352" si="29">IF(M324&lt;=0,0,IF(O324&lt;=J324*L324,J324*L324,O324*(1-P324)))</f>
        <v>750</v>
      </c>
    </row>
    <row r="325" spans="2:17" x14ac:dyDescent="0.25">
      <c r="B325" s="11">
        <v>322</v>
      </c>
      <c r="C325" s="244" t="s">
        <v>1955</v>
      </c>
      <c r="D325" s="237"/>
      <c r="E325" s="11"/>
      <c r="F325" s="152">
        <v>42430</v>
      </c>
      <c r="G325" s="58">
        <v>44480</v>
      </c>
      <c r="H325" s="5">
        <f t="shared" si="25"/>
        <v>5.6164383561643838</v>
      </c>
      <c r="I325" s="11">
        <v>3</v>
      </c>
      <c r="J325" s="87">
        <v>0.05</v>
      </c>
      <c r="K325" s="88">
        <f t="shared" si="26"/>
        <v>0.31666666666666665</v>
      </c>
      <c r="L325" s="249">
        <v>14850</v>
      </c>
      <c r="M325" s="249">
        <v>4410</v>
      </c>
      <c r="N325" s="249">
        <f t="shared" si="27"/>
        <v>26411.301369863017</v>
      </c>
      <c r="O325" s="249">
        <f t="shared" si="28"/>
        <v>0</v>
      </c>
      <c r="P325" s="89">
        <v>0.05</v>
      </c>
      <c r="Q325" s="249">
        <f t="shared" si="29"/>
        <v>742.5</v>
      </c>
    </row>
    <row r="326" spans="2:17" x14ac:dyDescent="0.25">
      <c r="B326" s="11">
        <v>323</v>
      </c>
      <c r="C326" s="244" t="s">
        <v>1956</v>
      </c>
      <c r="D326" s="237"/>
      <c r="E326" s="11"/>
      <c r="F326" s="152">
        <v>42430</v>
      </c>
      <c r="G326" s="58">
        <v>44480</v>
      </c>
      <c r="H326" s="5">
        <f t="shared" si="25"/>
        <v>5.6164383561643838</v>
      </c>
      <c r="I326" s="11">
        <v>3</v>
      </c>
      <c r="J326" s="87">
        <v>0.05</v>
      </c>
      <c r="K326" s="88">
        <f t="shared" si="26"/>
        <v>0.31666666666666665</v>
      </c>
      <c r="L326" s="249">
        <v>8200</v>
      </c>
      <c r="M326" s="249">
        <v>0</v>
      </c>
      <c r="N326" s="249">
        <f t="shared" si="27"/>
        <v>14584.018264840182</v>
      </c>
      <c r="O326" s="249">
        <f t="shared" si="28"/>
        <v>0</v>
      </c>
      <c r="P326" s="89">
        <v>0.05</v>
      </c>
      <c r="Q326" s="249">
        <f t="shared" si="29"/>
        <v>0</v>
      </c>
    </row>
    <row r="327" spans="2:17" x14ac:dyDescent="0.25">
      <c r="B327" s="11">
        <v>324</v>
      </c>
      <c r="C327" s="244" t="s">
        <v>1957</v>
      </c>
      <c r="D327" s="237"/>
      <c r="E327" s="11"/>
      <c r="F327" s="152">
        <v>42450</v>
      </c>
      <c r="G327" s="58">
        <v>44480</v>
      </c>
      <c r="H327" s="5">
        <f t="shared" si="25"/>
        <v>5.5616438356164384</v>
      </c>
      <c r="I327" s="11">
        <v>3</v>
      </c>
      <c r="J327" s="87">
        <v>0.05</v>
      </c>
      <c r="K327" s="88">
        <f t="shared" si="26"/>
        <v>0.31666666666666665</v>
      </c>
      <c r="L327" s="249">
        <v>15350</v>
      </c>
      <c r="M327" s="249">
        <v>1662.95</v>
      </c>
      <c r="N327" s="249">
        <f t="shared" si="27"/>
        <v>27034.223744292234</v>
      </c>
      <c r="O327" s="249">
        <f t="shared" si="28"/>
        <v>0</v>
      </c>
      <c r="P327" s="89">
        <v>0.05</v>
      </c>
      <c r="Q327" s="249">
        <f t="shared" si="29"/>
        <v>767.5</v>
      </c>
    </row>
    <row r="328" spans="2:17" x14ac:dyDescent="0.25">
      <c r="B328" s="11">
        <v>325</v>
      </c>
      <c r="C328" s="244" t="s">
        <v>1958</v>
      </c>
      <c r="D328" s="237"/>
      <c r="E328" s="11"/>
      <c r="F328" s="152">
        <v>42496</v>
      </c>
      <c r="G328" s="58">
        <v>44480</v>
      </c>
      <c r="H328" s="5">
        <f t="shared" si="25"/>
        <v>5.4356164383561643</v>
      </c>
      <c r="I328" s="11">
        <v>3</v>
      </c>
      <c r="J328" s="87">
        <v>0.05</v>
      </c>
      <c r="K328" s="88">
        <f t="shared" si="26"/>
        <v>0.31666666666666665</v>
      </c>
      <c r="L328" s="249">
        <v>10563.24</v>
      </c>
      <c r="M328" s="249">
        <v>54388.46</v>
      </c>
      <c r="N328" s="249">
        <f t="shared" si="27"/>
        <v>18182.278312328766</v>
      </c>
      <c r="O328" s="249">
        <f t="shared" si="28"/>
        <v>0</v>
      </c>
      <c r="P328" s="89">
        <v>0.05</v>
      </c>
      <c r="Q328" s="249">
        <f t="shared" si="29"/>
        <v>528.16200000000003</v>
      </c>
    </row>
    <row r="329" spans="2:17" x14ac:dyDescent="0.25">
      <c r="B329" s="11">
        <v>326</v>
      </c>
      <c r="C329" s="244" t="s">
        <v>1959</v>
      </c>
      <c r="D329" s="237"/>
      <c r="E329" s="11"/>
      <c r="F329" s="152">
        <v>42591</v>
      </c>
      <c r="G329" s="58">
        <v>44480</v>
      </c>
      <c r="H329" s="5">
        <f t="shared" si="25"/>
        <v>5.1753424657534248</v>
      </c>
      <c r="I329" s="11">
        <v>3</v>
      </c>
      <c r="J329" s="87">
        <v>0.05</v>
      </c>
      <c r="K329" s="88">
        <f t="shared" si="26"/>
        <v>0.31666666666666665</v>
      </c>
      <c r="L329" s="249">
        <v>19355</v>
      </c>
      <c r="M329" s="249">
        <v>0</v>
      </c>
      <c r="N329" s="249">
        <f t="shared" si="27"/>
        <v>31720.105251141551</v>
      </c>
      <c r="O329" s="249">
        <f t="shared" si="28"/>
        <v>0</v>
      </c>
      <c r="P329" s="89">
        <v>0.05</v>
      </c>
      <c r="Q329" s="249">
        <f t="shared" si="29"/>
        <v>0</v>
      </c>
    </row>
    <row r="330" spans="2:17" x14ac:dyDescent="0.25">
      <c r="B330" s="11">
        <v>327</v>
      </c>
      <c r="C330" s="244" t="s">
        <v>1960</v>
      </c>
      <c r="D330" s="237"/>
      <c r="E330" s="11"/>
      <c r="F330" s="152">
        <v>42447</v>
      </c>
      <c r="G330" s="58">
        <v>44480</v>
      </c>
      <c r="H330" s="5">
        <f t="shared" si="25"/>
        <v>5.5698630136986305</v>
      </c>
      <c r="I330" s="11">
        <v>3</v>
      </c>
      <c r="J330" s="87">
        <v>0.05</v>
      </c>
      <c r="K330" s="88">
        <f t="shared" si="26"/>
        <v>0.31666666666666665</v>
      </c>
      <c r="L330" s="249">
        <v>0</v>
      </c>
      <c r="M330" s="249">
        <v>0</v>
      </c>
      <c r="N330" s="249">
        <f t="shared" si="27"/>
        <v>0</v>
      </c>
      <c r="O330" s="249">
        <f t="shared" si="28"/>
        <v>0</v>
      </c>
      <c r="P330" s="89">
        <v>0.05</v>
      </c>
      <c r="Q330" s="249">
        <f t="shared" si="29"/>
        <v>0</v>
      </c>
    </row>
    <row r="331" spans="2:17" x14ac:dyDescent="0.25">
      <c r="B331" s="11">
        <v>328</v>
      </c>
      <c r="C331" s="244" t="s">
        <v>1961</v>
      </c>
      <c r="D331" s="237"/>
      <c r="E331" s="11"/>
      <c r="F331" s="152">
        <v>42514</v>
      </c>
      <c r="G331" s="58">
        <v>44480</v>
      </c>
      <c r="H331" s="5">
        <f t="shared" si="25"/>
        <v>5.3863013698630136</v>
      </c>
      <c r="I331" s="11">
        <v>5</v>
      </c>
      <c r="J331" s="87">
        <v>0.05</v>
      </c>
      <c r="K331" s="88">
        <f t="shared" si="26"/>
        <v>0.19</v>
      </c>
      <c r="L331" s="249">
        <v>8370</v>
      </c>
      <c r="M331" s="249">
        <v>2935.7</v>
      </c>
      <c r="N331" s="249">
        <f t="shared" si="27"/>
        <v>8565.8350684931502</v>
      </c>
      <c r="O331" s="249">
        <f t="shared" si="28"/>
        <v>0</v>
      </c>
      <c r="P331" s="89">
        <v>0.05</v>
      </c>
      <c r="Q331" s="249">
        <f t="shared" si="29"/>
        <v>418.5</v>
      </c>
    </row>
    <row r="332" spans="2:17" x14ac:dyDescent="0.25">
      <c r="B332" s="11">
        <v>329</v>
      </c>
      <c r="C332" s="244" t="s">
        <v>1961</v>
      </c>
      <c r="D332" s="237"/>
      <c r="E332" s="11"/>
      <c r="F332" s="152">
        <v>42514</v>
      </c>
      <c r="G332" s="58">
        <v>44480</v>
      </c>
      <c r="H332" s="5">
        <f t="shared" si="25"/>
        <v>5.3863013698630136</v>
      </c>
      <c r="I332" s="11">
        <v>5</v>
      </c>
      <c r="J332" s="87">
        <v>0.05</v>
      </c>
      <c r="K332" s="88">
        <f t="shared" si="26"/>
        <v>0.19</v>
      </c>
      <c r="L332" s="249">
        <v>6870</v>
      </c>
      <c r="M332" s="249">
        <v>0</v>
      </c>
      <c r="N332" s="249">
        <f t="shared" si="27"/>
        <v>7030.7391780821918</v>
      </c>
      <c r="O332" s="249">
        <f t="shared" si="28"/>
        <v>0</v>
      </c>
      <c r="P332" s="89">
        <v>0.05</v>
      </c>
      <c r="Q332" s="249">
        <f t="shared" si="29"/>
        <v>0</v>
      </c>
    </row>
    <row r="333" spans="2:17" x14ac:dyDescent="0.25">
      <c r="B333" s="11">
        <v>330</v>
      </c>
      <c r="C333" s="244" t="s">
        <v>1961</v>
      </c>
      <c r="D333" s="237"/>
      <c r="E333" s="11"/>
      <c r="F333" s="152">
        <v>42514</v>
      </c>
      <c r="G333" s="58">
        <v>44480</v>
      </c>
      <c r="H333" s="5">
        <f t="shared" si="25"/>
        <v>5.3863013698630136</v>
      </c>
      <c r="I333" s="11">
        <v>5</v>
      </c>
      <c r="J333" s="87">
        <v>0.05</v>
      </c>
      <c r="K333" s="88">
        <f t="shared" si="26"/>
        <v>0.19</v>
      </c>
      <c r="L333" s="249">
        <v>6870</v>
      </c>
      <c r="M333" s="249">
        <v>2765.95</v>
      </c>
      <c r="N333" s="249">
        <f t="shared" si="27"/>
        <v>7030.7391780821918</v>
      </c>
      <c r="O333" s="249">
        <f t="shared" si="28"/>
        <v>0</v>
      </c>
      <c r="P333" s="89">
        <v>0.05</v>
      </c>
      <c r="Q333" s="249">
        <f t="shared" si="29"/>
        <v>343.5</v>
      </c>
    </row>
    <row r="334" spans="2:17" x14ac:dyDescent="0.25">
      <c r="B334" s="11">
        <v>331</v>
      </c>
      <c r="C334" s="244" t="s">
        <v>1962</v>
      </c>
      <c r="D334" s="237"/>
      <c r="E334" s="11"/>
      <c r="F334" s="152">
        <v>42534</v>
      </c>
      <c r="G334" s="58">
        <v>44480</v>
      </c>
      <c r="H334" s="5">
        <f t="shared" si="25"/>
        <v>5.3315068493150681</v>
      </c>
      <c r="I334" s="11">
        <v>3</v>
      </c>
      <c r="J334" s="87">
        <v>0.05</v>
      </c>
      <c r="K334" s="88">
        <f t="shared" si="26"/>
        <v>0.31666666666666665</v>
      </c>
      <c r="L334" s="249">
        <v>8467</v>
      </c>
      <c r="M334" s="249">
        <v>0</v>
      </c>
      <c r="N334" s="249">
        <f t="shared" si="27"/>
        <v>14294.92502283105</v>
      </c>
      <c r="O334" s="249">
        <f t="shared" si="28"/>
        <v>0</v>
      </c>
      <c r="P334" s="89">
        <v>0.05</v>
      </c>
      <c r="Q334" s="249">
        <f t="shared" si="29"/>
        <v>0</v>
      </c>
    </row>
    <row r="335" spans="2:17" x14ac:dyDescent="0.25">
      <c r="B335" s="11">
        <v>332</v>
      </c>
      <c r="C335" s="244" t="s">
        <v>1963</v>
      </c>
      <c r="D335" s="237"/>
      <c r="E335" s="11"/>
      <c r="F335" s="152">
        <v>42531</v>
      </c>
      <c r="G335" s="58">
        <v>44480</v>
      </c>
      <c r="H335" s="5">
        <f t="shared" si="25"/>
        <v>5.3397260273972602</v>
      </c>
      <c r="I335" s="11">
        <v>2</v>
      </c>
      <c r="J335" s="87">
        <v>0.05</v>
      </c>
      <c r="K335" s="88">
        <f t="shared" si="26"/>
        <v>0.47499999999999998</v>
      </c>
      <c r="L335" s="249">
        <v>18320</v>
      </c>
      <c r="M335" s="249">
        <v>0</v>
      </c>
      <c r="N335" s="249">
        <f t="shared" si="27"/>
        <v>46466.295890410962</v>
      </c>
      <c r="O335" s="249">
        <f t="shared" si="28"/>
        <v>0</v>
      </c>
      <c r="P335" s="89">
        <v>0.05</v>
      </c>
      <c r="Q335" s="249">
        <f t="shared" si="29"/>
        <v>0</v>
      </c>
    </row>
    <row r="336" spans="2:17" x14ac:dyDescent="0.25">
      <c r="B336" s="11">
        <v>333</v>
      </c>
      <c r="C336" s="244" t="s">
        <v>1963</v>
      </c>
      <c r="D336" s="237"/>
      <c r="E336" s="11"/>
      <c r="F336" s="152">
        <v>42531</v>
      </c>
      <c r="G336" s="58">
        <v>44480</v>
      </c>
      <c r="H336" s="5">
        <f t="shared" si="25"/>
        <v>5.3397260273972602</v>
      </c>
      <c r="I336" s="11">
        <v>2</v>
      </c>
      <c r="J336" s="87">
        <v>0.05</v>
      </c>
      <c r="K336" s="88">
        <f t="shared" si="26"/>
        <v>0.47499999999999998</v>
      </c>
      <c r="L336" s="249">
        <v>18320</v>
      </c>
      <c r="M336" s="249">
        <v>0</v>
      </c>
      <c r="N336" s="249">
        <f t="shared" si="27"/>
        <v>46466.295890410962</v>
      </c>
      <c r="O336" s="249">
        <f t="shared" si="28"/>
        <v>0</v>
      </c>
      <c r="P336" s="89">
        <v>0.05</v>
      </c>
      <c r="Q336" s="249">
        <f t="shared" si="29"/>
        <v>0</v>
      </c>
    </row>
    <row r="337" spans="2:17" x14ac:dyDescent="0.25">
      <c r="B337" s="11">
        <v>334</v>
      </c>
      <c r="C337" s="244" t="s">
        <v>1964</v>
      </c>
      <c r="D337" s="237"/>
      <c r="E337" s="11"/>
      <c r="F337" s="152">
        <v>42567</v>
      </c>
      <c r="G337" s="58">
        <v>44480</v>
      </c>
      <c r="H337" s="5">
        <f t="shared" si="25"/>
        <v>5.2410958904109588</v>
      </c>
      <c r="I337" s="11">
        <v>8</v>
      </c>
      <c r="J337" s="87">
        <v>0.05</v>
      </c>
      <c r="K337" s="88">
        <f t="shared" si="26"/>
        <v>0.11874999999999999</v>
      </c>
      <c r="L337" s="249">
        <v>76250</v>
      </c>
      <c r="M337" s="249">
        <v>0</v>
      </c>
      <c r="N337" s="249">
        <f t="shared" si="27"/>
        <v>47456.485445205479</v>
      </c>
      <c r="O337" s="249">
        <f t="shared" si="28"/>
        <v>28793.514554794521</v>
      </c>
      <c r="P337" s="89">
        <v>0.05</v>
      </c>
      <c r="Q337" s="249">
        <f t="shared" si="29"/>
        <v>0</v>
      </c>
    </row>
    <row r="338" spans="2:17" x14ac:dyDescent="0.25">
      <c r="B338" s="11">
        <v>335</v>
      </c>
      <c r="C338" s="244" t="s">
        <v>1964</v>
      </c>
      <c r="D338" s="250"/>
      <c r="E338" s="11"/>
      <c r="F338" s="152">
        <v>42567</v>
      </c>
      <c r="G338" s="58">
        <v>44480</v>
      </c>
      <c r="H338" s="5">
        <f t="shared" si="25"/>
        <v>5.2410958904109588</v>
      </c>
      <c r="I338" s="11">
        <v>8</v>
      </c>
      <c r="J338" s="87">
        <v>0.05</v>
      </c>
      <c r="K338" s="88">
        <f t="shared" si="26"/>
        <v>0.11874999999999999</v>
      </c>
      <c r="L338" s="249">
        <v>76250</v>
      </c>
      <c r="M338" s="249">
        <v>0</v>
      </c>
      <c r="N338" s="249">
        <f t="shared" si="27"/>
        <v>47456.485445205479</v>
      </c>
      <c r="O338" s="249">
        <f t="shared" si="28"/>
        <v>28793.514554794521</v>
      </c>
      <c r="P338" s="89">
        <v>0.05</v>
      </c>
      <c r="Q338" s="249">
        <f t="shared" si="29"/>
        <v>0</v>
      </c>
    </row>
    <row r="339" spans="2:17" x14ac:dyDescent="0.25">
      <c r="B339" s="11">
        <v>336</v>
      </c>
      <c r="C339" s="244" t="s">
        <v>1964</v>
      </c>
      <c r="D339" s="250"/>
      <c r="E339" s="11"/>
      <c r="F339" s="152">
        <v>42567</v>
      </c>
      <c r="G339" s="58">
        <v>44480</v>
      </c>
      <c r="H339" s="5">
        <f t="shared" si="25"/>
        <v>5.2410958904109588</v>
      </c>
      <c r="I339" s="11">
        <v>8</v>
      </c>
      <c r="J339" s="87">
        <v>0.05</v>
      </c>
      <c r="K339" s="88">
        <f t="shared" si="26"/>
        <v>0.11874999999999999</v>
      </c>
      <c r="L339" s="249">
        <v>76250</v>
      </c>
      <c r="M339" s="249">
        <v>0</v>
      </c>
      <c r="N339" s="249">
        <f t="shared" si="27"/>
        <v>47456.485445205479</v>
      </c>
      <c r="O339" s="249">
        <f t="shared" si="28"/>
        <v>28793.514554794521</v>
      </c>
      <c r="P339" s="89">
        <v>0.05</v>
      </c>
      <c r="Q339" s="249">
        <f t="shared" si="29"/>
        <v>0</v>
      </c>
    </row>
    <row r="340" spans="2:17" x14ac:dyDescent="0.25">
      <c r="B340" s="11">
        <v>337</v>
      </c>
      <c r="C340" s="244" t="s">
        <v>1964</v>
      </c>
      <c r="D340" s="237"/>
      <c r="E340" s="11"/>
      <c r="F340" s="152">
        <v>42567</v>
      </c>
      <c r="G340" s="58">
        <v>44480</v>
      </c>
      <c r="H340" s="5">
        <f t="shared" si="25"/>
        <v>5.2410958904109588</v>
      </c>
      <c r="I340" s="11">
        <v>8</v>
      </c>
      <c r="J340" s="87">
        <v>0.05</v>
      </c>
      <c r="K340" s="88">
        <f t="shared" si="26"/>
        <v>0.11874999999999999</v>
      </c>
      <c r="L340" s="249">
        <v>76250</v>
      </c>
      <c r="M340" s="249">
        <v>0</v>
      </c>
      <c r="N340" s="249">
        <f t="shared" si="27"/>
        <v>47456.485445205479</v>
      </c>
      <c r="O340" s="249">
        <f t="shared" si="28"/>
        <v>28793.514554794521</v>
      </c>
      <c r="P340" s="89">
        <v>0.05</v>
      </c>
      <c r="Q340" s="249">
        <f t="shared" si="29"/>
        <v>0</v>
      </c>
    </row>
    <row r="341" spans="2:17" x14ac:dyDescent="0.25">
      <c r="B341" s="11">
        <v>338</v>
      </c>
      <c r="C341" s="244" t="s">
        <v>1965</v>
      </c>
      <c r="D341" s="237"/>
      <c r="E341" s="11"/>
      <c r="F341" s="152">
        <v>42583</v>
      </c>
      <c r="G341" s="58">
        <v>44480</v>
      </c>
      <c r="H341" s="5">
        <f t="shared" si="25"/>
        <v>5.1972602739726028</v>
      </c>
      <c r="I341" s="11">
        <v>3</v>
      </c>
      <c r="J341" s="87">
        <v>0.05</v>
      </c>
      <c r="K341" s="88">
        <f t="shared" si="26"/>
        <v>0.31666666666666665</v>
      </c>
      <c r="L341" s="249">
        <v>220000</v>
      </c>
      <c r="M341" s="249">
        <v>889.2</v>
      </c>
      <c r="N341" s="249">
        <f t="shared" si="27"/>
        <v>362075.79908675794</v>
      </c>
      <c r="O341" s="249">
        <f t="shared" si="28"/>
        <v>0</v>
      </c>
      <c r="P341" s="89">
        <v>0.05</v>
      </c>
      <c r="Q341" s="249">
        <f t="shared" si="29"/>
        <v>11000</v>
      </c>
    </row>
    <row r="342" spans="2:17" x14ac:dyDescent="0.25">
      <c r="B342" s="11">
        <v>339</v>
      </c>
      <c r="C342" s="244" t="s">
        <v>1966</v>
      </c>
      <c r="D342" s="237"/>
      <c r="E342" s="11"/>
      <c r="F342" s="152">
        <v>42537</v>
      </c>
      <c r="G342" s="58">
        <v>44480</v>
      </c>
      <c r="H342" s="5">
        <f t="shared" si="25"/>
        <v>5.3232876712328769</v>
      </c>
      <c r="I342" s="11">
        <v>8</v>
      </c>
      <c r="J342" s="87">
        <v>0.05</v>
      </c>
      <c r="K342" s="88">
        <f t="shared" si="26"/>
        <v>0.11874999999999999</v>
      </c>
      <c r="L342" s="249">
        <v>8000</v>
      </c>
      <c r="M342" s="249">
        <v>778.09</v>
      </c>
      <c r="N342" s="249">
        <f t="shared" si="27"/>
        <v>5057.1232876712329</v>
      </c>
      <c r="O342" s="249">
        <f t="shared" si="28"/>
        <v>2942.8767123287671</v>
      </c>
      <c r="P342" s="89">
        <v>0.05</v>
      </c>
      <c r="Q342" s="249">
        <f t="shared" si="29"/>
        <v>2795.7328767123286</v>
      </c>
    </row>
    <row r="343" spans="2:17" x14ac:dyDescent="0.25">
      <c r="B343" s="11">
        <v>340</v>
      </c>
      <c r="C343" s="244" t="s">
        <v>1967</v>
      </c>
      <c r="D343" s="237"/>
      <c r="E343" s="11"/>
      <c r="F343" s="152">
        <v>42567</v>
      </c>
      <c r="G343" s="58">
        <v>44480</v>
      </c>
      <c r="H343" s="5">
        <f t="shared" si="25"/>
        <v>5.2410958904109588</v>
      </c>
      <c r="I343" s="11">
        <v>3</v>
      </c>
      <c r="J343" s="87">
        <v>0.05</v>
      </c>
      <c r="K343" s="88">
        <f t="shared" si="26"/>
        <v>0.31666666666666665</v>
      </c>
      <c r="L343" s="249">
        <v>8000</v>
      </c>
      <c r="M343" s="249">
        <v>18580.009999999998</v>
      </c>
      <c r="N343" s="249">
        <f t="shared" si="27"/>
        <v>13277.442922374428</v>
      </c>
      <c r="O343" s="249">
        <f t="shared" si="28"/>
        <v>0</v>
      </c>
      <c r="P343" s="89">
        <v>0.05</v>
      </c>
      <c r="Q343" s="249">
        <f t="shared" si="29"/>
        <v>400</v>
      </c>
    </row>
    <row r="344" spans="2:17" x14ac:dyDescent="0.25">
      <c r="B344" s="11">
        <v>341</v>
      </c>
      <c r="C344" s="244" t="s">
        <v>1968</v>
      </c>
      <c r="D344" s="237"/>
      <c r="E344" s="11"/>
      <c r="F344" s="152">
        <v>42613</v>
      </c>
      <c r="G344" s="58">
        <v>44480</v>
      </c>
      <c r="H344" s="5">
        <f t="shared" si="25"/>
        <v>5.1150684931506847</v>
      </c>
      <c r="I344" s="11">
        <v>5</v>
      </c>
      <c r="J344" s="87">
        <v>0.05</v>
      </c>
      <c r="K344" s="88">
        <f t="shared" si="26"/>
        <v>0.19</v>
      </c>
      <c r="L344" s="249">
        <v>20300</v>
      </c>
      <c r="M344" s="249">
        <v>0</v>
      </c>
      <c r="N344" s="249">
        <f t="shared" si="27"/>
        <v>19728.819178082191</v>
      </c>
      <c r="O344" s="249">
        <f t="shared" si="28"/>
        <v>571.18082191780923</v>
      </c>
      <c r="P344" s="89">
        <v>0.05</v>
      </c>
      <c r="Q344" s="249">
        <f t="shared" si="29"/>
        <v>0</v>
      </c>
    </row>
    <row r="345" spans="2:17" x14ac:dyDescent="0.25">
      <c r="B345" s="11">
        <v>342</v>
      </c>
      <c r="C345" s="244" t="s">
        <v>1968</v>
      </c>
      <c r="D345" s="237"/>
      <c r="E345" s="11"/>
      <c r="F345" s="152">
        <v>42613</v>
      </c>
      <c r="G345" s="58">
        <v>44480</v>
      </c>
      <c r="H345" s="5">
        <f t="shared" si="25"/>
        <v>5.1150684931506847</v>
      </c>
      <c r="I345" s="11">
        <v>5</v>
      </c>
      <c r="J345" s="87">
        <v>0.05</v>
      </c>
      <c r="K345" s="88">
        <f t="shared" si="26"/>
        <v>0.19</v>
      </c>
      <c r="L345" s="249">
        <v>20300</v>
      </c>
      <c r="M345" s="249">
        <v>0</v>
      </c>
      <c r="N345" s="249">
        <f t="shared" si="27"/>
        <v>19728.819178082191</v>
      </c>
      <c r="O345" s="249">
        <f t="shared" si="28"/>
        <v>571.18082191780923</v>
      </c>
      <c r="P345" s="89">
        <v>0.05</v>
      </c>
      <c r="Q345" s="249">
        <f t="shared" si="29"/>
        <v>0</v>
      </c>
    </row>
    <row r="346" spans="2:17" x14ac:dyDescent="0.25">
      <c r="B346" s="11">
        <v>343</v>
      </c>
      <c r="C346" s="244" t="s">
        <v>1968</v>
      </c>
      <c r="D346" s="237"/>
      <c r="E346" s="11"/>
      <c r="F346" s="152">
        <v>42613</v>
      </c>
      <c r="G346" s="58">
        <v>44480</v>
      </c>
      <c r="H346" s="5">
        <f t="shared" si="25"/>
        <v>5.1150684931506847</v>
      </c>
      <c r="I346" s="11">
        <v>5</v>
      </c>
      <c r="J346" s="87">
        <v>0.05</v>
      </c>
      <c r="K346" s="88">
        <f t="shared" si="26"/>
        <v>0.19</v>
      </c>
      <c r="L346" s="249">
        <v>20300</v>
      </c>
      <c r="M346" s="249">
        <v>0</v>
      </c>
      <c r="N346" s="249">
        <f t="shared" si="27"/>
        <v>19728.819178082191</v>
      </c>
      <c r="O346" s="249">
        <f t="shared" si="28"/>
        <v>571.18082191780923</v>
      </c>
      <c r="P346" s="89">
        <v>0.05</v>
      </c>
      <c r="Q346" s="249">
        <f t="shared" si="29"/>
        <v>0</v>
      </c>
    </row>
    <row r="347" spans="2:17" x14ac:dyDescent="0.25">
      <c r="B347" s="11">
        <v>344</v>
      </c>
      <c r="C347" s="244" t="s">
        <v>1968</v>
      </c>
      <c r="D347" s="237"/>
      <c r="E347" s="11"/>
      <c r="F347" s="152">
        <v>42613</v>
      </c>
      <c r="G347" s="58">
        <v>44480</v>
      </c>
      <c r="H347" s="5">
        <f t="shared" si="25"/>
        <v>5.1150684931506847</v>
      </c>
      <c r="I347" s="11">
        <v>5</v>
      </c>
      <c r="J347" s="87">
        <v>0.05</v>
      </c>
      <c r="K347" s="88">
        <f t="shared" si="26"/>
        <v>0.19</v>
      </c>
      <c r="L347" s="249">
        <v>20300</v>
      </c>
      <c r="M347" s="249">
        <v>0</v>
      </c>
      <c r="N347" s="249">
        <f t="shared" si="27"/>
        <v>19728.819178082191</v>
      </c>
      <c r="O347" s="249">
        <f t="shared" si="28"/>
        <v>571.18082191780923</v>
      </c>
      <c r="P347" s="89">
        <v>0.05</v>
      </c>
      <c r="Q347" s="249">
        <f t="shared" si="29"/>
        <v>0</v>
      </c>
    </row>
    <row r="348" spans="2:17" x14ac:dyDescent="0.25">
      <c r="B348" s="11">
        <v>345</v>
      </c>
      <c r="C348" s="244" t="s">
        <v>1969</v>
      </c>
      <c r="D348" s="237"/>
      <c r="E348" s="11"/>
      <c r="F348" s="152">
        <v>42643</v>
      </c>
      <c r="G348" s="58">
        <v>44480</v>
      </c>
      <c r="H348" s="5">
        <f t="shared" si="25"/>
        <v>5.0328767123287674</v>
      </c>
      <c r="I348" s="11">
        <v>3</v>
      </c>
      <c r="J348" s="87">
        <v>0.05</v>
      </c>
      <c r="K348" s="88">
        <f t="shared" si="26"/>
        <v>0.31666666666666665</v>
      </c>
      <c r="L348" s="249">
        <v>48450</v>
      </c>
      <c r="M348" s="249">
        <v>1059</v>
      </c>
      <c r="N348" s="249">
        <f t="shared" si="27"/>
        <v>77216.910958904118</v>
      </c>
      <c r="O348" s="249">
        <f t="shared" si="28"/>
        <v>0</v>
      </c>
      <c r="P348" s="89">
        <v>0.05</v>
      </c>
      <c r="Q348" s="249">
        <f t="shared" si="29"/>
        <v>2422.5</v>
      </c>
    </row>
    <row r="349" spans="2:17" x14ac:dyDescent="0.25">
      <c r="B349" s="11">
        <v>346</v>
      </c>
      <c r="C349" s="244" t="s">
        <v>1969</v>
      </c>
      <c r="D349" s="237"/>
      <c r="E349" s="11"/>
      <c r="F349" s="152">
        <v>42643</v>
      </c>
      <c r="G349" s="58">
        <v>44480</v>
      </c>
      <c r="H349" s="5">
        <f t="shared" si="25"/>
        <v>5.0328767123287674</v>
      </c>
      <c r="I349" s="11">
        <v>3</v>
      </c>
      <c r="J349" s="87">
        <v>0.05</v>
      </c>
      <c r="K349" s="88">
        <f t="shared" si="26"/>
        <v>0.31666666666666665</v>
      </c>
      <c r="L349" s="249">
        <v>48450</v>
      </c>
      <c r="M349" s="249">
        <v>13526.1</v>
      </c>
      <c r="N349" s="249">
        <f t="shared" si="27"/>
        <v>77216.910958904118</v>
      </c>
      <c r="O349" s="249">
        <f t="shared" si="28"/>
        <v>0</v>
      </c>
      <c r="P349" s="89">
        <v>0.05</v>
      </c>
      <c r="Q349" s="249">
        <f t="shared" si="29"/>
        <v>2422.5</v>
      </c>
    </row>
    <row r="350" spans="2:17" x14ac:dyDescent="0.25">
      <c r="B350" s="11">
        <v>347</v>
      </c>
      <c r="C350" s="244" t="s">
        <v>1970</v>
      </c>
      <c r="D350" s="237"/>
      <c r="E350" s="11"/>
      <c r="F350" s="152">
        <v>42980</v>
      </c>
      <c r="G350" s="58">
        <v>44480</v>
      </c>
      <c r="H350" s="5">
        <f t="shared" si="25"/>
        <v>4.1095890410958908</v>
      </c>
      <c r="I350" s="11">
        <v>3</v>
      </c>
      <c r="J350" s="87">
        <v>0.05</v>
      </c>
      <c r="K350" s="88">
        <f t="shared" si="26"/>
        <v>0.31666666666666665</v>
      </c>
      <c r="L350" s="249">
        <v>13125</v>
      </c>
      <c r="M350" s="249">
        <v>0</v>
      </c>
      <c r="N350" s="249">
        <f t="shared" si="27"/>
        <v>17080.479452054795</v>
      </c>
      <c r="O350" s="249">
        <f t="shared" si="28"/>
        <v>0</v>
      </c>
      <c r="P350" s="89">
        <v>0.05</v>
      </c>
      <c r="Q350" s="249">
        <f t="shared" si="29"/>
        <v>0</v>
      </c>
    </row>
    <row r="351" spans="2:17" x14ac:dyDescent="0.25">
      <c r="B351" s="11">
        <v>348</v>
      </c>
      <c r="C351" s="244" t="s">
        <v>1971</v>
      </c>
      <c r="D351" s="237"/>
      <c r="E351" s="11"/>
      <c r="F351" s="152">
        <v>42599</v>
      </c>
      <c r="G351" s="58">
        <v>44480</v>
      </c>
      <c r="H351" s="5">
        <f t="shared" si="25"/>
        <v>5.1534246575342468</v>
      </c>
      <c r="I351" s="11">
        <v>3</v>
      </c>
      <c r="J351" s="87">
        <v>0.05</v>
      </c>
      <c r="K351" s="88">
        <f t="shared" si="26"/>
        <v>0.31666666666666665</v>
      </c>
      <c r="L351" s="249">
        <v>3350</v>
      </c>
      <c r="M351" s="249">
        <v>0</v>
      </c>
      <c r="N351" s="249">
        <f t="shared" si="27"/>
        <v>5466.9246575342468</v>
      </c>
      <c r="O351" s="249">
        <f t="shared" si="28"/>
        <v>0</v>
      </c>
      <c r="P351" s="89">
        <v>0.05</v>
      </c>
      <c r="Q351" s="249">
        <f t="shared" si="29"/>
        <v>0</v>
      </c>
    </row>
    <row r="352" spans="2:17" x14ac:dyDescent="0.25">
      <c r="B352" s="11">
        <v>349</v>
      </c>
      <c r="C352" s="244" t="s">
        <v>1972</v>
      </c>
      <c r="D352" s="237"/>
      <c r="E352" s="11"/>
      <c r="F352" s="152">
        <v>42688</v>
      </c>
      <c r="G352" s="58">
        <v>44480</v>
      </c>
      <c r="H352" s="5">
        <f t="shared" si="25"/>
        <v>4.9095890410958907</v>
      </c>
      <c r="I352" s="11">
        <v>8</v>
      </c>
      <c r="J352" s="87">
        <v>0.05</v>
      </c>
      <c r="K352" s="88">
        <f t="shared" si="26"/>
        <v>0.11874999999999999</v>
      </c>
      <c r="L352" s="249">
        <v>79423</v>
      </c>
      <c r="M352" s="249">
        <v>0</v>
      </c>
      <c r="N352" s="249">
        <f t="shared" si="27"/>
        <v>46304.696986301366</v>
      </c>
      <c r="O352" s="249">
        <f t="shared" si="28"/>
        <v>33118.303013698634</v>
      </c>
      <c r="P352" s="89">
        <v>0.05</v>
      </c>
      <c r="Q352" s="249">
        <f t="shared" si="29"/>
        <v>0</v>
      </c>
    </row>
    <row r="353" spans="2:17" x14ac:dyDescent="0.25">
      <c r="B353" s="11">
        <v>350</v>
      </c>
      <c r="C353" s="244" t="s">
        <v>1972</v>
      </c>
      <c r="D353" s="237"/>
      <c r="E353" s="11"/>
      <c r="F353" s="152">
        <v>42688</v>
      </c>
      <c r="G353" s="58">
        <v>44480</v>
      </c>
      <c r="H353" s="5">
        <f t="shared" si="25"/>
        <v>4.9095890410958907</v>
      </c>
      <c r="I353" s="11">
        <v>8</v>
      </c>
      <c r="J353" s="87">
        <v>0.05</v>
      </c>
      <c r="K353" s="88">
        <f t="shared" si="26"/>
        <v>0.11874999999999999</v>
      </c>
      <c r="L353" s="249">
        <v>75823</v>
      </c>
      <c r="M353" s="249">
        <v>0</v>
      </c>
      <c r="N353" s="249">
        <f t="shared" si="27"/>
        <v>44205.84767123287</v>
      </c>
      <c r="O353" s="249">
        <f t="shared" si="28"/>
        <v>31617.15232876713</v>
      </c>
      <c r="P353" s="89">
        <v>0.05</v>
      </c>
      <c r="Q353" s="249">
        <v>0</v>
      </c>
    </row>
    <row r="354" spans="2:17" x14ac:dyDescent="0.25">
      <c r="B354" s="11">
        <v>351</v>
      </c>
      <c r="C354" s="244" t="s">
        <v>1972</v>
      </c>
      <c r="D354" s="237"/>
      <c r="E354" s="11"/>
      <c r="F354" s="152">
        <v>42688</v>
      </c>
      <c r="G354" s="58">
        <v>44480</v>
      </c>
      <c r="H354" s="5">
        <f t="shared" si="25"/>
        <v>4.9095890410958907</v>
      </c>
      <c r="I354" s="11">
        <v>8</v>
      </c>
      <c r="J354" s="87">
        <v>0.05</v>
      </c>
      <c r="K354" s="88">
        <f t="shared" si="26"/>
        <v>0.11874999999999999</v>
      </c>
      <c r="L354" s="249">
        <v>75823</v>
      </c>
      <c r="M354" s="249">
        <v>399.6</v>
      </c>
      <c r="N354" s="249">
        <f t="shared" si="27"/>
        <v>44205.84767123287</v>
      </c>
      <c r="O354" s="249">
        <f t="shared" si="28"/>
        <v>31617.15232876713</v>
      </c>
      <c r="P354" s="89">
        <v>0.05</v>
      </c>
      <c r="Q354" s="249">
        <f t="shared" ref="Q354:Q385" si="30">IF(M354&lt;=0,0,IF(O354&lt;=J354*L354,J354*L354,O354*(1-P354)))</f>
        <v>30036.29471232877</v>
      </c>
    </row>
    <row r="355" spans="2:17" x14ac:dyDescent="0.25">
      <c r="B355" s="11">
        <v>352</v>
      </c>
      <c r="C355" s="244" t="s">
        <v>1973</v>
      </c>
      <c r="D355" s="237"/>
      <c r="E355" s="11"/>
      <c r="F355" s="152">
        <v>42695</v>
      </c>
      <c r="G355" s="58">
        <v>44480</v>
      </c>
      <c r="H355" s="5">
        <f t="shared" si="25"/>
        <v>4.8904109589041092</v>
      </c>
      <c r="I355" s="11">
        <v>3</v>
      </c>
      <c r="J355" s="87">
        <v>0.05</v>
      </c>
      <c r="K355" s="88">
        <f t="shared" si="26"/>
        <v>0.31666666666666665</v>
      </c>
      <c r="L355" s="249">
        <v>29804.76</v>
      </c>
      <c r="M355" s="249">
        <v>6799.08</v>
      </c>
      <c r="N355" s="249">
        <f t="shared" si="27"/>
        <v>46156.549561643827</v>
      </c>
      <c r="O355" s="249">
        <f t="shared" si="28"/>
        <v>0</v>
      </c>
      <c r="P355" s="89">
        <v>0.05</v>
      </c>
      <c r="Q355" s="249">
        <f t="shared" si="30"/>
        <v>1490.2380000000001</v>
      </c>
    </row>
    <row r="356" spans="2:17" x14ac:dyDescent="0.25">
      <c r="B356" s="11">
        <v>353</v>
      </c>
      <c r="C356" s="244" t="s">
        <v>1974</v>
      </c>
      <c r="D356" s="237"/>
      <c r="E356" s="11"/>
      <c r="F356" s="152">
        <v>42746</v>
      </c>
      <c r="G356" s="58">
        <v>44480</v>
      </c>
      <c r="H356" s="5">
        <f t="shared" si="25"/>
        <v>4.7506849315068491</v>
      </c>
      <c r="I356" s="11">
        <v>3</v>
      </c>
      <c r="J356" s="87">
        <v>0.05</v>
      </c>
      <c r="K356" s="88">
        <f t="shared" si="26"/>
        <v>0.31666666666666665</v>
      </c>
      <c r="L356" s="249">
        <v>243211.17</v>
      </c>
      <c r="M356" s="249">
        <v>1665</v>
      </c>
      <c r="N356" s="249">
        <f t="shared" si="27"/>
        <v>365882.8861561644</v>
      </c>
      <c r="O356" s="249">
        <f t="shared" si="28"/>
        <v>0</v>
      </c>
      <c r="P356" s="89">
        <v>0.05</v>
      </c>
      <c r="Q356" s="249">
        <f t="shared" si="30"/>
        <v>12160.558500000001</v>
      </c>
    </row>
    <row r="357" spans="2:17" x14ac:dyDescent="0.25">
      <c r="B357" s="11">
        <v>354</v>
      </c>
      <c r="C357" s="244" t="s">
        <v>1975</v>
      </c>
      <c r="D357" s="237"/>
      <c r="E357" s="11"/>
      <c r="F357" s="152">
        <v>42775</v>
      </c>
      <c r="G357" s="58">
        <v>44480</v>
      </c>
      <c r="H357" s="5">
        <f t="shared" si="25"/>
        <v>4.6712328767123283</v>
      </c>
      <c r="I357" s="11">
        <v>3</v>
      </c>
      <c r="J357" s="87">
        <v>0.05</v>
      </c>
      <c r="K357" s="88">
        <f t="shared" si="26"/>
        <v>0.31666666666666665</v>
      </c>
      <c r="L357" s="249">
        <v>19339.2</v>
      </c>
      <c r="M357" s="249">
        <v>0</v>
      </c>
      <c r="N357" s="249">
        <f t="shared" si="27"/>
        <v>28607.003835616437</v>
      </c>
      <c r="O357" s="249">
        <f t="shared" si="28"/>
        <v>0</v>
      </c>
      <c r="P357" s="89">
        <v>0.05</v>
      </c>
      <c r="Q357" s="249">
        <f t="shared" si="30"/>
        <v>0</v>
      </c>
    </row>
    <row r="358" spans="2:17" x14ac:dyDescent="0.25">
      <c r="B358" s="11">
        <v>355</v>
      </c>
      <c r="C358" s="244" t="s">
        <v>1975</v>
      </c>
      <c r="D358" s="237"/>
      <c r="E358" s="11"/>
      <c r="F358" s="152">
        <v>42775</v>
      </c>
      <c r="G358" s="58">
        <v>44480</v>
      </c>
      <c r="H358" s="5">
        <f t="shared" si="25"/>
        <v>4.6712328767123283</v>
      </c>
      <c r="I358" s="11">
        <v>3</v>
      </c>
      <c r="J358" s="87">
        <v>0.05</v>
      </c>
      <c r="K358" s="88">
        <f t="shared" si="26"/>
        <v>0.31666666666666665</v>
      </c>
      <c r="L358" s="249">
        <v>19339.2</v>
      </c>
      <c r="M358" s="249">
        <v>0</v>
      </c>
      <c r="N358" s="249">
        <f t="shared" si="27"/>
        <v>28607.003835616437</v>
      </c>
      <c r="O358" s="249">
        <f t="shared" si="28"/>
        <v>0</v>
      </c>
      <c r="P358" s="89">
        <v>0.05</v>
      </c>
      <c r="Q358" s="249">
        <f t="shared" si="30"/>
        <v>0</v>
      </c>
    </row>
    <row r="359" spans="2:17" x14ac:dyDescent="0.25">
      <c r="B359" s="11">
        <v>356</v>
      </c>
      <c r="C359" s="244" t="s">
        <v>1976</v>
      </c>
      <c r="D359" s="237"/>
      <c r="E359" s="11"/>
      <c r="F359" s="152">
        <v>42670</v>
      </c>
      <c r="G359" s="58">
        <v>44480</v>
      </c>
      <c r="H359" s="5">
        <f t="shared" si="25"/>
        <v>4.9589041095890414</v>
      </c>
      <c r="I359" s="11">
        <v>3</v>
      </c>
      <c r="J359" s="87">
        <v>0.05</v>
      </c>
      <c r="K359" s="88">
        <f t="shared" si="26"/>
        <v>0.31666666666666665</v>
      </c>
      <c r="L359" s="249">
        <v>4900</v>
      </c>
      <c r="M359" s="249">
        <v>0</v>
      </c>
      <c r="N359" s="249">
        <f t="shared" si="27"/>
        <v>7694.566210045662</v>
      </c>
      <c r="O359" s="249">
        <f t="shared" si="28"/>
        <v>0</v>
      </c>
      <c r="P359" s="89">
        <v>0.05</v>
      </c>
      <c r="Q359" s="249">
        <f t="shared" si="30"/>
        <v>0</v>
      </c>
    </row>
    <row r="360" spans="2:17" x14ac:dyDescent="0.25">
      <c r="B360" s="11">
        <v>357</v>
      </c>
      <c r="C360" s="244" t="s">
        <v>1976</v>
      </c>
      <c r="D360" s="237"/>
      <c r="E360" s="11"/>
      <c r="F360" s="152">
        <v>42670</v>
      </c>
      <c r="G360" s="58">
        <v>44480</v>
      </c>
      <c r="H360" s="5">
        <f t="shared" si="25"/>
        <v>4.9589041095890414</v>
      </c>
      <c r="I360" s="11">
        <v>3</v>
      </c>
      <c r="J360" s="87">
        <v>0.05</v>
      </c>
      <c r="K360" s="88">
        <f t="shared" si="26"/>
        <v>0.31666666666666665</v>
      </c>
      <c r="L360" s="249">
        <v>4900</v>
      </c>
      <c r="M360" s="249">
        <v>375</v>
      </c>
      <c r="N360" s="249">
        <f t="shared" si="27"/>
        <v>7694.566210045662</v>
      </c>
      <c r="O360" s="249">
        <f t="shared" si="28"/>
        <v>0</v>
      </c>
      <c r="P360" s="89">
        <v>0.05</v>
      </c>
      <c r="Q360" s="249">
        <f t="shared" si="30"/>
        <v>245</v>
      </c>
    </row>
    <row r="361" spans="2:17" x14ac:dyDescent="0.25">
      <c r="B361" s="11">
        <v>358</v>
      </c>
      <c r="C361" s="244" t="s">
        <v>1977</v>
      </c>
      <c r="D361" s="237"/>
      <c r="E361" s="11"/>
      <c r="F361" s="152">
        <v>42830</v>
      </c>
      <c r="G361" s="58">
        <v>44480</v>
      </c>
      <c r="H361" s="5">
        <f t="shared" si="25"/>
        <v>4.5205479452054798</v>
      </c>
      <c r="I361" s="11">
        <v>3</v>
      </c>
      <c r="J361" s="87">
        <v>0.05</v>
      </c>
      <c r="K361" s="88">
        <f t="shared" si="26"/>
        <v>0.31666666666666665</v>
      </c>
      <c r="L361" s="249">
        <v>7333.2</v>
      </c>
      <c r="M361" s="249">
        <v>145</v>
      </c>
      <c r="N361" s="249">
        <f t="shared" si="27"/>
        <v>10497.52602739726</v>
      </c>
      <c r="O361" s="249">
        <f t="shared" si="28"/>
        <v>0</v>
      </c>
      <c r="P361" s="89">
        <v>0.05</v>
      </c>
      <c r="Q361" s="249">
        <f t="shared" si="30"/>
        <v>366.66</v>
      </c>
    </row>
    <row r="362" spans="2:17" x14ac:dyDescent="0.25">
      <c r="B362" s="11">
        <v>359</v>
      </c>
      <c r="C362" s="244" t="s">
        <v>1978</v>
      </c>
      <c r="D362" s="237"/>
      <c r="E362" s="11"/>
      <c r="F362" s="152">
        <v>42696</v>
      </c>
      <c r="G362" s="58">
        <v>44480</v>
      </c>
      <c r="H362" s="5">
        <f t="shared" si="25"/>
        <v>4.8876712328767127</v>
      </c>
      <c r="I362" s="11">
        <v>3</v>
      </c>
      <c r="J362" s="87">
        <v>0.05</v>
      </c>
      <c r="K362" s="88">
        <f t="shared" si="26"/>
        <v>0.31666666666666665</v>
      </c>
      <c r="L362" s="249">
        <v>12443.75</v>
      </c>
      <c r="M362" s="249">
        <v>3238.3</v>
      </c>
      <c r="N362" s="249">
        <f t="shared" si="27"/>
        <v>19259.970319634704</v>
      </c>
      <c r="O362" s="249">
        <f t="shared" si="28"/>
        <v>0</v>
      </c>
      <c r="P362" s="89">
        <v>0.05</v>
      </c>
      <c r="Q362" s="249">
        <f t="shared" si="30"/>
        <v>622.1875</v>
      </c>
    </row>
    <row r="363" spans="2:17" x14ac:dyDescent="0.25">
      <c r="B363" s="11">
        <v>360</v>
      </c>
      <c r="C363" s="244" t="s">
        <v>1975</v>
      </c>
      <c r="D363" s="237"/>
      <c r="E363" s="11"/>
      <c r="F363" s="152">
        <v>42775</v>
      </c>
      <c r="G363" s="58">
        <v>44480</v>
      </c>
      <c r="H363" s="5">
        <f t="shared" si="25"/>
        <v>4.6712328767123283</v>
      </c>
      <c r="I363" s="11">
        <v>3</v>
      </c>
      <c r="J363" s="87">
        <v>0.05</v>
      </c>
      <c r="K363" s="88">
        <f t="shared" si="26"/>
        <v>0.31666666666666665</v>
      </c>
      <c r="L363" s="249">
        <v>19339.2</v>
      </c>
      <c r="M363" s="249">
        <v>0</v>
      </c>
      <c r="N363" s="249">
        <f t="shared" si="27"/>
        <v>28607.003835616437</v>
      </c>
      <c r="O363" s="249">
        <f t="shared" si="28"/>
        <v>0</v>
      </c>
      <c r="P363" s="89">
        <v>0.05</v>
      </c>
      <c r="Q363" s="249">
        <f t="shared" si="30"/>
        <v>0</v>
      </c>
    </row>
    <row r="364" spans="2:17" x14ac:dyDescent="0.25">
      <c r="B364" s="11">
        <v>361</v>
      </c>
      <c r="C364" s="244" t="s">
        <v>1975</v>
      </c>
      <c r="D364" s="237"/>
      <c r="E364" s="11"/>
      <c r="F364" s="152">
        <v>42775</v>
      </c>
      <c r="G364" s="58">
        <v>44480</v>
      </c>
      <c r="H364" s="5">
        <f t="shared" si="25"/>
        <v>4.6712328767123283</v>
      </c>
      <c r="I364" s="11">
        <v>3</v>
      </c>
      <c r="J364" s="87">
        <v>0.05</v>
      </c>
      <c r="K364" s="88">
        <f t="shared" si="26"/>
        <v>0.31666666666666665</v>
      </c>
      <c r="L364" s="249">
        <v>19339.2</v>
      </c>
      <c r="M364" s="249">
        <v>0</v>
      </c>
      <c r="N364" s="249">
        <f t="shared" si="27"/>
        <v>28607.003835616437</v>
      </c>
      <c r="O364" s="249">
        <f t="shared" si="28"/>
        <v>0</v>
      </c>
      <c r="P364" s="89">
        <v>0.05</v>
      </c>
      <c r="Q364" s="249">
        <f t="shared" si="30"/>
        <v>0</v>
      </c>
    </row>
    <row r="365" spans="2:17" x14ac:dyDescent="0.25">
      <c r="B365" s="11">
        <v>362</v>
      </c>
      <c r="C365" s="244" t="s">
        <v>1979</v>
      </c>
      <c r="D365" s="237"/>
      <c r="E365" s="11"/>
      <c r="F365" s="152">
        <v>42775</v>
      </c>
      <c r="G365" s="58">
        <v>44480</v>
      </c>
      <c r="H365" s="5">
        <f t="shared" si="25"/>
        <v>4.6712328767123283</v>
      </c>
      <c r="I365" s="11">
        <v>3</v>
      </c>
      <c r="J365" s="87">
        <v>0.05</v>
      </c>
      <c r="K365" s="88">
        <f t="shared" si="26"/>
        <v>0.31666666666666665</v>
      </c>
      <c r="L365" s="249">
        <v>18870</v>
      </c>
      <c r="M365" s="249">
        <v>170</v>
      </c>
      <c r="N365" s="249">
        <f t="shared" si="27"/>
        <v>27912.952054794518</v>
      </c>
      <c r="O365" s="249">
        <f t="shared" si="28"/>
        <v>0</v>
      </c>
      <c r="P365" s="89">
        <v>0.05</v>
      </c>
      <c r="Q365" s="249">
        <f t="shared" si="30"/>
        <v>943.5</v>
      </c>
    </row>
    <row r="366" spans="2:17" x14ac:dyDescent="0.25">
      <c r="B366" s="11">
        <v>363</v>
      </c>
      <c r="C366" s="244" t="s">
        <v>1979</v>
      </c>
      <c r="D366" s="237"/>
      <c r="E366" s="11"/>
      <c r="F366" s="152">
        <v>42775</v>
      </c>
      <c r="G366" s="58">
        <v>44480</v>
      </c>
      <c r="H366" s="5">
        <f t="shared" si="25"/>
        <v>4.6712328767123283</v>
      </c>
      <c r="I366" s="11">
        <v>3</v>
      </c>
      <c r="J366" s="87">
        <v>0.05</v>
      </c>
      <c r="K366" s="88">
        <f t="shared" si="26"/>
        <v>0.31666666666666665</v>
      </c>
      <c r="L366" s="249">
        <v>18870</v>
      </c>
      <c r="M366" s="249">
        <v>3135</v>
      </c>
      <c r="N366" s="249">
        <f t="shared" si="27"/>
        <v>27912.952054794518</v>
      </c>
      <c r="O366" s="249">
        <f t="shared" si="28"/>
        <v>0</v>
      </c>
      <c r="P366" s="89">
        <v>0.05</v>
      </c>
      <c r="Q366" s="249">
        <f t="shared" si="30"/>
        <v>943.5</v>
      </c>
    </row>
    <row r="367" spans="2:17" x14ac:dyDescent="0.25">
      <c r="B367" s="11">
        <v>364</v>
      </c>
      <c r="C367" s="244" t="s">
        <v>1979</v>
      </c>
      <c r="D367" s="237"/>
      <c r="E367" s="11"/>
      <c r="F367" s="152">
        <v>42775</v>
      </c>
      <c r="G367" s="58">
        <v>44480</v>
      </c>
      <c r="H367" s="5">
        <f t="shared" si="25"/>
        <v>4.6712328767123283</v>
      </c>
      <c r="I367" s="11">
        <v>3</v>
      </c>
      <c r="J367" s="87">
        <v>0.05</v>
      </c>
      <c r="K367" s="88">
        <f t="shared" si="26"/>
        <v>0.31666666666666665</v>
      </c>
      <c r="L367" s="249">
        <v>18870</v>
      </c>
      <c r="M367" s="249">
        <v>0</v>
      </c>
      <c r="N367" s="249">
        <f t="shared" si="27"/>
        <v>27912.952054794518</v>
      </c>
      <c r="O367" s="249">
        <f t="shared" si="28"/>
        <v>0</v>
      </c>
      <c r="P367" s="89">
        <v>0.05</v>
      </c>
      <c r="Q367" s="249">
        <f t="shared" si="30"/>
        <v>0</v>
      </c>
    </row>
    <row r="368" spans="2:17" x14ac:dyDescent="0.25">
      <c r="B368" s="11">
        <v>365</v>
      </c>
      <c r="C368" s="244" t="s">
        <v>1980</v>
      </c>
      <c r="D368" s="237"/>
      <c r="E368" s="11"/>
      <c r="F368" s="152">
        <v>42885</v>
      </c>
      <c r="G368" s="58">
        <v>44480</v>
      </c>
      <c r="H368" s="5">
        <f t="shared" si="25"/>
        <v>4.3698630136986303</v>
      </c>
      <c r="I368" s="11">
        <v>3</v>
      </c>
      <c r="J368" s="87">
        <v>0.05</v>
      </c>
      <c r="K368" s="88">
        <f t="shared" si="26"/>
        <v>0.31666666666666665</v>
      </c>
      <c r="L368" s="249">
        <v>10099</v>
      </c>
      <c r="M368" s="249">
        <v>4350</v>
      </c>
      <c r="N368" s="249">
        <f t="shared" si="27"/>
        <v>13974.894748858447</v>
      </c>
      <c r="O368" s="249">
        <f t="shared" si="28"/>
        <v>0</v>
      </c>
      <c r="P368" s="89">
        <v>0.05</v>
      </c>
      <c r="Q368" s="249">
        <f t="shared" si="30"/>
        <v>504.95000000000005</v>
      </c>
    </row>
    <row r="369" spans="2:17" x14ac:dyDescent="0.25">
      <c r="B369" s="11">
        <v>366</v>
      </c>
      <c r="C369" s="244" t="s">
        <v>1981</v>
      </c>
      <c r="D369" s="237"/>
      <c r="E369" s="11"/>
      <c r="F369" s="152">
        <v>42859</v>
      </c>
      <c r="G369" s="58">
        <v>44480</v>
      </c>
      <c r="H369" s="5">
        <f t="shared" si="25"/>
        <v>4.441095890410959</v>
      </c>
      <c r="I369" s="11">
        <v>3</v>
      </c>
      <c r="J369" s="87">
        <v>0.05</v>
      </c>
      <c r="K369" s="88">
        <f t="shared" si="26"/>
        <v>0.31666666666666665</v>
      </c>
      <c r="L369" s="249">
        <v>9642</v>
      </c>
      <c r="M369" s="249">
        <v>0</v>
      </c>
      <c r="N369" s="249">
        <f t="shared" si="27"/>
        <v>13559.99808219178</v>
      </c>
      <c r="O369" s="249">
        <f t="shared" si="28"/>
        <v>0</v>
      </c>
      <c r="P369" s="89">
        <v>0.05</v>
      </c>
      <c r="Q369" s="249">
        <f t="shared" si="30"/>
        <v>0</v>
      </c>
    </row>
    <row r="370" spans="2:17" x14ac:dyDescent="0.25">
      <c r="B370" s="11">
        <v>367</v>
      </c>
      <c r="C370" s="244" t="s">
        <v>1981</v>
      </c>
      <c r="D370" s="237"/>
      <c r="E370" s="11"/>
      <c r="F370" s="152">
        <v>42859</v>
      </c>
      <c r="G370" s="58">
        <v>44480</v>
      </c>
      <c r="H370" s="5">
        <f t="shared" si="25"/>
        <v>4.441095890410959</v>
      </c>
      <c r="I370" s="11">
        <v>3</v>
      </c>
      <c r="J370" s="87">
        <v>0.05</v>
      </c>
      <c r="K370" s="88">
        <f t="shared" si="26"/>
        <v>0.31666666666666665</v>
      </c>
      <c r="L370" s="249">
        <v>9642</v>
      </c>
      <c r="M370" s="249">
        <v>0</v>
      </c>
      <c r="N370" s="249">
        <f t="shared" si="27"/>
        <v>13559.99808219178</v>
      </c>
      <c r="O370" s="249">
        <f t="shared" si="28"/>
        <v>0</v>
      </c>
      <c r="P370" s="89">
        <v>0.05</v>
      </c>
      <c r="Q370" s="249">
        <f t="shared" si="30"/>
        <v>0</v>
      </c>
    </row>
    <row r="371" spans="2:17" x14ac:dyDescent="0.25">
      <c r="B371" s="11">
        <v>368</v>
      </c>
      <c r="C371" s="244" t="s">
        <v>1982</v>
      </c>
      <c r="D371" s="237"/>
      <c r="E371" s="11"/>
      <c r="F371" s="152">
        <v>42914</v>
      </c>
      <c r="G371" s="58">
        <v>44480</v>
      </c>
      <c r="H371" s="5">
        <f t="shared" si="25"/>
        <v>4.2904109589041095</v>
      </c>
      <c r="I371" s="11">
        <v>3</v>
      </c>
      <c r="J371" s="87">
        <v>0.05</v>
      </c>
      <c r="K371" s="88">
        <f t="shared" si="26"/>
        <v>0.31666666666666665</v>
      </c>
      <c r="L371" s="249">
        <v>34823.25</v>
      </c>
      <c r="M371" s="249">
        <v>0</v>
      </c>
      <c r="N371" s="249">
        <f t="shared" si="27"/>
        <v>47311.916917808216</v>
      </c>
      <c r="O371" s="249">
        <f t="shared" si="28"/>
        <v>0</v>
      </c>
      <c r="P371" s="89">
        <v>0.05</v>
      </c>
      <c r="Q371" s="249">
        <f t="shared" si="30"/>
        <v>0</v>
      </c>
    </row>
    <row r="372" spans="2:17" x14ac:dyDescent="0.25">
      <c r="B372" s="11">
        <v>369</v>
      </c>
      <c r="C372" s="244" t="s">
        <v>1983</v>
      </c>
      <c r="D372" s="237"/>
      <c r="E372" s="11"/>
      <c r="F372" s="152">
        <v>42914</v>
      </c>
      <c r="G372" s="58">
        <v>44480</v>
      </c>
      <c r="H372" s="5">
        <f t="shared" si="25"/>
        <v>4.2904109589041095</v>
      </c>
      <c r="I372" s="11">
        <v>3</v>
      </c>
      <c r="J372" s="87">
        <v>0.05</v>
      </c>
      <c r="K372" s="88">
        <f t="shared" si="26"/>
        <v>0.31666666666666665</v>
      </c>
      <c r="L372" s="249">
        <v>31185</v>
      </c>
      <c r="M372" s="249">
        <v>0</v>
      </c>
      <c r="N372" s="249">
        <f t="shared" si="27"/>
        <v>42368.88082191781</v>
      </c>
      <c r="O372" s="249">
        <f t="shared" si="28"/>
        <v>0</v>
      </c>
      <c r="P372" s="89">
        <v>0.05</v>
      </c>
      <c r="Q372" s="249">
        <f t="shared" si="30"/>
        <v>0</v>
      </c>
    </row>
    <row r="373" spans="2:17" x14ac:dyDescent="0.25">
      <c r="B373" s="11">
        <v>370</v>
      </c>
      <c r="C373" s="244" t="s">
        <v>1984</v>
      </c>
      <c r="D373" s="237"/>
      <c r="E373" s="11"/>
      <c r="F373" s="152">
        <v>42950</v>
      </c>
      <c r="G373" s="58">
        <v>44480</v>
      </c>
      <c r="H373" s="5">
        <f t="shared" si="25"/>
        <v>4.1917808219178081</v>
      </c>
      <c r="I373" s="11">
        <v>3</v>
      </c>
      <c r="J373" s="87">
        <v>0.05</v>
      </c>
      <c r="K373" s="88">
        <f t="shared" si="26"/>
        <v>0.31666666666666665</v>
      </c>
      <c r="L373" s="249">
        <v>8015</v>
      </c>
      <c r="M373" s="249">
        <v>0</v>
      </c>
      <c r="N373" s="249">
        <f t="shared" si="27"/>
        <v>10639.089041095889</v>
      </c>
      <c r="O373" s="249">
        <f t="shared" si="28"/>
        <v>0</v>
      </c>
      <c r="P373" s="89">
        <v>0.05</v>
      </c>
      <c r="Q373" s="249">
        <f t="shared" si="30"/>
        <v>0</v>
      </c>
    </row>
    <row r="374" spans="2:17" x14ac:dyDescent="0.25">
      <c r="B374" s="11">
        <v>371</v>
      </c>
      <c r="C374" s="244" t="s">
        <v>1985</v>
      </c>
      <c r="D374" s="237"/>
      <c r="E374" s="11"/>
      <c r="F374" s="152">
        <v>42972</v>
      </c>
      <c r="G374" s="58">
        <v>44480</v>
      </c>
      <c r="H374" s="5">
        <f t="shared" si="25"/>
        <v>4.1315068493150688</v>
      </c>
      <c r="I374" s="11">
        <v>3</v>
      </c>
      <c r="J374" s="87">
        <v>0.05</v>
      </c>
      <c r="K374" s="88">
        <f t="shared" si="26"/>
        <v>0.31666666666666665</v>
      </c>
      <c r="L374" s="249">
        <v>31900</v>
      </c>
      <c r="M374" s="249">
        <v>27767.15</v>
      </c>
      <c r="N374" s="249">
        <f t="shared" si="27"/>
        <v>41735.105022831049</v>
      </c>
      <c r="O374" s="249">
        <f t="shared" si="28"/>
        <v>0</v>
      </c>
      <c r="P374" s="89">
        <v>0.05</v>
      </c>
      <c r="Q374" s="249">
        <f t="shared" si="30"/>
        <v>1595</v>
      </c>
    </row>
    <row r="375" spans="2:17" x14ac:dyDescent="0.25">
      <c r="B375" s="11">
        <v>372</v>
      </c>
      <c r="C375" s="244" t="s">
        <v>1986</v>
      </c>
      <c r="D375" s="237"/>
      <c r="E375" s="11"/>
      <c r="F375" s="152">
        <v>43117</v>
      </c>
      <c r="G375" s="58">
        <v>44480</v>
      </c>
      <c r="H375" s="5">
        <f t="shared" si="25"/>
        <v>3.7342465753424658</v>
      </c>
      <c r="I375" s="11">
        <v>3</v>
      </c>
      <c r="J375" s="87">
        <v>0.05</v>
      </c>
      <c r="K375" s="88">
        <f t="shared" si="26"/>
        <v>0.31666666666666665</v>
      </c>
      <c r="L375" s="249">
        <v>7936</v>
      </c>
      <c r="M375" s="249">
        <v>720.61</v>
      </c>
      <c r="N375" s="249">
        <f t="shared" si="27"/>
        <v>9384.4105936073065</v>
      </c>
      <c r="O375" s="249">
        <f t="shared" si="28"/>
        <v>0</v>
      </c>
      <c r="P375" s="89">
        <v>0.05</v>
      </c>
      <c r="Q375" s="249">
        <f t="shared" si="30"/>
        <v>396.8</v>
      </c>
    </row>
    <row r="376" spans="2:17" x14ac:dyDescent="0.25">
      <c r="B376" s="11">
        <v>373</v>
      </c>
      <c r="C376" s="244" t="s">
        <v>1987</v>
      </c>
      <c r="D376" s="237"/>
      <c r="E376" s="11"/>
      <c r="F376" s="152">
        <v>43052</v>
      </c>
      <c r="G376" s="58">
        <v>44480</v>
      </c>
      <c r="H376" s="5">
        <f t="shared" si="25"/>
        <v>3.9123287671232876</v>
      </c>
      <c r="I376" s="11">
        <v>5</v>
      </c>
      <c r="J376" s="87">
        <v>0.05</v>
      </c>
      <c r="K376" s="88">
        <f t="shared" si="26"/>
        <v>0.19</v>
      </c>
      <c r="L376" s="249">
        <v>50228.56</v>
      </c>
      <c r="M376" s="249">
        <v>0</v>
      </c>
      <c r="N376" s="249">
        <f t="shared" si="27"/>
        <v>37337.021641643834</v>
      </c>
      <c r="O376" s="249">
        <f t="shared" si="28"/>
        <v>12891.538358356163</v>
      </c>
      <c r="P376" s="89">
        <v>0.05</v>
      </c>
      <c r="Q376" s="249">
        <f t="shared" si="30"/>
        <v>0</v>
      </c>
    </row>
    <row r="377" spans="2:17" x14ac:dyDescent="0.25">
      <c r="B377" s="11">
        <v>374</v>
      </c>
      <c r="C377" s="244" t="s">
        <v>1988</v>
      </c>
      <c r="D377" s="237"/>
      <c r="E377" s="11"/>
      <c r="F377" s="152">
        <v>44043</v>
      </c>
      <c r="G377" s="58">
        <v>44480</v>
      </c>
      <c r="H377" s="5">
        <f t="shared" si="25"/>
        <v>1.1972602739726028</v>
      </c>
      <c r="I377" s="11">
        <v>3</v>
      </c>
      <c r="J377" s="87">
        <v>0.05</v>
      </c>
      <c r="K377" s="88">
        <f t="shared" si="26"/>
        <v>0.31666666666666665</v>
      </c>
      <c r="L377" s="249">
        <v>57820</v>
      </c>
      <c r="M377" s="249">
        <v>0</v>
      </c>
      <c r="N377" s="249">
        <f t="shared" si="27"/>
        <v>21921.436529680363</v>
      </c>
      <c r="O377" s="249">
        <f t="shared" si="28"/>
        <v>35898.563470319641</v>
      </c>
      <c r="P377" s="89">
        <v>0.05</v>
      </c>
      <c r="Q377" s="249">
        <f t="shared" si="30"/>
        <v>0</v>
      </c>
    </row>
    <row r="378" spans="2:17" x14ac:dyDescent="0.25">
      <c r="B378" s="11">
        <v>375</v>
      </c>
      <c r="C378" s="244" t="s">
        <v>1989</v>
      </c>
      <c r="D378" s="237"/>
      <c r="E378" s="11"/>
      <c r="F378" s="152">
        <v>43139</v>
      </c>
      <c r="G378" s="58">
        <v>44480</v>
      </c>
      <c r="H378" s="5">
        <f t="shared" si="25"/>
        <v>3.6739726027397261</v>
      </c>
      <c r="I378" s="11">
        <v>3</v>
      </c>
      <c r="J378" s="87">
        <v>0.05</v>
      </c>
      <c r="K378" s="88">
        <f t="shared" si="26"/>
        <v>0.31666666666666665</v>
      </c>
      <c r="L378" s="249">
        <v>11646.6</v>
      </c>
      <c r="M378" s="249">
        <v>10080.4</v>
      </c>
      <c r="N378" s="249">
        <f t="shared" si="27"/>
        <v>13549.941616438357</v>
      </c>
      <c r="O378" s="249">
        <f t="shared" si="28"/>
        <v>0</v>
      </c>
      <c r="P378" s="89">
        <v>0.05</v>
      </c>
      <c r="Q378" s="249">
        <f t="shared" si="30"/>
        <v>582.33000000000004</v>
      </c>
    </row>
    <row r="379" spans="2:17" x14ac:dyDescent="0.25">
      <c r="B379" s="11">
        <v>376</v>
      </c>
      <c r="C379" s="244" t="s">
        <v>1990</v>
      </c>
      <c r="D379" s="237"/>
      <c r="E379" s="11"/>
      <c r="F379" s="152">
        <v>43297</v>
      </c>
      <c r="G379" s="58">
        <v>44480</v>
      </c>
      <c r="H379" s="5">
        <f t="shared" si="25"/>
        <v>3.2410958904109588</v>
      </c>
      <c r="I379" s="11">
        <v>3</v>
      </c>
      <c r="J379" s="87">
        <v>0.05</v>
      </c>
      <c r="K379" s="88">
        <f t="shared" si="26"/>
        <v>0.31666666666666665</v>
      </c>
      <c r="L379" s="249">
        <v>112100</v>
      </c>
      <c r="M379" s="249">
        <v>0</v>
      </c>
      <c r="N379" s="249">
        <f t="shared" si="27"/>
        <v>115053.502283105</v>
      </c>
      <c r="O379" s="249">
        <f t="shared" si="28"/>
        <v>0</v>
      </c>
      <c r="P379" s="89">
        <v>0.05</v>
      </c>
      <c r="Q379" s="249">
        <f t="shared" si="30"/>
        <v>0</v>
      </c>
    </row>
    <row r="380" spans="2:17" x14ac:dyDescent="0.25">
      <c r="B380" s="11">
        <v>377</v>
      </c>
      <c r="C380" s="244" t="s">
        <v>1991</v>
      </c>
      <c r="D380" s="237"/>
      <c r="E380" s="11"/>
      <c r="F380" s="152">
        <v>43255</v>
      </c>
      <c r="G380" s="58">
        <v>44480</v>
      </c>
      <c r="H380" s="5">
        <f t="shared" si="25"/>
        <v>3.3561643835616439</v>
      </c>
      <c r="I380" s="11">
        <v>3</v>
      </c>
      <c r="J380" s="87">
        <v>0.05</v>
      </c>
      <c r="K380" s="88">
        <f t="shared" si="26"/>
        <v>0.31666666666666665</v>
      </c>
      <c r="L380" s="249">
        <v>160716</v>
      </c>
      <c r="M380" s="249">
        <v>0</v>
      </c>
      <c r="N380" s="249">
        <f t="shared" si="27"/>
        <v>170806.61643835614</v>
      </c>
      <c r="O380" s="249">
        <f t="shared" si="28"/>
        <v>0</v>
      </c>
      <c r="P380" s="89">
        <v>0.05</v>
      </c>
      <c r="Q380" s="249">
        <f t="shared" si="30"/>
        <v>0</v>
      </c>
    </row>
    <row r="381" spans="2:17" x14ac:dyDescent="0.25">
      <c r="B381" s="11">
        <v>378</v>
      </c>
      <c r="C381" s="244" t="s">
        <v>1992</v>
      </c>
      <c r="D381" s="237"/>
      <c r="E381" s="11"/>
      <c r="F381" s="152">
        <v>43255</v>
      </c>
      <c r="G381" s="58">
        <v>44480</v>
      </c>
      <c r="H381" s="5">
        <f t="shared" si="25"/>
        <v>3.3561643835616439</v>
      </c>
      <c r="I381" s="11">
        <v>3</v>
      </c>
      <c r="J381" s="87">
        <v>0.05</v>
      </c>
      <c r="K381" s="88">
        <f t="shared" si="26"/>
        <v>0.31666666666666665</v>
      </c>
      <c r="L381" s="249">
        <v>133376</v>
      </c>
      <c r="M381" s="249">
        <v>0</v>
      </c>
      <c r="N381" s="249">
        <f t="shared" si="27"/>
        <v>141750.06392694064</v>
      </c>
      <c r="O381" s="249">
        <f t="shared" si="28"/>
        <v>0</v>
      </c>
      <c r="P381" s="89">
        <v>0.05</v>
      </c>
      <c r="Q381" s="249">
        <f t="shared" si="30"/>
        <v>0</v>
      </c>
    </row>
    <row r="382" spans="2:17" x14ac:dyDescent="0.25">
      <c r="B382" s="11">
        <v>379</v>
      </c>
      <c r="C382" s="244" t="s">
        <v>1993</v>
      </c>
      <c r="D382" s="237"/>
      <c r="E382" s="11"/>
      <c r="F382" s="152">
        <v>43262</v>
      </c>
      <c r="G382" s="58">
        <v>44480</v>
      </c>
      <c r="H382" s="5">
        <f t="shared" si="25"/>
        <v>3.3369863013698629</v>
      </c>
      <c r="I382" s="11">
        <v>3</v>
      </c>
      <c r="J382" s="87">
        <v>0.05</v>
      </c>
      <c r="K382" s="88">
        <f t="shared" si="26"/>
        <v>0.31666666666666665</v>
      </c>
      <c r="L382" s="249">
        <v>31388</v>
      </c>
      <c r="M382" s="249">
        <v>9498.19</v>
      </c>
      <c r="N382" s="249">
        <f t="shared" si="27"/>
        <v>33168.086575342466</v>
      </c>
      <c r="O382" s="249">
        <f t="shared" si="28"/>
        <v>0</v>
      </c>
      <c r="P382" s="89">
        <v>0.05</v>
      </c>
      <c r="Q382" s="249">
        <f t="shared" si="30"/>
        <v>1569.4</v>
      </c>
    </row>
    <row r="383" spans="2:17" x14ac:dyDescent="0.25">
      <c r="B383" s="11">
        <v>380</v>
      </c>
      <c r="C383" s="244" t="s">
        <v>1994</v>
      </c>
      <c r="D383" s="237"/>
      <c r="E383" s="11"/>
      <c r="F383" s="152">
        <v>43315</v>
      </c>
      <c r="G383" s="58">
        <v>44480</v>
      </c>
      <c r="H383" s="5">
        <f t="shared" si="25"/>
        <v>3.1917808219178081</v>
      </c>
      <c r="I383" s="11">
        <v>8</v>
      </c>
      <c r="J383" s="87">
        <v>0.05</v>
      </c>
      <c r="K383" s="88">
        <f t="shared" si="26"/>
        <v>0.11874999999999999</v>
      </c>
      <c r="L383" s="249">
        <v>30422.76</v>
      </c>
      <c r="M383" s="249">
        <v>4127.99</v>
      </c>
      <c r="N383" s="249">
        <f t="shared" si="27"/>
        <v>11530.955352739724</v>
      </c>
      <c r="O383" s="249">
        <f t="shared" si="28"/>
        <v>18891.804647260273</v>
      </c>
      <c r="P383" s="89">
        <v>0.05</v>
      </c>
      <c r="Q383" s="249">
        <f t="shared" si="30"/>
        <v>17947.214414897258</v>
      </c>
    </row>
    <row r="384" spans="2:17" x14ac:dyDescent="0.25">
      <c r="B384" s="11">
        <v>381</v>
      </c>
      <c r="C384" s="244" t="s">
        <v>1995</v>
      </c>
      <c r="D384" s="237"/>
      <c r="E384" s="11"/>
      <c r="F384" s="152">
        <v>43307</v>
      </c>
      <c r="G384" s="58">
        <v>44480</v>
      </c>
      <c r="H384" s="5">
        <f t="shared" si="25"/>
        <v>3.2136986301369861</v>
      </c>
      <c r="I384" s="11">
        <v>5</v>
      </c>
      <c r="J384" s="87">
        <v>0.05</v>
      </c>
      <c r="K384" s="88">
        <f t="shared" si="26"/>
        <v>0.19</v>
      </c>
      <c r="L384" s="249">
        <v>10620</v>
      </c>
      <c r="M384" s="249">
        <v>2978.95</v>
      </c>
      <c r="N384" s="249">
        <f t="shared" si="27"/>
        <v>6484.6010958904108</v>
      </c>
      <c r="O384" s="249">
        <f t="shared" si="28"/>
        <v>4135.3989041095892</v>
      </c>
      <c r="P384" s="89">
        <v>0.05</v>
      </c>
      <c r="Q384" s="249">
        <f t="shared" si="30"/>
        <v>3928.6289589041094</v>
      </c>
    </row>
    <row r="385" spans="2:17" x14ac:dyDescent="0.25">
      <c r="B385" s="11">
        <v>382</v>
      </c>
      <c r="C385" s="244" t="s">
        <v>1996</v>
      </c>
      <c r="D385" s="237"/>
      <c r="E385" s="11"/>
      <c r="F385" s="152">
        <v>43313</v>
      </c>
      <c r="G385" s="58">
        <v>44480</v>
      </c>
      <c r="H385" s="5">
        <f t="shared" si="25"/>
        <v>3.1972602739726028</v>
      </c>
      <c r="I385" s="11">
        <v>3</v>
      </c>
      <c r="J385" s="87">
        <v>0.05</v>
      </c>
      <c r="K385" s="88">
        <f t="shared" si="26"/>
        <v>0.31666666666666665</v>
      </c>
      <c r="L385" s="249">
        <v>1699.99</v>
      </c>
      <c r="M385" s="249">
        <v>2100</v>
      </c>
      <c r="N385" s="249">
        <f t="shared" si="27"/>
        <v>1721.1816561643834</v>
      </c>
      <c r="O385" s="249">
        <f t="shared" si="28"/>
        <v>0</v>
      </c>
      <c r="P385" s="89">
        <v>0.05</v>
      </c>
      <c r="Q385" s="249">
        <f t="shared" si="30"/>
        <v>84.999500000000012</v>
      </c>
    </row>
    <row r="386" spans="2:17" x14ac:dyDescent="0.25">
      <c r="B386" s="11">
        <v>383</v>
      </c>
      <c r="C386" s="244" t="s">
        <v>1997</v>
      </c>
      <c r="D386" s="237"/>
      <c r="E386" s="11"/>
      <c r="F386" s="152">
        <v>43405</v>
      </c>
      <c r="G386" s="58">
        <v>44480</v>
      </c>
      <c r="H386" s="5">
        <f t="shared" si="25"/>
        <v>2.9452054794520546</v>
      </c>
      <c r="I386" s="11">
        <v>3</v>
      </c>
      <c r="J386" s="87">
        <v>0.05</v>
      </c>
      <c r="K386" s="88">
        <f t="shared" si="26"/>
        <v>0.31666666666666665</v>
      </c>
      <c r="L386" s="249">
        <v>1699.99</v>
      </c>
      <c r="M386" s="249">
        <v>0</v>
      </c>
      <c r="N386" s="249">
        <f t="shared" si="27"/>
        <v>1585.4929566210044</v>
      </c>
      <c r="O386" s="249">
        <f t="shared" si="28"/>
        <v>114.49704337899561</v>
      </c>
      <c r="P386" s="89">
        <v>0.05</v>
      </c>
      <c r="Q386" s="249">
        <f t="shared" ref="Q386:Q414" si="31">IF(M386&lt;=0,0,IF(O386&lt;=J386*L386,J386*L386,O386*(1-P386)))</f>
        <v>0</v>
      </c>
    </row>
    <row r="387" spans="2:17" x14ac:dyDescent="0.25">
      <c r="B387" s="11">
        <v>384</v>
      </c>
      <c r="C387" s="244" t="s">
        <v>1998</v>
      </c>
      <c r="D387" s="237"/>
      <c r="E387" s="11"/>
      <c r="F387" s="152">
        <v>43418</v>
      </c>
      <c r="G387" s="58">
        <v>44480</v>
      </c>
      <c r="H387" s="5">
        <f t="shared" si="25"/>
        <v>2.9095890410958902</v>
      </c>
      <c r="I387" s="11">
        <v>5</v>
      </c>
      <c r="J387" s="87">
        <v>0.05</v>
      </c>
      <c r="K387" s="88">
        <f t="shared" si="26"/>
        <v>0.19</v>
      </c>
      <c r="L387" s="249">
        <v>19753.2</v>
      </c>
      <c r="M387" s="249">
        <v>0</v>
      </c>
      <c r="N387" s="249">
        <f t="shared" si="27"/>
        <v>10920.001906849315</v>
      </c>
      <c r="O387" s="249">
        <f t="shared" si="28"/>
        <v>8833.198093150686</v>
      </c>
      <c r="P387" s="89">
        <v>0.05</v>
      </c>
      <c r="Q387" s="249">
        <f t="shared" si="31"/>
        <v>0</v>
      </c>
    </row>
    <row r="388" spans="2:17" x14ac:dyDescent="0.25">
      <c r="B388" s="11">
        <v>385</v>
      </c>
      <c r="C388" s="244" t="s">
        <v>1999</v>
      </c>
      <c r="D388" s="237"/>
      <c r="E388" s="11"/>
      <c r="F388" s="152">
        <v>43384</v>
      </c>
      <c r="G388" s="58">
        <v>44480</v>
      </c>
      <c r="H388" s="5">
        <f t="shared" ref="H388:H451" si="32">(G388-F388)/365</f>
        <v>3.0027397260273974</v>
      </c>
      <c r="I388" s="11">
        <v>8</v>
      </c>
      <c r="J388" s="87">
        <v>0.05</v>
      </c>
      <c r="K388" s="88">
        <f t="shared" ref="K388:K451" si="33">(1-J388)/I388</f>
        <v>0.11874999999999999</v>
      </c>
      <c r="L388" s="249">
        <v>12505.5</v>
      </c>
      <c r="M388" s="249">
        <v>2775</v>
      </c>
      <c r="N388" s="249">
        <f t="shared" ref="N388:N451" si="34">L388*K388*H388</f>
        <v>4459.1529452054792</v>
      </c>
      <c r="O388" s="249">
        <f t="shared" ref="O388:O414" si="35">MAX(L388-N388,0)</f>
        <v>8046.3470547945208</v>
      </c>
      <c r="P388" s="89">
        <v>0.05</v>
      </c>
      <c r="Q388" s="249">
        <f t="shared" si="31"/>
        <v>7644.0297020547941</v>
      </c>
    </row>
    <row r="389" spans="2:17" x14ac:dyDescent="0.25">
      <c r="B389" s="11">
        <v>386</v>
      </c>
      <c r="C389" s="244" t="s">
        <v>2000</v>
      </c>
      <c r="D389" s="237"/>
      <c r="E389" s="11"/>
      <c r="F389" s="152">
        <v>43479</v>
      </c>
      <c r="G389" s="58">
        <v>44480</v>
      </c>
      <c r="H389" s="5">
        <f t="shared" si="32"/>
        <v>2.7424657534246575</v>
      </c>
      <c r="I389" s="11">
        <v>3</v>
      </c>
      <c r="J389" s="87">
        <v>0.05</v>
      </c>
      <c r="K389" s="88">
        <f t="shared" si="33"/>
        <v>0.31666666666666665</v>
      </c>
      <c r="L389" s="249">
        <v>73632</v>
      </c>
      <c r="M389" s="249">
        <v>0</v>
      </c>
      <c r="N389" s="249">
        <f t="shared" si="34"/>
        <v>63945.525479452052</v>
      </c>
      <c r="O389" s="249">
        <f t="shared" si="35"/>
        <v>9686.4745205479485</v>
      </c>
      <c r="P389" s="89">
        <v>0.05</v>
      </c>
      <c r="Q389" s="249">
        <f t="shared" si="31"/>
        <v>0</v>
      </c>
    </row>
    <row r="390" spans="2:17" x14ac:dyDescent="0.25">
      <c r="B390" s="11">
        <v>387</v>
      </c>
      <c r="C390" s="244" t="s">
        <v>2001</v>
      </c>
      <c r="D390" s="237"/>
      <c r="E390" s="11"/>
      <c r="F390" s="152">
        <v>43825</v>
      </c>
      <c r="G390" s="58">
        <v>44480</v>
      </c>
      <c r="H390" s="5">
        <f t="shared" si="32"/>
        <v>1.7945205479452055</v>
      </c>
      <c r="I390" s="11">
        <v>5</v>
      </c>
      <c r="J390" s="87">
        <v>0.05</v>
      </c>
      <c r="K390" s="88">
        <f t="shared" si="33"/>
        <v>0.19</v>
      </c>
      <c r="L390" s="249">
        <v>26603.1</v>
      </c>
      <c r="M390" s="249">
        <v>0</v>
      </c>
      <c r="N390" s="249">
        <f t="shared" si="34"/>
        <v>9070.563821917809</v>
      </c>
      <c r="O390" s="249">
        <f t="shared" si="35"/>
        <v>17532.536178082191</v>
      </c>
      <c r="P390" s="89">
        <v>0.05</v>
      </c>
      <c r="Q390" s="249">
        <f t="shared" si="31"/>
        <v>0</v>
      </c>
    </row>
    <row r="391" spans="2:17" x14ac:dyDescent="0.25">
      <c r="B391" s="11">
        <v>388</v>
      </c>
      <c r="C391" s="244" t="s">
        <v>2002</v>
      </c>
      <c r="D391" s="237"/>
      <c r="E391" s="11"/>
      <c r="F391" s="152">
        <v>43508</v>
      </c>
      <c r="G391" s="58">
        <v>44480</v>
      </c>
      <c r="H391" s="5">
        <f t="shared" si="32"/>
        <v>2.6630136986301371</v>
      </c>
      <c r="I391" s="11">
        <v>3</v>
      </c>
      <c r="J391" s="87">
        <v>0.05</v>
      </c>
      <c r="K391" s="88">
        <f t="shared" si="33"/>
        <v>0.31666666666666665</v>
      </c>
      <c r="L391" s="249">
        <v>122720</v>
      </c>
      <c r="M391" s="249">
        <v>0</v>
      </c>
      <c r="N391" s="249">
        <f t="shared" si="34"/>
        <v>103488.26301369863</v>
      </c>
      <c r="O391" s="249">
        <f t="shared" si="35"/>
        <v>19231.736986301374</v>
      </c>
      <c r="P391" s="89">
        <v>0.05</v>
      </c>
      <c r="Q391" s="249">
        <f t="shared" si="31"/>
        <v>0</v>
      </c>
    </row>
    <row r="392" spans="2:17" x14ac:dyDescent="0.25">
      <c r="B392" s="11">
        <v>389</v>
      </c>
      <c r="C392" s="244" t="s">
        <v>2003</v>
      </c>
      <c r="D392" s="237"/>
      <c r="E392" s="11"/>
      <c r="F392" s="152">
        <v>43512</v>
      </c>
      <c r="G392" s="58">
        <v>44480</v>
      </c>
      <c r="H392" s="5">
        <f t="shared" si="32"/>
        <v>2.6520547945205482</v>
      </c>
      <c r="I392" s="11">
        <v>3</v>
      </c>
      <c r="J392" s="87">
        <v>0.05</v>
      </c>
      <c r="K392" s="88">
        <f t="shared" si="33"/>
        <v>0.31666666666666665</v>
      </c>
      <c r="L392" s="249">
        <v>10000.209999999999</v>
      </c>
      <c r="M392" s="249">
        <v>0</v>
      </c>
      <c r="N392" s="249">
        <f t="shared" si="34"/>
        <v>8398.349877625571</v>
      </c>
      <c r="O392" s="249">
        <f t="shared" si="35"/>
        <v>1601.8601223744281</v>
      </c>
      <c r="P392" s="89">
        <v>0.05</v>
      </c>
      <c r="Q392" s="249">
        <f t="shared" si="31"/>
        <v>0</v>
      </c>
    </row>
    <row r="393" spans="2:17" x14ac:dyDescent="0.25">
      <c r="B393" s="11">
        <v>390</v>
      </c>
      <c r="C393" s="244" t="s">
        <v>2004</v>
      </c>
      <c r="D393" s="237"/>
      <c r="E393" s="11"/>
      <c r="F393" s="152">
        <v>43581</v>
      </c>
      <c r="G393" s="58">
        <v>44480</v>
      </c>
      <c r="H393" s="5">
        <f t="shared" si="32"/>
        <v>2.463013698630137</v>
      </c>
      <c r="I393" s="11">
        <v>3</v>
      </c>
      <c r="J393" s="87">
        <v>0.05</v>
      </c>
      <c r="K393" s="88">
        <f t="shared" si="33"/>
        <v>0.31666666666666665</v>
      </c>
      <c r="L393" s="249">
        <v>32815.800000000003</v>
      </c>
      <c r="M393" s="249">
        <v>115</v>
      </c>
      <c r="N393" s="249">
        <f t="shared" si="34"/>
        <v>25594.825561643836</v>
      </c>
      <c r="O393" s="249">
        <f t="shared" si="35"/>
        <v>7220.9744383561665</v>
      </c>
      <c r="P393" s="89">
        <v>0.05</v>
      </c>
      <c r="Q393" s="249">
        <f t="shared" si="31"/>
        <v>6859.925716438358</v>
      </c>
    </row>
    <row r="394" spans="2:17" x14ac:dyDescent="0.25">
      <c r="B394" s="11">
        <v>391</v>
      </c>
      <c r="C394" s="244" t="s">
        <v>2005</v>
      </c>
      <c r="D394" s="237"/>
      <c r="E394" s="11"/>
      <c r="F394" s="152">
        <v>43581</v>
      </c>
      <c r="G394" s="58">
        <v>44480</v>
      </c>
      <c r="H394" s="5">
        <f t="shared" si="32"/>
        <v>2.463013698630137</v>
      </c>
      <c r="I394" s="11">
        <v>5</v>
      </c>
      <c r="J394" s="87">
        <v>0.05</v>
      </c>
      <c r="K394" s="88">
        <f t="shared" si="33"/>
        <v>0.19</v>
      </c>
      <c r="L394" s="249">
        <v>86970.8</v>
      </c>
      <c r="M394" s="249">
        <v>19916.91</v>
      </c>
      <c r="N394" s="249">
        <f t="shared" si="34"/>
        <v>40699.951638356164</v>
      </c>
      <c r="O394" s="249">
        <f t="shared" si="35"/>
        <v>46270.848361643839</v>
      </c>
      <c r="P394" s="89">
        <v>0.05</v>
      </c>
      <c r="Q394" s="249">
        <f t="shared" si="31"/>
        <v>43957.305943561645</v>
      </c>
    </row>
    <row r="395" spans="2:17" x14ac:dyDescent="0.25">
      <c r="B395" s="11">
        <v>392</v>
      </c>
      <c r="C395" s="244" t="s">
        <v>2006</v>
      </c>
      <c r="D395" s="237"/>
      <c r="E395" s="11"/>
      <c r="F395" s="152">
        <v>43635</v>
      </c>
      <c r="G395" s="58">
        <v>44480</v>
      </c>
      <c r="H395" s="5">
        <f t="shared" si="32"/>
        <v>2.3150684931506849</v>
      </c>
      <c r="I395" s="11">
        <v>3</v>
      </c>
      <c r="J395" s="87">
        <v>0.05</v>
      </c>
      <c r="K395" s="88">
        <f t="shared" si="33"/>
        <v>0.31666666666666665</v>
      </c>
      <c r="L395" s="249">
        <v>40568.400000000001</v>
      </c>
      <c r="M395" s="249">
        <v>0</v>
      </c>
      <c r="N395" s="249">
        <f t="shared" si="34"/>
        <v>29740.897808219175</v>
      </c>
      <c r="O395" s="249">
        <f t="shared" si="35"/>
        <v>10827.502191780826</v>
      </c>
      <c r="P395" s="89">
        <v>0.05</v>
      </c>
      <c r="Q395" s="249">
        <f t="shared" si="31"/>
        <v>0</v>
      </c>
    </row>
    <row r="396" spans="2:17" x14ac:dyDescent="0.25">
      <c r="B396" s="11">
        <v>393</v>
      </c>
      <c r="C396" s="244" t="s">
        <v>2007</v>
      </c>
      <c r="D396" s="237"/>
      <c r="E396" s="11"/>
      <c r="F396" s="152">
        <v>43635</v>
      </c>
      <c r="G396" s="58">
        <v>44480</v>
      </c>
      <c r="H396" s="5">
        <f t="shared" si="32"/>
        <v>2.3150684931506849</v>
      </c>
      <c r="I396" s="11">
        <v>3</v>
      </c>
      <c r="J396" s="87">
        <v>0.05</v>
      </c>
      <c r="K396" s="88">
        <f t="shared" si="33"/>
        <v>0.31666666666666665</v>
      </c>
      <c r="L396" s="249">
        <v>112606.22</v>
      </c>
      <c r="M396" s="249">
        <v>0</v>
      </c>
      <c r="N396" s="249">
        <f t="shared" si="34"/>
        <v>82552.185484018264</v>
      </c>
      <c r="O396" s="249">
        <f t="shared" si="35"/>
        <v>30054.034515981737</v>
      </c>
      <c r="P396" s="89">
        <v>0.05</v>
      </c>
      <c r="Q396" s="249">
        <f t="shared" si="31"/>
        <v>0</v>
      </c>
    </row>
    <row r="397" spans="2:17" x14ac:dyDescent="0.25">
      <c r="B397" s="11">
        <v>394</v>
      </c>
      <c r="C397" s="244" t="s">
        <v>2008</v>
      </c>
      <c r="D397" s="237"/>
      <c r="E397" s="11"/>
      <c r="F397" s="152">
        <v>43553</v>
      </c>
      <c r="G397" s="58">
        <v>44480</v>
      </c>
      <c r="H397" s="5">
        <f t="shared" si="32"/>
        <v>2.5397260273972604</v>
      </c>
      <c r="I397" s="11">
        <v>3</v>
      </c>
      <c r="J397" s="87">
        <v>0.05</v>
      </c>
      <c r="K397" s="88">
        <f t="shared" si="33"/>
        <v>0.31666666666666665</v>
      </c>
      <c r="L397" s="249">
        <v>59000</v>
      </c>
      <c r="M397" s="249">
        <v>12200</v>
      </c>
      <c r="N397" s="249">
        <f t="shared" si="34"/>
        <v>47450.547945205479</v>
      </c>
      <c r="O397" s="249">
        <f t="shared" si="35"/>
        <v>11549.452054794521</v>
      </c>
      <c r="P397" s="89">
        <v>0.05</v>
      </c>
      <c r="Q397" s="249">
        <f t="shared" si="31"/>
        <v>10971.979452054795</v>
      </c>
    </row>
    <row r="398" spans="2:17" x14ac:dyDescent="0.25">
      <c r="B398" s="11">
        <v>395</v>
      </c>
      <c r="C398" s="244" t="s">
        <v>2009</v>
      </c>
      <c r="D398" s="237"/>
      <c r="E398" s="11"/>
      <c r="F398" s="152">
        <v>43651</v>
      </c>
      <c r="G398" s="58">
        <v>44480</v>
      </c>
      <c r="H398" s="5">
        <f t="shared" si="32"/>
        <v>2.2712328767123289</v>
      </c>
      <c r="I398" s="11">
        <v>3</v>
      </c>
      <c r="J398" s="87">
        <v>0.05</v>
      </c>
      <c r="K398" s="88">
        <f t="shared" si="33"/>
        <v>0.31666666666666665</v>
      </c>
      <c r="L398" s="249">
        <v>33344.99</v>
      </c>
      <c r="M398" s="249">
        <v>8019.83</v>
      </c>
      <c r="N398" s="249">
        <f t="shared" si="34"/>
        <v>23982.508561187213</v>
      </c>
      <c r="O398" s="249">
        <f t="shared" si="35"/>
        <v>9362.4814388127852</v>
      </c>
      <c r="P398" s="89">
        <v>0.05</v>
      </c>
      <c r="Q398" s="249">
        <f t="shared" si="31"/>
        <v>8894.3573668721456</v>
      </c>
    </row>
    <row r="399" spans="2:17" x14ac:dyDescent="0.25">
      <c r="B399" s="11">
        <v>396</v>
      </c>
      <c r="C399" s="244" t="s">
        <v>2010</v>
      </c>
      <c r="D399" s="237"/>
      <c r="E399" s="11"/>
      <c r="F399" s="152">
        <v>43607</v>
      </c>
      <c r="G399" s="58">
        <v>44480</v>
      </c>
      <c r="H399" s="5">
        <f t="shared" si="32"/>
        <v>2.3917808219178083</v>
      </c>
      <c r="I399" s="11">
        <v>3</v>
      </c>
      <c r="J399" s="87">
        <v>0.05</v>
      </c>
      <c r="K399" s="88">
        <f t="shared" si="33"/>
        <v>0.31666666666666665</v>
      </c>
      <c r="L399" s="249">
        <v>1999.99</v>
      </c>
      <c r="M399" s="249">
        <v>0</v>
      </c>
      <c r="N399" s="249">
        <f t="shared" si="34"/>
        <v>1514.7869465753424</v>
      </c>
      <c r="O399" s="249">
        <f t="shared" si="35"/>
        <v>485.20305342465758</v>
      </c>
      <c r="P399" s="89">
        <v>0.05</v>
      </c>
      <c r="Q399" s="249">
        <f t="shared" si="31"/>
        <v>0</v>
      </c>
    </row>
    <row r="400" spans="2:17" x14ac:dyDescent="0.25">
      <c r="B400" s="11">
        <v>397</v>
      </c>
      <c r="C400" s="244" t="s">
        <v>2011</v>
      </c>
      <c r="D400" s="237"/>
      <c r="E400" s="11"/>
      <c r="F400" s="152">
        <v>43711</v>
      </c>
      <c r="G400" s="58">
        <v>44480</v>
      </c>
      <c r="H400" s="5">
        <f t="shared" si="32"/>
        <v>2.106849315068493</v>
      </c>
      <c r="I400" s="11">
        <v>3</v>
      </c>
      <c r="J400" s="87">
        <v>0.05</v>
      </c>
      <c r="K400" s="88">
        <f t="shared" si="33"/>
        <v>0.31666666666666665</v>
      </c>
      <c r="L400" s="249">
        <v>5289.99</v>
      </c>
      <c r="M400" s="249">
        <v>0</v>
      </c>
      <c r="N400" s="249">
        <f t="shared" si="34"/>
        <v>3529.3170726027392</v>
      </c>
      <c r="O400" s="249">
        <f t="shared" si="35"/>
        <v>1760.6729273972605</v>
      </c>
      <c r="P400" s="89">
        <v>0.05</v>
      </c>
      <c r="Q400" s="249">
        <f t="shared" si="31"/>
        <v>0</v>
      </c>
    </row>
    <row r="401" spans="2:17" x14ac:dyDescent="0.25">
      <c r="B401" s="11">
        <v>398</v>
      </c>
      <c r="C401" s="244" t="s">
        <v>2012</v>
      </c>
      <c r="D401" s="237"/>
      <c r="E401" s="11"/>
      <c r="F401" s="152">
        <v>43691</v>
      </c>
      <c r="G401" s="58">
        <v>44480</v>
      </c>
      <c r="H401" s="5">
        <f t="shared" si="32"/>
        <v>2.1616438356164385</v>
      </c>
      <c r="I401" s="11">
        <v>3</v>
      </c>
      <c r="J401" s="87">
        <v>0.05</v>
      </c>
      <c r="K401" s="88">
        <f t="shared" si="33"/>
        <v>0.31666666666666665</v>
      </c>
      <c r="L401" s="249">
        <v>63000.02</v>
      </c>
      <c r="M401" s="249">
        <v>684</v>
      </c>
      <c r="N401" s="249">
        <f t="shared" si="34"/>
        <v>43124.808210958901</v>
      </c>
      <c r="O401" s="249">
        <f t="shared" si="35"/>
        <v>19875.211789041095</v>
      </c>
      <c r="P401" s="89">
        <v>0.05</v>
      </c>
      <c r="Q401" s="249">
        <f t="shared" si="31"/>
        <v>18881.451199589039</v>
      </c>
    </row>
    <row r="402" spans="2:17" x14ac:dyDescent="0.25">
      <c r="B402" s="11">
        <v>399</v>
      </c>
      <c r="C402" s="244" t="s">
        <v>2013</v>
      </c>
      <c r="D402" s="237"/>
      <c r="E402" s="11"/>
      <c r="F402" s="152">
        <v>43659</v>
      </c>
      <c r="G402" s="58">
        <v>44480</v>
      </c>
      <c r="H402" s="5">
        <f t="shared" si="32"/>
        <v>2.2493150684931509</v>
      </c>
      <c r="I402" s="11">
        <v>5</v>
      </c>
      <c r="J402" s="87">
        <v>0.05</v>
      </c>
      <c r="K402" s="88">
        <f t="shared" si="33"/>
        <v>0.19</v>
      </c>
      <c r="L402" s="249">
        <v>21948</v>
      </c>
      <c r="M402" s="249">
        <v>260</v>
      </c>
      <c r="N402" s="249">
        <f t="shared" si="34"/>
        <v>9379.9137534246584</v>
      </c>
      <c r="O402" s="249">
        <f t="shared" si="35"/>
        <v>12568.086246575342</v>
      </c>
      <c r="P402" s="89">
        <v>0.05</v>
      </c>
      <c r="Q402" s="249">
        <f t="shared" si="31"/>
        <v>11939.681934246573</v>
      </c>
    </row>
    <row r="403" spans="2:17" x14ac:dyDescent="0.25">
      <c r="B403" s="11">
        <v>400</v>
      </c>
      <c r="C403" s="244" t="s">
        <v>2014</v>
      </c>
      <c r="D403" s="237"/>
      <c r="E403" s="11"/>
      <c r="F403" s="152">
        <v>43684</v>
      </c>
      <c r="G403" s="58">
        <v>44480</v>
      </c>
      <c r="H403" s="5">
        <f t="shared" si="32"/>
        <v>2.1808219178082191</v>
      </c>
      <c r="I403" s="11">
        <v>3</v>
      </c>
      <c r="J403" s="87">
        <v>0.05</v>
      </c>
      <c r="K403" s="88">
        <f t="shared" si="33"/>
        <v>0.31666666666666665</v>
      </c>
      <c r="L403" s="249">
        <v>11960.48</v>
      </c>
      <c r="M403" s="249">
        <v>0</v>
      </c>
      <c r="N403" s="249">
        <f t="shared" si="34"/>
        <v>8259.831028310502</v>
      </c>
      <c r="O403" s="249">
        <f t="shared" si="35"/>
        <v>3700.6489716894976</v>
      </c>
      <c r="P403" s="89">
        <v>0.05</v>
      </c>
      <c r="Q403" s="249">
        <f t="shared" si="31"/>
        <v>0</v>
      </c>
    </row>
    <row r="404" spans="2:17" x14ac:dyDescent="0.25">
      <c r="B404" s="11">
        <v>401</v>
      </c>
      <c r="C404" s="244" t="s">
        <v>2015</v>
      </c>
      <c r="D404" s="237"/>
      <c r="E404" s="11"/>
      <c r="F404" s="152">
        <v>43711</v>
      </c>
      <c r="G404" s="58">
        <v>44480</v>
      </c>
      <c r="H404" s="5">
        <f t="shared" si="32"/>
        <v>2.106849315068493</v>
      </c>
      <c r="I404" s="11">
        <v>3</v>
      </c>
      <c r="J404" s="87">
        <v>0.05</v>
      </c>
      <c r="K404" s="88">
        <f t="shared" si="33"/>
        <v>0.31666666666666665</v>
      </c>
      <c r="L404" s="249">
        <v>5289.99</v>
      </c>
      <c r="M404" s="249">
        <v>0</v>
      </c>
      <c r="N404" s="249">
        <f t="shared" si="34"/>
        <v>3529.3170726027392</v>
      </c>
      <c r="O404" s="249">
        <f t="shared" si="35"/>
        <v>1760.6729273972605</v>
      </c>
      <c r="P404" s="89">
        <v>0.05</v>
      </c>
      <c r="Q404" s="249">
        <f t="shared" si="31"/>
        <v>0</v>
      </c>
    </row>
    <row r="405" spans="2:17" x14ac:dyDescent="0.25">
      <c r="B405" s="11">
        <v>402</v>
      </c>
      <c r="C405" s="244" t="s">
        <v>2016</v>
      </c>
      <c r="D405" s="237"/>
      <c r="E405" s="11"/>
      <c r="F405" s="152">
        <v>43747</v>
      </c>
      <c r="G405" s="58">
        <v>44480</v>
      </c>
      <c r="H405" s="5">
        <f t="shared" si="32"/>
        <v>2.0082191780821916</v>
      </c>
      <c r="I405" s="11">
        <v>3</v>
      </c>
      <c r="J405" s="87">
        <v>0.05</v>
      </c>
      <c r="K405" s="88">
        <f t="shared" si="33"/>
        <v>0.31666666666666665</v>
      </c>
      <c r="L405" s="249">
        <v>13099.52</v>
      </c>
      <c r="M405" s="249">
        <v>425</v>
      </c>
      <c r="N405" s="249">
        <f t="shared" si="34"/>
        <v>8330.4573077625555</v>
      </c>
      <c r="O405" s="249">
        <f t="shared" si="35"/>
        <v>4769.0626922374449</v>
      </c>
      <c r="P405" s="89">
        <v>0.05</v>
      </c>
      <c r="Q405" s="249">
        <f t="shared" si="31"/>
        <v>4530.6095576255721</v>
      </c>
    </row>
    <row r="406" spans="2:17" x14ac:dyDescent="0.25">
      <c r="B406" s="11">
        <v>403</v>
      </c>
      <c r="C406" s="244" t="s">
        <v>2017</v>
      </c>
      <c r="D406" s="250"/>
      <c r="E406" s="11"/>
      <c r="F406" s="152">
        <v>43818</v>
      </c>
      <c r="G406" s="58">
        <v>44480</v>
      </c>
      <c r="H406" s="5">
        <f t="shared" si="32"/>
        <v>1.8136986301369864</v>
      </c>
      <c r="I406" s="11">
        <v>3</v>
      </c>
      <c r="J406" s="87">
        <v>0.05</v>
      </c>
      <c r="K406" s="88">
        <f t="shared" si="33"/>
        <v>0.31666666666666665</v>
      </c>
      <c r="L406" s="249">
        <v>47027.72</v>
      </c>
      <c r="M406" s="249">
        <v>36583.300000000003</v>
      </c>
      <c r="N406" s="249">
        <f t="shared" si="34"/>
        <v>27009.801925114156</v>
      </c>
      <c r="O406" s="249">
        <f t="shared" si="35"/>
        <v>20017.918074885845</v>
      </c>
      <c r="P406" s="89">
        <v>0.05</v>
      </c>
      <c r="Q406" s="249">
        <f t="shared" si="31"/>
        <v>19017.022171141551</v>
      </c>
    </row>
    <row r="407" spans="2:17" x14ac:dyDescent="0.25">
      <c r="B407" s="11">
        <v>404</v>
      </c>
      <c r="C407" s="244" t="s">
        <v>2018</v>
      </c>
      <c r="D407" s="237"/>
      <c r="E407" s="11"/>
      <c r="F407" s="152">
        <v>43854</v>
      </c>
      <c r="G407" s="58">
        <v>44480</v>
      </c>
      <c r="H407" s="5">
        <f t="shared" si="32"/>
        <v>1.715068493150685</v>
      </c>
      <c r="I407" s="11">
        <v>3</v>
      </c>
      <c r="J407" s="87">
        <v>0.05</v>
      </c>
      <c r="K407" s="88">
        <f t="shared" si="33"/>
        <v>0.31666666666666665</v>
      </c>
      <c r="L407" s="249">
        <v>41300</v>
      </c>
      <c r="M407" s="249">
        <v>0</v>
      </c>
      <c r="N407" s="249">
        <f t="shared" si="34"/>
        <v>22430.237442922375</v>
      </c>
      <c r="O407" s="249">
        <f t="shared" si="35"/>
        <v>18869.762557077625</v>
      </c>
      <c r="P407" s="89">
        <v>0.05</v>
      </c>
      <c r="Q407" s="249">
        <f t="shared" si="31"/>
        <v>0</v>
      </c>
    </row>
    <row r="408" spans="2:17" x14ac:dyDescent="0.25">
      <c r="B408" s="11">
        <v>405</v>
      </c>
      <c r="C408" s="244" t="s">
        <v>2019</v>
      </c>
      <c r="D408" s="237"/>
      <c r="E408" s="11"/>
      <c r="F408" s="152">
        <v>43843</v>
      </c>
      <c r="G408" s="58">
        <v>44480</v>
      </c>
      <c r="H408" s="5">
        <f t="shared" si="32"/>
        <v>1.7452054794520548</v>
      </c>
      <c r="I408" s="11">
        <v>5</v>
      </c>
      <c r="J408" s="87">
        <v>0.05</v>
      </c>
      <c r="K408" s="88">
        <f t="shared" si="33"/>
        <v>0.19</v>
      </c>
      <c r="L408" s="249">
        <v>30489.99</v>
      </c>
      <c r="M408" s="249">
        <v>2747.5</v>
      </c>
      <c r="N408" s="249">
        <f t="shared" si="34"/>
        <v>10110.146547123288</v>
      </c>
      <c r="O408" s="249">
        <f t="shared" si="35"/>
        <v>20379.843452876714</v>
      </c>
      <c r="P408" s="89">
        <v>0.05</v>
      </c>
      <c r="Q408" s="249">
        <f t="shared" si="31"/>
        <v>19360.851280232877</v>
      </c>
    </row>
    <row r="409" spans="2:17" x14ac:dyDescent="0.25">
      <c r="B409" s="11">
        <v>406</v>
      </c>
      <c r="C409" s="244" t="s">
        <v>2020</v>
      </c>
      <c r="D409" s="237"/>
      <c r="E409" s="11"/>
      <c r="F409" s="152">
        <v>44014</v>
      </c>
      <c r="G409" s="58">
        <v>44480</v>
      </c>
      <c r="H409" s="5">
        <f t="shared" si="32"/>
        <v>1.2767123287671234</v>
      </c>
      <c r="I409" s="11">
        <v>3</v>
      </c>
      <c r="J409" s="87">
        <v>0.05</v>
      </c>
      <c r="K409" s="88">
        <f t="shared" si="33"/>
        <v>0.31666666666666665</v>
      </c>
      <c r="L409" s="249">
        <v>27999.64</v>
      </c>
      <c r="M409" s="249">
        <v>4127.99</v>
      </c>
      <c r="N409" s="249">
        <f t="shared" si="34"/>
        <v>11320.037103196348</v>
      </c>
      <c r="O409" s="249">
        <f t="shared" si="35"/>
        <v>16679.602896803652</v>
      </c>
      <c r="P409" s="89">
        <v>0.05</v>
      </c>
      <c r="Q409" s="249">
        <f t="shared" si="31"/>
        <v>15845.622751963469</v>
      </c>
    </row>
    <row r="410" spans="2:17" x14ac:dyDescent="0.25">
      <c r="B410" s="11">
        <v>407</v>
      </c>
      <c r="C410" s="244" t="s">
        <v>2021</v>
      </c>
      <c r="D410" s="237"/>
      <c r="E410" s="11"/>
      <c r="F410" s="152">
        <v>44189</v>
      </c>
      <c r="G410" s="58">
        <v>44480</v>
      </c>
      <c r="H410" s="5">
        <f t="shared" si="32"/>
        <v>0.79726027397260268</v>
      </c>
      <c r="I410" s="11">
        <v>3</v>
      </c>
      <c r="J410" s="87">
        <v>0.05</v>
      </c>
      <c r="K410" s="88">
        <f t="shared" si="33"/>
        <v>0.31666666666666665</v>
      </c>
      <c r="L410" s="249">
        <v>7707</v>
      </c>
      <c r="M410" s="249">
        <v>0</v>
      </c>
      <c r="N410" s="249">
        <f t="shared" si="34"/>
        <v>1945.7535616438352</v>
      </c>
      <c r="O410" s="249">
        <f t="shared" si="35"/>
        <v>5761.2464383561646</v>
      </c>
      <c r="P410" s="89">
        <v>0.05</v>
      </c>
      <c r="Q410" s="249">
        <f t="shared" si="31"/>
        <v>0</v>
      </c>
    </row>
    <row r="411" spans="2:17" x14ac:dyDescent="0.25">
      <c r="B411" s="11">
        <v>408</v>
      </c>
      <c r="C411" s="244" t="s">
        <v>2022</v>
      </c>
      <c r="D411" s="237"/>
      <c r="E411" s="11"/>
      <c r="F411" s="152">
        <v>44018</v>
      </c>
      <c r="G411" s="58">
        <v>44480</v>
      </c>
      <c r="H411" s="5">
        <f t="shared" si="32"/>
        <v>1.2657534246575342</v>
      </c>
      <c r="I411" s="11">
        <v>3</v>
      </c>
      <c r="J411" s="87">
        <v>0.05</v>
      </c>
      <c r="K411" s="88">
        <f t="shared" si="33"/>
        <v>0.31666666666666665</v>
      </c>
      <c r="L411" s="249">
        <v>8450</v>
      </c>
      <c r="M411" s="249">
        <v>750</v>
      </c>
      <c r="N411" s="249">
        <f t="shared" si="34"/>
        <v>3386.9452054794515</v>
      </c>
      <c r="O411" s="249">
        <f t="shared" si="35"/>
        <v>5063.054794520549</v>
      </c>
      <c r="P411" s="89">
        <v>0.05</v>
      </c>
      <c r="Q411" s="249">
        <f t="shared" si="31"/>
        <v>4809.9020547945211</v>
      </c>
    </row>
    <row r="412" spans="2:17" x14ac:dyDescent="0.25">
      <c r="B412" s="11">
        <v>409</v>
      </c>
      <c r="C412" s="244" t="s">
        <v>2022</v>
      </c>
      <c r="D412" s="237"/>
      <c r="E412" s="11"/>
      <c r="F412" s="152">
        <v>44018</v>
      </c>
      <c r="G412" s="58">
        <v>44480</v>
      </c>
      <c r="H412" s="5">
        <f t="shared" si="32"/>
        <v>1.2657534246575342</v>
      </c>
      <c r="I412" s="11">
        <v>3</v>
      </c>
      <c r="J412" s="87">
        <v>0.05</v>
      </c>
      <c r="K412" s="88">
        <f t="shared" si="33"/>
        <v>0.31666666666666665</v>
      </c>
      <c r="L412" s="249">
        <v>8450</v>
      </c>
      <c r="M412" s="249">
        <v>0</v>
      </c>
      <c r="N412" s="249">
        <f t="shared" si="34"/>
        <v>3386.9452054794515</v>
      </c>
      <c r="O412" s="249">
        <f t="shared" si="35"/>
        <v>5063.054794520549</v>
      </c>
      <c r="P412" s="89">
        <v>0.05</v>
      </c>
      <c r="Q412" s="249">
        <f t="shared" si="31"/>
        <v>0</v>
      </c>
    </row>
    <row r="413" spans="2:17" x14ac:dyDescent="0.25">
      <c r="B413" s="11">
        <v>410</v>
      </c>
      <c r="C413" s="244" t="s">
        <v>2023</v>
      </c>
      <c r="D413" s="237"/>
      <c r="E413" s="11"/>
      <c r="F413" s="152">
        <v>43951</v>
      </c>
      <c r="G413" s="58">
        <v>44480</v>
      </c>
      <c r="H413" s="5">
        <f t="shared" si="32"/>
        <v>1.4493150684931506</v>
      </c>
      <c r="I413" s="11">
        <v>5</v>
      </c>
      <c r="J413" s="87">
        <v>0.05</v>
      </c>
      <c r="K413" s="88">
        <f t="shared" si="33"/>
        <v>0.19</v>
      </c>
      <c r="L413" s="249">
        <v>9500.18</v>
      </c>
      <c r="M413" s="249">
        <v>0</v>
      </c>
      <c r="N413" s="249">
        <f t="shared" si="34"/>
        <v>2616.0632652054792</v>
      </c>
      <c r="O413" s="249">
        <f t="shared" si="35"/>
        <v>6884.1167347945211</v>
      </c>
      <c r="P413" s="89">
        <v>0.05</v>
      </c>
      <c r="Q413" s="249">
        <f t="shared" si="31"/>
        <v>0</v>
      </c>
    </row>
    <row r="414" spans="2:17" x14ac:dyDescent="0.25">
      <c r="B414" s="11">
        <v>411</v>
      </c>
      <c r="C414" s="244" t="s">
        <v>2024</v>
      </c>
      <c r="D414" s="237"/>
      <c r="E414" s="11"/>
      <c r="F414" s="152">
        <v>43951</v>
      </c>
      <c r="G414" s="58">
        <v>44480</v>
      </c>
      <c r="H414" s="5">
        <f t="shared" si="32"/>
        <v>1.4493150684931506</v>
      </c>
      <c r="I414" s="11">
        <v>5</v>
      </c>
      <c r="J414" s="87">
        <v>0.05</v>
      </c>
      <c r="K414" s="88">
        <f t="shared" si="33"/>
        <v>0.19</v>
      </c>
      <c r="L414" s="249">
        <v>7670</v>
      </c>
      <c r="M414" s="249">
        <v>5120.3</v>
      </c>
      <c r="N414" s="249">
        <f t="shared" si="34"/>
        <v>2112.0868493150683</v>
      </c>
      <c r="O414" s="249">
        <f t="shared" si="35"/>
        <v>5557.9131506849317</v>
      </c>
      <c r="P414" s="89">
        <v>0.05</v>
      </c>
      <c r="Q414" s="249">
        <f t="shared" si="31"/>
        <v>5280.0174931506845</v>
      </c>
    </row>
    <row r="415" spans="2:17" x14ac:dyDescent="0.25">
      <c r="B415" s="11">
        <v>412</v>
      </c>
      <c r="C415" s="244" t="s">
        <v>2025</v>
      </c>
      <c r="D415" s="237"/>
      <c r="E415" s="11"/>
      <c r="F415" s="152">
        <v>43951</v>
      </c>
      <c r="G415" s="58">
        <v>44480</v>
      </c>
      <c r="H415" s="5">
        <f t="shared" si="32"/>
        <v>1.4493150684931506</v>
      </c>
      <c r="I415" s="11">
        <v>3</v>
      </c>
      <c r="J415" s="87">
        <v>0.05</v>
      </c>
      <c r="K415" s="88">
        <f t="shared" si="33"/>
        <v>0.31666666666666665</v>
      </c>
      <c r="L415" s="249">
        <v>6403.86</v>
      </c>
      <c r="M415" s="249">
        <v>2621.1999999999998</v>
      </c>
      <c r="N415" s="249">
        <f t="shared" si="34"/>
        <v>2939.0500849315067</v>
      </c>
      <c r="O415" s="249">
        <f>L415-N415</f>
        <v>3464.809915068493</v>
      </c>
      <c r="P415" s="89">
        <v>0.05</v>
      </c>
      <c r="Q415" s="249">
        <f>O415*(1-P415)</f>
        <v>3291.569419315068</v>
      </c>
    </row>
    <row r="416" spans="2:17" x14ac:dyDescent="0.25">
      <c r="B416" s="11">
        <v>413</v>
      </c>
      <c r="C416" s="244" t="s">
        <v>2025</v>
      </c>
      <c r="D416" s="237"/>
      <c r="E416" s="11"/>
      <c r="F416" s="152">
        <v>43951</v>
      </c>
      <c r="G416" s="58">
        <v>44480</v>
      </c>
      <c r="H416" s="5">
        <f t="shared" si="32"/>
        <v>1.4493150684931506</v>
      </c>
      <c r="I416" s="11">
        <v>3</v>
      </c>
      <c r="J416" s="87">
        <v>0.05</v>
      </c>
      <c r="K416" s="88">
        <f t="shared" si="33"/>
        <v>0.31666666666666665</v>
      </c>
      <c r="L416" s="249">
        <v>6403.86</v>
      </c>
      <c r="M416" s="249">
        <v>7012.64</v>
      </c>
      <c r="N416" s="249">
        <f t="shared" si="34"/>
        <v>2939.0500849315067</v>
      </c>
      <c r="O416" s="249">
        <f t="shared" ref="O416:O447" si="36">MAX(L416-N416,0)</f>
        <v>3464.809915068493</v>
      </c>
      <c r="P416" s="89">
        <v>0.05</v>
      </c>
      <c r="Q416" s="249">
        <f t="shared" ref="Q416:Q447" si="37">IF(M416&lt;=0,0,IF(O416&lt;=J416*L416,J416*L416,O416*(1-P416)))</f>
        <v>3291.569419315068</v>
      </c>
    </row>
    <row r="417" spans="2:17" x14ac:dyDescent="0.25">
      <c r="B417" s="11">
        <v>414</v>
      </c>
      <c r="C417" s="244" t="s">
        <v>2025</v>
      </c>
      <c r="D417" s="237"/>
      <c r="E417" s="11"/>
      <c r="F417" s="152">
        <v>43951</v>
      </c>
      <c r="G417" s="58">
        <v>44480</v>
      </c>
      <c r="H417" s="5">
        <f t="shared" si="32"/>
        <v>1.4493150684931506</v>
      </c>
      <c r="I417" s="11">
        <v>3</v>
      </c>
      <c r="J417" s="87">
        <v>0.05</v>
      </c>
      <c r="K417" s="88">
        <f t="shared" si="33"/>
        <v>0.31666666666666665</v>
      </c>
      <c r="L417" s="249">
        <v>5074</v>
      </c>
      <c r="M417" s="249">
        <v>7012.64</v>
      </c>
      <c r="N417" s="249">
        <f t="shared" si="34"/>
        <v>2328.7111415525114</v>
      </c>
      <c r="O417" s="249">
        <f t="shared" si="36"/>
        <v>2745.2888584474886</v>
      </c>
      <c r="P417" s="89">
        <v>0.05</v>
      </c>
      <c r="Q417" s="249">
        <f t="shared" si="37"/>
        <v>2608.0244155251139</v>
      </c>
    </row>
    <row r="418" spans="2:17" x14ac:dyDescent="0.25">
      <c r="B418" s="11">
        <v>415</v>
      </c>
      <c r="C418" s="244" t="s">
        <v>2026</v>
      </c>
      <c r="D418" s="237"/>
      <c r="E418" s="11"/>
      <c r="F418" s="152">
        <v>43988</v>
      </c>
      <c r="G418" s="58">
        <v>44480</v>
      </c>
      <c r="H418" s="5">
        <f t="shared" si="32"/>
        <v>1.3479452054794521</v>
      </c>
      <c r="I418" s="11">
        <v>3</v>
      </c>
      <c r="J418" s="87">
        <v>0.05</v>
      </c>
      <c r="K418" s="88">
        <f t="shared" si="33"/>
        <v>0.31666666666666665</v>
      </c>
      <c r="L418" s="249">
        <v>30998.6</v>
      </c>
      <c r="M418" s="249">
        <v>0</v>
      </c>
      <c r="N418" s="249">
        <f t="shared" si="34"/>
        <v>13231.731178082189</v>
      </c>
      <c r="O418" s="249">
        <f t="shared" si="36"/>
        <v>17766.868821917808</v>
      </c>
      <c r="P418" s="89">
        <v>0.05</v>
      </c>
      <c r="Q418" s="249">
        <f t="shared" si="37"/>
        <v>0</v>
      </c>
    </row>
    <row r="419" spans="2:17" x14ac:dyDescent="0.25">
      <c r="B419" s="11">
        <v>416</v>
      </c>
      <c r="C419" s="244" t="s">
        <v>2027</v>
      </c>
      <c r="D419" s="250"/>
      <c r="E419" s="11"/>
      <c r="F419" s="152">
        <v>43988</v>
      </c>
      <c r="G419" s="58">
        <v>44480</v>
      </c>
      <c r="H419" s="5">
        <f t="shared" si="32"/>
        <v>1.3479452054794521</v>
      </c>
      <c r="I419" s="11">
        <v>3</v>
      </c>
      <c r="J419" s="87">
        <v>0.05</v>
      </c>
      <c r="K419" s="88">
        <f t="shared" si="33"/>
        <v>0.31666666666666665</v>
      </c>
      <c r="L419" s="249">
        <v>30385</v>
      </c>
      <c r="M419" s="249">
        <v>0</v>
      </c>
      <c r="N419" s="249">
        <f t="shared" si="34"/>
        <v>12969.816438356163</v>
      </c>
      <c r="O419" s="249">
        <f t="shared" si="36"/>
        <v>17415.183561643837</v>
      </c>
      <c r="P419" s="89">
        <v>0.05</v>
      </c>
      <c r="Q419" s="249">
        <f t="shared" si="37"/>
        <v>0</v>
      </c>
    </row>
    <row r="420" spans="2:17" x14ac:dyDescent="0.25">
      <c r="B420" s="11">
        <v>417</v>
      </c>
      <c r="C420" s="244" t="s">
        <v>2028</v>
      </c>
      <c r="D420" s="237"/>
      <c r="E420" s="11"/>
      <c r="F420" s="152">
        <v>44131</v>
      </c>
      <c r="G420" s="58">
        <v>44480</v>
      </c>
      <c r="H420" s="5">
        <f t="shared" si="32"/>
        <v>0.95616438356164379</v>
      </c>
      <c r="I420" s="11">
        <v>3</v>
      </c>
      <c r="J420" s="87">
        <v>0.05</v>
      </c>
      <c r="K420" s="88">
        <f t="shared" si="33"/>
        <v>0.31666666666666665</v>
      </c>
      <c r="L420" s="249">
        <v>7400</v>
      </c>
      <c r="M420" s="249">
        <v>0</v>
      </c>
      <c r="N420" s="249">
        <f t="shared" si="34"/>
        <v>2240.6118721461185</v>
      </c>
      <c r="O420" s="249">
        <f t="shared" si="36"/>
        <v>5159.3881278538811</v>
      </c>
      <c r="P420" s="89">
        <v>0.05</v>
      </c>
      <c r="Q420" s="249">
        <f t="shared" si="37"/>
        <v>0</v>
      </c>
    </row>
    <row r="421" spans="2:17" x14ac:dyDescent="0.25">
      <c r="B421" s="11">
        <v>418</v>
      </c>
      <c r="C421" s="244" t="s">
        <v>2028</v>
      </c>
      <c r="D421" s="237"/>
      <c r="E421" s="11"/>
      <c r="F421" s="152">
        <v>44131</v>
      </c>
      <c r="G421" s="58">
        <v>44480</v>
      </c>
      <c r="H421" s="5">
        <f t="shared" si="32"/>
        <v>0.95616438356164379</v>
      </c>
      <c r="I421" s="11">
        <v>3</v>
      </c>
      <c r="J421" s="87">
        <v>0.05</v>
      </c>
      <c r="K421" s="88">
        <f t="shared" si="33"/>
        <v>0.31666666666666665</v>
      </c>
      <c r="L421" s="249">
        <v>7400</v>
      </c>
      <c r="M421" s="249">
        <v>2508</v>
      </c>
      <c r="N421" s="249">
        <f t="shared" si="34"/>
        <v>2240.6118721461185</v>
      </c>
      <c r="O421" s="249">
        <f t="shared" si="36"/>
        <v>5159.3881278538811</v>
      </c>
      <c r="P421" s="89">
        <v>0.05</v>
      </c>
      <c r="Q421" s="249">
        <f t="shared" si="37"/>
        <v>4901.4187214611866</v>
      </c>
    </row>
    <row r="422" spans="2:17" x14ac:dyDescent="0.25">
      <c r="B422" s="11">
        <v>419</v>
      </c>
      <c r="C422" s="244" t="s">
        <v>2028</v>
      </c>
      <c r="D422" s="237"/>
      <c r="E422" s="11"/>
      <c r="F422" s="152">
        <v>44131</v>
      </c>
      <c r="G422" s="58">
        <v>44480</v>
      </c>
      <c r="H422" s="5">
        <f t="shared" si="32"/>
        <v>0.95616438356164379</v>
      </c>
      <c r="I422" s="11">
        <v>3</v>
      </c>
      <c r="J422" s="87">
        <v>0.05</v>
      </c>
      <c r="K422" s="88">
        <f t="shared" si="33"/>
        <v>0.31666666666666665</v>
      </c>
      <c r="L422" s="249">
        <v>7400</v>
      </c>
      <c r="M422" s="249">
        <v>0</v>
      </c>
      <c r="N422" s="249">
        <f t="shared" si="34"/>
        <v>2240.6118721461185</v>
      </c>
      <c r="O422" s="249">
        <f t="shared" si="36"/>
        <v>5159.3881278538811</v>
      </c>
      <c r="P422" s="89">
        <v>0.05</v>
      </c>
      <c r="Q422" s="249">
        <f t="shared" si="37"/>
        <v>0</v>
      </c>
    </row>
    <row r="423" spans="2:17" x14ac:dyDescent="0.25">
      <c r="B423" s="11">
        <v>420</v>
      </c>
      <c r="C423" s="244" t="s">
        <v>2029</v>
      </c>
      <c r="D423" s="237"/>
      <c r="E423" s="11"/>
      <c r="F423" s="152">
        <v>43973</v>
      </c>
      <c r="G423" s="58">
        <v>44480</v>
      </c>
      <c r="H423" s="5">
        <f t="shared" si="32"/>
        <v>1.3890410958904109</v>
      </c>
      <c r="I423" s="11">
        <v>5</v>
      </c>
      <c r="J423" s="87">
        <v>0.05</v>
      </c>
      <c r="K423" s="88">
        <f t="shared" si="33"/>
        <v>0.19</v>
      </c>
      <c r="L423" s="249">
        <v>12700.34</v>
      </c>
      <c r="M423" s="249">
        <v>0</v>
      </c>
      <c r="N423" s="249">
        <f t="shared" si="34"/>
        <v>3351.8458964383562</v>
      </c>
      <c r="O423" s="249">
        <f t="shared" si="36"/>
        <v>9348.494103561643</v>
      </c>
      <c r="P423" s="89">
        <v>0.05</v>
      </c>
      <c r="Q423" s="249">
        <f t="shared" si="37"/>
        <v>0</v>
      </c>
    </row>
    <row r="424" spans="2:17" x14ac:dyDescent="0.25">
      <c r="B424" s="11">
        <v>421</v>
      </c>
      <c r="C424" s="244" t="s">
        <v>2029</v>
      </c>
      <c r="D424" s="237"/>
      <c r="E424" s="11"/>
      <c r="F424" s="152">
        <v>43973</v>
      </c>
      <c r="G424" s="58">
        <v>44480</v>
      </c>
      <c r="H424" s="5">
        <f t="shared" si="32"/>
        <v>1.3890410958904109</v>
      </c>
      <c r="I424" s="11">
        <v>5</v>
      </c>
      <c r="J424" s="87">
        <v>0.05</v>
      </c>
      <c r="K424" s="88">
        <f t="shared" si="33"/>
        <v>0.19</v>
      </c>
      <c r="L424" s="249">
        <v>15800.2</v>
      </c>
      <c r="M424" s="249">
        <v>0</v>
      </c>
      <c r="N424" s="249">
        <f t="shared" si="34"/>
        <v>4169.9541534246573</v>
      </c>
      <c r="O424" s="249">
        <f t="shared" si="36"/>
        <v>11630.245846575344</v>
      </c>
      <c r="P424" s="89">
        <v>0.05</v>
      </c>
      <c r="Q424" s="249">
        <f t="shared" si="37"/>
        <v>0</v>
      </c>
    </row>
    <row r="425" spans="2:17" x14ac:dyDescent="0.25">
      <c r="B425" s="11">
        <v>422</v>
      </c>
      <c r="C425" s="244" t="s">
        <v>2030</v>
      </c>
      <c r="D425" s="250"/>
      <c r="E425" s="11"/>
      <c r="F425" s="152">
        <v>44006</v>
      </c>
      <c r="G425" s="58">
        <v>44480</v>
      </c>
      <c r="H425" s="5">
        <f t="shared" si="32"/>
        <v>1.2986301369863014</v>
      </c>
      <c r="I425" s="11">
        <v>5</v>
      </c>
      <c r="J425" s="87">
        <v>0.05</v>
      </c>
      <c r="K425" s="88">
        <f t="shared" si="33"/>
        <v>0.19</v>
      </c>
      <c r="L425" s="249">
        <v>84053.759999999995</v>
      </c>
      <c r="M425" s="249">
        <v>5207.87</v>
      </c>
      <c r="N425" s="249">
        <f t="shared" si="34"/>
        <v>20739.401713972602</v>
      </c>
      <c r="O425" s="249">
        <f t="shared" si="36"/>
        <v>63314.358286027389</v>
      </c>
      <c r="P425" s="89">
        <v>0.05</v>
      </c>
      <c r="Q425" s="249">
        <f t="shared" si="37"/>
        <v>60148.640371726018</v>
      </c>
    </row>
    <row r="426" spans="2:17" x14ac:dyDescent="0.25">
      <c r="B426" s="11">
        <v>423</v>
      </c>
      <c r="C426" s="244" t="s">
        <v>2031</v>
      </c>
      <c r="D426" s="237"/>
      <c r="E426" s="11"/>
      <c r="F426" s="152">
        <v>44039</v>
      </c>
      <c r="G426" s="58">
        <v>44480</v>
      </c>
      <c r="H426" s="5">
        <f t="shared" si="32"/>
        <v>1.2082191780821918</v>
      </c>
      <c r="I426" s="11">
        <v>3</v>
      </c>
      <c r="J426" s="87">
        <v>0.05</v>
      </c>
      <c r="K426" s="88">
        <f t="shared" si="33"/>
        <v>0.31666666666666665</v>
      </c>
      <c r="L426" s="249">
        <v>3800</v>
      </c>
      <c r="M426" s="249">
        <v>0</v>
      </c>
      <c r="N426" s="249">
        <f t="shared" si="34"/>
        <v>1453.8904109589041</v>
      </c>
      <c r="O426" s="249">
        <f t="shared" si="36"/>
        <v>2346.1095890410961</v>
      </c>
      <c r="P426" s="89">
        <v>0.05</v>
      </c>
      <c r="Q426" s="249">
        <f t="shared" si="37"/>
        <v>0</v>
      </c>
    </row>
    <row r="427" spans="2:17" x14ac:dyDescent="0.25">
      <c r="B427" s="11">
        <v>424</v>
      </c>
      <c r="C427" s="244" t="s">
        <v>2032</v>
      </c>
      <c r="D427" s="237"/>
      <c r="E427" s="11"/>
      <c r="F427" s="152">
        <v>44077</v>
      </c>
      <c r="G427" s="58">
        <v>44480</v>
      </c>
      <c r="H427" s="5">
        <f t="shared" si="32"/>
        <v>1.1041095890410959</v>
      </c>
      <c r="I427" s="11">
        <v>3</v>
      </c>
      <c r="J427" s="87">
        <v>0.05</v>
      </c>
      <c r="K427" s="88">
        <f t="shared" si="33"/>
        <v>0.31666666666666665</v>
      </c>
      <c r="L427" s="249">
        <v>1188.97</v>
      </c>
      <c r="M427" s="249">
        <v>152.25</v>
      </c>
      <c r="N427" s="249">
        <f t="shared" si="34"/>
        <v>415.70517305936073</v>
      </c>
      <c r="O427" s="249">
        <f t="shared" si="36"/>
        <v>773.2648269406393</v>
      </c>
      <c r="P427" s="89">
        <v>0.05</v>
      </c>
      <c r="Q427" s="249">
        <f t="shared" si="37"/>
        <v>734.6015855936073</v>
      </c>
    </row>
    <row r="428" spans="2:17" x14ac:dyDescent="0.25">
      <c r="B428" s="11">
        <v>425</v>
      </c>
      <c r="C428" s="244" t="s">
        <v>2032</v>
      </c>
      <c r="D428" s="237"/>
      <c r="E428" s="11"/>
      <c r="F428" s="152">
        <v>44077</v>
      </c>
      <c r="G428" s="58">
        <v>44480</v>
      </c>
      <c r="H428" s="5">
        <f t="shared" si="32"/>
        <v>1.1041095890410959</v>
      </c>
      <c r="I428" s="11">
        <v>3</v>
      </c>
      <c r="J428" s="87">
        <v>0.05</v>
      </c>
      <c r="K428" s="88">
        <f t="shared" si="33"/>
        <v>0.31666666666666665</v>
      </c>
      <c r="L428" s="249">
        <v>1188.97</v>
      </c>
      <c r="M428" s="249">
        <v>0</v>
      </c>
      <c r="N428" s="249">
        <f t="shared" si="34"/>
        <v>415.70517305936073</v>
      </c>
      <c r="O428" s="249">
        <f t="shared" si="36"/>
        <v>773.2648269406393</v>
      </c>
      <c r="P428" s="89">
        <v>0.05</v>
      </c>
      <c r="Q428" s="249">
        <f t="shared" si="37"/>
        <v>0</v>
      </c>
    </row>
    <row r="429" spans="2:17" x14ac:dyDescent="0.25">
      <c r="B429" s="11">
        <v>426</v>
      </c>
      <c r="C429" s="244" t="s">
        <v>2032</v>
      </c>
      <c r="D429" s="237"/>
      <c r="E429" s="11"/>
      <c r="F429" s="152">
        <v>44077</v>
      </c>
      <c r="G429" s="58">
        <v>44480</v>
      </c>
      <c r="H429" s="5">
        <f t="shared" si="32"/>
        <v>1.1041095890410959</v>
      </c>
      <c r="I429" s="11">
        <v>3</v>
      </c>
      <c r="J429" s="87">
        <v>0.05</v>
      </c>
      <c r="K429" s="88">
        <f t="shared" si="33"/>
        <v>0.31666666666666665</v>
      </c>
      <c r="L429" s="249">
        <v>1188.97</v>
      </c>
      <c r="M429" s="249">
        <v>0</v>
      </c>
      <c r="N429" s="249">
        <f t="shared" si="34"/>
        <v>415.70517305936073</v>
      </c>
      <c r="O429" s="249">
        <f t="shared" si="36"/>
        <v>773.2648269406393</v>
      </c>
      <c r="P429" s="89">
        <v>0.05</v>
      </c>
      <c r="Q429" s="249">
        <f t="shared" si="37"/>
        <v>0</v>
      </c>
    </row>
    <row r="430" spans="2:17" x14ac:dyDescent="0.25">
      <c r="B430" s="11">
        <v>427</v>
      </c>
      <c r="C430" s="244" t="s">
        <v>2032</v>
      </c>
      <c r="D430" s="237"/>
      <c r="E430" s="11"/>
      <c r="F430" s="152">
        <v>44077</v>
      </c>
      <c r="G430" s="58">
        <v>44480</v>
      </c>
      <c r="H430" s="5">
        <f t="shared" si="32"/>
        <v>1.1041095890410959</v>
      </c>
      <c r="I430" s="11">
        <v>3</v>
      </c>
      <c r="J430" s="87">
        <v>0.05</v>
      </c>
      <c r="K430" s="88">
        <f t="shared" si="33"/>
        <v>0.31666666666666665</v>
      </c>
      <c r="L430" s="249">
        <v>1188.97</v>
      </c>
      <c r="M430" s="249">
        <v>1339.5</v>
      </c>
      <c r="N430" s="249">
        <f t="shared" si="34"/>
        <v>415.70517305936073</v>
      </c>
      <c r="O430" s="249">
        <f t="shared" si="36"/>
        <v>773.2648269406393</v>
      </c>
      <c r="P430" s="89">
        <v>0.05</v>
      </c>
      <c r="Q430" s="249">
        <f t="shared" si="37"/>
        <v>734.6015855936073</v>
      </c>
    </row>
    <row r="431" spans="2:17" x14ac:dyDescent="0.25">
      <c r="B431" s="11">
        <v>428</v>
      </c>
      <c r="C431" s="244" t="s">
        <v>2033</v>
      </c>
      <c r="D431" s="237"/>
      <c r="E431" s="11"/>
      <c r="F431" s="152">
        <v>44201</v>
      </c>
      <c r="G431" s="58">
        <v>44480</v>
      </c>
      <c r="H431" s="5">
        <f t="shared" si="32"/>
        <v>0.76438356164383559</v>
      </c>
      <c r="I431" s="11">
        <v>2</v>
      </c>
      <c r="J431" s="87">
        <v>0.05</v>
      </c>
      <c r="K431" s="88">
        <f t="shared" si="33"/>
        <v>0.47499999999999998</v>
      </c>
      <c r="L431" s="249">
        <v>14160</v>
      </c>
      <c r="M431" s="249">
        <v>449.5</v>
      </c>
      <c r="N431" s="249">
        <f t="shared" si="34"/>
        <v>5141.2438356164384</v>
      </c>
      <c r="O431" s="249">
        <f t="shared" si="36"/>
        <v>9018.7561643835616</v>
      </c>
      <c r="P431" s="89">
        <v>0.05</v>
      </c>
      <c r="Q431" s="249">
        <f t="shared" si="37"/>
        <v>8567.8183561643837</v>
      </c>
    </row>
    <row r="432" spans="2:17" x14ac:dyDescent="0.25">
      <c r="B432" s="11">
        <v>429</v>
      </c>
      <c r="C432" s="244" t="s">
        <v>2034</v>
      </c>
      <c r="D432" s="237"/>
      <c r="E432" s="11"/>
      <c r="F432" s="152">
        <v>44119</v>
      </c>
      <c r="G432" s="58">
        <v>44480</v>
      </c>
      <c r="H432" s="5">
        <f t="shared" si="32"/>
        <v>0.989041095890411</v>
      </c>
      <c r="I432" s="11">
        <v>3</v>
      </c>
      <c r="J432" s="87">
        <v>0.05</v>
      </c>
      <c r="K432" s="88">
        <f t="shared" si="33"/>
        <v>0.31666666666666665</v>
      </c>
      <c r="L432" s="249">
        <v>8899.99</v>
      </c>
      <c r="M432" s="249">
        <v>0</v>
      </c>
      <c r="N432" s="249">
        <f t="shared" si="34"/>
        <v>2787.4443566210048</v>
      </c>
      <c r="O432" s="249">
        <f t="shared" si="36"/>
        <v>6112.545643378995</v>
      </c>
      <c r="P432" s="89">
        <v>0.05</v>
      </c>
      <c r="Q432" s="249">
        <f t="shared" si="37"/>
        <v>0</v>
      </c>
    </row>
    <row r="433" spans="2:17" x14ac:dyDescent="0.25">
      <c r="B433" s="11">
        <v>430</v>
      </c>
      <c r="C433" s="244" t="s">
        <v>2034</v>
      </c>
      <c r="D433" s="237"/>
      <c r="E433" s="11"/>
      <c r="F433" s="152">
        <v>44119</v>
      </c>
      <c r="G433" s="58">
        <v>44480</v>
      </c>
      <c r="H433" s="5">
        <f t="shared" si="32"/>
        <v>0.989041095890411</v>
      </c>
      <c r="I433" s="11">
        <v>3</v>
      </c>
      <c r="J433" s="87">
        <v>0.05</v>
      </c>
      <c r="K433" s="88">
        <f t="shared" si="33"/>
        <v>0.31666666666666665</v>
      </c>
      <c r="L433" s="249">
        <v>8899.99</v>
      </c>
      <c r="M433" s="249">
        <v>723.9</v>
      </c>
      <c r="N433" s="249">
        <f t="shared" si="34"/>
        <v>2787.4443566210048</v>
      </c>
      <c r="O433" s="249">
        <f t="shared" si="36"/>
        <v>6112.545643378995</v>
      </c>
      <c r="P433" s="89">
        <v>0.05</v>
      </c>
      <c r="Q433" s="249">
        <f t="shared" si="37"/>
        <v>5806.9183612100451</v>
      </c>
    </row>
    <row r="434" spans="2:17" x14ac:dyDescent="0.25">
      <c r="B434" s="11">
        <v>431</v>
      </c>
      <c r="C434" s="244" t="s">
        <v>2035</v>
      </c>
      <c r="D434" s="237"/>
      <c r="E434" s="11"/>
      <c r="F434" s="152">
        <v>44254</v>
      </c>
      <c r="G434" s="58">
        <v>44480</v>
      </c>
      <c r="H434" s="5">
        <f t="shared" si="32"/>
        <v>0.61917808219178083</v>
      </c>
      <c r="I434" s="11">
        <v>3</v>
      </c>
      <c r="J434" s="87">
        <v>0.05</v>
      </c>
      <c r="K434" s="88">
        <f t="shared" si="33"/>
        <v>0.31666666666666665</v>
      </c>
      <c r="L434" s="249">
        <v>9664.2000000000007</v>
      </c>
      <c r="M434" s="249">
        <v>0</v>
      </c>
      <c r="N434" s="249">
        <f t="shared" si="34"/>
        <v>1894.8892602739727</v>
      </c>
      <c r="O434" s="249">
        <f t="shared" si="36"/>
        <v>7769.3107397260283</v>
      </c>
      <c r="P434" s="89">
        <v>0.05</v>
      </c>
      <c r="Q434" s="249">
        <f t="shared" si="37"/>
        <v>0</v>
      </c>
    </row>
    <row r="435" spans="2:17" x14ac:dyDescent="0.25">
      <c r="B435" s="11">
        <v>432</v>
      </c>
      <c r="C435" s="244" t="s">
        <v>2036</v>
      </c>
      <c r="D435" s="237"/>
      <c r="E435" s="11"/>
      <c r="F435" s="152">
        <v>44274</v>
      </c>
      <c r="G435" s="58">
        <v>44480</v>
      </c>
      <c r="H435" s="5">
        <f t="shared" si="32"/>
        <v>0.56438356164383563</v>
      </c>
      <c r="I435" s="11">
        <v>5</v>
      </c>
      <c r="J435" s="87">
        <v>0.05</v>
      </c>
      <c r="K435" s="88">
        <f t="shared" si="33"/>
        <v>0.19</v>
      </c>
      <c r="L435" s="249">
        <v>8400</v>
      </c>
      <c r="M435" s="249">
        <v>0</v>
      </c>
      <c r="N435" s="249">
        <f t="shared" si="34"/>
        <v>900.75616438356167</v>
      </c>
      <c r="O435" s="249">
        <f t="shared" si="36"/>
        <v>7499.2438356164384</v>
      </c>
      <c r="P435" s="89">
        <v>0.05</v>
      </c>
      <c r="Q435" s="249">
        <f t="shared" si="37"/>
        <v>0</v>
      </c>
    </row>
    <row r="436" spans="2:17" x14ac:dyDescent="0.25">
      <c r="B436" s="11">
        <v>433</v>
      </c>
      <c r="C436" s="244" t="s">
        <v>2036</v>
      </c>
      <c r="D436" s="237"/>
      <c r="E436" s="11"/>
      <c r="F436" s="152">
        <v>44274</v>
      </c>
      <c r="G436" s="58">
        <v>44480</v>
      </c>
      <c r="H436" s="5">
        <f t="shared" si="32"/>
        <v>0.56438356164383563</v>
      </c>
      <c r="I436" s="11">
        <v>5</v>
      </c>
      <c r="J436" s="87">
        <v>0.05</v>
      </c>
      <c r="K436" s="88">
        <f t="shared" si="33"/>
        <v>0.19</v>
      </c>
      <c r="L436" s="249">
        <v>8400</v>
      </c>
      <c r="M436" s="249">
        <v>0</v>
      </c>
      <c r="N436" s="249">
        <f t="shared" si="34"/>
        <v>900.75616438356167</v>
      </c>
      <c r="O436" s="249">
        <f t="shared" si="36"/>
        <v>7499.2438356164384</v>
      </c>
      <c r="P436" s="89">
        <v>0.05</v>
      </c>
      <c r="Q436" s="249">
        <f t="shared" si="37"/>
        <v>0</v>
      </c>
    </row>
    <row r="437" spans="2:17" x14ac:dyDescent="0.25">
      <c r="B437" s="11">
        <v>434</v>
      </c>
      <c r="C437" s="244" t="s">
        <v>2037</v>
      </c>
      <c r="D437" s="237"/>
      <c r="E437" s="11"/>
      <c r="F437" s="152">
        <v>41537</v>
      </c>
      <c r="G437" s="58">
        <v>44480</v>
      </c>
      <c r="H437" s="5">
        <f t="shared" si="32"/>
        <v>8.0630136986301366</v>
      </c>
      <c r="I437" s="11">
        <v>3</v>
      </c>
      <c r="J437" s="87">
        <v>0.05</v>
      </c>
      <c r="K437" s="88">
        <f t="shared" si="33"/>
        <v>0.31666666666666665</v>
      </c>
      <c r="L437" s="249">
        <v>2300</v>
      </c>
      <c r="M437" s="249">
        <v>0</v>
      </c>
      <c r="N437" s="249">
        <f t="shared" si="34"/>
        <v>5872.5616438356155</v>
      </c>
      <c r="O437" s="249">
        <f t="shared" si="36"/>
        <v>0</v>
      </c>
      <c r="P437" s="89">
        <v>0.05</v>
      </c>
      <c r="Q437" s="249">
        <f t="shared" si="37"/>
        <v>0</v>
      </c>
    </row>
    <row r="438" spans="2:17" x14ac:dyDescent="0.25">
      <c r="B438" s="11">
        <v>435</v>
      </c>
      <c r="C438" s="244" t="s">
        <v>2038</v>
      </c>
      <c r="D438" s="237"/>
      <c r="E438" s="11"/>
      <c r="F438" s="152">
        <v>41579</v>
      </c>
      <c r="G438" s="58">
        <v>44480</v>
      </c>
      <c r="H438" s="5">
        <f t="shared" si="32"/>
        <v>7.9479452054794519</v>
      </c>
      <c r="I438" s="11">
        <v>3</v>
      </c>
      <c r="J438" s="87">
        <v>0.05</v>
      </c>
      <c r="K438" s="88">
        <f t="shared" si="33"/>
        <v>0.31666666666666665</v>
      </c>
      <c r="L438" s="249">
        <v>0</v>
      </c>
      <c r="M438" s="249">
        <v>7838.56</v>
      </c>
      <c r="N438" s="249">
        <f t="shared" si="34"/>
        <v>0</v>
      </c>
      <c r="O438" s="249">
        <f t="shared" si="36"/>
        <v>0</v>
      </c>
      <c r="P438" s="89">
        <v>0.05</v>
      </c>
      <c r="Q438" s="249">
        <f t="shared" si="37"/>
        <v>0</v>
      </c>
    </row>
    <row r="439" spans="2:17" x14ac:dyDescent="0.25">
      <c r="B439" s="11">
        <v>436</v>
      </c>
      <c r="C439" s="244" t="s">
        <v>2039</v>
      </c>
      <c r="D439" s="237"/>
      <c r="E439" s="11"/>
      <c r="F439" s="152">
        <v>41603</v>
      </c>
      <c r="G439" s="58">
        <v>44480</v>
      </c>
      <c r="H439" s="5">
        <f t="shared" si="32"/>
        <v>7.882191780821918</v>
      </c>
      <c r="I439" s="11">
        <v>3</v>
      </c>
      <c r="J439" s="87">
        <v>0.05</v>
      </c>
      <c r="K439" s="88">
        <f t="shared" si="33"/>
        <v>0.31666666666666665</v>
      </c>
      <c r="L439" s="249">
        <v>0</v>
      </c>
      <c r="M439" s="249">
        <v>0</v>
      </c>
      <c r="N439" s="249">
        <f t="shared" si="34"/>
        <v>0</v>
      </c>
      <c r="O439" s="249">
        <f t="shared" si="36"/>
        <v>0</v>
      </c>
      <c r="P439" s="89">
        <v>0.05</v>
      </c>
      <c r="Q439" s="249">
        <f t="shared" si="37"/>
        <v>0</v>
      </c>
    </row>
    <row r="440" spans="2:17" x14ac:dyDescent="0.25">
      <c r="B440" s="11">
        <v>437</v>
      </c>
      <c r="C440" s="244" t="s">
        <v>2040</v>
      </c>
      <c r="D440" s="237"/>
      <c r="E440" s="11"/>
      <c r="F440" s="152">
        <v>41576</v>
      </c>
      <c r="G440" s="58">
        <v>44480</v>
      </c>
      <c r="H440" s="5">
        <f t="shared" si="32"/>
        <v>7.956164383561644</v>
      </c>
      <c r="I440" s="11">
        <v>3</v>
      </c>
      <c r="J440" s="87">
        <v>0.05</v>
      </c>
      <c r="K440" s="88">
        <f t="shared" si="33"/>
        <v>0.31666666666666665</v>
      </c>
      <c r="L440" s="249">
        <v>3045</v>
      </c>
      <c r="M440" s="249">
        <v>2621.1999999999998</v>
      </c>
      <c r="N440" s="249">
        <f t="shared" si="34"/>
        <v>7671.7315068493153</v>
      </c>
      <c r="O440" s="249">
        <f t="shared" si="36"/>
        <v>0</v>
      </c>
      <c r="P440" s="89">
        <v>0.05</v>
      </c>
      <c r="Q440" s="249">
        <f t="shared" si="37"/>
        <v>152.25</v>
      </c>
    </row>
    <row r="441" spans="2:17" x14ac:dyDescent="0.25">
      <c r="B441" s="11">
        <v>438</v>
      </c>
      <c r="C441" s="244" t="s">
        <v>2041</v>
      </c>
      <c r="D441" s="237"/>
      <c r="E441" s="11"/>
      <c r="F441" s="152">
        <v>41555</v>
      </c>
      <c r="G441" s="58">
        <v>44480</v>
      </c>
      <c r="H441" s="5">
        <f t="shared" si="32"/>
        <v>8.0136986301369859</v>
      </c>
      <c r="I441" s="11">
        <v>3</v>
      </c>
      <c r="J441" s="87">
        <v>0.05</v>
      </c>
      <c r="K441" s="88">
        <f t="shared" si="33"/>
        <v>0.31666666666666665</v>
      </c>
      <c r="L441" s="249">
        <v>0</v>
      </c>
      <c r="M441" s="249">
        <v>0</v>
      </c>
      <c r="N441" s="249">
        <f t="shared" si="34"/>
        <v>0</v>
      </c>
      <c r="O441" s="249">
        <f t="shared" si="36"/>
        <v>0</v>
      </c>
      <c r="P441" s="89">
        <v>0.05</v>
      </c>
      <c r="Q441" s="249">
        <f t="shared" si="37"/>
        <v>0</v>
      </c>
    </row>
    <row r="442" spans="2:17" x14ac:dyDescent="0.25">
      <c r="B442" s="11">
        <v>439</v>
      </c>
      <c r="C442" s="244" t="s">
        <v>2041</v>
      </c>
      <c r="D442" s="237"/>
      <c r="E442" s="11"/>
      <c r="F442" s="152">
        <v>41575</v>
      </c>
      <c r="G442" s="58">
        <v>44480</v>
      </c>
      <c r="H442" s="5">
        <f t="shared" si="32"/>
        <v>7.9589041095890414</v>
      </c>
      <c r="I442" s="11">
        <v>3</v>
      </c>
      <c r="J442" s="87">
        <v>0.05</v>
      </c>
      <c r="K442" s="88">
        <f t="shared" si="33"/>
        <v>0.31666666666666665</v>
      </c>
      <c r="L442" s="249">
        <v>0</v>
      </c>
      <c r="M442" s="249">
        <v>4000</v>
      </c>
      <c r="N442" s="249">
        <f t="shared" si="34"/>
        <v>0</v>
      </c>
      <c r="O442" s="249">
        <f t="shared" si="36"/>
        <v>0</v>
      </c>
      <c r="P442" s="89">
        <v>0.05</v>
      </c>
      <c r="Q442" s="249">
        <f t="shared" si="37"/>
        <v>0</v>
      </c>
    </row>
    <row r="443" spans="2:17" x14ac:dyDescent="0.25">
      <c r="B443" s="11">
        <v>440</v>
      </c>
      <c r="C443" s="244" t="s">
        <v>2042</v>
      </c>
      <c r="D443" s="237"/>
      <c r="E443" s="11"/>
      <c r="F443" s="152">
        <v>41576</v>
      </c>
      <c r="G443" s="58">
        <v>44480</v>
      </c>
      <c r="H443" s="5">
        <f t="shared" si="32"/>
        <v>7.956164383561644</v>
      </c>
      <c r="I443" s="11">
        <v>5</v>
      </c>
      <c r="J443" s="87">
        <v>0.05</v>
      </c>
      <c r="K443" s="88">
        <f t="shared" si="33"/>
        <v>0.19</v>
      </c>
      <c r="L443" s="249">
        <v>26790</v>
      </c>
      <c r="M443" s="249">
        <v>0</v>
      </c>
      <c r="N443" s="249">
        <f t="shared" si="34"/>
        <v>40497.672328767127</v>
      </c>
      <c r="O443" s="249">
        <f t="shared" si="36"/>
        <v>0</v>
      </c>
      <c r="P443" s="89">
        <v>0.05</v>
      </c>
      <c r="Q443" s="249">
        <f t="shared" si="37"/>
        <v>0</v>
      </c>
    </row>
    <row r="444" spans="2:17" x14ac:dyDescent="0.25">
      <c r="B444" s="11">
        <v>441</v>
      </c>
      <c r="C444" s="244" t="s">
        <v>2043</v>
      </c>
      <c r="D444" s="237"/>
      <c r="E444" s="11"/>
      <c r="F444" s="152">
        <v>41568</v>
      </c>
      <c r="G444" s="58">
        <v>44480</v>
      </c>
      <c r="H444" s="5">
        <f t="shared" si="32"/>
        <v>7.978082191780822</v>
      </c>
      <c r="I444" s="11">
        <v>5</v>
      </c>
      <c r="J444" s="87">
        <v>0.05</v>
      </c>
      <c r="K444" s="88">
        <f t="shared" si="33"/>
        <v>0.19</v>
      </c>
      <c r="L444" s="249">
        <v>59579</v>
      </c>
      <c r="M444" s="249">
        <v>2400</v>
      </c>
      <c r="N444" s="249">
        <f t="shared" si="34"/>
        <v>90311.970191780827</v>
      </c>
      <c r="O444" s="249">
        <f t="shared" si="36"/>
        <v>0</v>
      </c>
      <c r="P444" s="89">
        <v>0.05</v>
      </c>
      <c r="Q444" s="249">
        <f t="shared" si="37"/>
        <v>2978.9500000000003</v>
      </c>
    </row>
    <row r="445" spans="2:17" x14ac:dyDescent="0.25">
      <c r="B445" s="11">
        <v>442</v>
      </c>
      <c r="C445" s="244" t="s">
        <v>2044</v>
      </c>
      <c r="D445" s="237"/>
      <c r="E445" s="11"/>
      <c r="F445" s="152">
        <v>41565</v>
      </c>
      <c r="G445" s="58">
        <v>44480</v>
      </c>
      <c r="H445" s="5">
        <f t="shared" si="32"/>
        <v>7.9863013698630141</v>
      </c>
      <c r="I445" s="11">
        <v>5</v>
      </c>
      <c r="J445" s="87">
        <v>0.05</v>
      </c>
      <c r="K445" s="88">
        <f t="shared" si="33"/>
        <v>0.19</v>
      </c>
      <c r="L445" s="249">
        <v>58714</v>
      </c>
      <c r="M445" s="249">
        <v>0</v>
      </c>
      <c r="N445" s="249">
        <f t="shared" si="34"/>
        <v>89092.462739726034</v>
      </c>
      <c r="O445" s="249">
        <f t="shared" si="36"/>
        <v>0</v>
      </c>
      <c r="P445" s="89">
        <v>0.05</v>
      </c>
      <c r="Q445" s="249">
        <f t="shared" si="37"/>
        <v>0</v>
      </c>
    </row>
    <row r="446" spans="2:17" x14ac:dyDescent="0.25">
      <c r="B446" s="11">
        <v>443</v>
      </c>
      <c r="C446" s="244" t="s">
        <v>2045</v>
      </c>
      <c r="D446" s="250"/>
      <c r="E446" s="11"/>
      <c r="F446" s="152">
        <v>41551</v>
      </c>
      <c r="G446" s="58">
        <v>44480</v>
      </c>
      <c r="H446" s="5">
        <f t="shared" si="32"/>
        <v>8.0246575342465754</v>
      </c>
      <c r="I446" s="11">
        <v>5</v>
      </c>
      <c r="J446" s="87">
        <v>0.05</v>
      </c>
      <c r="K446" s="88">
        <f t="shared" si="33"/>
        <v>0.19</v>
      </c>
      <c r="L446" s="249">
        <v>0</v>
      </c>
      <c r="M446" s="249">
        <v>1976.25</v>
      </c>
      <c r="N446" s="249">
        <f t="shared" si="34"/>
        <v>0</v>
      </c>
      <c r="O446" s="249">
        <f t="shared" si="36"/>
        <v>0</v>
      </c>
      <c r="P446" s="89">
        <v>0.05</v>
      </c>
      <c r="Q446" s="249">
        <f t="shared" si="37"/>
        <v>0</v>
      </c>
    </row>
    <row r="447" spans="2:17" x14ac:dyDescent="0.25">
      <c r="B447" s="11">
        <v>444</v>
      </c>
      <c r="C447" s="244" t="s">
        <v>2046</v>
      </c>
      <c r="D447" s="237"/>
      <c r="E447" s="11"/>
      <c r="F447" s="152">
        <v>41548</v>
      </c>
      <c r="G447" s="58">
        <v>44480</v>
      </c>
      <c r="H447" s="5">
        <f t="shared" si="32"/>
        <v>8.0328767123287665</v>
      </c>
      <c r="I447" s="11">
        <v>3</v>
      </c>
      <c r="J447" s="87">
        <v>0.05</v>
      </c>
      <c r="K447" s="88">
        <f t="shared" si="33"/>
        <v>0.31666666666666665</v>
      </c>
      <c r="L447" s="249">
        <v>55319</v>
      </c>
      <c r="M447" s="249">
        <v>0</v>
      </c>
      <c r="N447" s="249">
        <f t="shared" si="34"/>
        <v>140717.39050228312</v>
      </c>
      <c r="O447" s="249">
        <f t="shared" si="36"/>
        <v>0</v>
      </c>
      <c r="P447" s="89">
        <v>0.05</v>
      </c>
      <c r="Q447" s="249">
        <f t="shared" si="37"/>
        <v>0</v>
      </c>
    </row>
    <row r="448" spans="2:17" x14ac:dyDescent="0.25">
      <c r="B448" s="11">
        <v>445</v>
      </c>
      <c r="C448" s="244" t="s">
        <v>2047</v>
      </c>
      <c r="D448" s="237"/>
      <c r="E448" s="11"/>
      <c r="F448" s="152">
        <v>41573</v>
      </c>
      <c r="G448" s="58">
        <v>44480</v>
      </c>
      <c r="H448" s="5">
        <f t="shared" si="32"/>
        <v>7.9643835616438352</v>
      </c>
      <c r="I448" s="11">
        <v>5</v>
      </c>
      <c r="J448" s="87">
        <v>0.05</v>
      </c>
      <c r="K448" s="88">
        <f t="shared" si="33"/>
        <v>0.19</v>
      </c>
      <c r="L448" s="249">
        <v>0</v>
      </c>
      <c r="M448" s="249">
        <v>0</v>
      </c>
      <c r="N448" s="249">
        <f t="shared" si="34"/>
        <v>0</v>
      </c>
      <c r="O448" s="249">
        <f t="shared" ref="O448:O479" si="38">MAX(L448-N448,0)</f>
        <v>0</v>
      </c>
      <c r="P448" s="89">
        <v>0.05</v>
      </c>
      <c r="Q448" s="249">
        <f t="shared" ref="Q448:Q479" si="39">IF(M448&lt;=0,0,IF(O448&lt;=J448*L448,J448*L448,O448*(1-P448)))</f>
        <v>0</v>
      </c>
    </row>
    <row r="449" spans="2:17" x14ac:dyDescent="0.25">
      <c r="B449" s="11">
        <v>446</v>
      </c>
      <c r="C449" s="244" t="s">
        <v>2047</v>
      </c>
      <c r="D449" s="237"/>
      <c r="E449" s="11"/>
      <c r="F449" s="152">
        <v>41557</v>
      </c>
      <c r="G449" s="58">
        <v>44480</v>
      </c>
      <c r="H449" s="5">
        <f t="shared" si="32"/>
        <v>8.0082191780821912</v>
      </c>
      <c r="I449" s="11">
        <v>5</v>
      </c>
      <c r="J449" s="87">
        <v>0.05</v>
      </c>
      <c r="K449" s="88">
        <f t="shared" si="33"/>
        <v>0.19</v>
      </c>
      <c r="L449" s="249">
        <v>0</v>
      </c>
      <c r="M449" s="249">
        <v>5750</v>
      </c>
      <c r="N449" s="249">
        <f t="shared" si="34"/>
        <v>0</v>
      </c>
      <c r="O449" s="249">
        <f t="shared" si="38"/>
        <v>0</v>
      </c>
      <c r="P449" s="89">
        <v>0.05</v>
      </c>
      <c r="Q449" s="249">
        <f t="shared" si="39"/>
        <v>0</v>
      </c>
    </row>
    <row r="450" spans="2:17" x14ac:dyDescent="0.25">
      <c r="B450" s="11">
        <v>447</v>
      </c>
      <c r="C450" s="244" t="s">
        <v>2048</v>
      </c>
      <c r="D450" s="237"/>
      <c r="E450" s="11"/>
      <c r="F450" s="152">
        <v>41625</v>
      </c>
      <c r="G450" s="58">
        <v>44480</v>
      </c>
      <c r="H450" s="5">
        <f t="shared" si="32"/>
        <v>7.8219178082191778</v>
      </c>
      <c r="I450" s="11">
        <v>3</v>
      </c>
      <c r="J450" s="87">
        <v>0.05</v>
      </c>
      <c r="K450" s="88">
        <f t="shared" si="33"/>
        <v>0.31666666666666665</v>
      </c>
      <c r="L450" s="249">
        <v>5200</v>
      </c>
      <c r="M450" s="249">
        <v>0</v>
      </c>
      <c r="N450" s="249">
        <f t="shared" si="34"/>
        <v>12880.091324200912</v>
      </c>
      <c r="O450" s="249">
        <f t="shared" si="38"/>
        <v>0</v>
      </c>
      <c r="P450" s="89">
        <v>0.05</v>
      </c>
      <c r="Q450" s="249">
        <f t="shared" si="39"/>
        <v>0</v>
      </c>
    </row>
    <row r="451" spans="2:17" x14ac:dyDescent="0.25">
      <c r="B451" s="11">
        <v>448</v>
      </c>
      <c r="C451" s="244" t="s">
        <v>2049</v>
      </c>
      <c r="D451" s="237"/>
      <c r="E451" s="11"/>
      <c r="F451" s="152">
        <v>41448</v>
      </c>
      <c r="G451" s="58">
        <v>44480</v>
      </c>
      <c r="H451" s="5">
        <f t="shared" si="32"/>
        <v>8.3068493150684937</v>
      </c>
      <c r="I451" s="11">
        <v>3</v>
      </c>
      <c r="J451" s="87">
        <v>0.05</v>
      </c>
      <c r="K451" s="88">
        <f t="shared" si="33"/>
        <v>0.31666666666666665</v>
      </c>
      <c r="L451" s="249">
        <v>6300</v>
      </c>
      <c r="M451" s="249">
        <v>0</v>
      </c>
      <c r="N451" s="249">
        <f t="shared" si="34"/>
        <v>16572.164383561645</v>
      </c>
      <c r="O451" s="249">
        <f t="shared" si="38"/>
        <v>0</v>
      </c>
      <c r="P451" s="89">
        <v>0.05</v>
      </c>
      <c r="Q451" s="249">
        <f t="shared" si="39"/>
        <v>0</v>
      </c>
    </row>
    <row r="452" spans="2:17" x14ac:dyDescent="0.25">
      <c r="B452" s="11">
        <v>449</v>
      </c>
      <c r="C452" s="244" t="s">
        <v>2050</v>
      </c>
      <c r="D452" s="237"/>
      <c r="E452" s="11"/>
      <c r="F452" s="152">
        <v>41544</v>
      </c>
      <c r="G452" s="58">
        <v>44480</v>
      </c>
      <c r="H452" s="5">
        <f t="shared" ref="H452:H515" si="40">(G452-F452)/365</f>
        <v>8.043835616438356</v>
      </c>
      <c r="I452" s="11">
        <v>3</v>
      </c>
      <c r="J452" s="87">
        <v>0.05</v>
      </c>
      <c r="K452" s="88">
        <f t="shared" ref="K452:K515" si="41">(1-J452)/I452</f>
        <v>0.31666666666666665</v>
      </c>
      <c r="L452" s="249">
        <v>218280</v>
      </c>
      <c r="M452" s="249">
        <v>0</v>
      </c>
      <c r="N452" s="249">
        <f t="shared" ref="N452:N515" si="42">L452*K452*H452</f>
        <v>556006.00547945208</v>
      </c>
      <c r="O452" s="249">
        <f t="shared" si="38"/>
        <v>0</v>
      </c>
      <c r="P452" s="89">
        <v>0.05</v>
      </c>
      <c r="Q452" s="249">
        <f t="shared" si="39"/>
        <v>0</v>
      </c>
    </row>
    <row r="453" spans="2:17" x14ac:dyDescent="0.25">
      <c r="B453" s="11">
        <v>450</v>
      </c>
      <c r="C453" s="244" t="s">
        <v>2051</v>
      </c>
      <c r="D453" s="237"/>
      <c r="E453" s="11"/>
      <c r="F453" s="152">
        <v>41651</v>
      </c>
      <c r="G453" s="58">
        <v>44480</v>
      </c>
      <c r="H453" s="5">
        <f t="shared" si="40"/>
        <v>7.7506849315068491</v>
      </c>
      <c r="I453" s="11">
        <v>3</v>
      </c>
      <c r="J453" s="87">
        <v>0.05</v>
      </c>
      <c r="K453" s="88">
        <f t="shared" si="41"/>
        <v>0.31666666666666665</v>
      </c>
      <c r="L453" s="249">
        <v>11984</v>
      </c>
      <c r="M453" s="249">
        <v>320</v>
      </c>
      <c r="N453" s="249">
        <f t="shared" si="42"/>
        <v>29413.332602739723</v>
      </c>
      <c r="O453" s="249">
        <f t="shared" si="38"/>
        <v>0</v>
      </c>
      <c r="P453" s="89">
        <v>0.05</v>
      </c>
      <c r="Q453" s="249">
        <f t="shared" si="39"/>
        <v>599.20000000000005</v>
      </c>
    </row>
    <row r="454" spans="2:17" x14ac:dyDescent="0.25">
      <c r="B454" s="11">
        <v>451</v>
      </c>
      <c r="C454" s="244" t="s">
        <v>2052</v>
      </c>
      <c r="D454" s="237"/>
      <c r="E454" s="11"/>
      <c r="F454" s="152">
        <v>41678</v>
      </c>
      <c r="G454" s="58">
        <v>44480</v>
      </c>
      <c r="H454" s="5">
        <f t="shared" si="40"/>
        <v>7.6767123287671231</v>
      </c>
      <c r="I454" s="11">
        <v>5</v>
      </c>
      <c r="J454" s="87">
        <v>0.05</v>
      </c>
      <c r="K454" s="88">
        <f t="shared" si="41"/>
        <v>0.19</v>
      </c>
      <c r="L454" s="249">
        <v>4856</v>
      </c>
      <c r="M454" s="249">
        <v>383.75</v>
      </c>
      <c r="N454" s="249">
        <f t="shared" si="42"/>
        <v>7082.8418630136985</v>
      </c>
      <c r="O454" s="249">
        <f t="shared" si="38"/>
        <v>0</v>
      </c>
      <c r="P454" s="89">
        <v>0.05</v>
      </c>
      <c r="Q454" s="249">
        <f t="shared" si="39"/>
        <v>242.8</v>
      </c>
    </row>
    <row r="455" spans="2:17" x14ac:dyDescent="0.25">
      <c r="B455" s="11">
        <v>452</v>
      </c>
      <c r="C455" s="244" t="s">
        <v>2053</v>
      </c>
      <c r="D455" s="237"/>
      <c r="E455" s="11"/>
      <c r="F455" s="152">
        <v>41751</v>
      </c>
      <c r="G455" s="58">
        <v>44480</v>
      </c>
      <c r="H455" s="5">
        <f t="shared" si="40"/>
        <v>7.4767123287671229</v>
      </c>
      <c r="I455" s="11">
        <v>3</v>
      </c>
      <c r="J455" s="87">
        <v>0.05</v>
      </c>
      <c r="K455" s="88">
        <f t="shared" si="41"/>
        <v>0.31666666666666665</v>
      </c>
      <c r="L455" s="249">
        <v>0</v>
      </c>
      <c r="M455" s="249">
        <v>2621.1999999999998</v>
      </c>
      <c r="N455" s="249">
        <f t="shared" si="42"/>
        <v>0</v>
      </c>
      <c r="O455" s="249">
        <f t="shared" si="38"/>
        <v>0</v>
      </c>
      <c r="P455" s="89">
        <v>0.05</v>
      </c>
      <c r="Q455" s="249">
        <f t="shared" si="39"/>
        <v>0</v>
      </c>
    </row>
    <row r="456" spans="2:17" x14ac:dyDescent="0.25">
      <c r="B456" s="11">
        <v>453</v>
      </c>
      <c r="C456" s="244" t="s">
        <v>2054</v>
      </c>
      <c r="D456" s="237"/>
      <c r="E456" s="11"/>
      <c r="F456" s="152">
        <v>41761</v>
      </c>
      <c r="G456" s="58">
        <v>44480</v>
      </c>
      <c r="H456" s="5">
        <f t="shared" si="40"/>
        <v>7.4493150684931511</v>
      </c>
      <c r="I456" s="11">
        <v>3</v>
      </c>
      <c r="J456" s="87">
        <v>0.05</v>
      </c>
      <c r="K456" s="88">
        <f t="shared" si="41"/>
        <v>0.31666666666666665</v>
      </c>
      <c r="L456" s="249">
        <v>0</v>
      </c>
      <c r="M456" s="249">
        <v>400</v>
      </c>
      <c r="N456" s="249">
        <f t="shared" si="42"/>
        <v>0</v>
      </c>
      <c r="O456" s="249">
        <f t="shared" si="38"/>
        <v>0</v>
      </c>
      <c r="P456" s="89">
        <v>0.05</v>
      </c>
      <c r="Q456" s="249">
        <f t="shared" si="39"/>
        <v>0</v>
      </c>
    </row>
    <row r="457" spans="2:17" x14ac:dyDescent="0.25">
      <c r="B457" s="11">
        <v>454</v>
      </c>
      <c r="C457" s="244" t="s">
        <v>2055</v>
      </c>
      <c r="D457" s="237"/>
      <c r="E457" s="11"/>
      <c r="F457" s="152">
        <v>41786</v>
      </c>
      <c r="G457" s="58">
        <v>44480</v>
      </c>
      <c r="H457" s="5">
        <f t="shared" si="40"/>
        <v>7.3808219178082188</v>
      </c>
      <c r="I457" s="11">
        <v>3</v>
      </c>
      <c r="J457" s="87">
        <v>0.05</v>
      </c>
      <c r="K457" s="88">
        <f t="shared" si="41"/>
        <v>0.31666666666666665</v>
      </c>
      <c r="L457" s="249">
        <v>8950</v>
      </c>
      <c r="M457" s="249">
        <v>0</v>
      </c>
      <c r="N457" s="249">
        <f t="shared" si="42"/>
        <v>20918.479452054791</v>
      </c>
      <c r="O457" s="249">
        <f t="shared" si="38"/>
        <v>0</v>
      </c>
      <c r="P457" s="89">
        <v>0.05</v>
      </c>
      <c r="Q457" s="249">
        <f t="shared" si="39"/>
        <v>0</v>
      </c>
    </row>
    <row r="458" spans="2:17" x14ac:dyDescent="0.25">
      <c r="B458" s="11">
        <v>455</v>
      </c>
      <c r="C458" s="244" t="s">
        <v>2056</v>
      </c>
      <c r="D458" s="237"/>
      <c r="E458" s="11"/>
      <c r="F458" s="152">
        <v>41778</v>
      </c>
      <c r="G458" s="58">
        <v>44480</v>
      </c>
      <c r="H458" s="5">
        <f t="shared" si="40"/>
        <v>7.4027397260273968</v>
      </c>
      <c r="I458" s="11">
        <v>3</v>
      </c>
      <c r="J458" s="87">
        <v>0.05</v>
      </c>
      <c r="K458" s="88">
        <f t="shared" si="41"/>
        <v>0.31666666666666665</v>
      </c>
      <c r="L458" s="249">
        <v>19950</v>
      </c>
      <c r="M458" s="249">
        <v>0</v>
      </c>
      <c r="N458" s="249">
        <f t="shared" si="42"/>
        <v>46766.808219178078</v>
      </c>
      <c r="O458" s="249">
        <f t="shared" si="38"/>
        <v>0</v>
      </c>
      <c r="P458" s="89">
        <v>0.05</v>
      </c>
      <c r="Q458" s="249">
        <f t="shared" si="39"/>
        <v>0</v>
      </c>
    </row>
    <row r="459" spans="2:17" x14ac:dyDescent="0.25">
      <c r="B459" s="11">
        <v>456</v>
      </c>
      <c r="C459" s="244" t="s">
        <v>2057</v>
      </c>
      <c r="D459" s="237"/>
      <c r="E459" s="11"/>
      <c r="F459" s="152">
        <v>41783</v>
      </c>
      <c r="G459" s="58">
        <v>44480</v>
      </c>
      <c r="H459" s="5">
        <f t="shared" si="40"/>
        <v>7.3890410958904109</v>
      </c>
      <c r="I459" s="11">
        <v>3</v>
      </c>
      <c r="J459" s="87">
        <v>0.05</v>
      </c>
      <c r="K459" s="88">
        <f t="shared" si="41"/>
        <v>0.31666666666666665</v>
      </c>
      <c r="L459" s="249">
        <v>0</v>
      </c>
      <c r="M459" s="249">
        <v>0</v>
      </c>
      <c r="N459" s="249">
        <f t="shared" si="42"/>
        <v>0</v>
      </c>
      <c r="O459" s="249">
        <f t="shared" si="38"/>
        <v>0</v>
      </c>
      <c r="P459" s="89">
        <v>0.05</v>
      </c>
      <c r="Q459" s="249">
        <f t="shared" si="39"/>
        <v>0</v>
      </c>
    </row>
    <row r="460" spans="2:17" x14ac:dyDescent="0.25">
      <c r="B460" s="11">
        <v>457</v>
      </c>
      <c r="C460" s="244" t="s">
        <v>2058</v>
      </c>
      <c r="D460" s="237"/>
      <c r="E460" s="11"/>
      <c r="F460" s="152">
        <v>41878</v>
      </c>
      <c r="G460" s="58">
        <v>44480</v>
      </c>
      <c r="H460" s="5">
        <f t="shared" si="40"/>
        <v>7.1287671232876715</v>
      </c>
      <c r="I460" s="11">
        <v>3</v>
      </c>
      <c r="J460" s="87">
        <v>0.05</v>
      </c>
      <c r="K460" s="88">
        <f t="shared" si="41"/>
        <v>0.31666666666666665</v>
      </c>
      <c r="L460" s="249">
        <v>72445</v>
      </c>
      <c r="M460" s="249">
        <v>575</v>
      </c>
      <c r="N460" s="249">
        <f t="shared" si="42"/>
        <v>163540.45251141553</v>
      </c>
      <c r="O460" s="249">
        <f t="shared" si="38"/>
        <v>0</v>
      </c>
      <c r="P460" s="89">
        <v>0.05</v>
      </c>
      <c r="Q460" s="249">
        <f t="shared" si="39"/>
        <v>3622.25</v>
      </c>
    </row>
    <row r="461" spans="2:17" x14ac:dyDescent="0.25">
      <c r="B461" s="11">
        <v>458</v>
      </c>
      <c r="C461" s="244" t="s">
        <v>2059</v>
      </c>
      <c r="D461" s="237"/>
      <c r="E461" s="11"/>
      <c r="F461" s="152">
        <v>41788</v>
      </c>
      <c r="G461" s="58">
        <v>44480</v>
      </c>
      <c r="H461" s="5">
        <f t="shared" si="40"/>
        <v>7.375342465753425</v>
      </c>
      <c r="I461" s="11">
        <v>3</v>
      </c>
      <c r="J461" s="87">
        <v>0.05</v>
      </c>
      <c r="K461" s="88">
        <f t="shared" si="41"/>
        <v>0.31666666666666665</v>
      </c>
      <c r="L461" s="249">
        <v>8490</v>
      </c>
      <c r="M461" s="249">
        <v>8354.85</v>
      </c>
      <c r="N461" s="249">
        <f t="shared" si="42"/>
        <v>19828.608219178084</v>
      </c>
      <c r="O461" s="249">
        <f t="shared" si="38"/>
        <v>0</v>
      </c>
      <c r="P461" s="89">
        <v>0.05</v>
      </c>
      <c r="Q461" s="249">
        <f t="shared" si="39"/>
        <v>424.5</v>
      </c>
    </row>
    <row r="462" spans="2:17" x14ac:dyDescent="0.25">
      <c r="B462" s="11">
        <v>459</v>
      </c>
      <c r="C462" s="244" t="s">
        <v>2060</v>
      </c>
      <c r="D462" s="237"/>
      <c r="E462" s="11"/>
      <c r="F462" s="152">
        <v>41825</v>
      </c>
      <c r="G462" s="58">
        <v>44480</v>
      </c>
      <c r="H462" s="5">
        <f t="shared" si="40"/>
        <v>7.2739726027397262</v>
      </c>
      <c r="I462" s="11">
        <v>3</v>
      </c>
      <c r="J462" s="87">
        <v>0.05</v>
      </c>
      <c r="K462" s="88">
        <f t="shared" si="41"/>
        <v>0.31666666666666665</v>
      </c>
      <c r="L462" s="249">
        <v>20000</v>
      </c>
      <c r="M462" s="249">
        <v>850</v>
      </c>
      <c r="N462" s="249">
        <f t="shared" si="42"/>
        <v>46068.493150684932</v>
      </c>
      <c r="O462" s="249">
        <f t="shared" si="38"/>
        <v>0</v>
      </c>
      <c r="P462" s="89">
        <v>0.05</v>
      </c>
      <c r="Q462" s="249">
        <f t="shared" si="39"/>
        <v>1000</v>
      </c>
    </row>
    <row r="463" spans="2:17" x14ac:dyDescent="0.25">
      <c r="B463" s="11">
        <v>460</v>
      </c>
      <c r="C463" s="244" t="s">
        <v>2061</v>
      </c>
      <c r="D463" s="237"/>
      <c r="E463" s="11"/>
      <c r="F463" s="152">
        <v>41949</v>
      </c>
      <c r="G463" s="58">
        <v>44480</v>
      </c>
      <c r="H463" s="5">
        <f t="shared" si="40"/>
        <v>6.934246575342466</v>
      </c>
      <c r="I463" s="11">
        <v>8</v>
      </c>
      <c r="J463" s="87">
        <v>0.05</v>
      </c>
      <c r="K463" s="88">
        <f t="shared" si="41"/>
        <v>0.11874999999999999</v>
      </c>
      <c r="L463" s="249">
        <v>35800</v>
      </c>
      <c r="M463" s="249">
        <v>0</v>
      </c>
      <c r="N463" s="249">
        <f t="shared" si="42"/>
        <v>29479.215753424658</v>
      </c>
      <c r="O463" s="249">
        <f t="shared" si="38"/>
        <v>6320.784246575342</v>
      </c>
      <c r="P463" s="89">
        <v>0.05</v>
      </c>
      <c r="Q463" s="249">
        <f t="shared" si="39"/>
        <v>0</v>
      </c>
    </row>
    <row r="464" spans="2:17" x14ac:dyDescent="0.25">
      <c r="B464" s="11">
        <v>461</v>
      </c>
      <c r="C464" s="244" t="s">
        <v>2062</v>
      </c>
      <c r="D464" s="237"/>
      <c r="E464" s="11"/>
      <c r="F464" s="152">
        <v>41821</v>
      </c>
      <c r="G464" s="58">
        <v>44480</v>
      </c>
      <c r="H464" s="5">
        <f t="shared" si="40"/>
        <v>7.2849315068493148</v>
      </c>
      <c r="I464" s="11">
        <v>3</v>
      </c>
      <c r="J464" s="87">
        <v>0.05</v>
      </c>
      <c r="K464" s="88">
        <f t="shared" si="41"/>
        <v>0.31666666666666665</v>
      </c>
      <c r="L464" s="249">
        <v>0</v>
      </c>
      <c r="M464" s="249">
        <v>9462.5</v>
      </c>
      <c r="N464" s="249">
        <f t="shared" si="42"/>
        <v>0</v>
      </c>
      <c r="O464" s="249">
        <f t="shared" si="38"/>
        <v>0</v>
      </c>
      <c r="P464" s="89">
        <v>0.05</v>
      </c>
      <c r="Q464" s="249">
        <f t="shared" si="39"/>
        <v>0</v>
      </c>
    </row>
    <row r="465" spans="2:17" x14ac:dyDescent="0.25">
      <c r="B465" s="11">
        <v>462</v>
      </c>
      <c r="C465" s="244" t="s">
        <v>2063</v>
      </c>
      <c r="D465" s="237"/>
      <c r="E465" s="11"/>
      <c r="F465" s="152">
        <v>41863</v>
      </c>
      <c r="G465" s="58">
        <v>44480</v>
      </c>
      <c r="H465" s="5">
        <f t="shared" si="40"/>
        <v>7.1698630136986301</v>
      </c>
      <c r="I465" s="11">
        <v>3</v>
      </c>
      <c r="J465" s="87">
        <v>0.05</v>
      </c>
      <c r="K465" s="88">
        <f t="shared" si="41"/>
        <v>0.31666666666666665</v>
      </c>
      <c r="L465" s="249">
        <v>9006</v>
      </c>
      <c r="M465" s="249">
        <v>533.04</v>
      </c>
      <c r="N465" s="249">
        <f t="shared" si="42"/>
        <v>20447.732328767124</v>
      </c>
      <c r="O465" s="249">
        <f t="shared" si="38"/>
        <v>0</v>
      </c>
      <c r="P465" s="89">
        <v>0.05</v>
      </c>
      <c r="Q465" s="249">
        <f t="shared" si="39"/>
        <v>450.3</v>
      </c>
    </row>
    <row r="466" spans="2:17" x14ac:dyDescent="0.25">
      <c r="B466" s="11">
        <v>463</v>
      </c>
      <c r="C466" s="244" t="s">
        <v>2064</v>
      </c>
      <c r="D466" s="237"/>
      <c r="E466" s="11"/>
      <c r="F466" s="152">
        <v>41757</v>
      </c>
      <c r="G466" s="58">
        <v>44480</v>
      </c>
      <c r="H466" s="5">
        <f t="shared" si="40"/>
        <v>7.4602739726027396</v>
      </c>
      <c r="I466" s="11">
        <v>8</v>
      </c>
      <c r="J466" s="87">
        <v>0.05</v>
      </c>
      <c r="K466" s="88">
        <f t="shared" si="41"/>
        <v>0.11874999999999999</v>
      </c>
      <c r="L466" s="249">
        <v>17784</v>
      </c>
      <c r="M466" s="249">
        <v>0</v>
      </c>
      <c r="N466" s="249">
        <f t="shared" si="42"/>
        <v>15754.979589041095</v>
      </c>
      <c r="O466" s="249">
        <f t="shared" si="38"/>
        <v>2029.0204109589049</v>
      </c>
      <c r="P466" s="89">
        <v>0.05</v>
      </c>
      <c r="Q466" s="249">
        <f t="shared" si="39"/>
        <v>0</v>
      </c>
    </row>
    <row r="467" spans="2:17" x14ac:dyDescent="0.25">
      <c r="B467" s="11">
        <v>464</v>
      </c>
      <c r="C467" s="244" t="s">
        <v>2065</v>
      </c>
      <c r="D467" s="237"/>
      <c r="E467" s="11"/>
      <c r="F467" s="152">
        <v>41757</v>
      </c>
      <c r="G467" s="58">
        <v>44480</v>
      </c>
      <c r="H467" s="5">
        <f t="shared" si="40"/>
        <v>7.4602739726027396</v>
      </c>
      <c r="I467" s="11">
        <v>8</v>
      </c>
      <c r="J467" s="87">
        <v>0.05</v>
      </c>
      <c r="K467" s="88">
        <f t="shared" si="41"/>
        <v>0.11874999999999999</v>
      </c>
      <c r="L467" s="249">
        <v>11500</v>
      </c>
      <c r="M467" s="249">
        <v>5404.9</v>
      </c>
      <c r="N467" s="249">
        <f t="shared" si="42"/>
        <v>10187.936643835616</v>
      </c>
      <c r="O467" s="249">
        <f t="shared" si="38"/>
        <v>1312.0633561643845</v>
      </c>
      <c r="P467" s="89">
        <v>0.05</v>
      </c>
      <c r="Q467" s="249">
        <f t="shared" si="39"/>
        <v>1246.4601883561652</v>
      </c>
    </row>
    <row r="468" spans="2:17" x14ac:dyDescent="0.25">
      <c r="B468" s="11">
        <v>465</v>
      </c>
      <c r="C468" s="244" t="s">
        <v>2066</v>
      </c>
      <c r="D468" s="237"/>
      <c r="E468" s="11"/>
      <c r="F468" s="152">
        <v>41939</v>
      </c>
      <c r="G468" s="58">
        <v>44480</v>
      </c>
      <c r="H468" s="5">
        <f t="shared" si="40"/>
        <v>6.9616438356164387</v>
      </c>
      <c r="I468" s="11">
        <v>2</v>
      </c>
      <c r="J468" s="87">
        <v>0.05</v>
      </c>
      <c r="K468" s="88">
        <f t="shared" si="41"/>
        <v>0.47499999999999998</v>
      </c>
      <c r="L468" s="249">
        <v>26904</v>
      </c>
      <c r="M468" s="249">
        <v>383.75</v>
      </c>
      <c r="N468" s="249">
        <f t="shared" si="42"/>
        <v>88965.631232876709</v>
      </c>
      <c r="O468" s="249">
        <f t="shared" si="38"/>
        <v>0</v>
      </c>
      <c r="P468" s="89">
        <v>0.05</v>
      </c>
      <c r="Q468" s="249">
        <f t="shared" si="39"/>
        <v>1345.2</v>
      </c>
    </row>
    <row r="469" spans="2:17" x14ac:dyDescent="0.25">
      <c r="B469" s="11">
        <v>466</v>
      </c>
      <c r="C469" s="244" t="s">
        <v>2067</v>
      </c>
      <c r="D469" s="237"/>
      <c r="E469" s="11"/>
      <c r="F469" s="152">
        <v>41893</v>
      </c>
      <c r="G469" s="58">
        <v>44480</v>
      </c>
      <c r="H469" s="5">
        <f t="shared" si="40"/>
        <v>7.087671232876712</v>
      </c>
      <c r="I469" s="11">
        <v>3</v>
      </c>
      <c r="J469" s="87">
        <v>0.05</v>
      </c>
      <c r="K469" s="88">
        <f t="shared" si="41"/>
        <v>0.31666666666666665</v>
      </c>
      <c r="L469" s="249">
        <v>13300</v>
      </c>
      <c r="M469" s="249">
        <v>1795</v>
      </c>
      <c r="N469" s="249">
        <f t="shared" si="42"/>
        <v>29850.908675799081</v>
      </c>
      <c r="O469" s="249">
        <f t="shared" si="38"/>
        <v>0</v>
      </c>
      <c r="P469" s="89">
        <v>0.05</v>
      </c>
      <c r="Q469" s="249">
        <f t="shared" si="39"/>
        <v>665</v>
      </c>
    </row>
    <row r="470" spans="2:17" x14ac:dyDescent="0.25">
      <c r="B470" s="11">
        <v>467</v>
      </c>
      <c r="C470" s="244" t="s">
        <v>2068</v>
      </c>
      <c r="D470" s="237"/>
      <c r="E470" s="11"/>
      <c r="F470" s="152">
        <v>42035</v>
      </c>
      <c r="G470" s="58">
        <v>44480</v>
      </c>
      <c r="H470" s="5">
        <f t="shared" si="40"/>
        <v>6.6986301369863011</v>
      </c>
      <c r="I470" s="11">
        <v>10</v>
      </c>
      <c r="J470" s="87">
        <v>0.05</v>
      </c>
      <c r="K470" s="88">
        <f t="shared" si="41"/>
        <v>9.5000000000000001E-2</v>
      </c>
      <c r="L470" s="249">
        <v>150442</v>
      </c>
      <c r="M470" s="249">
        <v>0</v>
      </c>
      <c r="N470" s="249">
        <f t="shared" si="42"/>
        <v>95736.754931506846</v>
      </c>
      <c r="O470" s="249">
        <f t="shared" si="38"/>
        <v>54705.245068493154</v>
      </c>
      <c r="P470" s="89">
        <v>0.05</v>
      </c>
      <c r="Q470" s="249">
        <f t="shared" si="39"/>
        <v>0</v>
      </c>
    </row>
    <row r="471" spans="2:17" x14ac:dyDescent="0.25">
      <c r="B471" s="11">
        <v>468</v>
      </c>
      <c r="C471" s="244" t="s">
        <v>2069</v>
      </c>
      <c r="D471" s="237"/>
      <c r="E471" s="11"/>
      <c r="F471" s="152">
        <v>42042</v>
      </c>
      <c r="G471" s="58">
        <v>44480</v>
      </c>
      <c r="H471" s="5">
        <f t="shared" si="40"/>
        <v>6.6794520547945204</v>
      </c>
      <c r="I471" s="11">
        <v>2</v>
      </c>
      <c r="J471" s="87">
        <v>0.05</v>
      </c>
      <c r="K471" s="88">
        <f t="shared" si="41"/>
        <v>0.47499999999999998</v>
      </c>
      <c r="L471" s="249">
        <v>6315</v>
      </c>
      <c r="M471" s="249">
        <v>0</v>
      </c>
      <c r="N471" s="249">
        <f t="shared" si="42"/>
        <v>20035.851369863012</v>
      </c>
      <c r="O471" s="249">
        <f t="shared" si="38"/>
        <v>0</v>
      </c>
      <c r="P471" s="89">
        <v>0.05</v>
      </c>
      <c r="Q471" s="249">
        <f t="shared" si="39"/>
        <v>0</v>
      </c>
    </row>
    <row r="472" spans="2:17" x14ac:dyDescent="0.25">
      <c r="B472" s="11">
        <v>469</v>
      </c>
      <c r="C472" s="244" t="s">
        <v>2070</v>
      </c>
      <c r="D472" s="237"/>
      <c r="E472" s="11"/>
      <c r="F472" s="152">
        <v>42054</v>
      </c>
      <c r="G472" s="58">
        <v>44480</v>
      </c>
      <c r="H472" s="5">
        <f t="shared" si="40"/>
        <v>6.646575342465753</v>
      </c>
      <c r="I472" s="11">
        <v>3</v>
      </c>
      <c r="J472" s="87">
        <v>0.05</v>
      </c>
      <c r="K472" s="88">
        <f t="shared" si="41"/>
        <v>0.31666666666666665</v>
      </c>
      <c r="L472" s="249">
        <v>8148</v>
      </c>
      <c r="M472" s="249">
        <v>71758.880000000005</v>
      </c>
      <c r="N472" s="249">
        <f t="shared" si="42"/>
        <v>17149.493698630136</v>
      </c>
      <c r="O472" s="249">
        <f t="shared" si="38"/>
        <v>0</v>
      </c>
      <c r="P472" s="89">
        <v>0.05</v>
      </c>
      <c r="Q472" s="249">
        <f t="shared" si="39"/>
        <v>407.40000000000003</v>
      </c>
    </row>
    <row r="473" spans="2:17" x14ac:dyDescent="0.25">
      <c r="B473" s="11">
        <v>470</v>
      </c>
      <c r="C473" s="244" t="s">
        <v>2071</v>
      </c>
      <c r="D473" s="237"/>
      <c r="E473" s="11"/>
      <c r="F473" s="152">
        <v>42054</v>
      </c>
      <c r="G473" s="58">
        <v>44480</v>
      </c>
      <c r="H473" s="5">
        <f t="shared" si="40"/>
        <v>6.646575342465753</v>
      </c>
      <c r="I473" s="11">
        <v>3</v>
      </c>
      <c r="J473" s="87">
        <v>0.05</v>
      </c>
      <c r="K473" s="88">
        <f t="shared" si="41"/>
        <v>0.31666666666666665</v>
      </c>
      <c r="L473" s="249">
        <v>26277</v>
      </c>
      <c r="M473" s="249">
        <v>725</v>
      </c>
      <c r="N473" s="249">
        <f t="shared" si="42"/>
        <v>55306.485753424648</v>
      </c>
      <c r="O473" s="249">
        <f t="shared" si="38"/>
        <v>0</v>
      </c>
      <c r="P473" s="89">
        <v>0.05</v>
      </c>
      <c r="Q473" s="249">
        <f t="shared" si="39"/>
        <v>1313.8500000000001</v>
      </c>
    </row>
    <row r="474" spans="2:17" x14ac:dyDescent="0.25">
      <c r="B474" s="11">
        <v>471</v>
      </c>
      <c r="C474" s="244" t="s">
        <v>2072</v>
      </c>
      <c r="D474" s="237"/>
      <c r="E474" s="11"/>
      <c r="F474" s="152">
        <v>41968</v>
      </c>
      <c r="G474" s="58">
        <v>44480</v>
      </c>
      <c r="H474" s="5">
        <f t="shared" si="40"/>
        <v>6.882191780821918</v>
      </c>
      <c r="I474" s="11">
        <v>3</v>
      </c>
      <c r="J474" s="87">
        <v>0.05</v>
      </c>
      <c r="K474" s="88">
        <f t="shared" si="41"/>
        <v>0.31666666666666665</v>
      </c>
      <c r="L474" s="249">
        <v>48200</v>
      </c>
      <c r="M474" s="249">
        <v>8343.16</v>
      </c>
      <c r="N474" s="249">
        <f t="shared" si="42"/>
        <v>105045.18721461187</v>
      </c>
      <c r="O474" s="249">
        <f t="shared" si="38"/>
        <v>0</v>
      </c>
      <c r="P474" s="89">
        <v>0.05</v>
      </c>
      <c r="Q474" s="249">
        <f t="shared" si="39"/>
        <v>2410</v>
      </c>
    </row>
    <row r="475" spans="2:17" x14ac:dyDescent="0.25">
      <c r="B475" s="11">
        <v>472</v>
      </c>
      <c r="C475" s="244" t="s">
        <v>2073</v>
      </c>
      <c r="D475" s="237"/>
      <c r="E475" s="11"/>
      <c r="F475" s="152">
        <v>42146</v>
      </c>
      <c r="G475" s="58">
        <v>44480</v>
      </c>
      <c r="H475" s="5">
        <f t="shared" si="40"/>
        <v>6.3945205479452056</v>
      </c>
      <c r="I475" s="11">
        <v>3</v>
      </c>
      <c r="J475" s="87">
        <v>0.05</v>
      </c>
      <c r="K475" s="88">
        <f t="shared" si="41"/>
        <v>0.31666666666666665</v>
      </c>
      <c r="L475" s="249">
        <v>2416.8000000000002</v>
      </c>
      <c r="M475" s="249">
        <v>18551.810000000001</v>
      </c>
      <c r="N475" s="249">
        <f t="shared" si="42"/>
        <v>4893.8544657534248</v>
      </c>
      <c r="O475" s="249">
        <f t="shared" si="38"/>
        <v>0</v>
      </c>
      <c r="P475" s="89">
        <v>0.05</v>
      </c>
      <c r="Q475" s="249">
        <f t="shared" si="39"/>
        <v>120.84000000000002</v>
      </c>
    </row>
    <row r="476" spans="2:17" x14ac:dyDescent="0.25">
      <c r="B476" s="11">
        <v>473</v>
      </c>
      <c r="C476" s="244" t="s">
        <v>2074</v>
      </c>
      <c r="D476" s="237"/>
      <c r="E476" s="11"/>
      <c r="F476" s="152">
        <v>42124</v>
      </c>
      <c r="G476" s="58">
        <v>44480</v>
      </c>
      <c r="H476" s="5">
        <f t="shared" si="40"/>
        <v>6.4547945205479449</v>
      </c>
      <c r="I476" s="11">
        <v>3</v>
      </c>
      <c r="J476" s="87">
        <v>0.05</v>
      </c>
      <c r="K476" s="88">
        <f t="shared" si="41"/>
        <v>0.31666666666666665</v>
      </c>
      <c r="L476" s="249">
        <v>0</v>
      </c>
      <c r="M476" s="249">
        <v>0</v>
      </c>
      <c r="N476" s="249">
        <f t="shared" si="42"/>
        <v>0</v>
      </c>
      <c r="O476" s="249">
        <f t="shared" si="38"/>
        <v>0</v>
      </c>
      <c r="P476" s="89">
        <v>0.05</v>
      </c>
      <c r="Q476" s="249">
        <f t="shared" si="39"/>
        <v>0</v>
      </c>
    </row>
    <row r="477" spans="2:17" x14ac:dyDescent="0.25">
      <c r="B477" s="11">
        <v>474</v>
      </c>
      <c r="C477" s="244" t="s">
        <v>2075</v>
      </c>
      <c r="D477" s="237"/>
      <c r="E477" s="11"/>
      <c r="F477" s="152">
        <v>43056</v>
      </c>
      <c r="G477" s="58">
        <v>44480</v>
      </c>
      <c r="H477" s="5">
        <f t="shared" si="40"/>
        <v>3.9013698630136986</v>
      </c>
      <c r="I477" s="11">
        <v>3</v>
      </c>
      <c r="J477" s="87">
        <v>0.05</v>
      </c>
      <c r="K477" s="88">
        <f t="shared" si="41"/>
        <v>0.31666666666666665</v>
      </c>
      <c r="L477" s="249">
        <v>97055</v>
      </c>
      <c r="M477" s="249">
        <v>6799.08</v>
      </c>
      <c r="N477" s="249">
        <f t="shared" si="42"/>
        <v>119905.02648401826</v>
      </c>
      <c r="O477" s="249">
        <f t="shared" si="38"/>
        <v>0</v>
      </c>
      <c r="P477" s="89">
        <v>0.05</v>
      </c>
      <c r="Q477" s="249">
        <f t="shared" si="39"/>
        <v>4852.75</v>
      </c>
    </row>
    <row r="478" spans="2:17" x14ac:dyDescent="0.25">
      <c r="B478" s="11">
        <v>475</v>
      </c>
      <c r="C478" s="244" t="s">
        <v>2076</v>
      </c>
      <c r="D478" s="237"/>
      <c r="E478" s="11"/>
      <c r="F478" s="152">
        <v>43160</v>
      </c>
      <c r="G478" s="58">
        <v>44480</v>
      </c>
      <c r="H478" s="5">
        <f t="shared" si="40"/>
        <v>3.6164383561643834</v>
      </c>
      <c r="I478" s="11">
        <v>3</v>
      </c>
      <c r="J478" s="87">
        <v>0.05</v>
      </c>
      <c r="K478" s="88">
        <f t="shared" si="41"/>
        <v>0.31666666666666665</v>
      </c>
      <c r="L478" s="249">
        <v>27376</v>
      </c>
      <c r="M478" s="249">
        <v>10624.44</v>
      </c>
      <c r="N478" s="249">
        <f t="shared" si="42"/>
        <v>31351.145205479446</v>
      </c>
      <c r="O478" s="249">
        <f t="shared" si="38"/>
        <v>0</v>
      </c>
      <c r="P478" s="89">
        <v>0.05</v>
      </c>
      <c r="Q478" s="249">
        <f t="shared" si="39"/>
        <v>1368.8000000000002</v>
      </c>
    </row>
    <row r="479" spans="2:17" x14ac:dyDescent="0.25">
      <c r="B479" s="11">
        <v>476</v>
      </c>
      <c r="C479" s="244" t="s">
        <v>2077</v>
      </c>
      <c r="D479" s="237"/>
      <c r="E479" s="11"/>
      <c r="F479" s="152">
        <v>44153</v>
      </c>
      <c r="G479" s="58">
        <v>44480</v>
      </c>
      <c r="H479" s="5">
        <f t="shared" si="40"/>
        <v>0.89589041095890409</v>
      </c>
      <c r="I479" s="11">
        <v>3</v>
      </c>
      <c r="J479" s="87">
        <v>0.05</v>
      </c>
      <c r="K479" s="88">
        <f t="shared" si="41"/>
        <v>0.31666666666666665</v>
      </c>
      <c r="L479" s="249">
        <v>40975.5</v>
      </c>
      <c r="M479" s="249">
        <v>61575.25</v>
      </c>
      <c r="N479" s="249">
        <f t="shared" si="42"/>
        <v>11624.693219178082</v>
      </c>
      <c r="O479" s="249">
        <f t="shared" si="38"/>
        <v>29350.80678082192</v>
      </c>
      <c r="P479" s="89">
        <v>0.05</v>
      </c>
      <c r="Q479" s="249">
        <f t="shared" si="39"/>
        <v>27883.266441780823</v>
      </c>
    </row>
    <row r="480" spans="2:17" x14ac:dyDescent="0.25">
      <c r="B480" s="11">
        <v>477</v>
      </c>
      <c r="C480" s="244" t="s">
        <v>2078</v>
      </c>
      <c r="D480" s="237"/>
      <c r="E480" s="11"/>
      <c r="F480" s="152">
        <v>42167</v>
      </c>
      <c r="G480" s="58">
        <v>44480</v>
      </c>
      <c r="H480" s="5">
        <f t="shared" si="40"/>
        <v>6.3369863013698629</v>
      </c>
      <c r="I480" s="11">
        <v>3</v>
      </c>
      <c r="J480" s="87">
        <v>0.05</v>
      </c>
      <c r="K480" s="88">
        <f t="shared" si="41"/>
        <v>0.31666666666666665</v>
      </c>
      <c r="L480" s="249">
        <v>0</v>
      </c>
      <c r="M480" s="249">
        <v>0</v>
      </c>
      <c r="N480" s="249">
        <f t="shared" si="42"/>
        <v>0</v>
      </c>
      <c r="O480" s="249">
        <f t="shared" ref="O480:O511" si="43">MAX(L480-N480,0)</f>
        <v>0</v>
      </c>
      <c r="P480" s="89">
        <v>0.05</v>
      </c>
      <c r="Q480" s="249">
        <f t="shared" ref="Q480:Q511" si="44">IF(M480&lt;=0,0,IF(O480&lt;=J480*L480,J480*L480,O480*(1-P480)))</f>
        <v>0</v>
      </c>
    </row>
    <row r="481" spans="2:17" x14ac:dyDescent="0.25">
      <c r="B481" s="11">
        <v>478</v>
      </c>
      <c r="C481" s="244" t="s">
        <v>2079</v>
      </c>
      <c r="D481" s="237"/>
      <c r="E481" s="11"/>
      <c r="F481" s="152">
        <v>42216</v>
      </c>
      <c r="G481" s="58">
        <v>44480</v>
      </c>
      <c r="H481" s="5">
        <f t="shared" si="40"/>
        <v>6.2027397260273975</v>
      </c>
      <c r="I481" s="11">
        <v>3</v>
      </c>
      <c r="J481" s="87">
        <v>0.05</v>
      </c>
      <c r="K481" s="88">
        <f t="shared" si="41"/>
        <v>0.31666666666666665</v>
      </c>
      <c r="L481" s="249">
        <v>0</v>
      </c>
      <c r="M481" s="249">
        <v>965</v>
      </c>
      <c r="N481" s="249">
        <f t="shared" si="42"/>
        <v>0</v>
      </c>
      <c r="O481" s="249">
        <f t="shared" si="43"/>
        <v>0</v>
      </c>
      <c r="P481" s="89">
        <v>0.05</v>
      </c>
      <c r="Q481" s="249">
        <f t="shared" si="44"/>
        <v>0</v>
      </c>
    </row>
    <row r="482" spans="2:17" x14ac:dyDescent="0.25">
      <c r="B482" s="11">
        <v>479</v>
      </c>
      <c r="C482" s="244" t="s">
        <v>2079</v>
      </c>
      <c r="D482" s="237"/>
      <c r="E482" s="11"/>
      <c r="F482" s="152">
        <v>42215</v>
      </c>
      <c r="G482" s="58">
        <v>44480</v>
      </c>
      <c r="H482" s="5">
        <f t="shared" si="40"/>
        <v>6.2054794520547949</v>
      </c>
      <c r="I482" s="11">
        <v>3</v>
      </c>
      <c r="J482" s="87">
        <v>0.05</v>
      </c>
      <c r="K482" s="88">
        <f t="shared" si="41"/>
        <v>0.31666666666666665</v>
      </c>
      <c r="L482" s="249">
        <v>0</v>
      </c>
      <c r="M482" s="249">
        <v>689.5</v>
      </c>
      <c r="N482" s="249">
        <f t="shared" si="42"/>
        <v>0</v>
      </c>
      <c r="O482" s="249">
        <f t="shared" si="43"/>
        <v>0</v>
      </c>
      <c r="P482" s="89">
        <v>0.05</v>
      </c>
      <c r="Q482" s="249">
        <f t="shared" si="44"/>
        <v>0</v>
      </c>
    </row>
    <row r="483" spans="2:17" x14ac:dyDescent="0.25">
      <c r="B483" s="11">
        <v>480</v>
      </c>
      <c r="C483" s="244" t="s">
        <v>2079</v>
      </c>
      <c r="D483" s="237"/>
      <c r="E483" s="11"/>
      <c r="F483" s="152">
        <v>42215</v>
      </c>
      <c r="G483" s="58">
        <v>44480</v>
      </c>
      <c r="H483" s="5">
        <f t="shared" si="40"/>
        <v>6.2054794520547949</v>
      </c>
      <c r="I483" s="11">
        <v>3</v>
      </c>
      <c r="J483" s="87">
        <v>0.05</v>
      </c>
      <c r="K483" s="88">
        <f t="shared" si="41"/>
        <v>0.31666666666666665</v>
      </c>
      <c r="L483" s="249">
        <v>0</v>
      </c>
      <c r="M483" s="249">
        <v>474.95</v>
      </c>
      <c r="N483" s="249">
        <f t="shared" si="42"/>
        <v>0</v>
      </c>
      <c r="O483" s="249">
        <f t="shared" si="43"/>
        <v>0</v>
      </c>
      <c r="P483" s="89">
        <v>0.05</v>
      </c>
      <c r="Q483" s="249">
        <f t="shared" si="44"/>
        <v>0</v>
      </c>
    </row>
    <row r="484" spans="2:17" x14ac:dyDescent="0.25">
      <c r="B484" s="11">
        <v>481</v>
      </c>
      <c r="C484" s="244" t="s">
        <v>2080</v>
      </c>
      <c r="D484" s="237"/>
      <c r="E484" s="11"/>
      <c r="F484" s="152">
        <v>42217</v>
      </c>
      <c r="G484" s="58">
        <v>44480</v>
      </c>
      <c r="H484" s="5">
        <f t="shared" si="40"/>
        <v>6.2</v>
      </c>
      <c r="I484" s="11">
        <v>3</v>
      </c>
      <c r="J484" s="87">
        <v>0.05</v>
      </c>
      <c r="K484" s="88">
        <f t="shared" si="41"/>
        <v>0.31666666666666665</v>
      </c>
      <c r="L484" s="249">
        <v>1150</v>
      </c>
      <c r="M484" s="249">
        <v>7107.05</v>
      </c>
      <c r="N484" s="249">
        <f t="shared" si="42"/>
        <v>2257.833333333333</v>
      </c>
      <c r="O484" s="249">
        <f t="shared" si="43"/>
        <v>0</v>
      </c>
      <c r="P484" s="89">
        <v>0.05</v>
      </c>
      <c r="Q484" s="249">
        <f t="shared" si="44"/>
        <v>57.5</v>
      </c>
    </row>
    <row r="485" spans="2:17" x14ac:dyDescent="0.25">
      <c r="B485" s="11">
        <v>482</v>
      </c>
      <c r="C485" s="244" t="s">
        <v>2081</v>
      </c>
      <c r="D485" s="237"/>
      <c r="E485" s="11"/>
      <c r="F485" s="152">
        <v>42222</v>
      </c>
      <c r="G485" s="58">
        <v>44480</v>
      </c>
      <c r="H485" s="5">
        <f t="shared" si="40"/>
        <v>6.1863013698630134</v>
      </c>
      <c r="I485" s="11">
        <v>3</v>
      </c>
      <c r="J485" s="87">
        <v>0.05</v>
      </c>
      <c r="K485" s="88">
        <f t="shared" si="41"/>
        <v>0.31666666666666665</v>
      </c>
      <c r="L485" s="249">
        <v>4850</v>
      </c>
      <c r="M485" s="249">
        <v>920.37</v>
      </c>
      <c r="N485" s="249">
        <f t="shared" si="42"/>
        <v>9501.1278538812767</v>
      </c>
      <c r="O485" s="249">
        <f t="shared" si="43"/>
        <v>0</v>
      </c>
      <c r="P485" s="89">
        <v>0.05</v>
      </c>
      <c r="Q485" s="249">
        <f t="shared" si="44"/>
        <v>242.5</v>
      </c>
    </row>
    <row r="486" spans="2:17" s="45" customFormat="1" x14ac:dyDescent="0.25">
      <c r="B486" s="11">
        <v>483</v>
      </c>
      <c r="C486" s="244" t="s">
        <v>2082</v>
      </c>
      <c r="D486" s="243"/>
      <c r="E486" s="243"/>
      <c r="F486" s="152">
        <v>42241</v>
      </c>
      <c r="G486" s="58">
        <v>44480</v>
      </c>
      <c r="H486" s="5">
        <f t="shared" si="40"/>
        <v>6.1342465753424653</v>
      </c>
      <c r="I486" s="11">
        <v>3</v>
      </c>
      <c r="J486" s="87">
        <v>0.05</v>
      </c>
      <c r="K486" s="88">
        <f t="shared" si="41"/>
        <v>0.31666666666666665</v>
      </c>
      <c r="L486" s="249">
        <v>0</v>
      </c>
      <c r="M486" s="249">
        <v>2745</v>
      </c>
      <c r="N486" s="249">
        <f t="shared" si="42"/>
        <v>0</v>
      </c>
      <c r="O486" s="249">
        <f t="shared" si="43"/>
        <v>0</v>
      </c>
      <c r="P486" s="89">
        <v>0.05</v>
      </c>
      <c r="Q486" s="249">
        <f t="shared" si="44"/>
        <v>0</v>
      </c>
    </row>
    <row r="487" spans="2:17" x14ac:dyDescent="0.25">
      <c r="B487" s="11">
        <v>484</v>
      </c>
      <c r="C487" s="244" t="s">
        <v>2082</v>
      </c>
      <c r="D487" s="259"/>
      <c r="E487" s="259"/>
      <c r="F487" s="152">
        <v>42241</v>
      </c>
      <c r="G487" s="58">
        <v>44480</v>
      </c>
      <c r="H487" s="5">
        <f t="shared" si="40"/>
        <v>6.1342465753424653</v>
      </c>
      <c r="I487" s="11">
        <v>3</v>
      </c>
      <c r="J487" s="87">
        <v>0.05</v>
      </c>
      <c r="K487" s="88">
        <f t="shared" si="41"/>
        <v>0.31666666666666665</v>
      </c>
      <c r="L487" s="249">
        <v>0</v>
      </c>
      <c r="M487" s="249">
        <v>0</v>
      </c>
      <c r="N487" s="249">
        <f t="shared" si="42"/>
        <v>0</v>
      </c>
      <c r="O487" s="249">
        <f t="shared" si="43"/>
        <v>0</v>
      </c>
      <c r="P487" s="89">
        <v>0.05</v>
      </c>
      <c r="Q487" s="249">
        <f t="shared" si="44"/>
        <v>0</v>
      </c>
    </row>
    <row r="488" spans="2:17" x14ac:dyDescent="0.25">
      <c r="B488" s="11">
        <v>485</v>
      </c>
      <c r="C488" s="244" t="s">
        <v>2083</v>
      </c>
      <c r="D488" s="259"/>
      <c r="E488" s="259"/>
      <c r="F488" s="152">
        <v>42277</v>
      </c>
      <c r="G488" s="58">
        <v>44480</v>
      </c>
      <c r="H488" s="5">
        <f t="shared" si="40"/>
        <v>6.0356164383561648</v>
      </c>
      <c r="I488" s="11">
        <v>3</v>
      </c>
      <c r="J488" s="87">
        <v>0.05</v>
      </c>
      <c r="K488" s="88">
        <f t="shared" si="41"/>
        <v>0.31666666666666665</v>
      </c>
      <c r="L488" s="249">
        <v>0</v>
      </c>
      <c r="M488" s="249">
        <v>500</v>
      </c>
      <c r="N488" s="249">
        <f t="shared" si="42"/>
        <v>0</v>
      </c>
      <c r="O488" s="249">
        <f t="shared" si="43"/>
        <v>0</v>
      </c>
      <c r="P488" s="89">
        <v>0.05</v>
      </c>
      <c r="Q488" s="249">
        <f t="shared" si="44"/>
        <v>0</v>
      </c>
    </row>
    <row r="489" spans="2:17" x14ac:dyDescent="0.25">
      <c r="B489" s="11">
        <v>486</v>
      </c>
      <c r="C489" s="244" t="s">
        <v>2084</v>
      </c>
      <c r="D489" s="259"/>
      <c r="E489" s="259"/>
      <c r="F489" s="152">
        <v>42277</v>
      </c>
      <c r="G489" s="58">
        <v>44480</v>
      </c>
      <c r="H489" s="5">
        <f t="shared" si="40"/>
        <v>6.0356164383561648</v>
      </c>
      <c r="I489" s="11">
        <v>3</v>
      </c>
      <c r="J489" s="87">
        <v>0.05</v>
      </c>
      <c r="K489" s="88">
        <f t="shared" si="41"/>
        <v>0.31666666666666665</v>
      </c>
      <c r="L489" s="249">
        <v>3675</v>
      </c>
      <c r="M489" s="249">
        <v>3106.78</v>
      </c>
      <c r="N489" s="249">
        <f t="shared" si="42"/>
        <v>7023.948630136987</v>
      </c>
      <c r="O489" s="249">
        <f t="shared" si="43"/>
        <v>0</v>
      </c>
      <c r="P489" s="89">
        <v>0.05</v>
      </c>
      <c r="Q489" s="249">
        <f t="shared" si="44"/>
        <v>183.75</v>
      </c>
    </row>
    <row r="490" spans="2:17" x14ac:dyDescent="0.25">
      <c r="B490" s="11">
        <v>487</v>
      </c>
      <c r="C490" s="244" t="s">
        <v>2085</v>
      </c>
      <c r="D490" s="259"/>
      <c r="E490" s="259"/>
      <c r="F490" s="152">
        <v>42434</v>
      </c>
      <c r="G490" s="58">
        <v>44480</v>
      </c>
      <c r="H490" s="5">
        <f t="shared" si="40"/>
        <v>5.6054794520547944</v>
      </c>
      <c r="I490" s="11">
        <v>3</v>
      </c>
      <c r="J490" s="87">
        <v>0.05</v>
      </c>
      <c r="K490" s="88">
        <f t="shared" si="41"/>
        <v>0.31666666666666665</v>
      </c>
      <c r="L490" s="249">
        <v>3000</v>
      </c>
      <c r="M490" s="249">
        <v>0</v>
      </c>
      <c r="N490" s="249">
        <f t="shared" si="42"/>
        <v>5325.2054794520545</v>
      </c>
      <c r="O490" s="249">
        <f t="shared" si="43"/>
        <v>0</v>
      </c>
      <c r="P490" s="89">
        <v>0.05</v>
      </c>
      <c r="Q490" s="249">
        <f t="shared" si="44"/>
        <v>0</v>
      </c>
    </row>
    <row r="491" spans="2:17" x14ac:dyDescent="0.25">
      <c r="B491" s="11">
        <v>488</v>
      </c>
      <c r="C491" s="244" t="s">
        <v>2085</v>
      </c>
      <c r="D491" s="259"/>
      <c r="E491" s="259"/>
      <c r="F491" s="152">
        <v>42434</v>
      </c>
      <c r="G491" s="58">
        <v>44480</v>
      </c>
      <c r="H491" s="5">
        <f t="shared" si="40"/>
        <v>5.6054794520547944</v>
      </c>
      <c r="I491" s="11">
        <v>3</v>
      </c>
      <c r="J491" s="87">
        <v>0.05</v>
      </c>
      <c r="K491" s="88">
        <f t="shared" si="41"/>
        <v>0.31666666666666665</v>
      </c>
      <c r="L491" s="249">
        <v>3000</v>
      </c>
      <c r="M491" s="249">
        <v>0</v>
      </c>
      <c r="N491" s="249">
        <f t="shared" si="42"/>
        <v>5325.2054794520545</v>
      </c>
      <c r="O491" s="249">
        <f t="shared" si="43"/>
        <v>0</v>
      </c>
      <c r="P491" s="89">
        <v>0.05</v>
      </c>
      <c r="Q491" s="249">
        <f t="shared" si="44"/>
        <v>0</v>
      </c>
    </row>
    <row r="492" spans="2:17" x14ac:dyDescent="0.25">
      <c r="B492" s="11">
        <v>489</v>
      </c>
      <c r="C492" s="244" t="s">
        <v>2086</v>
      </c>
      <c r="D492" s="259"/>
      <c r="E492" s="259"/>
      <c r="F492" s="152">
        <v>42366</v>
      </c>
      <c r="G492" s="58">
        <v>44480</v>
      </c>
      <c r="H492" s="5">
        <f t="shared" si="40"/>
        <v>5.7917808219178086</v>
      </c>
      <c r="I492" s="11">
        <v>3</v>
      </c>
      <c r="J492" s="87">
        <v>0.05</v>
      </c>
      <c r="K492" s="88">
        <f t="shared" si="41"/>
        <v>0.31666666666666665</v>
      </c>
      <c r="L492" s="249">
        <v>3642</v>
      </c>
      <c r="M492" s="249">
        <v>0</v>
      </c>
      <c r="N492" s="249">
        <f t="shared" si="42"/>
        <v>6679.6608219178088</v>
      </c>
      <c r="O492" s="249">
        <f t="shared" si="43"/>
        <v>0</v>
      </c>
      <c r="P492" s="89">
        <v>0.05</v>
      </c>
      <c r="Q492" s="249">
        <f t="shared" si="44"/>
        <v>0</v>
      </c>
    </row>
    <row r="493" spans="2:17" x14ac:dyDescent="0.25">
      <c r="B493" s="11">
        <v>490</v>
      </c>
      <c r="C493" s="244" t="s">
        <v>2087</v>
      </c>
      <c r="D493" s="259"/>
      <c r="E493" s="259"/>
      <c r="F493" s="152">
        <v>42436</v>
      </c>
      <c r="G493" s="58">
        <v>44480</v>
      </c>
      <c r="H493" s="5">
        <f t="shared" si="40"/>
        <v>5.6</v>
      </c>
      <c r="I493" s="11">
        <v>3</v>
      </c>
      <c r="J493" s="87">
        <v>0.05</v>
      </c>
      <c r="K493" s="88">
        <f t="shared" si="41"/>
        <v>0.31666666666666665</v>
      </c>
      <c r="L493" s="249">
        <v>3000</v>
      </c>
      <c r="M493" s="249">
        <v>1059</v>
      </c>
      <c r="N493" s="249">
        <f t="shared" si="42"/>
        <v>5320</v>
      </c>
      <c r="O493" s="249">
        <f t="shared" si="43"/>
        <v>0</v>
      </c>
      <c r="P493" s="89">
        <v>0.05</v>
      </c>
      <c r="Q493" s="249">
        <f t="shared" si="44"/>
        <v>150</v>
      </c>
    </row>
    <row r="494" spans="2:17" x14ac:dyDescent="0.25">
      <c r="B494" s="11">
        <v>491</v>
      </c>
      <c r="C494" s="244" t="s">
        <v>2088</v>
      </c>
      <c r="D494" s="259"/>
      <c r="E494" s="259"/>
      <c r="F494" s="152">
        <v>42516</v>
      </c>
      <c r="G494" s="58">
        <v>44480</v>
      </c>
      <c r="H494" s="5">
        <f t="shared" si="40"/>
        <v>5.3808219178082188</v>
      </c>
      <c r="I494" s="11">
        <v>6</v>
      </c>
      <c r="J494" s="87">
        <v>0.05</v>
      </c>
      <c r="K494" s="88">
        <f t="shared" si="41"/>
        <v>0.15833333333333333</v>
      </c>
      <c r="L494" s="249">
        <v>4725</v>
      </c>
      <c r="M494" s="249">
        <v>424.5</v>
      </c>
      <c r="N494" s="249">
        <f t="shared" si="42"/>
        <v>4025.5273972602736</v>
      </c>
      <c r="O494" s="249">
        <f t="shared" si="43"/>
        <v>699.47260273972643</v>
      </c>
      <c r="P494" s="89">
        <v>0.05</v>
      </c>
      <c r="Q494" s="249">
        <f t="shared" si="44"/>
        <v>664.49897260274008</v>
      </c>
    </row>
    <row r="495" spans="2:17" x14ac:dyDescent="0.25">
      <c r="B495" s="11">
        <v>492</v>
      </c>
      <c r="C495" s="244" t="s">
        <v>2089</v>
      </c>
      <c r="D495" s="259"/>
      <c r="E495" s="259"/>
      <c r="F495" s="152">
        <v>42594</v>
      </c>
      <c r="G495" s="58">
        <v>44480</v>
      </c>
      <c r="H495" s="5">
        <f t="shared" si="40"/>
        <v>5.1671232876712327</v>
      </c>
      <c r="I495" s="11">
        <v>3</v>
      </c>
      <c r="J495" s="87">
        <v>0.05</v>
      </c>
      <c r="K495" s="88">
        <f t="shared" si="41"/>
        <v>0.31666666666666665</v>
      </c>
      <c r="L495" s="249">
        <v>1774.8</v>
      </c>
      <c r="M495" s="249">
        <v>395</v>
      </c>
      <c r="N495" s="249">
        <f t="shared" si="42"/>
        <v>2904.0266301369861</v>
      </c>
      <c r="O495" s="249">
        <f t="shared" si="43"/>
        <v>0</v>
      </c>
      <c r="P495" s="89">
        <v>0.05</v>
      </c>
      <c r="Q495" s="249">
        <f t="shared" si="44"/>
        <v>88.740000000000009</v>
      </c>
    </row>
    <row r="496" spans="2:17" x14ac:dyDescent="0.25">
      <c r="B496" s="11">
        <v>493</v>
      </c>
      <c r="C496" s="244" t="s">
        <v>2089</v>
      </c>
      <c r="D496" s="259"/>
      <c r="E496" s="259"/>
      <c r="F496" s="152">
        <v>42594</v>
      </c>
      <c r="G496" s="58">
        <v>44480</v>
      </c>
      <c r="H496" s="5">
        <f t="shared" si="40"/>
        <v>5.1671232876712327</v>
      </c>
      <c r="I496" s="11">
        <v>3</v>
      </c>
      <c r="J496" s="87">
        <v>0.05</v>
      </c>
      <c r="K496" s="88">
        <f t="shared" si="41"/>
        <v>0.31666666666666665</v>
      </c>
      <c r="L496" s="249">
        <v>1774.8</v>
      </c>
      <c r="M496" s="249">
        <v>440</v>
      </c>
      <c r="N496" s="249">
        <f t="shared" si="42"/>
        <v>2904.0266301369861</v>
      </c>
      <c r="O496" s="249">
        <f t="shared" si="43"/>
        <v>0</v>
      </c>
      <c r="P496" s="89">
        <v>0.05</v>
      </c>
      <c r="Q496" s="249">
        <f t="shared" si="44"/>
        <v>88.740000000000009</v>
      </c>
    </row>
    <row r="497" spans="2:17" x14ac:dyDescent="0.25">
      <c r="B497" s="11">
        <v>494</v>
      </c>
      <c r="C497" s="244" t="s">
        <v>2089</v>
      </c>
      <c r="D497" s="259"/>
      <c r="E497" s="259"/>
      <c r="F497" s="152">
        <v>42594</v>
      </c>
      <c r="G497" s="58">
        <v>44480</v>
      </c>
      <c r="H497" s="5">
        <f t="shared" si="40"/>
        <v>5.1671232876712327</v>
      </c>
      <c r="I497" s="11">
        <v>3</v>
      </c>
      <c r="J497" s="87">
        <v>0.05</v>
      </c>
      <c r="K497" s="88">
        <f t="shared" si="41"/>
        <v>0.31666666666666665</v>
      </c>
      <c r="L497" s="249">
        <v>1774.8</v>
      </c>
      <c r="M497" s="249">
        <v>750</v>
      </c>
      <c r="N497" s="249">
        <f t="shared" si="42"/>
        <v>2904.0266301369861</v>
      </c>
      <c r="O497" s="249">
        <f t="shared" si="43"/>
        <v>0</v>
      </c>
      <c r="P497" s="89">
        <v>0.05</v>
      </c>
      <c r="Q497" s="249">
        <f t="shared" si="44"/>
        <v>88.740000000000009</v>
      </c>
    </row>
    <row r="498" spans="2:17" x14ac:dyDescent="0.25">
      <c r="B498" s="11">
        <v>495</v>
      </c>
      <c r="C498" s="244" t="s">
        <v>2089</v>
      </c>
      <c r="D498" s="259"/>
      <c r="E498" s="259"/>
      <c r="F498" s="152">
        <v>42594</v>
      </c>
      <c r="G498" s="58">
        <v>44480</v>
      </c>
      <c r="H498" s="5">
        <f t="shared" si="40"/>
        <v>5.1671232876712327</v>
      </c>
      <c r="I498" s="11">
        <v>3</v>
      </c>
      <c r="J498" s="87">
        <v>0.05</v>
      </c>
      <c r="K498" s="88">
        <f t="shared" si="41"/>
        <v>0.31666666666666665</v>
      </c>
      <c r="L498" s="249">
        <v>1774.8</v>
      </c>
      <c r="M498" s="249">
        <v>1275</v>
      </c>
      <c r="N498" s="249">
        <f t="shared" si="42"/>
        <v>2904.0266301369861</v>
      </c>
      <c r="O498" s="249">
        <f t="shared" si="43"/>
        <v>0</v>
      </c>
      <c r="P498" s="89">
        <v>0.05</v>
      </c>
      <c r="Q498" s="249">
        <f t="shared" si="44"/>
        <v>88.740000000000009</v>
      </c>
    </row>
    <row r="499" spans="2:17" x14ac:dyDescent="0.25">
      <c r="B499" s="11">
        <v>496</v>
      </c>
      <c r="C499" s="244" t="s">
        <v>2089</v>
      </c>
      <c r="D499" s="259"/>
      <c r="E499" s="259"/>
      <c r="F499" s="152">
        <v>42594</v>
      </c>
      <c r="G499" s="58">
        <v>44480</v>
      </c>
      <c r="H499" s="5">
        <f t="shared" si="40"/>
        <v>5.1671232876712327</v>
      </c>
      <c r="I499" s="11">
        <v>3</v>
      </c>
      <c r="J499" s="87">
        <v>0.05</v>
      </c>
      <c r="K499" s="88">
        <f t="shared" si="41"/>
        <v>0.31666666666666665</v>
      </c>
      <c r="L499" s="249">
        <v>1774.8</v>
      </c>
      <c r="M499" s="249">
        <v>5610</v>
      </c>
      <c r="N499" s="249">
        <f t="shared" si="42"/>
        <v>2904.0266301369861</v>
      </c>
      <c r="O499" s="249">
        <f t="shared" si="43"/>
        <v>0</v>
      </c>
      <c r="P499" s="89">
        <v>0.05</v>
      </c>
      <c r="Q499" s="249">
        <f t="shared" si="44"/>
        <v>88.740000000000009</v>
      </c>
    </row>
    <row r="500" spans="2:17" x14ac:dyDescent="0.25">
      <c r="B500" s="11">
        <v>497</v>
      </c>
      <c r="C500" s="244" t="s">
        <v>2090</v>
      </c>
      <c r="D500" s="259"/>
      <c r="E500" s="259"/>
      <c r="F500" s="152">
        <v>42604</v>
      </c>
      <c r="G500" s="58">
        <v>44480</v>
      </c>
      <c r="H500" s="5">
        <f t="shared" si="40"/>
        <v>5.13972602739726</v>
      </c>
      <c r="I500" s="11">
        <v>3</v>
      </c>
      <c r="J500" s="87">
        <v>0.05</v>
      </c>
      <c r="K500" s="88">
        <f t="shared" si="41"/>
        <v>0.31666666666666665</v>
      </c>
      <c r="L500" s="249">
        <v>1400</v>
      </c>
      <c r="M500" s="249">
        <v>0</v>
      </c>
      <c r="N500" s="249">
        <f t="shared" si="42"/>
        <v>2278.6118721461185</v>
      </c>
      <c r="O500" s="249">
        <f t="shared" si="43"/>
        <v>0</v>
      </c>
      <c r="P500" s="89">
        <v>0.05</v>
      </c>
      <c r="Q500" s="249">
        <f t="shared" si="44"/>
        <v>0</v>
      </c>
    </row>
    <row r="501" spans="2:17" x14ac:dyDescent="0.25">
      <c r="B501" s="11">
        <v>498</v>
      </c>
      <c r="C501" s="244" t="s">
        <v>2090</v>
      </c>
      <c r="D501" s="259"/>
      <c r="E501" s="259"/>
      <c r="F501" s="152">
        <v>42604</v>
      </c>
      <c r="G501" s="58">
        <v>44480</v>
      </c>
      <c r="H501" s="5">
        <f t="shared" si="40"/>
        <v>5.13972602739726</v>
      </c>
      <c r="I501" s="11">
        <v>3</v>
      </c>
      <c r="J501" s="87">
        <v>0.05</v>
      </c>
      <c r="K501" s="88">
        <f t="shared" si="41"/>
        <v>0.31666666666666665</v>
      </c>
      <c r="L501" s="249">
        <v>1400</v>
      </c>
      <c r="M501" s="249">
        <v>0</v>
      </c>
      <c r="N501" s="249">
        <f t="shared" si="42"/>
        <v>2278.6118721461185</v>
      </c>
      <c r="O501" s="249">
        <f t="shared" si="43"/>
        <v>0</v>
      </c>
      <c r="P501" s="89">
        <v>0.05</v>
      </c>
      <c r="Q501" s="249">
        <f t="shared" si="44"/>
        <v>0</v>
      </c>
    </row>
    <row r="502" spans="2:17" x14ac:dyDescent="0.25">
      <c r="B502" s="11">
        <v>499</v>
      </c>
      <c r="C502" s="244" t="s">
        <v>2090</v>
      </c>
      <c r="D502" s="259"/>
      <c r="E502" s="259"/>
      <c r="F502" s="152">
        <v>42604</v>
      </c>
      <c r="G502" s="58">
        <v>44480</v>
      </c>
      <c r="H502" s="5">
        <f t="shared" si="40"/>
        <v>5.13972602739726</v>
      </c>
      <c r="I502" s="11">
        <v>3</v>
      </c>
      <c r="J502" s="87">
        <v>0.05</v>
      </c>
      <c r="K502" s="88">
        <f t="shared" si="41"/>
        <v>0.31666666666666665</v>
      </c>
      <c r="L502" s="249">
        <v>1400</v>
      </c>
      <c r="M502" s="249">
        <v>0</v>
      </c>
      <c r="N502" s="249">
        <f t="shared" si="42"/>
        <v>2278.6118721461185</v>
      </c>
      <c r="O502" s="249">
        <f t="shared" si="43"/>
        <v>0</v>
      </c>
      <c r="P502" s="89">
        <v>0.05</v>
      </c>
      <c r="Q502" s="249">
        <f t="shared" si="44"/>
        <v>0</v>
      </c>
    </row>
    <row r="503" spans="2:17" x14ac:dyDescent="0.25">
      <c r="B503" s="11">
        <v>500</v>
      </c>
      <c r="C503" s="244" t="s">
        <v>2089</v>
      </c>
      <c r="D503" s="259"/>
      <c r="E503" s="259"/>
      <c r="F503" s="152">
        <v>42635</v>
      </c>
      <c r="G503" s="58">
        <v>44480</v>
      </c>
      <c r="H503" s="5">
        <f t="shared" si="40"/>
        <v>5.0547945205479454</v>
      </c>
      <c r="I503" s="11">
        <v>3</v>
      </c>
      <c r="J503" s="87">
        <v>0.05</v>
      </c>
      <c r="K503" s="88">
        <f t="shared" si="41"/>
        <v>0.31666666666666665</v>
      </c>
      <c r="L503" s="249">
        <v>1774.8</v>
      </c>
      <c r="M503" s="249">
        <v>22955.63</v>
      </c>
      <c r="N503" s="249">
        <f t="shared" si="42"/>
        <v>2840.8956164383562</v>
      </c>
      <c r="O503" s="249">
        <f t="shared" si="43"/>
        <v>0</v>
      </c>
      <c r="P503" s="89">
        <v>0.05</v>
      </c>
      <c r="Q503" s="249">
        <f t="shared" si="44"/>
        <v>88.740000000000009</v>
      </c>
    </row>
    <row r="504" spans="2:17" x14ac:dyDescent="0.25">
      <c r="B504" s="11">
        <v>501</v>
      </c>
      <c r="C504" s="244" t="s">
        <v>2089</v>
      </c>
      <c r="D504" s="259"/>
      <c r="E504" s="259"/>
      <c r="F504" s="152">
        <v>42635</v>
      </c>
      <c r="G504" s="58">
        <v>44480</v>
      </c>
      <c r="H504" s="5">
        <f t="shared" si="40"/>
        <v>5.0547945205479454</v>
      </c>
      <c r="I504" s="11">
        <v>3</v>
      </c>
      <c r="J504" s="87">
        <v>0.05</v>
      </c>
      <c r="K504" s="88">
        <f t="shared" si="41"/>
        <v>0.31666666666666665</v>
      </c>
      <c r="L504" s="249">
        <v>1774.8</v>
      </c>
      <c r="M504" s="249">
        <v>750</v>
      </c>
      <c r="N504" s="249">
        <f t="shared" si="42"/>
        <v>2840.8956164383562</v>
      </c>
      <c r="O504" s="249">
        <f t="shared" si="43"/>
        <v>0</v>
      </c>
      <c r="P504" s="89">
        <v>0.05</v>
      </c>
      <c r="Q504" s="249">
        <f t="shared" si="44"/>
        <v>88.740000000000009</v>
      </c>
    </row>
    <row r="505" spans="2:17" x14ac:dyDescent="0.25">
      <c r="B505" s="11">
        <v>502</v>
      </c>
      <c r="C505" s="244" t="s">
        <v>2089</v>
      </c>
      <c r="D505" s="259"/>
      <c r="E505" s="259"/>
      <c r="F505" s="152">
        <v>42635</v>
      </c>
      <c r="G505" s="58">
        <v>44480</v>
      </c>
      <c r="H505" s="5">
        <f t="shared" si="40"/>
        <v>5.0547945205479454</v>
      </c>
      <c r="I505" s="11">
        <v>3</v>
      </c>
      <c r="J505" s="87">
        <v>0.05</v>
      </c>
      <c r="K505" s="88">
        <f t="shared" si="41"/>
        <v>0.31666666666666665</v>
      </c>
      <c r="L505" s="249">
        <v>1774.8</v>
      </c>
      <c r="M505" s="249">
        <v>742.5</v>
      </c>
      <c r="N505" s="249">
        <f t="shared" si="42"/>
        <v>2840.8956164383562</v>
      </c>
      <c r="O505" s="249">
        <f t="shared" si="43"/>
        <v>0</v>
      </c>
      <c r="P505" s="89">
        <v>0.05</v>
      </c>
      <c r="Q505" s="249">
        <f t="shared" si="44"/>
        <v>88.740000000000009</v>
      </c>
    </row>
    <row r="506" spans="2:17" x14ac:dyDescent="0.25">
      <c r="B506" s="11">
        <v>503</v>
      </c>
      <c r="C506" s="244" t="s">
        <v>2089</v>
      </c>
      <c r="D506" s="259"/>
      <c r="E506" s="259"/>
      <c r="F506" s="152">
        <v>42635</v>
      </c>
      <c r="G506" s="58">
        <v>44480</v>
      </c>
      <c r="H506" s="5">
        <f t="shared" si="40"/>
        <v>5.0547945205479454</v>
      </c>
      <c r="I506" s="11">
        <v>3</v>
      </c>
      <c r="J506" s="87">
        <v>0.05</v>
      </c>
      <c r="K506" s="88">
        <f t="shared" si="41"/>
        <v>0.31666666666666665</v>
      </c>
      <c r="L506" s="249">
        <v>1774.8</v>
      </c>
      <c r="M506" s="249">
        <v>410</v>
      </c>
      <c r="N506" s="249">
        <f t="shared" si="42"/>
        <v>2840.8956164383562</v>
      </c>
      <c r="O506" s="249">
        <f t="shared" si="43"/>
        <v>0</v>
      </c>
      <c r="P506" s="89">
        <v>0.05</v>
      </c>
      <c r="Q506" s="249">
        <f t="shared" si="44"/>
        <v>88.740000000000009</v>
      </c>
    </row>
    <row r="507" spans="2:17" x14ac:dyDescent="0.25">
      <c r="B507" s="11">
        <v>504</v>
      </c>
      <c r="C507" s="244" t="s">
        <v>2089</v>
      </c>
      <c r="D507" s="259"/>
      <c r="E507" s="259"/>
      <c r="F507" s="152">
        <v>42635</v>
      </c>
      <c r="G507" s="58">
        <v>44480</v>
      </c>
      <c r="H507" s="5">
        <f t="shared" si="40"/>
        <v>5.0547945205479454</v>
      </c>
      <c r="I507" s="11">
        <v>3</v>
      </c>
      <c r="J507" s="87">
        <v>0.05</v>
      </c>
      <c r="K507" s="88">
        <f t="shared" si="41"/>
        <v>0.31666666666666665</v>
      </c>
      <c r="L507" s="249">
        <v>1774.8</v>
      </c>
      <c r="M507" s="249">
        <v>767.5</v>
      </c>
      <c r="N507" s="249">
        <f t="shared" si="42"/>
        <v>2840.8956164383562</v>
      </c>
      <c r="O507" s="249">
        <f t="shared" si="43"/>
        <v>0</v>
      </c>
      <c r="P507" s="89">
        <v>0.05</v>
      </c>
      <c r="Q507" s="249">
        <f t="shared" si="44"/>
        <v>88.740000000000009</v>
      </c>
    </row>
    <row r="508" spans="2:17" x14ac:dyDescent="0.25">
      <c r="B508" s="11">
        <v>505</v>
      </c>
      <c r="C508" s="244" t="s">
        <v>2091</v>
      </c>
      <c r="D508" s="259"/>
      <c r="E508" s="259"/>
      <c r="F508" s="152">
        <v>42697</v>
      </c>
      <c r="G508" s="58">
        <v>44480</v>
      </c>
      <c r="H508" s="5">
        <f t="shared" si="40"/>
        <v>4.8849315068493153</v>
      </c>
      <c r="I508" s="11">
        <v>3</v>
      </c>
      <c r="J508" s="87">
        <v>0.05</v>
      </c>
      <c r="K508" s="88">
        <f t="shared" si="41"/>
        <v>0.31666666666666665</v>
      </c>
      <c r="L508" s="249">
        <v>1250</v>
      </c>
      <c r="M508" s="249">
        <v>2759</v>
      </c>
      <c r="N508" s="249">
        <f t="shared" si="42"/>
        <v>1933.6187214611873</v>
      </c>
      <c r="O508" s="249">
        <f t="shared" si="43"/>
        <v>0</v>
      </c>
      <c r="P508" s="89">
        <v>0.05</v>
      </c>
      <c r="Q508" s="249">
        <f t="shared" si="44"/>
        <v>62.5</v>
      </c>
    </row>
    <row r="509" spans="2:17" x14ac:dyDescent="0.25">
      <c r="B509" s="11">
        <v>506</v>
      </c>
      <c r="C509" s="244" t="s">
        <v>2092</v>
      </c>
      <c r="D509" s="259"/>
      <c r="E509" s="259"/>
      <c r="F509" s="152">
        <v>42748</v>
      </c>
      <c r="G509" s="58">
        <v>44480</v>
      </c>
      <c r="H509" s="5">
        <f t="shared" si="40"/>
        <v>4.7452054794520544</v>
      </c>
      <c r="I509" s="11">
        <v>3</v>
      </c>
      <c r="J509" s="87">
        <v>0.05</v>
      </c>
      <c r="K509" s="88">
        <f t="shared" si="41"/>
        <v>0.31666666666666665</v>
      </c>
      <c r="L509" s="249">
        <v>0</v>
      </c>
      <c r="M509" s="249">
        <v>4587.3</v>
      </c>
      <c r="N509" s="249">
        <f t="shared" si="42"/>
        <v>0</v>
      </c>
      <c r="O509" s="249">
        <f t="shared" si="43"/>
        <v>0</v>
      </c>
      <c r="P509" s="89">
        <v>0.05</v>
      </c>
      <c r="Q509" s="249">
        <f t="shared" si="44"/>
        <v>0</v>
      </c>
    </row>
    <row r="510" spans="2:17" x14ac:dyDescent="0.25">
      <c r="B510" s="11">
        <v>507</v>
      </c>
      <c r="C510" s="244" t="s">
        <v>2093</v>
      </c>
      <c r="D510" s="259"/>
      <c r="E510" s="259"/>
      <c r="F510" s="152">
        <v>42797</v>
      </c>
      <c r="G510" s="58">
        <v>44480</v>
      </c>
      <c r="H510" s="5">
        <f t="shared" si="40"/>
        <v>4.6109589041095891</v>
      </c>
      <c r="I510" s="11">
        <v>3</v>
      </c>
      <c r="J510" s="87">
        <v>0.05</v>
      </c>
      <c r="K510" s="88">
        <f t="shared" si="41"/>
        <v>0.31666666666666665</v>
      </c>
      <c r="L510" s="249">
        <v>0</v>
      </c>
      <c r="M510" s="249">
        <v>604.20000000000005</v>
      </c>
      <c r="N510" s="249">
        <f t="shared" si="42"/>
        <v>0</v>
      </c>
      <c r="O510" s="249">
        <f t="shared" si="43"/>
        <v>0</v>
      </c>
      <c r="P510" s="89">
        <v>0.05</v>
      </c>
      <c r="Q510" s="249">
        <f t="shared" si="44"/>
        <v>0</v>
      </c>
    </row>
    <row r="511" spans="2:17" x14ac:dyDescent="0.25">
      <c r="B511" s="11">
        <v>508</v>
      </c>
      <c r="C511" s="244" t="s">
        <v>2094</v>
      </c>
      <c r="D511" s="259"/>
      <c r="E511" s="259"/>
      <c r="F511" s="152">
        <v>42788</v>
      </c>
      <c r="G511" s="58">
        <v>44480</v>
      </c>
      <c r="H511" s="5">
        <f t="shared" si="40"/>
        <v>4.6356164383561644</v>
      </c>
      <c r="I511" s="11">
        <v>3</v>
      </c>
      <c r="J511" s="87">
        <v>0.05</v>
      </c>
      <c r="K511" s="88">
        <f t="shared" si="41"/>
        <v>0.31666666666666665</v>
      </c>
      <c r="L511" s="249">
        <v>0</v>
      </c>
      <c r="M511" s="249">
        <v>2605.9</v>
      </c>
      <c r="N511" s="249">
        <f t="shared" si="42"/>
        <v>0</v>
      </c>
      <c r="O511" s="249">
        <f t="shared" si="43"/>
        <v>0</v>
      </c>
      <c r="P511" s="89">
        <v>0.05</v>
      </c>
      <c r="Q511" s="249">
        <f t="shared" si="44"/>
        <v>0</v>
      </c>
    </row>
    <row r="512" spans="2:17" x14ac:dyDescent="0.25">
      <c r="B512" s="11">
        <v>509</v>
      </c>
      <c r="C512" s="244" t="s">
        <v>2095</v>
      </c>
      <c r="D512" s="259"/>
      <c r="E512" s="259"/>
      <c r="F512" s="152">
        <v>42885</v>
      </c>
      <c r="G512" s="58">
        <v>44480</v>
      </c>
      <c r="H512" s="5">
        <f t="shared" si="40"/>
        <v>4.3698630136986303</v>
      </c>
      <c r="I512" s="11">
        <v>3</v>
      </c>
      <c r="J512" s="87">
        <v>0.05</v>
      </c>
      <c r="K512" s="88">
        <f t="shared" si="41"/>
        <v>0.31666666666666665</v>
      </c>
      <c r="L512" s="249">
        <v>0</v>
      </c>
      <c r="M512" s="249">
        <v>360</v>
      </c>
      <c r="N512" s="249">
        <f t="shared" si="42"/>
        <v>0</v>
      </c>
      <c r="O512" s="249">
        <f t="shared" ref="O512:O543" si="45">MAX(L512-N512,0)</f>
        <v>0</v>
      </c>
      <c r="P512" s="89">
        <v>0.05</v>
      </c>
      <c r="Q512" s="249">
        <f t="shared" ref="Q512:Q543" si="46">IF(M512&lt;=0,0,IF(O512&lt;=J512*L512,J512*L512,O512*(1-P512)))</f>
        <v>0</v>
      </c>
    </row>
    <row r="513" spans="2:17" x14ac:dyDescent="0.25">
      <c r="B513" s="11">
        <v>510</v>
      </c>
      <c r="C513" s="244" t="s">
        <v>2096</v>
      </c>
      <c r="D513" s="259"/>
      <c r="E513" s="259"/>
      <c r="F513" s="152">
        <v>42976</v>
      </c>
      <c r="G513" s="58">
        <v>44480</v>
      </c>
      <c r="H513" s="5">
        <f t="shared" si="40"/>
        <v>4.1205479452054794</v>
      </c>
      <c r="I513" s="11">
        <v>3</v>
      </c>
      <c r="J513" s="87">
        <v>0.05</v>
      </c>
      <c r="K513" s="88">
        <f t="shared" si="41"/>
        <v>0.31666666666666665</v>
      </c>
      <c r="L513" s="249">
        <v>0</v>
      </c>
      <c r="M513" s="249">
        <v>308.25</v>
      </c>
      <c r="N513" s="249">
        <f t="shared" si="42"/>
        <v>0</v>
      </c>
      <c r="O513" s="249">
        <f t="shared" si="45"/>
        <v>0</v>
      </c>
      <c r="P513" s="89">
        <v>0.05</v>
      </c>
      <c r="Q513" s="249">
        <f t="shared" si="46"/>
        <v>0</v>
      </c>
    </row>
    <row r="514" spans="2:17" x14ac:dyDescent="0.25">
      <c r="B514" s="11">
        <v>511</v>
      </c>
      <c r="C514" s="244" t="s">
        <v>2097</v>
      </c>
      <c r="D514" s="259"/>
      <c r="E514" s="259"/>
      <c r="F514" s="152">
        <v>42984</v>
      </c>
      <c r="G514" s="58">
        <v>44480</v>
      </c>
      <c r="H514" s="5">
        <f t="shared" si="40"/>
        <v>4.0986301369863014</v>
      </c>
      <c r="I514" s="11">
        <v>3</v>
      </c>
      <c r="J514" s="87">
        <v>0.05</v>
      </c>
      <c r="K514" s="88">
        <f t="shared" si="41"/>
        <v>0.31666666666666665</v>
      </c>
      <c r="L514" s="249">
        <v>0</v>
      </c>
      <c r="M514" s="249">
        <v>0</v>
      </c>
      <c r="N514" s="249">
        <f t="shared" si="42"/>
        <v>0</v>
      </c>
      <c r="O514" s="249">
        <f t="shared" si="45"/>
        <v>0</v>
      </c>
      <c r="P514" s="89">
        <v>0.05</v>
      </c>
      <c r="Q514" s="249">
        <f t="shared" si="46"/>
        <v>0</v>
      </c>
    </row>
    <row r="515" spans="2:17" x14ac:dyDescent="0.25">
      <c r="B515" s="11">
        <v>512</v>
      </c>
      <c r="C515" s="244" t="s">
        <v>2098</v>
      </c>
      <c r="D515" s="259"/>
      <c r="E515" s="259"/>
      <c r="F515" s="152">
        <v>43007</v>
      </c>
      <c r="G515" s="58">
        <v>44480</v>
      </c>
      <c r="H515" s="5">
        <f t="shared" si="40"/>
        <v>4.0356164383561648</v>
      </c>
      <c r="I515" s="11">
        <v>5</v>
      </c>
      <c r="J515" s="87">
        <v>0.05</v>
      </c>
      <c r="K515" s="88">
        <f t="shared" si="41"/>
        <v>0.19</v>
      </c>
      <c r="L515" s="249">
        <v>4578.3999999999996</v>
      </c>
      <c r="M515" s="249">
        <v>2163.85</v>
      </c>
      <c r="N515" s="249">
        <f t="shared" si="42"/>
        <v>3510.5665972602742</v>
      </c>
      <c r="O515" s="249">
        <f t="shared" si="45"/>
        <v>1067.8334027397254</v>
      </c>
      <c r="P515" s="89">
        <v>0.05</v>
      </c>
      <c r="Q515" s="249">
        <f t="shared" si="46"/>
        <v>1014.4417326027391</v>
      </c>
    </row>
    <row r="516" spans="2:17" x14ac:dyDescent="0.25">
      <c r="B516" s="11">
        <v>513</v>
      </c>
      <c r="C516" s="244" t="s">
        <v>2099</v>
      </c>
      <c r="D516" s="259"/>
      <c r="E516" s="259"/>
      <c r="F516" s="152">
        <v>43007</v>
      </c>
      <c r="G516" s="58">
        <v>44480</v>
      </c>
      <c r="H516" s="5">
        <f t="shared" ref="H516:H555" si="47">(G516-F516)/365</f>
        <v>4.0356164383561648</v>
      </c>
      <c r="I516" s="11">
        <v>3</v>
      </c>
      <c r="J516" s="87">
        <v>0.05</v>
      </c>
      <c r="K516" s="88">
        <f t="shared" ref="K516:K555" si="48">(1-J516)/I516</f>
        <v>0.31666666666666665</v>
      </c>
      <c r="L516" s="249">
        <v>5608.54</v>
      </c>
      <c r="M516" s="249">
        <v>0</v>
      </c>
      <c r="N516" s="249">
        <f t="shared" ref="N516:N555" si="49">L516*K516*H516</f>
        <v>7167.4068027397261</v>
      </c>
      <c r="O516" s="249">
        <f t="shared" si="45"/>
        <v>0</v>
      </c>
      <c r="P516" s="89">
        <v>0.05</v>
      </c>
      <c r="Q516" s="249">
        <f t="shared" si="46"/>
        <v>0</v>
      </c>
    </row>
    <row r="517" spans="2:17" x14ac:dyDescent="0.25">
      <c r="B517" s="11">
        <v>514</v>
      </c>
      <c r="C517" s="244" t="s">
        <v>2100</v>
      </c>
      <c r="D517" s="259"/>
      <c r="E517" s="259"/>
      <c r="F517" s="152">
        <v>43125</v>
      </c>
      <c r="G517" s="58">
        <v>44480</v>
      </c>
      <c r="H517" s="5">
        <f t="shared" si="47"/>
        <v>3.7123287671232879</v>
      </c>
      <c r="I517" s="11">
        <v>3</v>
      </c>
      <c r="J517" s="87">
        <v>0.05</v>
      </c>
      <c r="K517" s="88">
        <f t="shared" si="48"/>
        <v>0.31666666666666665</v>
      </c>
      <c r="L517" s="249">
        <v>2599.52</v>
      </c>
      <c r="M517" s="249">
        <v>166.5</v>
      </c>
      <c r="N517" s="249">
        <f t="shared" si="49"/>
        <v>3055.9197442922377</v>
      </c>
      <c r="O517" s="249">
        <f t="shared" si="45"/>
        <v>0</v>
      </c>
      <c r="P517" s="89">
        <v>0.05</v>
      </c>
      <c r="Q517" s="249">
        <f t="shared" si="46"/>
        <v>129.976</v>
      </c>
    </row>
    <row r="518" spans="2:17" x14ac:dyDescent="0.25">
      <c r="B518" s="11">
        <v>515</v>
      </c>
      <c r="C518" s="244" t="s">
        <v>2100</v>
      </c>
      <c r="D518" s="259"/>
      <c r="E518" s="259"/>
      <c r="F518" s="152">
        <v>43125</v>
      </c>
      <c r="G518" s="58">
        <v>44480</v>
      </c>
      <c r="H518" s="5">
        <f t="shared" si="47"/>
        <v>3.7123287671232879</v>
      </c>
      <c r="I518" s="11">
        <v>3</v>
      </c>
      <c r="J518" s="87">
        <v>0.05</v>
      </c>
      <c r="K518" s="88">
        <f t="shared" si="48"/>
        <v>0.31666666666666665</v>
      </c>
      <c r="L518" s="249">
        <v>2599.52</v>
      </c>
      <c r="M518" s="249">
        <v>375</v>
      </c>
      <c r="N518" s="249">
        <f t="shared" si="49"/>
        <v>3055.9197442922377</v>
      </c>
      <c r="O518" s="249">
        <f t="shared" si="45"/>
        <v>0</v>
      </c>
      <c r="P518" s="89">
        <v>0.05</v>
      </c>
      <c r="Q518" s="249">
        <f t="shared" si="46"/>
        <v>129.976</v>
      </c>
    </row>
    <row r="519" spans="2:17" x14ac:dyDescent="0.25">
      <c r="B519" s="11">
        <v>516</v>
      </c>
      <c r="C519" s="244" t="s">
        <v>2101</v>
      </c>
      <c r="D519" s="259"/>
      <c r="E519" s="259"/>
      <c r="F519" s="152">
        <v>43125</v>
      </c>
      <c r="G519" s="58">
        <v>44480</v>
      </c>
      <c r="H519" s="5">
        <f t="shared" si="47"/>
        <v>3.7123287671232879</v>
      </c>
      <c r="I519" s="11">
        <v>3</v>
      </c>
      <c r="J519" s="87">
        <v>0.05</v>
      </c>
      <c r="K519" s="88">
        <f t="shared" si="48"/>
        <v>0.31666666666666665</v>
      </c>
      <c r="L519" s="249">
        <v>1199.52</v>
      </c>
      <c r="M519" s="249">
        <v>1600</v>
      </c>
      <c r="N519" s="249">
        <f t="shared" si="49"/>
        <v>1410.1206575342464</v>
      </c>
      <c r="O519" s="249">
        <f t="shared" si="45"/>
        <v>0</v>
      </c>
      <c r="P519" s="89">
        <v>0.05</v>
      </c>
      <c r="Q519" s="249">
        <f t="shared" si="46"/>
        <v>59.975999999999999</v>
      </c>
    </row>
    <row r="520" spans="2:17" x14ac:dyDescent="0.25">
      <c r="B520" s="11">
        <v>517</v>
      </c>
      <c r="C520" s="244" t="s">
        <v>2102</v>
      </c>
      <c r="D520" s="259"/>
      <c r="E520" s="259"/>
      <c r="F520" s="152">
        <v>43284</v>
      </c>
      <c r="G520" s="58">
        <v>44480</v>
      </c>
      <c r="H520" s="5">
        <f t="shared" si="47"/>
        <v>3.2767123287671232</v>
      </c>
      <c r="I520" s="11">
        <v>3</v>
      </c>
      <c r="J520" s="87">
        <v>0.05</v>
      </c>
      <c r="K520" s="88">
        <f t="shared" si="48"/>
        <v>0.31666666666666665</v>
      </c>
      <c r="L520" s="249">
        <v>1375</v>
      </c>
      <c r="M520" s="249">
        <v>980</v>
      </c>
      <c r="N520" s="249">
        <f t="shared" si="49"/>
        <v>1426.7351598173514</v>
      </c>
      <c r="O520" s="249">
        <f t="shared" si="45"/>
        <v>0</v>
      </c>
      <c r="P520" s="89">
        <v>0.05</v>
      </c>
      <c r="Q520" s="249">
        <f t="shared" si="46"/>
        <v>68.75</v>
      </c>
    </row>
    <row r="521" spans="2:17" x14ac:dyDescent="0.25">
      <c r="B521" s="11">
        <v>518</v>
      </c>
      <c r="C521" s="244" t="s">
        <v>2103</v>
      </c>
      <c r="D521" s="259"/>
      <c r="E521" s="259"/>
      <c r="F521" s="152">
        <v>43320</v>
      </c>
      <c r="G521" s="58">
        <v>44480</v>
      </c>
      <c r="H521" s="5">
        <f t="shared" si="47"/>
        <v>3.1780821917808217</v>
      </c>
      <c r="I521" s="11">
        <v>3</v>
      </c>
      <c r="J521" s="87">
        <v>0.05</v>
      </c>
      <c r="K521" s="88">
        <f t="shared" si="48"/>
        <v>0.31666666666666665</v>
      </c>
      <c r="L521" s="249">
        <v>1500</v>
      </c>
      <c r="M521" s="249">
        <v>0</v>
      </c>
      <c r="N521" s="249">
        <f t="shared" si="49"/>
        <v>1509.5890410958903</v>
      </c>
      <c r="O521" s="249">
        <f t="shared" si="45"/>
        <v>0</v>
      </c>
      <c r="P521" s="89">
        <v>0.05</v>
      </c>
      <c r="Q521" s="249">
        <f t="shared" si="46"/>
        <v>0</v>
      </c>
    </row>
    <row r="522" spans="2:17" x14ac:dyDescent="0.25">
      <c r="B522" s="11">
        <v>519</v>
      </c>
      <c r="C522" s="244" t="s">
        <v>2104</v>
      </c>
      <c r="D522" s="259"/>
      <c r="E522" s="259"/>
      <c r="F522" s="152">
        <v>43403</v>
      </c>
      <c r="G522" s="58">
        <v>44480</v>
      </c>
      <c r="H522" s="5">
        <f t="shared" si="47"/>
        <v>2.9506849315068493</v>
      </c>
      <c r="I522" s="11">
        <v>3</v>
      </c>
      <c r="J522" s="87">
        <v>0.05</v>
      </c>
      <c r="K522" s="88">
        <f t="shared" si="48"/>
        <v>0.31666666666666665</v>
      </c>
      <c r="L522" s="249">
        <v>1699.99</v>
      </c>
      <c r="M522" s="249">
        <v>635</v>
      </c>
      <c r="N522" s="249">
        <f t="shared" si="49"/>
        <v>1588.4427109589039</v>
      </c>
      <c r="O522" s="249">
        <f t="shared" si="45"/>
        <v>111.54728904109606</v>
      </c>
      <c r="P522" s="89">
        <v>0.05</v>
      </c>
      <c r="Q522" s="249">
        <f t="shared" si="46"/>
        <v>105.96992458904126</v>
      </c>
    </row>
    <row r="523" spans="2:17" x14ac:dyDescent="0.25">
      <c r="B523" s="11">
        <v>520</v>
      </c>
      <c r="C523" s="244" t="s">
        <v>2105</v>
      </c>
      <c r="D523" s="259"/>
      <c r="E523" s="259"/>
      <c r="F523" s="152">
        <v>43441</v>
      </c>
      <c r="G523" s="58">
        <v>44480</v>
      </c>
      <c r="H523" s="5">
        <f t="shared" si="47"/>
        <v>2.8465753424657536</v>
      </c>
      <c r="I523" s="11">
        <v>3</v>
      </c>
      <c r="J523" s="87">
        <v>0.05</v>
      </c>
      <c r="K523" s="88">
        <f t="shared" si="48"/>
        <v>0.31666666666666665</v>
      </c>
      <c r="L523" s="249">
        <v>1099.8399999999999</v>
      </c>
      <c r="M523" s="249">
        <v>0</v>
      </c>
      <c r="N523" s="249">
        <f t="shared" si="49"/>
        <v>991.41285114155244</v>
      </c>
      <c r="O523" s="249">
        <f t="shared" si="45"/>
        <v>108.42714885844748</v>
      </c>
      <c r="P523" s="89">
        <v>0.05</v>
      </c>
      <c r="Q523" s="249">
        <f t="shared" si="46"/>
        <v>0</v>
      </c>
    </row>
    <row r="524" spans="2:17" x14ac:dyDescent="0.25">
      <c r="B524" s="11">
        <v>521</v>
      </c>
      <c r="C524" s="244" t="s">
        <v>2106</v>
      </c>
      <c r="D524" s="259"/>
      <c r="E524" s="259"/>
      <c r="F524" s="152">
        <v>43455</v>
      </c>
      <c r="G524" s="58">
        <v>44480</v>
      </c>
      <c r="H524" s="5">
        <f t="shared" si="47"/>
        <v>2.8082191780821919</v>
      </c>
      <c r="I524" s="11">
        <v>3</v>
      </c>
      <c r="J524" s="87">
        <v>0.05</v>
      </c>
      <c r="K524" s="88">
        <f t="shared" si="48"/>
        <v>0.31666666666666665</v>
      </c>
      <c r="L524" s="249">
        <v>1100</v>
      </c>
      <c r="M524" s="249">
        <v>175.7</v>
      </c>
      <c r="N524" s="249">
        <f t="shared" si="49"/>
        <v>978.19634703196346</v>
      </c>
      <c r="O524" s="249">
        <f t="shared" si="45"/>
        <v>121.80365296803654</v>
      </c>
      <c r="P524" s="89">
        <v>0.05</v>
      </c>
      <c r="Q524" s="249">
        <f t="shared" si="46"/>
        <v>115.71347031963471</v>
      </c>
    </row>
    <row r="525" spans="2:17" x14ac:dyDescent="0.25">
      <c r="B525" s="11">
        <v>522</v>
      </c>
      <c r="C525" s="244" t="s">
        <v>2107</v>
      </c>
      <c r="D525" s="259"/>
      <c r="E525" s="259"/>
      <c r="F525" s="152">
        <v>43607</v>
      </c>
      <c r="G525" s="58">
        <v>44480</v>
      </c>
      <c r="H525" s="5">
        <f t="shared" si="47"/>
        <v>2.3917808219178083</v>
      </c>
      <c r="I525" s="11">
        <v>3</v>
      </c>
      <c r="J525" s="87">
        <v>0.05</v>
      </c>
      <c r="K525" s="88">
        <f t="shared" si="48"/>
        <v>0.31666666666666665</v>
      </c>
      <c r="L525" s="249">
        <v>11990</v>
      </c>
      <c r="M525" s="249">
        <v>3123.45</v>
      </c>
      <c r="N525" s="249">
        <f t="shared" si="49"/>
        <v>9081.1931506849305</v>
      </c>
      <c r="O525" s="249">
        <f t="shared" si="45"/>
        <v>2908.8068493150695</v>
      </c>
      <c r="P525" s="89">
        <v>0.05</v>
      </c>
      <c r="Q525" s="249">
        <f t="shared" si="46"/>
        <v>2763.366506849316</v>
      </c>
    </row>
    <row r="526" spans="2:17" x14ac:dyDescent="0.25">
      <c r="B526" s="11">
        <v>523</v>
      </c>
      <c r="C526" s="244" t="s">
        <v>2108</v>
      </c>
      <c r="D526" s="259"/>
      <c r="E526" s="259"/>
      <c r="F526" s="152">
        <v>43641</v>
      </c>
      <c r="G526" s="58">
        <v>44480</v>
      </c>
      <c r="H526" s="5">
        <f t="shared" si="47"/>
        <v>2.2986301369863016</v>
      </c>
      <c r="I526" s="11">
        <v>3</v>
      </c>
      <c r="J526" s="87">
        <v>0.05</v>
      </c>
      <c r="K526" s="88">
        <f t="shared" si="48"/>
        <v>0.31666666666666665</v>
      </c>
      <c r="L526" s="249">
        <v>1999.99</v>
      </c>
      <c r="M526" s="249">
        <v>950</v>
      </c>
      <c r="N526" s="249">
        <f t="shared" si="49"/>
        <v>1455.791807762557</v>
      </c>
      <c r="O526" s="249">
        <f t="shared" si="45"/>
        <v>544.19819223744298</v>
      </c>
      <c r="P526" s="89">
        <v>0.05</v>
      </c>
      <c r="Q526" s="249">
        <f t="shared" si="46"/>
        <v>516.98828262557083</v>
      </c>
    </row>
    <row r="527" spans="2:17" x14ac:dyDescent="0.25">
      <c r="B527" s="11">
        <v>524</v>
      </c>
      <c r="C527" s="244" t="s">
        <v>2109</v>
      </c>
      <c r="D527" s="259"/>
      <c r="E527" s="259"/>
      <c r="F527" s="152">
        <v>43705</v>
      </c>
      <c r="G527" s="58">
        <v>44480</v>
      </c>
      <c r="H527" s="5">
        <f t="shared" si="47"/>
        <v>2.1232876712328768</v>
      </c>
      <c r="I527" s="11">
        <v>3</v>
      </c>
      <c r="J527" s="87">
        <v>0.05</v>
      </c>
      <c r="K527" s="88">
        <f t="shared" si="48"/>
        <v>0.31666666666666665</v>
      </c>
      <c r="L527" s="249">
        <v>1999.99</v>
      </c>
      <c r="M527" s="249">
        <v>370</v>
      </c>
      <c r="N527" s="249">
        <f t="shared" si="49"/>
        <v>1344.7421347031964</v>
      </c>
      <c r="O527" s="249">
        <f t="shared" si="45"/>
        <v>655.24786529680364</v>
      </c>
      <c r="P527" s="89">
        <v>0.05</v>
      </c>
      <c r="Q527" s="249">
        <f t="shared" si="46"/>
        <v>622.48547203196347</v>
      </c>
    </row>
    <row r="528" spans="2:17" x14ac:dyDescent="0.25">
      <c r="B528" s="11">
        <v>525</v>
      </c>
      <c r="C528" s="244" t="s">
        <v>2110</v>
      </c>
      <c r="D528" s="259"/>
      <c r="E528" s="259"/>
      <c r="F528" s="152">
        <v>43869</v>
      </c>
      <c r="G528" s="58">
        <v>44480</v>
      </c>
      <c r="H528" s="5">
        <f t="shared" si="47"/>
        <v>1.6739726027397259</v>
      </c>
      <c r="I528" s="11">
        <v>3</v>
      </c>
      <c r="J528" s="87">
        <v>0.05</v>
      </c>
      <c r="K528" s="88">
        <f t="shared" si="48"/>
        <v>0.31666666666666665</v>
      </c>
      <c r="L528" s="249">
        <v>1649.76</v>
      </c>
      <c r="M528" s="249">
        <v>3078</v>
      </c>
      <c r="N528" s="249">
        <f t="shared" si="49"/>
        <v>874.52346301369857</v>
      </c>
      <c r="O528" s="249">
        <f t="shared" si="45"/>
        <v>775.23653698630142</v>
      </c>
      <c r="P528" s="89">
        <v>0.05</v>
      </c>
      <c r="Q528" s="249">
        <f t="shared" si="46"/>
        <v>736.47471013698635</v>
      </c>
    </row>
    <row r="529" spans="2:17" x14ac:dyDescent="0.25">
      <c r="B529" s="11">
        <v>526</v>
      </c>
      <c r="C529" s="244" t="s">
        <v>2111</v>
      </c>
      <c r="D529" s="259"/>
      <c r="E529" s="259"/>
      <c r="F529" s="152">
        <v>43894</v>
      </c>
      <c r="G529" s="58">
        <v>44480</v>
      </c>
      <c r="H529" s="5">
        <f t="shared" si="47"/>
        <v>1.6054794520547946</v>
      </c>
      <c r="I529" s="11">
        <v>3</v>
      </c>
      <c r="J529" s="87">
        <v>0.05</v>
      </c>
      <c r="K529" s="88">
        <f t="shared" si="48"/>
        <v>0.31666666666666665</v>
      </c>
      <c r="L529" s="249">
        <v>1650.88</v>
      </c>
      <c r="M529" s="249">
        <v>322.5</v>
      </c>
      <c r="N529" s="249">
        <f t="shared" si="49"/>
        <v>839.31040730593622</v>
      </c>
      <c r="O529" s="249">
        <f t="shared" si="45"/>
        <v>811.56959269406389</v>
      </c>
      <c r="P529" s="89">
        <v>0.05</v>
      </c>
      <c r="Q529" s="249">
        <f t="shared" si="46"/>
        <v>770.9911130593606</v>
      </c>
    </row>
    <row r="530" spans="2:17" x14ac:dyDescent="0.25">
      <c r="B530" s="11">
        <v>527</v>
      </c>
      <c r="C530" s="244" t="s">
        <v>2112</v>
      </c>
      <c r="D530" s="259"/>
      <c r="E530" s="259"/>
      <c r="F530" s="152">
        <v>44018</v>
      </c>
      <c r="G530" s="58">
        <v>44480</v>
      </c>
      <c r="H530" s="5">
        <f t="shared" si="47"/>
        <v>1.2657534246575342</v>
      </c>
      <c r="I530" s="11">
        <v>3</v>
      </c>
      <c r="J530" s="87">
        <v>0.05</v>
      </c>
      <c r="K530" s="88">
        <f t="shared" si="48"/>
        <v>0.31666666666666665</v>
      </c>
      <c r="L530" s="249">
        <v>1947</v>
      </c>
      <c r="M530" s="249">
        <v>0</v>
      </c>
      <c r="N530" s="249">
        <f t="shared" si="49"/>
        <v>780.40027397260258</v>
      </c>
      <c r="O530" s="249">
        <f t="shared" si="45"/>
        <v>1166.5997260273975</v>
      </c>
      <c r="P530" s="89">
        <v>0.05</v>
      </c>
      <c r="Q530" s="249">
        <f t="shared" si="46"/>
        <v>0</v>
      </c>
    </row>
    <row r="531" spans="2:17" x14ac:dyDescent="0.25">
      <c r="B531" s="11">
        <v>528</v>
      </c>
      <c r="C531" s="244" t="s">
        <v>2113</v>
      </c>
      <c r="D531" s="259"/>
      <c r="E531" s="259"/>
      <c r="F531" s="152">
        <v>44135</v>
      </c>
      <c r="G531" s="58">
        <v>44480</v>
      </c>
      <c r="H531" s="5">
        <f t="shared" si="47"/>
        <v>0.9452054794520548</v>
      </c>
      <c r="I531" s="11">
        <v>3</v>
      </c>
      <c r="J531" s="87">
        <v>0.05</v>
      </c>
      <c r="K531" s="88">
        <f t="shared" si="48"/>
        <v>0.31666666666666665</v>
      </c>
      <c r="L531" s="249">
        <v>1450.01</v>
      </c>
      <c r="M531" s="249">
        <v>0</v>
      </c>
      <c r="N531" s="249">
        <f t="shared" si="49"/>
        <v>434.00984246575342</v>
      </c>
      <c r="O531" s="249">
        <f t="shared" si="45"/>
        <v>1016.0001575342466</v>
      </c>
      <c r="P531" s="89">
        <v>0.05</v>
      </c>
      <c r="Q531" s="249">
        <f t="shared" si="46"/>
        <v>0</v>
      </c>
    </row>
    <row r="532" spans="2:17" x14ac:dyDescent="0.25">
      <c r="B532" s="11">
        <v>529</v>
      </c>
      <c r="C532" s="244" t="s">
        <v>2113</v>
      </c>
      <c r="D532" s="259"/>
      <c r="E532" s="259"/>
      <c r="F532" s="152">
        <v>44135</v>
      </c>
      <c r="G532" s="58">
        <v>44480</v>
      </c>
      <c r="H532" s="5">
        <f t="shared" si="47"/>
        <v>0.9452054794520548</v>
      </c>
      <c r="I532" s="11">
        <v>3</v>
      </c>
      <c r="J532" s="87">
        <v>0.05</v>
      </c>
      <c r="K532" s="88">
        <f t="shared" si="48"/>
        <v>0.31666666666666665</v>
      </c>
      <c r="L532" s="249">
        <v>1450.01</v>
      </c>
      <c r="M532" s="249">
        <v>0</v>
      </c>
      <c r="N532" s="249">
        <f t="shared" si="49"/>
        <v>434.00984246575342</v>
      </c>
      <c r="O532" s="249">
        <f t="shared" si="45"/>
        <v>1016.0001575342466</v>
      </c>
      <c r="P532" s="89">
        <v>0.05</v>
      </c>
      <c r="Q532" s="249">
        <f t="shared" si="46"/>
        <v>0</v>
      </c>
    </row>
    <row r="533" spans="2:17" x14ac:dyDescent="0.25">
      <c r="B533" s="11">
        <v>530</v>
      </c>
      <c r="C533" s="244" t="s">
        <v>2113</v>
      </c>
      <c r="D533" s="259"/>
      <c r="E533" s="259"/>
      <c r="F533" s="152">
        <v>44135</v>
      </c>
      <c r="G533" s="58">
        <v>44480</v>
      </c>
      <c r="H533" s="5">
        <f t="shared" si="47"/>
        <v>0.9452054794520548</v>
      </c>
      <c r="I533" s="11">
        <v>3</v>
      </c>
      <c r="J533" s="87">
        <v>0.05</v>
      </c>
      <c r="K533" s="88">
        <f t="shared" si="48"/>
        <v>0.31666666666666665</v>
      </c>
      <c r="L533" s="249">
        <v>1450.01</v>
      </c>
      <c r="M533" s="249">
        <v>0</v>
      </c>
      <c r="N533" s="249">
        <f t="shared" si="49"/>
        <v>434.00984246575342</v>
      </c>
      <c r="O533" s="249">
        <f t="shared" si="45"/>
        <v>1016.0001575342466</v>
      </c>
      <c r="P533" s="89">
        <v>0.05</v>
      </c>
      <c r="Q533" s="249">
        <f t="shared" si="46"/>
        <v>0</v>
      </c>
    </row>
    <row r="534" spans="2:17" x14ac:dyDescent="0.25">
      <c r="B534" s="11">
        <v>531</v>
      </c>
      <c r="C534" s="244" t="s">
        <v>2113</v>
      </c>
      <c r="D534" s="259"/>
      <c r="E534" s="259"/>
      <c r="F534" s="152">
        <v>44135</v>
      </c>
      <c r="G534" s="58">
        <v>44480</v>
      </c>
      <c r="H534" s="5">
        <f t="shared" si="47"/>
        <v>0.9452054794520548</v>
      </c>
      <c r="I534" s="11">
        <v>3</v>
      </c>
      <c r="J534" s="87">
        <v>0.05</v>
      </c>
      <c r="K534" s="88">
        <f t="shared" si="48"/>
        <v>0.31666666666666665</v>
      </c>
      <c r="L534" s="249">
        <v>1450.01</v>
      </c>
      <c r="M534" s="249">
        <v>2797.55</v>
      </c>
      <c r="N534" s="249">
        <f t="shared" si="49"/>
        <v>434.00984246575342</v>
      </c>
      <c r="O534" s="249">
        <f t="shared" si="45"/>
        <v>1016.0001575342466</v>
      </c>
      <c r="P534" s="89">
        <v>0.05</v>
      </c>
      <c r="Q534" s="249">
        <f t="shared" si="46"/>
        <v>965.20014965753421</v>
      </c>
    </row>
    <row r="535" spans="2:17" x14ac:dyDescent="0.25">
      <c r="B535" s="11">
        <v>532</v>
      </c>
      <c r="C535" s="244" t="s">
        <v>2113</v>
      </c>
      <c r="D535" s="259"/>
      <c r="E535" s="259"/>
      <c r="F535" s="152">
        <v>44135</v>
      </c>
      <c r="G535" s="58">
        <v>44480</v>
      </c>
      <c r="H535" s="5">
        <f t="shared" si="47"/>
        <v>0.9452054794520548</v>
      </c>
      <c r="I535" s="11">
        <v>3</v>
      </c>
      <c r="J535" s="87">
        <v>0.05</v>
      </c>
      <c r="K535" s="88">
        <f t="shared" si="48"/>
        <v>0.31666666666666665</v>
      </c>
      <c r="L535" s="249">
        <v>1450.01</v>
      </c>
      <c r="M535" s="249">
        <v>4095.3</v>
      </c>
      <c r="N535" s="249">
        <f t="shared" si="49"/>
        <v>434.00984246575342</v>
      </c>
      <c r="O535" s="249">
        <f t="shared" si="45"/>
        <v>1016.0001575342466</v>
      </c>
      <c r="P535" s="89">
        <v>0.05</v>
      </c>
      <c r="Q535" s="249">
        <f t="shared" si="46"/>
        <v>965.20014965753421</v>
      </c>
    </row>
    <row r="536" spans="2:17" x14ac:dyDescent="0.25">
      <c r="B536" s="11">
        <v>533</v>
      </c>
      <c r="C536" s="244" t="s">
        <v>2113</v>
      </c>
      <c r="D536" s="259"/>
      <c r="E536" s="259"/>
      <c r="F536" s="152">
        <v>44135</v>
      </c>
      <c r="G536" s="58">
        <v>44480</v>
      </c>
      <c r="H536" s="5">
        <f t="shared" si="47"/>
        <v>0.9452054794520548</v>
      </c>
      <c r="I536" s="11">
        <v>3</v>
      </c>
      <c r="J536" s="87">
        <v>0.05</v>
      </c>
      <c r="K536" s="88">
        <f t="shared" si="48"/>
        <v>0.31666666666666665</v>
      </c>
      <c r="L536" s="249">
        <v>1450.01</v>
      </c>
      <c r="M536" s="249">
        <v>0</v>
      </c>
      <c r="N536" s="249">
        <f t="shared" si="49"/>
        <v>434.00984246575342</v>
      </c>
      <c r="O536" s="249">
        <f t="shared" si="45"/>
        <v>1016.0001575342466</v>
      </c>
      <c r="P536" s="89">
        <v>0.05</v>
      </c>
      <c r="Q536" s="249">
        <f t="shared" si="46"/>
        <v>0</v>
      </c>
    </row>
    <row r="537" spans="2:17" x14ac:dyDescent="0.25">
      <c r="B537" s="11">
        <v>534</v>
      </c>
      <c r="C537" s="244" t="s">
        <v>2113</v>
      </c>
      <c r="D537" s="259"/>
      <c r="E537" s="259"/>
      <c r="F537" s="152">
        <v>44135</v>
      </c>
      <c r="G537" s="58">
        <v>44480</v>
      </c>
      <c r="H537" s="5">
        <f t="shared" si="47"/>
        <v>0.9452054794520548</v>
      </c>
      <c r="I537" s="11">
        <v>3</v>
      </c>
      <c r="J537" s="87">
        <v>0.05</v>
      </c>
      <c r="K537" s="88">
        <f t="shared" si="48"/>
        <v>0.31666666666666665</v>
      </c>
      <c r="L537" s="249">
        <v>1450.01</v>
      </c>
      <c r="M537" s="249">
        <v>0</v>
      </c>
      <c r="N537" s="249">
        <f t="shared" si="49"/>
        <v>434.00984246575342</v>
      </c>
      <c r="O537" s="249">
        <f t="shared" si="45"/>
        <v>1016.0001575342466</v>
      </c>
      <c r="P537" s="89">
        <v>0.05</v>
      </c>
      <c r="Q537" s="249">
        <f t="shared" si="46"/>
        <v>0</v>
      </c>
    </row>
    <row r="538" spans="2:17" x14ac:dyDescent="0.25">
      <c r="B538" s="11">
        <v>535</v>
      </c>
      <c r="C538" s="244" t="s">
        <v>2113</v>
      </c>
      <c r="D538" s="259"/>
      <c r="E538" s="259"/>
      <c r="F538" s="152">
        <v>44135</v>
      </c>
      <c r="G538" s="58">
        <v>44480</v>
      </c>
      <c r="H538" s="5">
        <f t="shared" si="47"/>
        <v>0.9452054794520548</v>
      </c>
      <c r="I538" s="11">
        <v>3</v>
      </c>
      <c r="J538" s="87">
        <v>0.05</v>
      </c>
      <c r="K538" s="88">
        <f t="shared" si="48"/>
        <v>0.31666666666666665</v>
      </c>
      <c r="L538" s="249">
        <v>1450.01</v>
      </c>
      <c r="M538" s="249">
        <v>436</v>
      </c>
      <c r="N538" s="249">
        <f t="shared" si="49"/>
        <v>434.00984246575342</v>
      </c>
      <c r="O538" s="249">
        <f t="shared" si="45"/>
        <v>1016.0001575342466</v>
      </c>
      <c r="P538" s="89">
        <v>0.05</v>
      </c>
      <c r="Q538" s="249">
        <f t="shared" si="46"/>
        <v>965.20014965753421</v>
      </c>
    </row>
    <row r="539" spans="2:17" x14ac:dyDescent="0.25">
      <c r="B539" s="11">
        <v>536</v>
      </c>
      <c r="C539" s="244" t="s">
        <v>2113</v>
      </c>
      <c r="D539" s="259"/>
      <c r="E539" s="259"/>
      <c r="F539" s="152">
        <v>44135</v>
      </c>
      <c r="G539" s="58">
        <v>44480</v>
      </c>
      <c r="H539" s="5">
        <f t="shared" si="47"/>
        <v>0.9452054794520548</v>
      </c>
      <c r="I539" s="11">
        <v>3</v>
      </c>
      <c r="J539" s="87">
        <v>0.05</v>
      </c>
      <c r="K539" s="88">
        <f t="shared" si="48"/>
        <v>0.31666666666666665</v>
      </c>
      <c r="L539" s="249">
        <v>1450.01</v>
      </c>
      <c r="M539" s="249">
        <v>0</v>
      </c>
      <c r="N539" s="249">
        <f t="shared" si="49"/>
        <v>434.00984246575342</v>
      </c>
      <c r="O539" s="249">
        <f t="shared" si="45"/>
        <v>1016.0001575342466</v>
      </c>
      <c r="P539" s="89">
        <v>0.05</v>
      </c>
      <c r="Q539" s="249">
        <f t="shared" si="46"/>
        <v>0</v>
      </c>
    </row>
    <row r="540" spans="2:17" x14ac:dyDescent="0.25">
      <c r="B540" s="11">
        <v>537</v>
      </c>
      <c r="C540" s="244" t="s">
        <v>2113</v>
      </c>
      <c r="D540" s="259"/>
      <c r="E540" s="259"/>
      <c r="F540" s="152">
        <v>44135</v>
      </c>
      <c r="G540" s="58">
        <v>44480</v>
      </c>
      <c r="H540" s="5">
        <f t="shared" si="47"/>
        <v>0.9452054794520548</v>
      </c>
      <c r="I540" s="11">
        <v>3</v>
      </c>
      <c r="J540" s="87">
        <v>0.05</v>
      </c>
      <c r="K540" s="88">
        <f t="shared" si="48"/>
        <v>0.31666666666666665</v>
      </c>
      <c r="L540" s="249">
        <v>1450.01</v>
      </c>
      <c r="M540" s="249">
        <v>0</v>
      </c>
      <c r="N540" s="249">
        <f t="shared" si="49"/>
        <v>434.00984246575342</v>
      </c>
      <c r="O540" s="249">
        <f t="shared" si="45"/>
        <v>1016.0001575342466</v>
      </c>
      <c r="P540" s="89">
        <v>0.05</v>
      </c>
      <c r="Q540" s="249">
        <f t="shared" si="46"/>
        <v>0</v>
      </c>
    </row>
    <row r="541" spans="2:17" x14ac:dyDescent="0.25">
      <c r="B541" s="11">
        <v>538</v>
      </c>
      <c r="C541" s="244" t="s">
        <v>2114</v>
      </c>
      <c r="D541" s="259"/>
      <c r="E541" s="259"/>
      <c r="F541" s="152">
        <v>44219</v>
      </c>
      <c r="G541" s="58">
        <v>44480</v>
      </c>
      <c r="H541" s="5">
        <f t="shared" si="47"/>
        <v>0.71506849315068488</v>
      </c>
      <c r="I541" s="11">
        <v>3</v>
      </c>
      <c r="J541" s="87">
        <v>0.05</v>
      </c>
      <c r="K541" s="88">
        <f t="shared" si="48"/>
        <v>0.31666666666666665</v>
      </c>
      <c r="L541" s="249">
        <v>3550</v>
      </c>
      <c r="M541" s="249">
        <v>575.54999999999995</v>
      </c>
      <c r="N541" s="249">
        <f t="shared" si="49"/>
        <v>803.85616438356146</v>
      </c>
      <c r="O541" s="249">
        <f t="shared" si="45"/>
        <v>2746.1438356164385</v>
      </c>
      <c r="P541" s="89">
        <v>0.05</v>
      </c>
      <c r="Q541" s="249">
        <f t="shared" si="46"/>
        <v>2608.8366438356165</v>
      </c>
    </row>
    <row r="542" spans="2:17" x14ac:dyDescent="0.25">
      <c r="B542" s="11">
        <v>539</v>
      </c>
      <c r="C542" s="244" t="s">
        <v>2114</v>
      </c>
      <c r="D542" s="259"/>
      <c r="E542" s="259"/>
      <c r="F542" s="152">
        <v>44219</v>
      </c>
      <c r="G542" s="58">
        <v>44480</v>
      </c>
      <c r="H542" s="5">
        <f t="shared" si="47"/>
        <v>0.71506849315068488</v>
      </c>
      <c r="I542" s="11">
        <v>3</v>
      </c>
      <c r="J542" s="87">
        <v>0.05</v>
      </c>
      <c r="K542" s="88">
        <f t="shared" si="48"/>
        <v>0.31666666666666665</v>
      </c>
      <c r="L542" s="249">
        <v>3550</v>
      </c>
      <c r="M542" s="249">
        <v>0</v>
      </c>
      <c r="N542" s="249">
        <f t="shared" si="49"/>
        <v>803.85616438356146</v>
      </c>
      <c r="O542" s="249">
        <f t="shared" si="45"/>
        <v>2746.1438356164385</v>
      </c>
      <c r="P542" s="89">
        <v>0.05</v>
      </c>
      <c r="Q542" s="249">
        <f t="shared" si="46"/>
        <v>0</v>
      </c>
    </row>
    <row r="543" spans="2:17" x14ac:dyDescent="0.25">
      <c r="B543" s="11">
        <v>540</v>
      </c>
      <c r="C543" s="244" t="s">
        <v>2115</v>
      </c>
      <c r="D543" s="259"/>
      <c r="E543" s="259"/>
      <c r="F543" s="152">
        <v>41788</v>
      </c>
      <c r="G543" s="58">
        <v>44480</v>
      </c>
      <c r="H543" s="5">
        <f t="shared" si="47"/>
        <v>7.375342465753425</v>
      </c>
      <c r="I543" s="11">
        <v>3</v>
      </c>
      <c r="J543" s="87">
        <v>0.05</v>
      </c>
      <c r="K543" s="88">
        <f t="shared" si="48"/>
        <v>0.31666666666666665</v>
      </c>
      <c r="L543" s="249">
        <v>0</v>
      </c>
      <c r="M543" s="249">
        <v>349.95</v>
      </c>
      <c r="N543" s="249">
        <f t="shared" si="49"/>
        <v>0</v>
      </c>
      <c r="O543" s="249">
        <f t="shared" si="45"/>
        <v>0</v>
      </c>
      <c r="P543" s="89">
        <v>0.05</v>
      </c>
      <c r="Q543" s="249">
        <f t="shared" si="46"/>
        <v>0</v>
      </c>
    </row>
    <row r="544" spans="2:17" x14ac:dyDescent="0.25">
      <c r="B544" s="11">
        <v>541</v>
      </c>
      <c r="C544" s="244" t="s">
        <v>2116</v>
      </c>
      <c r="D544" s="259"/>
      <c r="E544" s="259"/>
      <c r="F544" s="152">
        <v>41788</v>
      </c>
      <c r="G544" s="58">
        <v>44480</v>
      </c>
      <c r="H544" s="5">
        <f t="shared" si="47"/>
        <v>7.375342465753425</v>
      </c>
      <c r="I544" s="11">
        <v>3</v>
      </c>
      <c r="J544" s="87">
        <v>0.05</v>
      </c>
      <c r="K544" s="88">
        <f t="shared" si="48"/>
        <v>0.31666666666666665</v>
      </c>
      <c r="L544" s="249">
        <v>0</v>
      </c>
      <c r="M544" s="249">
        <v>0</v>
      </c>
      <c r="N544" s="249">
        <f t="shared" si="49"/>
        <v>0</v>
      </c>
      <c r="O544" s="249">
        <f t="shared" ref="O544:O555" si="50">MAX(L544-N544,0)</f>
        <v>0</v>
      </c>
      <c r="P544" s="89">
        <v>0.05</v>
      </c>
      <c r="Q544" s="249">
        <f t="shared" ref="Q544:Q555" si="51">IF(M544&lt;=0,0,IF(O544&lt;=J544*L544,J544*L544,O544*(1-P544)))</f>
        <v>0</v>
      </c>
    </row>
    <row r="545" spans="2:17" x14ac:dyDescent="0.25">
      <c r="B545" s="11">
        <v>542</v>
      </c>
      <c r="C545" s="244" t="s">
        <v>2117</v>
      </c>
      <c r="D545" s="259"/>
      <c r="E545" s="259"/>
      <c r="F545" s="152">
        <v>41822</v>
      </c>
      <c r="G545" s="58">
        <v>44480</v>
      </c>
      <c r="H545" s="5">
        <f t="shared" si="47"/>
        <v>7.2821917808219174</v>
      </c>
      <c r="I545" s="11">
        <v>3</v>
      </c>
      <c r="J545" s="87">
        <v>0.05</v>
      </c>
      <c r="K545" s="88">
        <f t="shared" si="48"/>
        <v>0.31666666666666665</v>
      </c>
      <c r="L545" s="249">
        <v>0</v>
      </c>
      <c r="M545" s="249">
        <v>445</v>
      </c>
      <c r="N545" s="249">
        <f t="shared" si="49"/>
        <v>0</v>
      </c>
      <c r="O545" s="249">
        <f t="shared" si="50"/>
        <v>0</v>
      </c>
      <c r="P545" s="89">
        <v>0.05</v>
      </c>
      <c r="Q545" s="249">
        <f t="shared" si="51"/>
        <v>0</v>
      </c>
    </row>
    <row r="546" spans="2:17" x14ac:dyDescent="0.25">
      <c r="B546" s="11">
        <v>543</v>
      </c>
      <c r="C546" s="244" t="s">
        <v>2118</v>
      </c>
      <c r="D546" s="259"/>
      <c r="E546" s="259"/>
      <c r="F546" s="152">
        <v>41761</v>
      </c>
      <c r="G546" s="58">
        <v>44480</v>
      </c>
      <c r="H546" s="5">
        <f t="shared" si="47"/>
        <v>7.4493150684931511</v>
      </c>
      <c r="I546" s="11">
        <v>3</v>
      </c>
      <c r="J546" s="87">
        <v>0.05</v>
      </c>
      <c r="K546" s="88">
        <f t="shared" si="48"/>
        <v>0.31666666666666665</v>
      </c>
      <c r="L546" s="249">
        <v>0</v>
      </c>
      <c r="M546" s="249">
        <v>0</v>
      </c>
      <c r="N546" s="249">
        <f t="shared" si="49"/>
        <v>0</v>
      </c>
      <c r="O546" s="249">
        <f t="shared" si="50"/>
        <v>0</v>
      </c>
      <c r="P546" s="89">
        <v>0.05</v>
      </c>
      <c r="Q546" s="249">
        <f t="shared" si="51"/>
        <v>0</v>
      </c>
    </row>
    <row r="547" spans="2:17" x14ac:dyDescent="0.25">
      <c r="B547" s="11">
        <v>544</v>
      </c>
      <c r="C547" s="244" t="s">
        <v>2119</v>
      </c>
      <c r="D547" s="259"/>
      <c r="E547" s="259"/>
      <c r="F547" s="152">
        <v>41883</v>
      </c>
      <c r="G547" s="58">
        <v>44480</v>
      </c>
      <c r="H547" s="5">
        <f t="shared" si="47"/>
        <v>7.1150684931506847</v>
      </c>
      <c r="I547" s="11">
        <v>3</v>
      </c>
      <c r="J547" s="87">
        <v>0.05</v>
      </c>
      <c r="K547" s="88">
        <f t="shared" si="48"/>
        <v>0.31666666666666665</v>
      </c>
      <c r="L547" s="249">
        <v>0</v>
      </c>
      <c r="M547" s="249">
        <v>1059</v>
      </c>
      <c r="N547" s="249">
        <f t="shared" si="49"/>
        <v>0</v>
      </c>
      <c r="O547" s="249">
        <f t="shared" si="50"/>
        <v>0</v>
      </c>
      <c r="P547" s="89">
        <v>0.05</v>
      </c>
      <c r="Q547" s="249">
        <f t="shared" si="51"/>
        <v>0</v>
      </c>
    </row>
    <row r="548" spans="2:17" x14ac:dyDescent="0.25">
      <c r="B548" s="11">
        <v>545</v>
      </c>
      <c r="C548" s="244" t="s">
        <v>2120</v>
      </c>
      <c r="D548" s="259"/>
      <c r="E548" s="259"/>
      <c r="F548" s="152">
        <v>41933</v>
      </c>
      <c r="G548" s="58">
        <v>44480</v>
      </c>
      <c r="H548" s="5">
        <f t="shared" si="47"/>
        <v>6.978082191780822</v>
      </c>
      <c r="I548" s="11">
        <v>3</v>
      </c>
      <c r="J548" s="87">
        <v>0.05</v>
      </c>
      <c r="K548" s="88">
        <f t="shared" si="48"/>
        <v>0.31666666666666665</v>
      </c>
      <c r="L548" s="249">
        <v>3939</v>
      </c>
      <c r="M548" s="249">
        <v>13217.62</v>
      </c>
      <c r="N548" s="249">
        <f t="shared" si="49"/>
        <v>8704.1108219178077</v>
      </c>
      <c r="O548" s="249">
        <f t="shared" si="50"/>
        <v>0</v>
      </c>
      <c r="P548" s="89">
        <v>0.05</v>
      </c>
      <c r="Q548" s="249">
        <f t="shared" si="51"/>
        <v>196.95000000000002</v>
      </c>
    </row>
    <row r="549" spans="2:17" x14ac:dyDescent="0.25">
      <c r="B549" s="11">
        <v>546</v>
      </c>
      <c r="C549" s="244" t="s">
        <v>2121</v>
      </c>
      <c r="D549" s="259"/>
      <c r="E549" s="259"/>
      <c r="F549" s="152">
        <v>41903</v>
      </c>
      <c r="G549" s="58">
        <v>44480</v>
      </c>
      <c r="H549" s="5">
        <f t="shared" si="47"/>
        <v>7.0602739726027401</v>
      </c>
      <c r="I549" s="11">
        <v>3</v>
      </c>
      <c r="J549" s="87">
        <v>0.05</v>
      </c>
      <c r="K549" s="88">
        <f t="shared" si="48"/>
        <v>0.31666666666666665</v>
      </c>
      <c r="L549" s="249">
        <v>0</v>
      </c>
      <c r="M549" s="249">
        <v>1059</v>
      </c>
      <c r="N549" s="249">
        <f t="shared" si="49"/>
        <v>0</v>
      </c>
      <c r="O549" s="249">
        <f t="shared" si="50"/>
        <v>0</v>
      </c>
      <c r="P549" s="89">
        <v>0.05</v>
      </c>
      <c r="Q549" s="249">
        <f t="shared" si="51"/>
        <v>0</v>
      </c>
    </row>
    <row r="550" spans="2:17" x14ac:dyDescent="0.25">
      <c r="B550" s="11">
        <v>547</v>
      </c>
      <c r="C550" s="244" t="s">
        <v>2122</v>
      </c>
      <c r="D550" s="259"/>
      <c r="E550" s="259"/>
      <c r="F550" s="152">
        <v>42042</v>
      </c>
      <c r="G550" s="58">
        <v>44480</v>
      </c>
      <c r="H550" s="5">
        <f t="shared" si="47"/>
        <v>6.6794520547945204</v>
      </c>
      <c r="I550" s="11">
        <v>3</v>
      </c>
      <c r="J550" s="87">
        <v>0.05</v>
      </c>
      <c r="K550" s="88">
        <f t="shared" si="48"/>
        <v>0.31666666666666665</v>
      </c>
      <c r="L550" s="249">
        <v>8861</v>
      </c>
      <c r="M550" s="249">
        <v>3238.35</v>
      </c>
      <c r="N550" s="249">
        <f t="shared" si="49"/>
        <v>18742.431141552508</v>
      </c>
      <c r="O550" s="249">
        <f t="shared" si="50"/>
        <v>0</v>
      </c>
      <c r="P550" s="89">
        <v>0.05</v>
      </c>
      <c r="Q550" s="249">
        <f t="shared" si="51"/>
        <v>443.05</v>
      </c>
    </row>
    <row r="551" spans="2:17" x14ac:dyDescent="0.25">
      <c r="B551" s="11">
        <v>548</v>
      </c>
      <c r="C551" s="244" t="s">
        <v>2123</v>
      </c>
      <c r="D551" s="259"/>
      <c r="E551" s="259"/>
      <c r="F551" s="152">
        <v>42042</v>
      </c>
      <c r="G551" s="58">
        <v>44480</v>
      </c>
      <c r="H551" s="5">
        <f t="shared" si="47"/>
        <v>6.6794520547945204</v>
      </c>
      <c r="I551" s="11">
        <v>3</v>
      </c>
      <c r="J551" s="87">
        <v>0.05</v>
      </c>
      <c r="K551" s="88">
        <f t="shared" si="48"/>
        <v>0.31666666666666665</v>
      </c>
      <c r="L551" s="249">
        <v>14462</v>
      </c>
      <c r="M551" s="249">
        <v>838.95</v>
      </c>
      <c r="N551" s="249">
        <f t="shared" si="49"/>
        <v>30589.441278538812</v>
      </c>
      <c r="O551" s="249">
        <f t="shared" si="50"/>
        <v>0</v>
      </c>
      <c r="P551" s="89">
        <v>0.05</v>
      </c>
      <c r="Q551" s="249">
        <f t="shared" si="51"/>
        <v>723.1</v>
      </c>
    </row>
    <row r="552" spans="2:17" x14ac:dyDescent="0.25">
      <c r="B552" s="11">
        <v>549</v>
      </c>
      <c r="C552" s="244" t="s">
        <v>2124</v>
      </c>
      <c r="D552" s="259"/>
      <c r="E552" s="259"/>
      <c r="F552" s="152">
        <v>42042</v>
      </c>
      <c r="G552" s="58">
        <v>44480</v>
      </c>
      <c r="H552" s="5">
        <f t="shared" si="47"/>
        <v>6.6794520547945204</v>
      </c>
      <c r="I552" s="11">
        <v>3</v>
      </c>
      <c r="J552" s="87">
        <v>0.05</v>
      </c>
      <c r="K552" s="88">
        <f t="shared" si="48"/>
        <v>0.31666666666666665</v>
      </c>
      <c r="L552" s="249">
        <v>27602.6</v>
      </c>
      <c r="M552" s="249">
        <v>0</v>
      </c>
      <c r="N552" s="249">
        <f t="shared" si="49"/>
        <v>58383.910374429215</v>
      </c>
      <c r="O552" s="249">
        <f t="shared" si="50"/>
        <v>0</v>
      </c>
      <c r="P552" s="89">
        <v>0.05</v>
      </c>
      <c r="Q552" s="249">
        <f t="shared" si="51"/>
        <v>0</v>
      </c>
    </row>
    <row r="553" spans="2:17" x14ac:dyDescent="0.25">
      <c r="B553" s="11">
        <v>550</v>
      </c>
      <c r="C553" s="244" t="s">
        <v>2125</v>
      </c>
      <c r="D553" s="259"/>
      <c r="E553" s="259"/>
      <c r="F553" s="152">
        <v>43000</v>
      </c>
      <c r="G553" s="58">
        <v>44480</v>
      </c>
      <c r="H553" s="5">
        <f t="shared" si="47"/>
        <v>4.0547945205479454</v>
      </c>
      <c r="I553" s="11">
        <v>3</v>
      </c>
      <c r="J553" s="87">
        <v>0.05</v>
      </c>
      <c r="K553" s="88">
        <f t="shared" si="48"/>
        <v>0.31666666666666665</v>
      </c>
      <c r="L553" s="249">
        <v>9600</v>
      </c>
      <c r="M553" s="249">
        <v>0</v>
      </c>
      <c r="N553" s="249">
        <f t="shared" si="49"/>
        <v>12326.575342465754</v>
      </c>
      <c r="O553" s="249">
        <f t="shared" si="50"/>
        <v>0</v>
      </c>
      <c r="P553" s="89">
        <v>0.05</v>
      </c>
      <c r="Q553" s="249">
        <f t="shared" si="51"/>
        <v>0</v>
      </c>
    </row>
    <row r="554" spans="2:17" x14ac:dyDescent="0.25">
      <c r="B554" s="11">
        <v>551</v>
      </c>
      <c r="C554" s="244" t="s">
        <v>2126</v>
      </c>
      <c r="D554" s="259"/>
      <c r="E554" s="259"/>
      <c r="F554" s="152">
        <v>43034</v>
      </c>
      <c r="G554" s="58">
        <v>44480</v>
      </c>
      <c r="H554" s="5">
        <f t="shared" si="47"/>
        <v>3.9616438356164383</v>
      </c>
      <c r="I554" s="11">
        <v>3</v>
      </c>
      <c r="J554" s="87">
        <v>0.05</v>
      </c>
      <c r="K554" s="88">
        <f t="shared" si="48"/>
        <v>0.31666666666666665</v>
      </c>
      <c r="L554" s="249">
        <v>3799</v>
      </c>
      <c r="M554" s="249">
        <v>0</v>
      </c>
      <c r="N554" s="249">
        <f t="shared" si="49"/>
        <v>4765.9235616438355</v>
      </c>
      <c r="O554" s="249">
        <f t="shared" si="50"/>
        <v>0</v>
      </c>
      <c r="P554" s="89">
        <v>0.05</v>
      </c>
      <c r="Q554" s="249">
        <f t="shared" si="51"/>
        <v>0</v>
      </c>
    </row>
    <row r="555" spans="2:17" x14ac:dyDescent="0.25">
      <c r="B555" s="11">
        <v>552</v>
      </c>
      <c r="C555" s="244" t="s">
        <v>2127</v>
      </c>
      <c r="D555" s="259"/>
      <c r="E555" s="259"/>
      <c r="F555" s="152">
        <v>43265</v>
      </c>
      <c r="G555" s="58">
        <v>44480</v>
      </c>
      <c r="H555" s="5">
        <f t="shared" si="47"/>
        <v>3.3287671232876712</v>
      </c>
      <c r="I555" s="11">
        <v>3</v>
      </c>
      <c r="J555" s="87">
        <v>0.05</v>
      </c>
      <c r="K555" s="88">
        <f t="shared" si="48"/>
        <v>0.31666666666666665</v>
      </c>
      <c r="L555" s="249">
        <v>4690</v>
      </c>
      <c r="M555" s="249">
        <v>0</v>
      </c>
      <c r="N555" s="249">
        <f t="shared" si="49"/>
        <v>4943.7739726027394</v>
      </c>
      <c r="O555" s="249">
        <f t="shared" si="50"/>
        <v>0</v>
      </c>
      <c r="P555" s="89">
        <v>0.05</v>
      </c>
      <c r="Q555" s="249">
        <f t="shared" si="51"/>
        <v>0</v>
      </c>
    </row>
    <row r="556" spans="2:17" x14ac:dyDescent="0.25">
      <c r="B556" s="260" t="s">
        <v>14</v>
      </c>
      <c r="C556" s="261"/>
      <c r="D556" s="261"/>
      <c r="E556" s="261"/>
      <c r="F556" s="261"/>
      <c r="G556" s="261"/>
      <c r="H556" s="261"/>
      <c r="I556" s="261"/>
      <c r="J556" s="261"/>
      <c r="K556" s="262"/>
      <c r="L556" s="252">
        <f>SUM(L4:L555)</f>
        <v>16788036.180000007</v>
      </c>
      <c r="M556" s="252">
        <f>SUM(M4:M555)</f>
        <v>2305717.5500000012</v>
      </c>
      <c r="N556" s="252"/>
      <c r="O556" s="252"/>
      <c r="P556" s="263"/>
      <c r="Q556" s="252">
        <f>SUM(Q4:Q555)</f>
        <v>921610.42531218752</v>
      </c>
    </row>
    <row r="557" spans="2:17" x14ac:dyDescent="0.25">
      <c r="C557" s="92"/>
      <c r="F557" s="91"/>
    </row>
    <row r="558" spans="2:17" x14ac:dyDescent="0.25">
      <c r="C558" s="92"/>
      <c r="F558" s="91"/>
    </row>
    <row r="559" spans="2:17" x14ac:dyDescent="0.25">
      <c r="C559" s="92"/>
      <c r="F559" s="91"/>
    </row>
    <row r="560" spans="2:17" x14ac:dyDescent="0.25">
      <c r="C560" s="92"/>
      <c r="F560" s="91"/>
    </row>
    <row r="561" spans="3:6" x14ac:dyDescent="0.25">
      <c r="C561" s="92"/>
      <c r="F561" s="91"/>
    </row>
    <row r="562" spans="3:6" x14ac:dyDescent="0.25">
      <c r="C562" s="92"/>
      <c r="F562" s="91"/>
    </row>
    <row r="563" spans="3:6" x14ac:dyDescent="0.25">
      <c r="C563" s="92"/>
      <c r="F563" s="91"/>
    </row>
    <row r="564" spans="3:6" x14ac:dyDescent="0.25">
      <c r="C564" s="92"/>
      <c r="F564" s="91"/>
    </row>
    <row r="565" spans="3:6" x14ac:dyDescent="0.25">
      <c r="C565" s="92"/>
      <c r="F565" s="91"/>
    </row>
    <row r="566" spans="3:6" x14ac:dyDescent="0.25">
      <c r="C566" s="92"/>
      <c r="F566" s="91"/>
    </row>
    <row r="567" spans="3:6" x14ac:dyDescent="0.25">
      <c r="C567" s="92"/>
      <c r="F567" s="91"/>
    </row>
    <row r="568" spans="3:6" x14ac:dyDescent="0.25">
      <c r="C568" s="92"/>
      <c r="F568" s="91"/>
    </row>
    <row r="569" spans="3:6" x14ac:dyDescent="0.25">
      <c r="C569" s="92"/>
      <c r="F569" s="91"/>
    </row>
    <row r="570" spans="3:6" x14ac:dyDescent="0.25">
      <c r="C570" s="92"/>
      <c r="F570" s="91"/>
    </row>
    <row r="571" spans="3:6" x14ac:dyDescent="0.25">
      <c r="C571" s="92"/>
      <c r="F571" s="91"/>
    </row>
    <row r="572" spans="3:6" x14ac:dyDescent="0.25">
      <c r="C572" s="92"/>
      <c r="F572" s="91"/>
    </row>
    <row r="573" spans="3:6" x14ac:dyDescent="0.25">
      <c r="C573" s="92"/>
      <c r="F573" s="91"/>
    </row>
    <row r="574" spans="3:6" x14ac:dyDescent="0.25">
      <c r="C574" s="92"/>
      <c r="F574" s="91"/>
    </row>
    <row r="575" spans="3:6" x14ac:dyDescent="0.25">
      <c r="C575" s="92"/>
      <c r="F575" s="91"/>
    </row>
    <row r="576" spans="3:6" x14ac:dyDescent="0.25">
      <c r="C576" s="92"/>
      <c r="F576" s="91"/>
    </row>
    <row r="577" spans="3:6" x14ac:dyDescent="0.25">
      <c r="C577" s="92"/>
      <c r="F577" s="91"/>
    </row>
    <row r="578" spans="3:6" x14ac:dyDescent="0.25">
      <c r="C578" s="92"/>
      <c r="F578" s="91"/>
    </row>
    <row r="579" spans="3:6" x14ac:dyDescent="0.25">
      <c r="C579" s="92"/>
      <c r="F579" s="91"/>
    </row>
    <row r="580" spans="3:6" x14ac:dyDescent="0.25">
      <c r="C580" s="92"/>
      <c r="F580" s="91"/>
    </row>
    <row r="581" spans="3:6" x14ac:dyDescent="0.25">
      <c r="C581" s="92"/>
      <c r="F581" s="91"/>
    </row>
    <row r="582" spans="3:6" x14ac:dyDescent="0.25">
      <c r="C582" s="92"/>
      <c r="F582" s="91"/>
    </row>
    <row r="583" spans="3:6" x14ac:dyDescent="0.25">
      <c r="C583" s="92"/>
      <c r="F583" s="91"/>
    </row>
    <row r="584" spans="3:6" x14ac:dyDescent="0.25">
      <c r="C584" s="92"/>
      <c r="F584" s="91"/>
    </row>
    <row r="585" spans="3:6" x14ac:dyDescent="0.25">
      <c r="C585" s="92"/>
      <c r="F585" s="91"/>
    </row>
    <row r="586" spans="3:6" x14ac:dyDescent="0.25">
      <c r="C586" s="92"/>
      <c r="F586" s="91"/>
    </row>
    <row r="587" spans="3:6" x14ac:dyDescent="0.25">
      <c r="C587" s="92"/>
      <c r="F587" s="91"/>
    </row>
    <row r="588" spans="3:6" x14ac:dyDescent="0.25">
      <c r="C588" s="92"/>
      <c r="F588" s="91"/>
    </row>
    <row r="589" spans="3:6" x14ac:dyDescent="0.25">
      <c r="C589" s="92"/>
      <c r="F589" s="91"/>
    </row>
    <row r="590" spans="3:6" x14ac:dyDescent="0.25">
      <c r="C590" s="92"/>
      <c r="F590" s="91"/>
    </row>
    <row r="591" spans="3:6" x14ac:dyDescent="0.25">
      <c r="C591" s="92"/>
      <c r="F591" s="91"/>
    </row>
    <row r="592" spans="3:6" x14ac:dyDescent="0.25">
      <c r="C592" s="92"/>
      <c r="F592" s="91"/>
    </row>
    <row r="593" spans="3:6" x14ac:dyDescent="0.25">
      <c r="C593" s="92"/>
      <c r="F593" s="91"/>
    </row>
    <row r="594" spans="3:6" x14ac:dyDescent="0.25">
      <c r="C594" s="92"/>
      <c r="F594" s="91"/>
    </row>
    <row r="595" spans="3:6" x14ac:dyDescent="0.25">
      <c r="C595" s="92"/>
      <c r="F595" s="91"/>
    </row>
    <row r="596" spans="3:6" x14ac:dyDescent="0.25">
      <c r="C596" s="92"/>
      <c r="F596" s="91"/>
    </row>
    <row r="597" spans="3:6" x14ac:dyDescent="0.25">
      <c r="C597" s="92"/>
      <c r="F597" s="91"/>
    </row>
    <row r="598" spans="3:6" x14ac:dyDescent="0.25">
      <c r="C598" s="92"/>
      <c r="F598" s="91"/>
    </row>
    <row r="599" spans="3:6" x14ac:dyDescent="0.25">
      <c r="C599" s="92"/>
      <c r="F599" s="91"/>
    </row>
    <row r="600" spans="3:6" x14ac:dyDescent="0.25">
      <c r="C600" s="92"/>
      <c r="F600" s="91"/>
    </row>
    <row r="601" spans="3:6" x14ac:dyDescent="0.25">
      <c r="C601" s="92"/>
      <c r="F601" s="91"/>
    </row>
    <row r="602" spans="3:6" x14ac:dyDescent="0.25">
      <c r="C602" s="92"/>
      <c r="F602" s="91"/>
    </row>
    <row r="603" spans="3:6" x14ac:dyDescent="0.25">
      <c r="C603" s="92"/>
      <c r="F603" s="91"/>
    </row>
    <row r="604" spans="3:6" x14ac:dyDescent="0.25">
      <c r="C604" s="92"/>
      <c r="F604" s="91"/>
    </row>
    <row r="605" spans="3:6" x14ac:dyDescent="0.25">
      <c r="C605" s="92"/>
      <c r="F605" s="91"/>
    </row>
    <row r="606" spans="3:6" x14ac:dyDescent="0.25">
      <c r="C606" s="92"/>
      <c r="F606" s="91"/>
    </row>
    <row r="607" spans="3:6" x14ac:dyDescent="0.25">
      <c r="C607" s="92"/>
      <c r="F607" s="91"/>
    </row>
    <row r="608" spans="3:6" x14ac:dyDescent="0.25">
      <c r="C608" s="92"/>
      <c r="F608" s="91"/>
    </row>
    <row r="609" spans="3:6" x14ac:dyDescent="0.25">
      <c r="C609" s="92"/>
      <c r="F609" s="91"/>
    </row>
    <row r="610" spans="3:6" x14ac:dyDescent="0.25">
      <c r="C610" s="92"/>
      <c r="F610" s="91"/>
    </row>
    <row r="611" spans="3:6" x14ac:dyDescent="0.25">
      <c r="C611" s="92"/>
      <c r="F611" s="91"/>
    </row>
    <row r="612" spans="3:6" x14ac:dyDescent="0.25">
      <c r="C612" s="92"/>
      <c r="F612" s="91"/>
    </row>
    <row r="613" spans="3:6" x14ac:dyDescent="0.25">
      <c r="C613" s="92"/>
      <c r="F613" s="91"/>
    </row>
    <row r="614" spans="3:6" x14ac:dyDescent="0.25">
      <c r="C614" s="92"/>
      <c r="F614" s="91"/>
    </row>
    <row r="615" spans="3:6" x14ac:dyDescent="0.25">
      <c r="C615" s="92"/>
      <c r="F615" s="91"/>
    </row>
    <row r="616" spans="3:6" x14ac:dyDescent="0.25">
      <c r="C616" s="92"/>
      <c r="F616" s="91"/>
    </row>
    <row r="617" spans="3:6" x14ac:dyDescent="0.25">
      <c r="C617" s="92"/>
      <c r="F617" s="91"/>
    </row>
    <row r="618" spans="3:6" x14ac:dyDescent="0.25">
      <c r="C618" s="92"/>
      <c r="F618" s="91"/>
    </row>
    <row r="619" spans="3:6" x14ac:dyDescent="0.25">
      <c r="C619" s="92"/>
      <c r="F619" s="91"/>
    </row>
    <row r="620" spans="3:6" x14ac:dyDescent="0.25">
      <c r="C620" s="92"/>
      <c r="F620" s="91"/>
    </row>
    <row r="621" spans="3:6" x14ac:dyDescent="0.25">
      <c r="C621" s="92"/>
      <c r="F621" s="91"/>
    </row>
    <row r="622" spans="3:6" x14ac:dyDescent="0.25">
      <c r="C622" s="92"/>
      <c r="F622" s="91"/>
    </row>
    <row r="623" spans="3:6" x14ac:dyDescent="0.25">
      <c r="C623" s="92"/>
      <c r="F623" s="91"/>
    </row>
    <row r="624" spans="3:6" x14ac:dyDescent="0.25">
      <c r="C624" s="92"/>
      <c r="F624" s="91"/>
    </row>
    <row r="625" spans="3:6" x14ac:dyDescent="0.25">
      <c r="C625" s="92"/>
      <c r="F625" s="91"/>
    </row>
    <row r="626" spans="3:6" x14ac:dyDescent="0.25">
      <c r="C626" s="92"/>
      <c r="F626" s="91"/>
    </row>
    <row r="627" spans="3:6" x14ac:dyDescent="0.25">
      <c r="C627" s="92"/>
      <c r="F627" s="91"/>
    </row>
    <row r="628" spans="3:6" x14ac:dyDescent="0.25">
      <c r="C628" s="92"/>
      <c r="F628" s="91"/>
    </row>
    <row r="629" spans="3:6" x14ac:dyDescent="0.25">
      <c r="C629" s="92"/>
      <c r="F629" s="91"/>
    </row>
    <row r="630" spans="3:6" x14ac:dyDescent="0.25">
      <c r="C630" s="92"/>
      <c r="F630" s="91"/>
    </row>
    <row r="631" spans="3:6" x14ac:dyDescent="0.25">
      <c r="C631" s="92"/>
      <c r="F631" s="91"/>
    </row>
    <row r="632" spans="3:6" x14ac:dyDescent="0.25">
      <c r="C632" s="92"/>
      <c r="F632" s="91"/>
    </row>
    <row r="633" spans="3:6" x14ac:dyDescent="0.25">
      <c r="C633" s="92"/>
      <c r="F633" s="91"/>
    </row>
    <row r="634" spans="3:6" x14ac:dyDescent="0.25">
      <c r="C634" s="92"/>
      <c r="F634" s="91"/>
    </row>
    <row r="635" spans="3:6" x14ac:dyDescent="0.25">
      <c r="C635" s="92"/>
      <c r="F635" s="91"/>
    </row>
    <row r="636" spans="3:6" x14ac:dyDescent="0.25">
      <c r="C636" s="92"/>
      <c r="F636" s="91"/>
    </row>
    <row r="637" spans="3:6" x14ac:dyDescent="0.25">
      <c r="C637" s="92"/>
      <c r="F637" s="91"/>
    </row>
    <row r="638" spans="3:6" x14ac:dyDescent="0.25">
      <c r="C638" s="92"/>
      <c r="F638" s="91"/>
    </row>
    <row r="639" spans="3:6" x14ac:dyDescent="0.25">
      <c r="C639" s="92"/>
      <c r="F639" s="91"/>
    </row>
    <row r="640" spans="3:6" x14ac:dyDescent="0.25">
      <c r="C640" s="92"/>
      <c r="F640" s="91"/>
    </row>
    <row r="641" spans="3:6" x14ac:dyDescent="0.25">
      <c r="C641" s="92"/>
      <c r="F641" s="91"/>
    </row>
    <row r="642" spans="3:6" x14ac:dyDescent="0.25">
      <c r="C642" s="92"/>
      <c r="F642" s="91"/>
    </row>
    <row r="643" spans="3:6" x14ac:dyDescent="0.25">
      <c r="C643" s="92"/>
      <c r="F643" s="91"/>
    </row>
    <row r="644" spans="3:6" x14ac:dyDescent="0.25">
      <c r="C644" s="92"/>
      <c r="F644" s="91"/>
    </row>
    <row r="645" spans="3:6" x14ac:dyDescent="0.25">
      <c r="C645" s="92"/>
      <c r="F645" s="91"/>
    </row>
    <row r="646" spans="3:6" x14ac:dyDescent="0.25">
      <c r="C646" s="92"/>
      <c r="F646" s="91"/>
    </row>
    <row r="647" spans="3:6" x14ac:dyDescent="0.25">
      <c r="C647" s="92"/>
      <c r="F647" s="91"/>
    </row>
    <row r="648" spans="3:6" x14ac:dyDescent="0.25">
      <c r="C648" s="92"/>
      <c r="F648" s="91"/>
    </row>
    <row r="649" spans="3:6" x14ac:dyDescent="0.25">
      <c r="C649" s="92"/>
      <c r="F649" s="91"/>
    </row>
    <row r="650" spans="3:6" x14ac:dyDescent="0.25">
      <c r="C650" s="92"/>
      <c r="F650" s="91"/>
    </row>
    <row r="651" spans="3:6" x14ac:dyDescent="0.25">
      <c r="C651" s="92"/>
      <c r="F651" s="91"/>
    </row>
    <row r="652" spans="3:6" x14ac:dyDescent="0.25">
      <c r="C652" s="92"/>
      <c r="F652" s="91"/>
    </row>
    <row r="653" spans="3:6" x14ac:dyDescent="0.25">
      <c r="C653" s="92"/>
      <c r="F653" s="91"/>
    </row>
    <row r="654" spans="3:6" x14ac:dyDescent="0.25">
      <c r="C654" s="92"/>
      <c r="F654" s="91"/>
    </row>
    <row r="655" spans="3:6" x14ac:dyDescent="0.25">
      <c r="C655" s="92"/>
      <c r="F655" s="91"/>
    </row>
    <row r="656" spans="3:6" x14ac:dyDescent="0.25">
      <c r="C656" s="92"/>
      <c r="F656" s="91"/>
    </row>
    <row r="657" spans="3:6" x14ac:dyDescent="0.25">
      <c r="C657" s="92"/>
      <c r="F657" s="91"/>
    </row>
    <row r="658" spans="3:6" x14ac:dyDescent="0.25">
      <c r="C658" s="92"/>
      <c r="F658" s="91"/>
    </row>
    <row r="659" spans="3:6" x14ac:dyDescent="0.25">
      <c r="C659" s="92"/>
      <c r="F659" s="91"/>
    </row>
    <row r="660" spans="3:6" x14ac:dyDescent="0.25">
      <c r="C660" s="92"/>
      <c r="F660" s="91"/>
    </row>
    <row r="661" spans="3:6" x14ac:dyDescent="0.25">
      <c r="C661" s="92"/>
      <c r="F661" s="91"/>
    </row>
    <row r="662" spans="3:6" x14ac:dyDescent="0.25">
      <c r="C662" s="92"/>
      <c r="F662" s="91"/>
    </row>
    <row r="663" spans="3:6" x14ac:dyDescent="0.25">
      <c r="C663" s="92"/>
      <c r="F663" s="91"/>
    </row>
    <row r="664" spans="3:6" x14ac:dyDescent="0.25">
      <c r="C664" s="92"/>
      <c r="F664" s="91"/>
    </row>
    <row r="665" spans="3:6" x14ac:dyDescent="0.25">
      <c r="C665" s="92"/>
      <c r="F665" s="91"/>
    </row>
    <row r="666" spans="3:6" x14ac:dyDescent="0.25">
      <c r="C666" s="92"/>
      <c r="F666" s="91"/>
    </row>
    <row r="667" spans="3:6" x14ac:dyDescent="0.25">
      <c r="C667" s="92"/>
      <c r="F667" s="91"/>
    </row>
    <row r="668" spans="3:6" x14ac:dyDescent="0.25">
      <c r="C668" s="92"/>
      <c r="F668" s="91"/>
    </row>
    <row r="669" spans="3:6" x14ac:dyDescent="0.25">
      <c r="C669" s="92"/>
      <c r="F669" s="91"/>
    </row>
    <row r="670" spans="3:6" x14ac:dyDescent="0.25">
      <c r="C670" s="92"/>
      <c r="F670" s="91"/>
    </row>
    <row r="671" spans="3:6" x14ac:dyDescent="0.25">
      <c r="C671" s="92"/>
      <c r="F671" s="91"/>
    </row>
    <row r="672" spans="3:6" x14ac:dyDescent="0.25">
      <c r="C672" s="92"/>
      <c r="F672" s="91"/>
    </row>
    <row r="673" spans="3:6" x14ac:dyDescent="0.25">
      <c r="C673" s="92"/>
      <c r="F673" s="91"/>
    </row>
    <row r="674" spans="3:6" x14ac:dyDescent="0.25">
      <c r="C674" s="92"/>
      <c r="F674" s="91"/>
    </row>
    <row r="675" spans="3:6" x14ac:dyDescent="0.25">
      <c r="C675" s="92"/>
      <c r="F675" s="91"/>
    </row>
    <row r="676" spans="3:6" x14ac:dyDescent="0.25">
      <c r="C676" s="92"/>
      <c r="F676" s="91"/>
    </row>
    <row r="677" spans="3:6" x14ac:dyDescent="0.25">
      <c r="C677" s="92"/>
      <c r="F677" s="91"/>
    </row>
    <row r="678" spans="3:6" x14ac:dyDescent="0.25">
      <c r="C678" s="92"/>
      <c r="F678" s="91"/>
    </row>
    <row r="679" spans="3:6" x14ac:dyDescent="0.25">
      <c r="C679" s="92"/>
      <c r="F679" s="91"/>
    </row>
    <row r="680" spans="3:6" x14ac:dyDescent="0.25">
      <c r="C680" s="92"/>
      <c r="F680" s="91"/>
    </row>
    <row r="681" spans="3:6" x14ac:dyDescent="0.25">
      <c r="C681" s="92"/>
      <c r="F681" s="91"/>
    </row>
    <row r="682" spans="3:6" x14ac:dyDescent="0.25">
      <c r="C682" s="92"/>
      <c r="F682" s="91"/>
    </row>
    <row r="683" spans="3:6" x14ac:dyDescent="0.25">
      <c r="C683" s="92"/>
      <c r="F683" s="91"/>
    </row>
    <row r="684" spans="3:6" x14ac:dyDescent="0.25">
      <c r="C684" s="92"/>
      <c r="F684" s="91"/>
    </row>
    <row r="685" spans="3:6" x14ac:dyDescent="0.25">
      <c r="C685" s="92"/>
      <c r="F685" s="91"/>
    </row>
    <row r="686" spans="3:6" x14ac:dyDescent="0.25">
      <c r="C686" s="92"/>
      <c r="F686" s="91"/>
    </row>
    <row r="687" spans="3:6" x14ac:dyDescent="0.25">
      <c r="C687" s="92"/>
      <c r="F687" s="91"/>
    </row>
    <row r="688" spans="3:6" x14ac:dyDescent="0.25">
      <c r="C688" s="92"/>
      <c r="F688" s="91"/>
    </row>
    <row r="689" spans="3:6" x14ac:dyDescent="0.25">
      <c r="C689" s="92"/>
      <c r="F689" s="91"/>
    </row>
    <row r="690" spans="3:6" x14ac:dyDescent="0.25">
      <c r="C690" s="92"/>
      <c r="F690" s="91"/>
    </row>
    <row r="691" spans="3:6" x14ac:dyDescent="0.25">
      <c r="C691" s="92"/>
      <c r="F691" s="91"/>
    </row>
    <row r="692" spans="3:6" x14ac:dyDescent="0.25">
      <c r="C692" s="92"/>
      <c r="F692" s="91"/>
    </row>
    <row r="693" spans="3:6" x14ac:dyDescent="0.25">
      <c r="C693" s="92"/>
      <c r="F693" s="91"/>
    </row>
    <row r="694" spans="3:6" x14ac:dyDescent="0.25">
      <c r="C694" s="92"/>
      <c r="F694" s="91"/>
    </row>
    <row r="695" spans="3:6" x14ac:dyDescent="0.25">
      <c r="C695" s="92"/>
      <c r="F695" s="91"/>
    </row>
    <row r="696" spans="3:6" x14ac:dyDescent="0.25">
      <c r="C696" s="92"/>
      <c r="F696" s="91"/>
    </row>
    <row r="697" spans="3:6" x14ac:dyDescent="0.25">
      <c r="C697" s="92"/>
      <c r="F697" s="91"/>
    </row>
    <row r="698" spans="3:6" x14ac:dyDescent="0.25">
      <c r="C698" s="92"/>
      <c r="F698" s="91"/>
    </row>
    <row r="699" spans="3:6" x14ac:dyDescent="0.25">
      <c r="C699" s="92"/>
      <c r="F699" s="91"/>
    </row>
    <row r="700" spans="3:6" x14ac:dyDescent="0.25">
      <c r="C700" s="92"/>
      <c r="F700" s="91"/>
    </row>
    <row r="701" spans="3:6" x14ac:dyDescent="0.25">
      <c r="C701" s="92"/>
      <c r="F701" s="91"/>
    </row>
    <row r="702" spans="3:6" x14ac:dyDescent="0.25">
      <c r="C702" s="92"/>
      <c r="F702" s="91"/>
    </row>
    <row r="703" spans="3:6" x14ac:dyDescent="0.25">
      <c r="C703" s="92"/>
      <c r="F703" s="91"/>
    </row>
    <row r="704" spans="3:6" x14ac:dyDescent="0.25">
      <c r="C704" s="92"/>
      <c r="F704" s="91"/>
    </row>
    <row r="705" spans="3:6" x14ac:dyDescent="0.25">
      <c r="C705" s="92"/>
      <c r="F705" s="91"/>
    </row>
    <row r="706" spans="3:6" x14ac:dyDescent="0.25">
      <c r="C706" s="92"/>
      <c r="F706" s="91"/>
    </row>
    <row r="707" spans="3:6" x14ac:dyDescent="0.25">
      <c r="C707" s="92"/>
      <c r="F707" s="91"/>
    </row>
    <row r="708" spans="3:6" x14ac:dyDescent="0.25">
      <c r="C708" s="92"/>
      <c r="F708" s="91"/>
    </row>
    <row r="709" spans="3:6" x14ac:dyDescent="0.25">
      <c r="C709" s="92"/>
      <c r="F709" s="91"/>
    </row>
    <row r="710" spans="3:6" x14ac:dyDescent="0.25">
      <c r="C710" s="92"/>
      <c r="F710" s="91"/>
    </row>
    <row r="711" spans="3:6" x14ac:dyDescent="0.25">
      <c r="C711" s="92"/>
      <c r="F711" s="91"/>
    </row>
    <row r="712" spans="3:6" x14ac:dyDescent="0.25">
      <c r="C712" s="92"/>
      <c r="F712" s="91"/>
    </row>
    <row r="713" spans="3:6" x14ac:dyDescent="0.25">
      <c r="C713" s="92"/>
      <c r="F713" s="91"/>
    </row>
    <row r="714" spans="3:6" x14ac:dyDescent="0.25">
      <c r="C714" s="92"/>
      <c r="F714" s="91"/>
    </row>
    <row r="715" spans="3:6" x14ac:dyDescent="0.25">
      <c r="C715" s="92"/>
      <c r="F715" s="91"/>
    </row>
    <row r="716" spans="3:6" x14ac:dyDescent="0.25">
      <c r="C716" s="92"/>
      <c r="F716" s="91"/>
    </row>
    <row r="717" spans="3:6" x14ac:dyDescent="0.25">
      <c r="C717" s="92"/>
      <c r="F717" s="91"/>
    </row>
    <row r="718" spans="3:6" x14ac:dyDescent="0.25">
      <c r="C718" s="92"/>
      <c r="F718" s="91"/>
    </row>
    <row r="719" spans="3:6" x14ac:dyDescent="0.25">
      <c r="C719" s="92"/>
      <c r="F719" s="91"/>
    </row>
    <row r="720" spans="3:6" x14ac:dyDescent="0.25">
      <c r="C720" s="92"/>
      <c r="F720" s="91"/>
    </row>
    <row r="721" spans="3:6" x14ac:dyDescent="0.25">
      <c r="C721" s="92"/>
      <c r="F721" s="91"/>
    </row>
    <row r="722" spans="3:6" x14ac:dyDescent="0.25">
      <c r="C722" s="92"/>
      <c r="F722" s="91"/>
    </row>
    <row r="723" spans="3:6" x14ac:dyDescent="0.25">
      <c r="C723" s="92"/>
      <c r="F723" s="91"/>
    </row>
    <row r="724" spans="3:6" x14ac:dyDescent="0.25">
      <c r="C724" s="92"/>
      <c r="F724" s="91"/>
    </row>
    <row r="725" spans="3:6" x14ac:dyDescent="0.25">
      <c r="C725" s="92"/>
      <c r="F725" s="91"/>
    </row>
    <row r="726" spans="3:6" x14ac:dyDescent="0.25">
      <c r="C726" s="92"/>
      <c r="F726" s="91"/>
    </row>
    <row r="727" spans="3:6" x14ac:dyDescent="0.25">
      <c r="C727" s="92"/>
      <c r="F727" s="91"/>
    </row>
    <row r="728" spans="3:6" x14ac:dyDescent="0.25">
      <c r="C728" s="92"/>
      <c r="F728" s="91"/>
    </row>
    <row r="729" spans="3:6" x14ac:dyDescent="0.25">
      <c r="C729" s="92"/>
      <c r="F729" s="91"/>
    </row>
    <row r="730" spans="3:6" x14ac:dyDescent="0.25">
      <c r="C730" s="92"/>
      <c r="F730" s="91"/>
    </row>
    <row r="731" spans="3:6" x14ac:dyDescent="0.25">
      <c r="C731" s="92"/>
      <c r="F731" s="91"/>
    </row>
    <row r="732" spans="3:6" x14ac:dyDescent="0.25">
      <c r="C732" s="92"/>
      <c r="F732" s="91"/>
    </row>
    <row r="733" spans="3:6" x14ac:dyDescent="0.25">
      <c r="C733" s="92"/>
      <c r="F733" s="91"/>
    </row>
    <row r="734" spans="3:6" x14ac:dyDescent="0.25">
      <c r="C734" s="92"/>
      <c r="F734" s="91"/>
    </row>
    <row r="735" spans="3:6" x14ac:dyDescent="0.25">
      <c r="C735" s="92"/>
      <c r="F735" s="91"/>
    </row>
    <row r="736" spans="3:6" x14ac:dyDescent="0.25">
      <c r="C736" s="92"/>
      <c r="F736" s="91"/>
    </row>
    <row r="737" spans="3:6" x14ac:dyDescent="0.25">
      <c r="C737" s="92"/>
      <c r="F737" s="91"/>
    </row>
    <row r="738" spans="3:6" x14ac:dyDescent="0.25">
      <c r="C738" s="92"/>
      <c r="F738" s="91"/>
    </row>
    <row r="739" spans="3:6" x14ac:dyDescent="0.25">
      <c r="C739" s="92"/>
      <c r="F739" s="91"/>
    </row>
    <row r="740" spans="3:6" x14ac:dyDescent="0.25">
      <c r="C740" s="92"/>
      <c r="F740" s="91"/>
    </row>
    <row r="741" spans="3:6" x14ac:dyDescent="0.25">
      <c r="C741" s="92"/>
      <c r="F741" s="91"/>
    </row>
    <row r="742" spans="3:6" x14ac:dyDescent="0.25">
      <c r="C742" s="92"/>
      <c r="F742" s="91"/>
    </row>
    <row r="743" spans="3:6" x14ac:dyDescent="0.25">
      <c r="C743" s="92"/>
      <c r="F743" s="91"/>
    </row>
    <row r="744" spans="3:6" x14ac:dyDescent="0.25">
      <c r="C744" s="92"/>
      <c r="F744" s="91"/>
    </row>
    <row r="745" spans="3:6" x14ac:dyDescent="0.25">
      <c r="C745" s="92"/>
      <c r="F745" s="91"/>
    </row>
    <row r="746" spans="3:6" x14ac:dyDescent="0.25">
      <c r="C746" s="92"/>
      <c r="F746" s="91"/>
    </row>
    <row r="747" spans="3:6" x14ac:dyDescent="0.25">
      <c r="C747" s="92"/>
      <c r="F747" s="91"/>
    </row>
    <row r="748" spans="3:6" x14ac:dyDescent="0.25">
      <c r="C748" s="92"/>
      <c r="F748" s="91"/>
    </row>
    <row r="749" spans="3:6" x14ac:dyDescent="0.25">
      <c r="C749" s="92"/>
      <c r="F749" s="91"/>
    </row>
    <row r="750" spans="3:6" x14ac:dyDescent="0.25">
      <c r="C750" s="92"/>
      <c r="F750" s="91"/>
    </row>
    <row r="751" spans="3:6" x14ac:dyDescent="0.25">
      <c r="C751" s="92"/>
      <c r="F751" s="91"/>
    </row>
    <row r="752" spans="3:6" x14ac:dyDescent="0.25">
      <c r="C752" s="92"/>
      <c r="F752" s="91"/>
    </row>
    <row r="753" spans="3:6" x14ac:dyDescent="0.25">
      <c r="C753" s="92"/>
      <c r="F753" s="91"/>
    </row>
    <row r="754" spans="3:6" x14ac:dyDescent="0.25">
      <c r="C754" s="92"/>
      <c r="F754" s="91"/>
    </row>
    <row r="755" spans="3:6" x14ac:dyDescent="0.25">
      <c r="C755" s="92"/>
      <c r="F755" s="91"/>
    </row>
    <row r="756" spans="3:6" x14ac:dyDescent="0.25">
      <c r="C756" s="92"/>
      <c r="F756" s="91"/>
    </row>
    <row r="757" spans="3:6" x14ac:dyDescent="0.25">
      <c r="C757" s="92"/>
      <c r="F757" s="91"/>
    </row>
    <row r="758" spans="3:6" x14ac:dyDescent="0.25">
      <c r="C758" s="92"/>
      <c r="F758" s="91"/>
    </row>
    <row r="759" spans="3:6" x14ac:dyDescent="0.25">
      <c r="C759" s="92"/>
      <c r="F759" s="91"/>
    </row>
    <row r="760" spans="3:6" x14ac:dyDescent="0.25">
      <c r="C760" s="92"/>
      <c r="F760" s="91"/>
    </row>
    <row r="761" spans="3:6" x14ac:dyDescent="0.25">
      <c r="C761" s="92"/>
      <c r="F761" s="91"/>
    </row>
    <row r="762" spans="3:6" x14ac:dyDescent="0.25">
      <c r="C762" s="92"/>
      <c r="F762" s="91"/>
    </row>
    <row r="763" spans="3:6" x14ac:dyDescent="0.25">
      <c r="C763" s="92"/>
      <c r="F763" s="91"/>
    </row>
    <row r="764" spans="3:6" x14ac:dyDescent="0.25">
      <c r="C764" s="92"/>
      <c r="F764" s="91"/>
    </row>
    <row r="765" spans="3:6" x14ac:dyDescent="0.25">
      <c r="C765" s="92"/>
      <c r="F765" s="91"/>
    </row>
    <row r="766" spans="3:6" x14ac:dyDescent="0.25">
      <c r="C766" s="92"/>
      <c r="F766" s="91"/>
    </row>
    <row r="767" spans="3:6" x14ac:dyDescent="0.25">
      <c r="C767" s="92"/>
      <c r="F767" s="91"/>
    </row>
    <row r="768" spans="3:6" x14ac:dyDescent="0.25">
      <c r="C768" s="92"/>
      <c r="F768" s="91"/>
    </row>
    <row r="769" spans="3:6" x14ac:dyDescent="0.25">
      <c r="C769" s="92"/>
      <c r="F769" s="91"/>
    </row>
    <row r="770" spans="3:6" x14ac:dyDescent="0.25">
      <c r="C770" s="92"/>
      <c r="F770" s="91"/>
    </row>
    <row r="771" spans="3:6" x14ac:dyDescent="0.25">
      <c r="C771" s="92"/>
      <c r="F771" s="91"/>
    </row>
    <row r="772" spans="3:6" x14ac:dyDescent="0.25">
      <c r="C772" s="92"/>
      <c r="F772" s="91"/>
    </row>
    <row r="773" spans="3:6" x14ac:dyDescent="0.25">
      <c r="C773" s="92"/>
      <c r="F773" s="91"/>
    </row>
    <row r="774" spans="3:6" x14ac:dyDescent="0.25">
      <c r="C774" s="92"/>
      <c r="F774" s="91"/>
    </row>
    <row r="775" spans="3:6" x14ac:dyDescent="0.25">
      <c r="C775" s="92"/>
      <c r="F775" s="91"/>
    </row>
    <row r="776" spans="3:6" x14ac:dyDescent="0.25">
      <c r="C776" s="92"/>
      <c r="F776" s="91"/>
    </row>
    <row r="777" spans="3:6" x14ac:dyDescent="0.25">
      <c r="C777" s="92"/>
      <c r="F777" s="91"/>
    </row>
    <row r="778" spans="3:6" x14ac:dyDescent="0.25">
      <c r="C778" s="92"/>
      <c r="F778" s="91"/>
    </row>
    <row r="779" spans="3:6" x14ac:dyDescent="0.25">
      <c r="C779" s="92"/>
      <c r="F779" s="91"/>
    </row>
    <row r="780" spans="3:6" x14ac:dyDescent="0.25">
      <c r="C780" s="92"/>
      <c r="F780" s="91"/>
    </row>
    <row r="781" spans="3:6" x14ac:dyDescent="0.25">
      <c r="C781" s="92"/>
      <c r="F781" s="91"/>
    </row>
    <row r="782" spans="3:6" x14ac:dyDescent="0.25">
      <c r="C782" s="92"/>
      <c r="F782" s="91"/>
    </row>
    <row r="783" spans="3:6" x14ac:dyDescent="0.25">
      <c r="C783" s="92"/>
      <c r="F783" s="91"/>
    </row>
    <row r="784" spans="3:6" x14ac:dyDescent="0.25">
      <c r="C784" s="92"/>
      <c r="F784" s="91"/>
    </row>
    <row r="785" spans="3:6" x14ac:dyDescent="0.25">
      <c r="C785" s="92"/>
      <c r="F785" s="91"/>
    </row>
    <row r="786" spans="3:6" x14ac:dyDescent="0.25">
      <c r="C786" s="92"/>
      <c r="F786" s="91"/>
    </row>
    <row r="787" spans="3:6" x14ac:dyDescent="0.25">
      <c r="C787" s="92"/>
      <c r="F787" s="91"/>
    </row>
    <row r="788" spans="3:6" x14ac:dyDescent="0.25">
      <c r="C788" s="92"/>
      <c r="F788" s="91"/>
    </row>
    <row r="789" spans="3:6" x14ac:dyDescent="0.25">
      <c r="C789" s="92"/>
      <c r="F789" s="91"/>
    </row>
    <row r="790" spans="3:6" x14ac:dyDescent="0.25">
      <c r="C790" s="92"/>
      <c r="F790" s="91"/>
    </row>
    <row r="791" spans="3:6" x14ac:dyDescent="0.25">
      <c r="C791" s="92"/>
      <c r="F791" s="91"/>
    </row>
    <row r="792" spans="3:6" x14ac:dyDescent="0.25">
      <c r="C792" s="92"/>
      <c r="F792" s="91"/>
    </row>
    <row r="793" spans="3:6" x14ac:dyDescent="0.25">
      <c r="C793" s="92"/>
      <c r="F793" s="91"/>
    </row>
    <row r="794" spans="3:6" x14ac:dyDescent="0.25">
      <c r="C794" s="92"/>
      <c r="F794" s="91"/>
    </row>
    <row r="795" spans="3:6" x14ac:dyDescent="0.25">
      <c r="C795" s="92"/>
      <c r="F795" s="91"/>
    </row>
    <row r="796" spans="3:6" x14ac:dyDescent="0.25">
      <c r="C796" s="92"/>
      <c r="F796" s="91"/>
    </row>
    <row r="797" spans="3:6" x14ac:dyDescent="0.25">
      <c r="C797" s="92"/>
      <c r="F797" s="91"/>
    </row>
    <row r="798" spans="3:6" x14ac:dyDescent="0.25">
      <c r="C798" s="92"/>
      <c r="F798" s="91"/>
    </row>
    <row r="799" spans="3:6" x14ac:dyDescent="0.25">
      <c r="C799" s="92"/>
      <c r="F799" s="91"/>
    </row>
    <row r="800" spans="3:6" x14ac:dyDescent="0.25">
      <c r="C800" s="92"/>
      <c r="F800" s="91"/>
    </row>
    <row r="801" spans="3:6" x14ac:dyDescent="0.25">
      <c r="C801" s="92"/>
      <c r="F801" s="91"/>
    </row>
    <row r="802" spans="3:6" x14ac:dyDescent="0.25">
      <c r="C802" s="92"/>
      <c r="F802" s="91"/>
    </row>
    <row r="803" spans="3:6" x14ac:dyDescent="0.25">
      <c r="C803" s="92"/>
      <c r="F803" s="91"/>
    </row>
    <row r="804" spans="3:6" x14ac:dyDescent="0.25">
      <c r="C804" s="92"/>
      <c r="F804" s="91"/>
    </row>
    <row r="805" spans="3:6" x14ac:dyDescent="0.25">
      <c r="C805" s="92"/>
      <c r="F805" s="91"/>
    </row>
    <row r="806" spans="3:6" x14ac:dyDescent="0.25">
      <c r="C806" s="92"/>
      <c r="F806" s="91"/>
    </row>
    <row r="807" spans="3:6" x14ac:dyDescent="0.25">
      <c r="C807" s="92"/>
      <c r="F807" s="91"/>
    </row>
    <row r="808" spans="3:6" x14ac:dyDescent="0.25">
      <c r="C808" s="92"/>
      <c r="F808" s="91"/>
    </row>
    <row r="809" spans="3:6" x14ac:dyDescent="0.25">
      <c r="C809" s="92"/>
      <c r="F809" s="91"/>
    </row>
    <row r="810" spans="3:6" x14ac:dyDescent="0.25">
      <c r="C810" s="92"/>
      <c r="F810" s="91"/>
    </row>
    <row r="811" spans="3:6" x14ac:dyDescent="0.25">
      <c r="C811" s="92"/>
      <c r="F811" s="91"/>
    </row>
    <row r="812" spans="3:6" x14ac:dyDescent="0.25">
      <c r="C812" s="92"/>
      <c r="F812" s="91"/>
    </row>
    <row r="813" spans="3:6" x14ac:dyDescent="0.25">
      <c r="C813" s="92"/>
      <c r="F813" s="91"/>
    </row>
    <row r="814" spans="3:6" x14ac:dyDescent="0.25">
      <c r="C814" s="92"/>
      <c r="F814" s="91"/>
    </row>
    <row r="815" spans="3:6" x14ac:dyDescent="0.25">
      <c r="C815" s="92"/>
      <c r="F815" s="91"/>
    </row>
    <row r="816" spans="3:6" x14ac:dyDescent="0.25">
      <c r="C816" s="92"/>
      <c r="F816" s="91"/>
    </row>
    <row r="817" spans="3:6" x14ac:dyDescent="0.25">
      <c r="C817" s="92"/>
      <c r="F817" s="91"/>
    </row>
    <row r="818" spans="3:6" x14ac:dyDescent="0.25">
      <c r="C818" s="92"/>
      <c r="F818" s="91"/>
    </row>
    <row r="819" spans="3:6" x14ac:dyDescent="0.25">
      <c r="C819" s="92"/>
      <c r="F819" s="91"/>
    </row>
    <row r="820" spans="3:6" x14ac:dyDescent="0.25">
      <c r="C820" s="92"/>
      <c r="F820" s="91"/>
    </row>
    <row r="821" spans="3:6" x14ac:dyDescent="0.25">
      <c r="C821" s="92"/>
      <c r="F821" s="91"/>
    </row>
    <row r="822" spans="3:6" x14ac:dyDescent="0.25">
      <c r="C822" s="92"/>
      <c r="F822" s="91"/>
    </row>
    <row r="823" spans="3:6" x14ac:dyDescent="0.25">
      <c r="C823" s="92"/>
      <c r="F823" s="91"/>
    </row>
    <row r="824" spans="3:6" x14ac:dyDescent="0.25">
      <c r="C824" s="92"/>
      <c r="F824" s="91"/>
    </row>
    <row r="825" spans="3:6" x14ac:dyDescent="0.25">
      <c r="C825" s="92"/>
      <c r="F825" s="91"/>
    </row>
    <row r="826" spans="3:6" x14ac:dyDescent="0.25">
      <c r="C826" s="92"/>
      <c r="F826" s="91"/>
    </row>
    <row r="827" spans="3:6" x14ac:dyDescent="0.25">
      <c r="C827" s="92"/>
      <c r="F827" s="91"/>
    </row>
    <row r="828" spans="3:6" x14ac:dyDescent="0.25">
      <c r="C828" s="92"/>
      <c r="F828" s="91"/>
    </row>
    <row r="829" spans="3:6" x14ac:dyDescent="0.25">
      <c r="C829" s="92"/>
      <c r="F829" s="91"/>
    </row>
    <row r="830" spans="3:6" x14ac:dyDescent="0.25">
      <c r="C830" s="92"/>
      <c r="F830" s="91"/>
    </row>
    <row r="831" spans="3:6" x14ac:dyDescent="0.25">
      <c r="C831" s="92"/>
      <c r="F831" s="91"/>
    </row>
    <row r="832" spans="3:6" x14ac:dyDescent="0.25">
      <c r="C832" s="92"/>
      <c r="F832" s="91"/>
    </row>
    <row r="833" spans="3:6" x14ac:dyDescent="0.25">
      <c r="C833" s="92"/>
      <c r="F833" s="91"/>
    </row>
    <row r="834" spans="3:6" x14ac:dyDescent="0.25">
      <c r="C834" s="92"/>
      <c r="F834" s="91"/>
    </row>
    <row r="835" spans="3:6" x14ac:dyDescent="0.25">
      <c r="C835" s="92"/>
      <c r="F835" s="91"/>
    </row>
    <row r="836" spans="3:6" x14ac:dyDescent="0.25">
      <c r="C836" s="92"/>
      <c r="F836" s="91"/>
    </row>
    <row r="837" spans="3:6" x14ac:dyDescent="0.25">
      <c r="C837" s="92"/>
      <c r="F837" s="91"/>
    </row>
    <row r="838" spans="3:6" x14ac:dyDescent="0.25">
      <c r="C838" s="92"/>
      <c r="F838" s="91"/>
    </row>
    <row r="839" spans="3:6" x14ac:dyDescent="0.25">
      <c r="C839" s="92"/>
      <c r="F839" s="91"/>
    </row>
    <row r="840" spans="3:6" x14ac:dyDescent="0.25">
      <c r="C840" s="92"/>
      <c r="F840" s="91"/>
    </row>
    <row r="841" spans="3:6" x14ac:dyDescent="0.25">
      <c r="C841" s="92"/>
      <c r="F841" s="91"/>
    </row>
    <row r="842" spans="3:6" x14ac:dyDescent="0.25">
      <c r="C842" s="92"/>
      <c r="F842" s="91"/>
    </row>
    <row r="843" spans="3:6" x14ac:dyDescent="0.25">
      <c r="C843" s="92"/>
      <c r="F843" s="91"/>
    </row>
    <row r="844" spans="3:6" x14ac:dyDescent="0.25">
      <c r="C844" s="92"/>
      <c r="F844" s="91"/>
    </row>
    <row r="845" spans="3:6" x14ac:dyDescent="0.25">
      <c r="C845" s="92"/>
      <c r="F845" s="91"/>
    </row>
    <row r="846" spans="3:6" x14ac:dyDescent="0.25">
      <c r="C846" s="92"/>
      <c r="F846" s="91"/>
    </row>
    <row r="847" spans="3:6" x14ac:dyDescent="0.25">
      <c r="C847" s="92"/>
      <c r="F847" s="91"/>
    </row>
    <row r="848" spans="3:6" x14ac:dyDescent="0.25">
      <c r="C848" s="92"/>
      <c r="F848" s="91"/>
    </row>
    <row r="849" spans="3:6" x14ac:dyDescent="0.25">
      <c r="C849" s="92"/>
      <c r="F849" s="91"/>
    </row>
    <row r="850" spans="3:6" x14ac:dyDescent="0.25">
      <c r="C850" s="92"/>
      <c r="F850" s="91"/>
    </row>
    <row r="851" spans="3:6" x14ac:dyDescent="0.25">
      <c r="C851" s="92"/>
      <c r="F851" s="91"/>
    </row>
    <row r="852" spans="3:6" x14ac:dyDescent="0.25">
      <c r="C852" s="92"/>
      <c r="F852" s="91"/>
    </row>
    <row r="853" spans="3:6" x14ac:dyDescent="0.25">
      <c r="C853" s="92"/>
      <c r="F853" s="91"/>
    </row>
    <row r="854" spans="3:6" x14ac:dyDescent="0.25">
      <c r="C854" s="92"/>
      <c r="F854" s="91"/>
    </row>
    <row r="855" spans="3:6" x14ac:dyDescent="0.25">
      <c r="C855" s="92"/>
      <c r="F855" s="91"/>
    </row>
    <row r="856" spans="3:6" x14ac:dyDescent="0.25">
      <c r="C856" s="92"/>
      <c r="F856" s="91"/>
    </row>
    <row r="857" spans="3:6" x14ac:dyDescent="0.25">
      <c r="C857" s="92"/>
      <c r="F857" s="91"/>
    </row>
    <row r="858" spans="3:6" x14ac:dyDescent="0.25">
      <c r="C858" s="92"/>
      <c r="F858" s="91"/>
    </row>
    <row r="859" spans="3:6" x14ac:dyDescent="0.25">
      <c r="C859" s="92"/>
      <c r="F859" s="91"/>
    </row>
    <row r="860" spans="3:6" x14ac:dyDescent="0.25">
      <c r="C860" s="92"/>
      <c r="F860" s="91"/>
    </row>
    <row r="861" spans="3:6" x14ac:dyDescent="0.25">
      <c r="C861" s="92"/>
      <c r="F861" s="91"/>
    </row>
    <row r="862" spans="3:6" x14ac:dyDescent="0.25">
      <c r="C862" s="92"/>
      <c r="F862" s="91"/>
    </row>
    <row r="863" spans="3:6" x14ac:dyDescent="0.25">
      <c r="C863" s="92"/>
      <c r="F863" s="91"/>
    </row>
    <row r="864" spans="3:6" x14ac:dyDescent="0.25">
      <c r="C864" s="92"/>
      <c r="F864" s="91"/>
    </row>
    <row r="865" spans="3:6" x14ac:dyDescent="0.25">
      <c r="C865" s="92"/>
      <c r="F865" s="91"/>
    </row>
    <row r="866" spans="3:6" x14ac:dyDescent="0.25">
      <c r="C866" s="92"/>
      <c r="F866" s="91"/>
    </row>
    <row r="867" spans="3:6" x14ac:dyDescent="0.25">
      <c r="C867" s="92"/>
      <c r="F867" s="91"/>
    </row>
    <row r="868" spans="3:6" x14ac:dyDescent="0.25">
      <c r="C868" s="92"/>
      <c r="F868" s="91"/>
    </row>
    <row r="869" spans="3:6" x14ac:dyDescent="0.25">
      <c r="C869" s="92"/>
      <c r="F869" s="91"/>
    </row>
    <row r="870" spans="3:6" x14ac:dyDescent="0.25">
      <c r="C870" s="92"/>
      <c r="F870" s="91"/>
    </row>
    <row r="871" spans="3:6" x14ac:dyDescent="0.25">
      <c r="C871" s="92"/>
      <c r="F871" s="91"/>
    </row>
    <row r="872" spans="3:6" x14ac:dyDescent="0.25">
      <c r="C872" s="92"/>
      <c r="F872" s="91"/>
    </row>
    <row r="873" spans="3:6" x14ac:dyDescent="0.25">
      <c r="C873" s="92"/>
      <c r="F873" s="91"/>
    </row>
    <row r="874" spans="3:6" x14ac:dyDescent="0.25">
      <c r="C874" s="92"/>
      <c r="F874" s="91"/>
    </row>
    <row r="875" spans="3:6" x14ac:dyDescent="0.25">
      <c r="C875" s="92"/>
      <c r="F875" s="91"/>
    </row>
    <row r="876" spans="3:6" x14ac:dyDescent="0.25">
      <c r="C876" s="92"/>
      <c r="F876" s="91"/>
    </row>
    <row r="877" spans="3:6" x14ac:dyDescent="0.25">
      <c r="C877" s="92"/>
      <c r="F877" s="91"/>
    </row>
    <row r="878" spans="3:6" x14ac:dyDescent="0.25">
      <c r="C878" s="92"/>
      <c r="F878" s="91"/>
    </row>
    <row r="879" spans="3:6" x14ac:dyDescent="0.25">
      <c r="C879" s="92"/>
      <c r="F879" s="91"/>
    </row>
    <row r="880" spans="3:6" x14ac:dyDescent="0.25">
      <c r="C880" s="92"/>
      <c r="F880" s="91"/>
    </row>
    <row r="881" spans="3:6" x14ac:dyDescent="0.25">
      <c r="C881" s="92"/>
      <c r="F881" s="91"/>
    </row>
    <row r="882" spans="3:6" x14ac:dyDescent="0.25">
      <c r="C882" s="92"/>
      <c r="F882" s="91"/>
    </row>
    <row r="883" spans="3:6" x14ac:dyDescent="0.25">
      <c r="C883" s="92"/>
      <c r="F883" s="91"/>
    </row>
    <row r="884" spans="3:6" x14ac:dyDescent="0.25">
      <c r="C884" s="92"/>
      <c r="F884" s="91"/>
    </row>
    <row r="885" spans="3:6" x14ac:dyDescent="0.25">
      <c r="C885" s="92"/>
      <c r="F885" s="91"/>
    </row>
    <row r="886" spans="3:6" x14ac:dyDescent="0.25">
      <c r="C886" s="92"/>
      <c r="F886" s="91"/>
    </row>
    <row r="887" spans="3:6" x14ac:dyDescent="0.25">
      <c r="C887" s="92"/>
      <c r="F887" s="91"/>
    </row>
    <row r="888" spans="3:6" x14ac:dyDescent="0.25">
      <c r="C888" s="92"/>
      <c r="F888" s="91"/>
    </row>
    <row r="889" spans="3:6" x14ac:dyDescent="0.25">
      <c r="C889" s="92"/>
      <c r="F889" s="91"/>
    </row>
    <row r="890" spans="3:6" x14ac:dyDescent="0.25">
      <c r="C890" s="92"/>
      <c r="F890" s="91"/>
    </row>
    <row r="891" spans="3:6" x14ac:dyDescent="0.25">
      <c r="C891" s="92"/>
      <c r="F891" s="91"/>
    </row>
    <row r="892" spans="3:6" x14ac:dyDescent="0.25">
      <c r="C892" s="92"/>
      <c r="F892" s="91"/>
    </row>
    <row r="893" spans="3:6" x14ac:dyDescent="0.25">
      <c r="C893" s="92"/>
      <c r="F893" s="91"/>
    </row>
    <row r="894" spans="3:6" x14ac:dyDescent="0.25">
      <c r="C894" s="92"/>
      <c r="F894" s="91"/>
    </row>
    <row r="895" spans="3:6" x14ac:dyDescent="0.25">
      <c r="C895" s="92"/>
      <c r="F895" s="91"/>
    </row>
    <row r="896" spans="3:6" x14ac:dyDescent="0.25">
      <c r="C896" s="92"/>
      <c r="F896" s="91"/>
    </row>
    <row r="897" spans="3:6" x14ac:dyDescent="0.25">
      <c r="C897" s="92"/>
      <c r="F897" s="91"/>
    </row>
    <row r="898" spans="3:6" x14ac:dyDescent="0.25">
      <c r="C898" s="92"/>
      <c r="F898" s="91"/>
    </row>
    <row r="899" spans="3:6" x14ac:dyDescent="0.25">
      <c r="C899" s="92"/>
      <c r="F899" s="91"/>
    </row>
    <row r="900" spans="3:6" x14ac:dyDescent="0.25">
      <c r="C900" s="92"/>
      <c r="F900" s="91"/>
    </row>
    <row r="901" spans="3:6" x14ac:dyDescent="0.25">
      <c r="C901" s="92"/>
      <c r="F901" s="91"/>
    </row>
    <row r="902" spans="3:6" x14ac:dyDescent="0.25">
      <c r="C902" s="92"/>
      <c r="F902" s="91"/>
    </row>
    <row r="903" spans="3:6" x14ac:dyDescent="0.25">
      <c r="C903" s="92"/>
      <c r="F903" s="91"/>
    </row>
    <row r="904" spans="3:6" x14ac:dyDescent="0.25">
      <c r="C904" s="92"/>
      <c r="F904" s="91"/>
    </row>
    <row r="905" spans="3:6" x14ac:dyDescent="0.25">
      <c r="C905" s="92"/>
      <c r="F905" s="91"/>
    </row>
    <row r="906" spans="3:6" x14ac:dyDescent="0.25">
      <c r="C906" s="92"/>
      <c r="F906" s="91"/>
    </row>
    <row r="907" spans="3:6" x14ac:dyDescent="0.25">
      <c r="C907" s="92"/>
      <c r="F907" s="91"/>
    </row>
    <row r="908" spans="3:6" x14ac:dyDescent="0.25">
      <c r="C908" s="92"/>
      <c r="F908" s="91"/>
    </row>
    <row r="909" spans="3:6" x14ac:dyDescent="0.25">
      <c r="C909" s="92"/>
      <c r="F909" s="91"/>
    </row>
    <row r="910" spans="3:6" x14ac:dyDescent="0.25">
      <c r="C910" s="92"/>
      <c r="F910" s="91"/>
    </row>
    <row r="911" spans="3:6" x14ac:dyDescent="0.25">
      <c r="C911" s="92"/>
      <c r="F911" s="91"/>
    </row>
    <row r="912" spans="3:6" x14ac:dyDescent="0.25">
      <c r="C912" s="92"/>
      <c r="F912" s="91"/>
    </row>
    <row r="913" spans="3:6" x14ac:dyDescent="0.25">
      <c r="C913" s="92"/>
      <c r="F913" s="91"/>
    </row>
    <row r="914" spans="3:6" x14ac:dyDescent="0.25">
      <c r="C914" s="92"/>
      <c r="F914" s="91"/>
    </row>
    <row r="915" spans="3:6" x14ac:dyDescent="0.25">
      <c r="C915" s="92"/>
      <c r="F915" s="91"/>
    </row>
    <row r="916" spans="3:6" x14ac:dyDescent="0.25">
      <c r="C916" s="92"/>
      <c r="F916" s="91"/>
    </row>
    <row r="917" spans="3:6" x14ac:dyDescent="0.25">
      <c r="C917" s="92"/>
      <c r="F917" s="91"/>
    </row>
    <row r="918" spans="3:6" x14ac:dyDescent="0.25">
      <c r="C918" s="92"/>
      <c r="F918" s="91"/>
    </row>
    <row r="919" spans="3:6" x14ac:dyDescent="0.25">
      <c r="C919" s="92"/>
      <c r="F919" s="91"/>
    </row>
    <row r="920" spans="3:6" x14ac:dyDescent="0.25">
      <c r="C920" s="92"/>
      <c r="F920" s="91"/>
    </row>
    <row r="921" spans="3:6" x14ac:dyDescent="0.25">
      <c r="C921" s="92"/>
      <c r="F921" s="91"/>
    </row>
    <row r="922" spans="3:6" x14ac:dyDescent="0.25">
      <c r="C922" s="92"/>
      <c r="F922" s="91"/>
    </row>
    <row r="923" spans="3:6" x14ac:dyDescent="0.25">
      <c r="C923" s="92"/>
      <c r="F923" s="91"/>
    </row>
    <row r="924" spans="3:6" x14ac:dyDescent="0.25">
      <c r="C924" s="92"/>
      <c r="F924" s="91"/>
    </row>
    <row r="925" spans="3:6" x14ac:dyDescent="0.25">
      <c r="C925" s="92"/>
      <c r="F925" s="91"/>
    </row>
    <row r="926" spans="3:6" x14ac:dyDescent="0.25">
      <c r="C926" s="92"/>
      <c r="F926" s="91"/>
    </row>
    <row r="927" spans="3:6" x14ac:dyDescent="0.25">
      <c r="C927" s="92"/>
      <c r="F927" s="91"/>
    </row>
    <row r="928" spans="3:6" x14ac:dyDescent="0.25">
      <c r="C928" s="92"/>
      <c r="F928" s="91"/>
    </row>
    <row r="929" spans="3:6" x14ac:dyDescent="0.25">
      <c r="C929" s="92"/>
      <c r="F929" s="91"/>
    </row>
    <row r="930" spans="3:6" x14ac:dyDescent="0.25">
      <c r="C930" s="92"/>
      <c r="F930" s="91"/>
    </row>
    <row r="931" spans="3:6" x14ac:dyDescent="0.25">
      <c r="C931" s="92"/>
      <c r="F931" s="91"/>
    </row>
    <row r="932" spans="3:6" x14ac:dyDescent="0.25">
      <c r="C932" s="92"/>
      <c r="F932" s="91"/>
    </row>
    <row r="933" spans="3:6" x14ac:dyDescent="0.25">
      <c r="C933" s="92"/>
      <c r="F933" s="91"/>
    </row>
    <row r="934" spans="3:6" x14ac:dyDescent="0.25">
      <c r="C934" s="92"/>
      <c r="F934" s="91"/>
    </row>
    <row r="935" spans="3:6" x14ac:dyDescent="0.25">
      <c r="C935" s="92"/>
      <c r="F935" s="91"/>
    </row>
    <row r="936" spans="3:6" x14ac:dyDescent="0.25">
      <c r="C936" s="92"/>
      <c r="F936" s="91"/>
    </row>
    <row r="937" spans="3:6" x14ac:dyDescent="0.25">
      <c r="C937" s="92"/>
      <c r="F937" s="91"/>
    </row>
    <row r="938" spans="3:6" x14ac:dyDescent="0.25">
      <c r="C938" s="92"/>
      <c r="F938" s="91"/>
    </row>
    <row r="939" spans="3:6" x14ac:dyDescent="0.25">
      <c r="C939" s="92"/>
      <c r="F939" s="91"/>
    </row>
    <row r="940" spans="3:6" x14ac:dyDescent="0.25">
      <c r="C940" s="92"/>
      <c r="F940" s="91"/>
    </row>
    <row r="941" spans="3:6" x14ac:dyDescent="0.25">
      <c r="C941" s="92"/>
      <c r="F941" s="91"/>
    </row>
    <row r="942" spans="3:6" x14ac:dyDescent="0.25">
      <c r="C942" s="92"/>
      <c r="F942" s="91"/>
    </row>
    <row r="943" spans="3:6" x14ac:dyDescent="0.25">
      <c r="C943" s="92"/>
      <c r="F943" s="91"/>
    </row>
    <row r="944" spans="3:6" x14ac:dyDescent="0.25">
      <c r="C944" s="92"/>
      <c r="F944" s="91"/>
    </row>
    <row r="945" spans="3:6" x14ac:dyDescent="0.25">
      <c r="C945" s="92"/>
      <c r="F945" s="91"/>
    </row>
    <row r="946" spans="3:6" x14ac:dyDescent="0.25">
      <c r="C946" s="92"/>
      <c r="F946" s="91"/>
    </row>
    <row r="947" spans="3:6" x14ac:dyDescent="0.25">
      <c r="C947" s="92"/>
      <c r="F947" s="91"/>
    </row>
    <row r="948" spans="3:6" x14ac:dyDescent="0.25">
      <c r="C948" s="92"/>
      <c r="F948" s="91"/>
    </row>
    <row r="949" spans="3:6" x14ac:dyDescent="0.25">
      <c r="C949" s="92"/>
      <c r="F949" s="91"/>
    </row>
    <row r="950" spans="3:6" x14ac:dyDescent="0.25">
      <c r="C950" s="92"/>
      <c r="F950" s="91"/>
    </row>
    <row r="951" spans="3:6" x14ac:dyDescent="0.25">
      <c r="C951" s="92"/>
      <c r="F951" s="91"/>
    </row>
    <row r="952" spans="3:6" x14ac:dyDescent="0.25">
      <c r="C952" s="92"/>
      <c r="F952" s="91"/>
    </row>
    <row r="953" spans="3:6" x14ac:dyDescent="0.25">
      <c r="C953" s="92"/>
      <c r="F953" s="91"/>
    </row>
    <row r="954" spans="3:6" x14ac:dyDescent="0.25">
      <c r="C954" s="92"/>
      <c r="F954" s="91"/>
    </row>
    <row r="955" spans="3:6" x14ac:dyDescent="0.25">
      <c r="C955" s="92"/>
      <c r="F955" s="91"/>
    </row>
    <row r="956" spans="3:6" x14ac:dyDescent="0.25">
      <c r="C956" s="92"/>
      <c r="F956" s="91"/>
    </row>
    <row r="957" spans="3:6" x14ac:dyDescent="0.25">
      <c r="C957" s="92"/>
      <c r="F957" s="91"/>
    </row>
    <row r="958" spans="3:6" x14ac:dyDescent="0.25">
      <c r="C958" s="92"/>
      <c r="F958" s="91"/>
    </row>
    <row r="959" spans="3:6" x14ac:dyDescent="0.25">
      <c r="C959" s="92"/>
      <c r="F959" s="91"/>
    </row>
    <row r="960" spans="3:6" x14ac:dyDescent="0.25">
      <c r="C960" s="92"/>
      <c r="F960" s="91"/>
    </row>
    <row r="961" spans="3:6" x14ac:dyDescent="0.25">
      <c r="C961" s="92"/>
      <c r="F961" s="91"/>
    </row>
    <row r="962" spans="3:6" x14ac:dyDescent="0.25">
      <c r="C962" s="92"/>
      <c r="F962" s="91"/>
    </row>
    <row r="963" spans="3:6" x14ac:dyDescent="0.25">
      <c r="C963" s="92"/>
      <c r="F963" s="91"/>
    </row>
    <row r="964" spans="3:6" x14ac:dyDescent="0.25">
      <c r="C964" s="92"/>
      <c r="F964" s="91"/>
    </row>
    <row r="965" spans="3:6" x14ac:dyDescent="0.25">
      <c r="C965" s="92"/>
      <c r="F965" s="91"/>
    </row>
    <row r="966" spans="3:6" x14ac:dyDescent="0.25">
      <c r="C966" s="92"/>
      <c r="F966" s="91"/>
    </row>
    <row r="967" spans="3:6" x14ac:dyDescent="0.25">
      <c r="C967" s="92"/>
      <c r="F967" s="91"/>
    </row>
    <row r="968" spans="3:6" x14ac:dyDescent="0.25">
      <c r="C968" s="92"/>
      <c r="F968" s="91"/>
    </row>
    <row r="969" spans="3:6" x14ac:dyDescent="0.25">
      <c r="C969" s="92"/>
      <c r="F969" s="91"/>
    </row>
    <row r="970" spans="3:6" x14ac:dyDescent="0.25">
      <c r="C970" s="92"/>
      <c r="F970" s="91"/>
    </row>
    <row r="971" spans="3:6" x14ac:dyDescent="0.25">
      <c r="C971" s="92"/>
      <c r="F971" s="91"/>
    </row>
    <row r="972" spans="3:6" x14ac:dyDescent="0.25">
      <c r="C972" s="92"/>
      <c r="F972" s="91"/>
    </row>
    <row r="973" spans="3:6" x14ac:dyDescent="0.25">
      <c r="C973" s="92"/>
      <c r="F973" s="91"/>
    </row>
    <row r="974" spans="3:6" x14ac:dyDescent="0.25">
      <c r="C974" s="92"/>
      <c r="F974" s="91"/>
    </row>
    <row r="975" spans="3:6" x14ac:dyDescent="0.25">
      <c r="C975" s="92"/>
      <c r="F975" s="91"/>
    </row>
    <row r="976" spans="3:6" x14ac:dyDescent="0.25">
      <c r="C976" s="92"/>
      <c r="F976" s="91"/>
    </row>
    <row r="977" spans="3:6" x14ac:dyDescent="0.25">
      <c r="C977" s="92"/>
      <c r="F977" s="91"/>
    </row>
    <row r="978" spans="3:6" x14ac:dyDescent="0.25">
      <c r="C978" s="92"/>
      <c r="F978" s="91"/>
    </row>
    <row r="979" spans="3:6" x14ac:dyDescent="0.25">
      <c r="C979" s="92"/>
      <c r="F979" s="91"/>
    </row>
    <row r="980" spans="3:6" x14ac:dyDescent="0.25">
      <c r="C980" s="92"/>
      <c r="F980" s="91"/>
    </row>
    <row r="981" spans="3:6" x14ac:dyDescent="0.25">
      <c r="C981" s="92"/>
      <c r="F981" s="91"/>
    </row>
    <row r="982" spans="3:6" x14ac:dyDescent="0.25">
      <c r="C982" s="92"/>
      <c r="F982" s="91"/>
    </row>
  </sheetData>
  <autoFilter ref="B3:Q556">
    <sortState ref="B4:Q556">
      <sortCondition ref="B3:B556"/>
    </sortState>
  </autoFilter>
  <mergeCells count="2">
    <mergeCell ref="B2:Q2"/>
    <mergeCell ref="B556:K556"/>
  </mergeCells>
  <pageMargins left="0.23622047244094491" right="0.23622047244094491" top="0.54" bottom="0.51" header="0.31496062992125984" footer="0.31496062992125984"/>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N13"/>
  <sheetViews>
    <sheetView workbookViewId="0">
      <selection activeCell="B2" sqref="B2:N13"/>
    </sheetView>
  </sheetViews>
  <sheetFormatPr defaultRowHeight="15" x14ac:dyDescent="0.25"/>
  <cols>
    <col min="2" max="2" width="7.42578125" style="7" customWidth="1"/>
    <col min="3" max="3" width="40.42578125" customWidth="1"/>
    <col min="4" max="4" width="15.140625" style="7" customWidth="1"/>
    <col min="5" max="5" width="10.42578125" bestFit="1" customWidth="1"/>
    <col min="6" max="6" width="11.42578125" customWidth="1"/>
    <col min="7" max="7" width="13.140625" customWidth="1"/>
    <col min="9" max="9" width="12.140625" customWidth="1"/>
    <col min="10" max="10" width="16" bestFit="1" customWidth="1"/>
    <col min="11" max="11" width="14.42578125" bestFit="1" customWidth="1"/>
    <col min="12" max="12" width="15.85546875" bestFit="1" customWidth="1"/>
    <col min="13" max="13" width="13.28515625" bestFit="1" customWidth="1"/>
    <col min="14" max="14" width="13.28515625" customWidth="1"/>
  </cols>
  <sheetData>
    <row r="2" spans="2:14" s="3" customFormat="1" ht="34.5" customHeight="1" x14ac:dyDescent="0.25">
      <c r="B2" s="209" t="s">
        <v>2683</v>
      </c>
      <c r="C2" s="209"/>
      <c r="D2" s="209"/>
      <c r="E2" s="209"/>
      <c r="F2" s="209"/>
      <c r="G2" s="209"/>
      <c r="H2" s="209"/>
      <c r="I2" s="209"/>
      <c r="J2" s="209"/>
      <c r="K2" s="209"/>
      <c r="L2" s="209"/>
      <c r="M2" s="209"/>
      <c r="N2" s="209"/>
    </row>
    <row r="3" spans="2:14" s="3" customFormat="1" ht="60" x14ac:dyDescent="0.25">
      <c r="B3" s="15" t="s">
        <v>4</v>
      </c>
      <c r="C3" s="15" t="s">
        <v>5</v>
      </c>
      <c r="D3" s="15" t="s">
        <v>6</v>
      </c>
      <c r="E3" s="15" t="s">
        <v>7</v>
      </c>
      <c r="F3" s="15" t="s">
        <v>2682</v>
      </c>
      <c r="G3" s="15" t="s">
        <v>2681</v>
      </c>
      <c r="H3" s="15" t="s">
        <v>27</v>
      </c>
      <c r="I3" s="15" t="s">
        <v>9</v>
      </c>
      <c r="J3" s="15" t="s">
        <v>10</v>
      </c>
      <c r="K3" s="15" t="s">
        <v>51</v>
      </c>
      <c r="L3" s="15" t="s">
        <v>12</v>
      </c>
      <c r="M3" s="15" t="s">
        <v>28</v>
      </c>
      <c r="N3" s="15" t="s">
        <v>13</v>
      </c>
    </row>
    <row r="4" spans="2:14" x14ac:dyDescent="0.25">
      <c r="B4" s="143">
        <v>1</v>
      </c>
      <c r="C4" s="93" t="s">
        <v>2572</v>
      </c>
      <c r="D4" s="144">
        <v>42594</v>
      </c>
      <c r="E4" s="58">
        <v>44480</v>
      </c>
      <c r="F4" s="5">
        <f>(E4-D4)/365</f>
        <v>5.1671232876712327</v>
      </c>
      <c r="G4" s="143">
        <v>3</v>
      </c>
      <c r="H4" s="9">
        <v>0.05</v>
      </c>
      <c r="I4" s="10">
        <f>(1-H4)/G4</f>
        <v>0.31666666666666665</v>
      </c>
      <c r="J4" s="60">
        <v>370870.5</v>
      </c>
      <c r="K4" s="60">
        <v>18543.53</v>
      </c>
      <c r="L4" s="49">
        <f t="shared" ref="L4:L10" si="0">J4*I4*F4</f>
        <v>606838.97246575344</v>
      </c>
      <c r="M4" s="49">
        <f t="shared" ref="M4:M10" si="1">MAX(J4-L4,0)</f>
        <v>0</v>
      </c>
      <c r="N4" s="49">
        <f>M4</f>
        <v>0</v>
      </c>
    </row>
    <row r="5" spans="2:14" x14ac:dyDescent="0.25">
      <c r="B5" s="143">
        <v>2</v>
      </c>
      <c r="C5" s="93" t="s">
        <v>2573</v>
      </c>
      <c r="D5" s="144">
        <v>42598</v>
      </c>
      <c r="E5" s="58">
        <v>44480</v>
      </c>
      <c r="F5" s="5">
        <f t="shared" ref="F5:F12" si="2">(E5-D5)/365</f>
        <v>5.1561643835616442</v>
      </c>
      <c r="G5" s="143">
        <v>3</v>
      </c>
      <c r="H5" s="9">
        <v>0.05</v>
      </c>
      <c r="I5" s="10">
        <f t="shared" ref="I5:I10" si="3">(1-H5)/G5</f>
        <v>0.31666666666666665</v>
      </c>
      <c r="J5" s="60">
        <v>35870</v>
      </c>
      <c r="K5" s="60">
        <v>4351.57</v>
      </c>
      <c r="L5" s="49">
        <f t="shared" si="0"/>
        <v>58568.011872146119</v>
      </c>
      <c r="M5" s="49">
        <f t="shared" si="1"/>
        <v>0</v>
      </c>
      <c r="N5" s="49">
        <f t="shared" ref="N5:N10" si="4">M5</f>
        <v>0</v>
      </c>
    </row>
    <row r="6" spans="2:14" x14ac:dyDescent="0.25">
      <c r="B6" s="143">
        <v>3</v>
      </c>
      <c r="C6" s="93" t="s">
        <v>2574</v>
      </c>
      <c r="D6" s="144">
        <v>43403</v>
      </c>
      <c r="E6" s="58">
        <v>44480</v>
      </c>
      <c r="F6" s="5">
        <f t="shared" si="2"/>
        <v>2.9506849315068493</v>
      </c>
      <c r="G6" s="143">
        <v>3</v>
      </c>
      <c r="H6" s="9">
        <v>0.05</v>
      </c>
      <c r="I6" s="10">
        <f t="shared" si="3"/>
        <v>0.31666666666666665</v>
      </c>
      <c r="J6" s="60">
        <v>166586.88</v>
      </c>
      <c r="K6" s="60">
        <v>90016.24</v>
      </c>
      <c r="L6" s="49">
        <f t="shared" si="0"/>
        <v>155656.04225753425</v>
      </c>
      <c r="M6" s="49">
        <f t="shared" si="1"/>
        <v>10930.837742465752</v>
      </c>
      <c r="N6" s="49">
        <f t="shared" si="4"/>
        <v>10930.837742465752</v>
      </c>
    </row>
    <row r="7" spans="2:14" x14ac:dyDescent="0.25">
      <c r="B7" s="143">
        <v>4</v>
      </c>
      <c r="C7" s="93" t="s">
        <v>2575</v>
      </c>
      <c r="D7" s="144">
        <v>43738</v>
      </c>
      <c r="E7" s="58">
        <v>44480</v>
      </c>
      <c r="F7" s="5">
        <f t="shared" si="2"/>
        <v>2.032876712328767</v>
      </c>
      <c r="G7" s="143">
        <v>3</v>
      </c>
      <c r="H7" s="9">
        <v>0.05</v>
      </c>
      <c r="I7" s="10">
        <f t="shared" si="3"/>
        <v>0.31666666666666665</v>
      </c>
      <c r="J7" s="60">
        <v>640150</v>
      </c>
      <c r="K7" s="60">
        <v>457337.67</v>
      </c>
      <c r="L7" s="49">
        <f t="shared" si="0"/>
        <v>412092.90867579903</v>
      </c>
      <c r="M7" s="49">
        <f t="shared" si="1"/>
        <v>228057.09132420097</v>
      </c>
      <c r="N7" s="49">
        <f t="shared" si="4"/>
        <v>228057.09132420097</v>
      </c>
    </row>
    <row r="8" spans="2:14" x14ac:dyDescent="0.25">
      <c r="B8" s="143">
        <v>5</v>
      </c>
      <c r="C8" s="93" t="s">
        <v>2576</v>
      </c>
      <c r="D8" s="144">
        <v>41518</v>
      </c>
      <c r="E8" s="58">
        <v>44480</v>
      </c>
      <c r="F8" s="5">
        <f t="shared" si="2"/>
        <v>8.1150684931506856</v>
      </c>
      <c r="G8" s="143">
        <v>3</v>
      </c>
      <c r="H8" s="9">
        <v>0.05</v>
      </c>
      <c r="I8" s="10">
        <f t="shared" si="3"/>
        <v>0.31666666666666665</v>
      </c>
      <c r="J8" s="60">
        <v>24000000</v>
      </c>
      <c r="K8" s="60">
        <v>1200000</v>
      </c>
      <c r="L8" s="49">
        <f t="shared" si="0"/>
        <v>61674520.547945209</v>
      </c>
      <c r="M8" s="49">
        <f t="shared" si="1"/>
        <v>0</v>
      </c>
      <c r="N8" s="49">
        <f t="shared" si="4"/>
        <v>0</v>
      </c>
    </row>
    <row r="9" spans="2:14" x14ac:dyDescent="0.25">
      <c r="B9" s="143">
        <v>6</v>
      </c>
      <c r="C9" s="93" t="s">
        <v>2577</v>
      </c>
      <c r="D9" s="144">
        <v>41820</v>
      </c>
      <c r="E9" s="58">
        <v>44480</v>
      </c>
      <c r="F9" s="5">
        <f t="shared" si="2"/>
        <v>7.2876712328767121</v>
      </c>
      <c r="G9" s="143">
        <v>3</v>
      </c>
      <c r="H9" s="9">
        <v>0.05</v>
      </c>
      <c r="I9" s="10">
        <f t="shared" si="3"/>
        <v>0.31666666666666665</v>
      </c>
      <c r="J9" s="60">
        <v>9329124</v>
      </c>
      <c r="K9" s="60">
        <v>466456.2</v>
      </c>
      <c r="L9" s="49">
        <f t="shared" si="0"/>
        <v>21529403.057534248</v>
      </c>
      <c r="M9" s="49">
        <f t="shared" si="1"/>
        <v>0</v>
      </c>
      <c r="N9" s="49">
        <f t="shared" si="4"/>
        <v>0</v>
      </c>
    </row>
    <row r="10" spans="2:14" x14ac:dyDescent="0.25">
      <c r="B10" s="143">
        <v>7</v>
      </c>
      <c r="C10" s="93" t="s">
        <v>2578</v>
      </c>
      <c r="D10" s="144">
        <v>41879</v>
      </c>
      <c r="E10" s="58">
        <v>44480</v>
      </c>
      <c r="F10" s="5">
        <f t="shared" si="2"/>
        <v>7.1260273972602741</v>
      </c>
      <c r="G10" s="143">
        <v>3</v>
      </c>
      <c r="H10" s="9">
        <v>0.05</v>
      </c>
      <c r="I10" s="10">
        <f t="shared" si="3"/>
        <v>0.31666666666666665</v>
      </c>
      <c r="J10" s="60">
        <v>47775</v>
      </c>
      <c r="K10" s="60">
        <v>2388.75</v>
      </c>
      <c r="L10" s="49">
        <f t="shared" si="0"/>
        <v>107807.88698630137</v>
      </c>
      <c r="M10" s="49">
        <f t="shared" si="1"/>
        <v>0</v>
      </c>
      <c r="N10" s="49">
        <f t="shared" si="4"/>
        <v>0</v>
      </c>
    </row>
    <row r="11" spans="2:14" x14ac:dyDescent="0.25">
      <c r="B11" s="143">
        <v>8</v>
      </c>
      <c r="C11" s="93" t="s">
        <v>2579</v>
      </c>
      <c r="D11" s="144">
        <v>43733</v>
      </c>
      <c r="E11" s="58">
        <v>44480</v>
      </c>
      <c r="F11" s="5">
        <f t="shared" si="2"/>
        <v>2.0465753424657533</v>
      </c>
      <c r="G11" s="143">
        <v>3</v>
      </c>
      <c r="H11" s="9">
        <v>0.05</v>
      </c>
      <c r="I11" s="10">
        <f t="shared" ref="I11:I12" si="5">(1-H11)/G11</f>
        <v>0.31666666666666665</v>
      </c>
      <c r="J11" s="60">
        <v>768180</v>
      </c>
      <c r="K11" s="60">
        <v>546809.93999999994</v>
      </c>
      <c r="L11" s="49">
        <f t="shared" ref="L11:L12" si="6">J11*I11*F11</f>
        <v>497843.77808219177</v>
      </c>
      <c r="M11" s="49">
        <f t="shared" ref="M11:M12" si="7">MAX(J11-L11,0)</f>
        <v>270336.22191780823</v>
      </c>
      <c r="N11" s="49">
        <f t="shared" ref="N11:N12" si="8">M11</f>
        <v>270336.22191780823</v>
      </c>
    </row>
    <row r="12" spans="2:14" x14ac:dyDescent="0.25">
      <c r="B12" s="143">
        <v>9</v>
      </c>
      <c r="C12" s="93" t="s">
        <v>2580</v>
      </c>
      <c r="D12" s="144">
        <v>43950</v>
      </c>
      <c r="E12" s="58">
        <v>44480</v>
      </c>
      <c r="F12" s="5">
        <f t="shared" si="2"/>
        <v>1.452054794520548</v>
      </c>
      <c r="G12" s="143">
        <v>3</v>
      </c>
      <c r="H12" s="9">
        <v>0.05</v>
      </c>
      <c r="I12" s="10">
        <f t="shared" si="5"/>
        <v>0.31666666666666665</v>
      </c>
      <c r="J12" s="60">
        <v>208041.08</v>
      </c>
      <c r="K12" s="60">
        <v>168513.27</v>
      </c>
      <c r="L12" s="49">
        <f t="shared" si="6"/>
        <v>95660.898429223744</v>
      </c>
      <c r="M12" s="49">
        <f t="shared" si="7"/>
        <v>112380.18157077624</v>
      </c>
      <c r="N12" s="49">
        <f t="shared" si="8"/>
        <v>112380.18157077624</v>
      </c>
    </row>
    <row r="13" spans="2:14" x14ac:dyDescent="0.25">
      <c r="B13" s="210" t="s">
        <v>90</v>
      </c>
      <c r="C13" s="211"/>
      <c r="D13" s="211"/>
      <c r="E13" s="211"/>
      <c r="F13" s="211"/>
      <c r="G13" s="211"/>
      <c r="H13" s="211"/>
      <c r="I13" s="212"/>
      <c r="J13" s="62">
        <f>SUM(J4:J12)</f>
        <v>35566597.459999993</v>
      </c>
      <c r="K13" s="62">
        <f>SUM(K4:K12)</f>
        <v>2954417.17</v>
      </c>
      <c r="L13" s="62"/>
      <c r="M13" s="62"/>
      <c r="N13" s="62">
        <f>SUM(N4:N12)</f>
        <v>621704.3325552512</v>
      </c>
    </row>
  </sheetData>
  <mergeCells count="2">
    <mergeCell ref="B2:N2"/>
    <mergeCell ref="B13:I13"/>
  </mergeCells>
  <pageMargins left="0.25" right="0.25" top="0.75" bottom="0.75" header="0.3" footer="0.3"/>
  <pageSetup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Q39"/>
  <sheetViews>
    <sheetView topLeftCell="F1" workbookViewId="0">
      <pane ySplit="3" topLeftCell="A24" activePane="bottomLeft" state="frozen"/>
      <selection pane="bottomLeft" activeCell="B2" sqref="B2:Q39"/>
    </sheetView>
  </sheetViews>
  <sheetFormatPr defaultRowHeight="15" x14ac:dyDescent="0.25"/>
  <cols>
    <col min="3" max="3" width="47.85546875" bestFit="1" customWidth="1"/>
    <col min="4" max="4" width="8.7109375" hidden="1" customWidth="1"/>
    <col min="5" max="5" width="10.28515625" hidden="1" customWidth="1"/>
    <col min="6" max="6" width="14.42578125" style="7" customWidth="1"/>
    <col min="7" max="7" width="12.7109375" customWidth="1"/>
    <col min="8" max="8" width="11.5703125" bestFit="1" customWidth="1"/>
    <col min="9" max="9" width="17.28515625" customWidth="1"/>
    <col min="11" max="11" width="13" customWidth="1"/>
    <col min="12" max="12" width="14.140625" customWidth="1"/>
    <col min="13" max="13" width="12.7109375" customWidth="1"/>
    <col min="14" max="14" width="13.28515625" customWidth="1"/>
    <col min="15" max="15" width="17.28515625" customWidth="1"/>
    <col min="16" max="16" width="12.42578125" hidden="1" customWidth="1"/>
    <col min="17" max="17" width="11.85546875" customWidth="1"/>
  </cols>
  <sheetData>
    <row r="2" spans="2:17" s="3" customFormat="1" ht="15.75" x14ac:dyDescent="0.25">
      <c r="B2" s="183" t="s">
        <v>2685</v>
      </c>
      <c r="C2" s="183"/>
      <c r="D2" s="183"/>
      <c r="E2" s="183"/>
      <c r="F2" s="183"/>
      <c r="G2" s="183"/>
      <c r="H2" s="183"/>
      <c r="I2" s="183"/>
      <c r="J2" s="183"/>
      <c r="K2" s="183"/>
      <c r="L2" s="183"/>
      <c r="M2" s="183"/>
      <c r="N2" s="183"/>
      <c r="O2" s="183"/>
      <c r="P2" s="183"/>
      <c r="Q2" s="183"/>
    </row>
    <row r="3" spans="2:17" s="3" customFormat="1" ht="60" x14ac:dyDescent="0.25">
      <c r="B3" s="15" t="s">
        <v>4</v>
      </c>
      <c r="C3" s="15" t="s">
        <v>5</v>
      </c>
      <c r="D3" s="15" t="s">
        <v>71</v>
      </c>
      <c r="E3" s="15" t="s">
        <v>70</v>
      </c>
      <c r="F3" s="15" t="s">
        <v>6</v>
      </c>
      <c r="G3" s="15" t="s">
        <v>7</v>
      </c>
      <c r="H3" s="15" t="s">
        <v>2682</v>
      </c>
      <c r="I3" s="15" t="s">
        <v>2681</v>
      </c>
      <c r="J3" s="15" t="s">
        <v>27</v>
      </c>
      <c r="K3" s="15" t="s">
        <v>9</v>
      </c>
      <c r="L3" s="15" t="s">
        <v>10</v>
      </c>
      <c r="M3" s="15" t="s">
        <v>51</v>
      </c>
      <c r="N3" s="15" t="s">
        <v>12</v>
      </c>
      <c r="O3" s="15" t="s">
        <v>28</v>
      </c>
      <c r="P3" s="15" t="s">
        <v>52</v>
      </c>
      <c r="Q3" s="15" t="s">
        <v>13</v>
      </c>
    </row>
    <row r="4" spans="2:17" x14ac:dyDescent="0.25">
      <c r="B4" s="143">
        <v>1</v>
      </c>
      <c r="C4" s="93" t="s">
        <v>2457</v>
      </c>
      <c r="D4" s="66">
        <v>1</v>
      </c>
      <c r="E4" s="143" t="s">
        <v>62</v>
      </c>
      <c r="F4" s="144">
        <v>39485</v>
      </c>
      <c r="G4" s="58">
        <v>44480</v>
      </c>
      <c r="H4" s="5">
        <f>(G4-F4)/365</f>
        <v>13.684931506849315</v>
      </c>
      <c r="I4" s="143">
        <v>8</v>
      </c>
      <c r="J4" s="9">
        <v>0.1</v>
      </c>
      <c r="K4" s="10">
        <f>(1-J4)/I4</f>
        <v>0.1125</v>
      </c>
      <c r="L4" s="60">
        <v>817377</v>
      </c>
      <c r="M4" s="60">
        <v>40868.85</v>
      </c>
      <c r="N4" s="61">
        <f t="shared" ref="N4:N38" si="0">L4*K4*H4</f>
        <v>1258396.6792808219</v>
      </c>
      <c r="O4" s="61">
        <f t="shared" ref="O4:O38" si="1">MAX(L4-N4,0)</f>
        <v>0</v>
      </c>
      <c r="P4" s="46">
        <v>0.05</v>
      </c>
      <c r="Q4" s="60">
        <f>IF(M4&lt;=0,0,IF(O4&lt;=J4*L4,J4*L4,O4*(1-P4)))</f>
        <v>81737.700000000012</v>
      </c>
    </row>
    <row r="5" spans="2:17" x14ac:dyDescent="0.25">
      <c r="B5" s="143">
        <v>2</v>
      </c>
      <c r="C5" s="93" t="s">
        <v>2458</v>
      </c>
      <c r="D5" s="66">
        <v>1</v>
      </c>
      <c r="E5" s="143" t="s">
        <v>62</v>
      </c>
      <c r="F5" s="144">
        <v>39507</v>
      </c>
      <c r="G5" s="58">
        <v>44480</v>
      </c>
      <c r="H5" s="5">
        <f t="shared" ref="H5:H38" si="2">(G5-F5)/365</f>
        <v>13.624657534246575</v>
      </c>
      <c r="I5" s="143">
        <v>5</v>
      </c>
      <c r="J5" s="9">
        <v>0.1</v>
      </c>
      <c r="K5" s="10">
        <f t="shared" ref="K5:K38" si="3">(1-J5)/I5</f>
        <v>0.18</v>
      </c>
      <c r="L5" s="60">
        <v>0</v>
      </c>
      <c r="M5" s="60">
        <v>0</v>
      </c>
      <c r="N5" s="61">
        <f t="shared" si="0"/>
        <v>0</v>
      </c>
      <c r="O5" s="61">
        <f t="shared" si="1"/>
        <v>0</v>
      </c>
      <c r="P5" s="46">
        <v>0.05</v>
      </c>
      <c r="Q5" s="60">
        <f t="shared" ref="Q5:Q38" si="4">IF(M5&lt;=0,0,IF(O5&lt;=J5*L5,J5*L5,O5*(1-P5)))</f>
        <v>0</v>
      </c>
    </row>
    <row r="6" spans="2:17" x14ac:dyDescent="0.25">
      <c r="B6" s="143">
        <v>3</v>
      </c>
      <c r="C6" s="93" t="s">
        <v>2459</v>
      </c>
      <c r="D6" s="66">
        <v>1</v>
      </c>
      <c r="E6" s="143" t="s">
        <v>62</v>
      </c>
      <c r="F6" s="144">
        <v>40296</v>
      </c>
      <c r="G6" s="58">
        <v>44480</v>
      </c>
      <c r="H6" s="5">
        <f t="shared" si="2"/>
        <v>11.463013698630137</v>
      </c>
      <c r="I6" s="143">
        <v>5</v>
      </c>
      <c r="J6" s="9">
        <v>0.1</v>
      </c>
      <c r="K6" s="10">
        <f t="shared" si="3"/>
        <v>0.18</v>
      </c>
      <c r="L6" s="60">
        <v>12300</v>
      </c>
      <c r="M6" s="60">
        <v>0</v>
      </c>
      <c r="N6" s="61">
        <f t="shared" si="0"/>
        <v>25379.112328767122</v>
      </c>
      <c r="O6" s="61">
        <f t="shared" si="1"/>
        <v>0</v>
      </c>
      <c r="P6" s="46">
        <v>0.05</v>
      </c>
      <c r="Q6" s="60">
        <f t="shared" si="4"/>
        <v>0</v>
      </c>
    </row>
    <row r="7" spans="2:17" x14ac:dyDescent="0.25">
      <c r="B7" s="143">
        <v>4</v>
      </c>
      <c r="C7" s="93" t="s">
        <v>2460</v>
      </c>
      <c r="D7" s="66">
        <v>0</v>
      </c>
      <c r="E7" s="143" t="s">
        <v>62</v>
      </c>
      <c r="F7" s="144">
        <v>40323</v>
      </c>
      <c r="G7" s="58">
        <v>44480</v>
      </c>
      <c r="H7" s="5">
        <f t="shared" si="2"/>
        <v>11.389041095890411</v>
      </c>
      <c r="I7" s="143">
        <v>8</v>
      </c>
      <c r="J7" s="9">
        <v>0.1</v>
      </c>
      <c r="K7" s="10">
        <f t="shared" si="3"/>
        <v>0.1125</v>
      </c>
      <c r="L7" s="60">
        <v>40865</v>
      </c>
      <c r="M7" s="60">
        <v>2043.25</v>
      </c>
      <c r="N7" s="61">
        <f t="shared" si="0"/>
        <v>52358.980993150682</v>
      </c>
      <c r="O7" s="61">
        <f t="shared" si="1"/>
        <v>0</v>
      </c>
      <c r="P7" s="46">
        <v>0.05</v>
      </c>
      <c r="Q7" s="60">
        <f t="shared" si="4"/>
        <v>4086.5</v>
      </c>
    </row>
    <row r="8" spans="2:17" x14ac:dyDescent="0.25">
      <c r="B8" s="143">
        <v>5</v>
      </c>
      <c r="C8" s="93" t="s">
        <v>2461</v>
      </c>
      <c r="D8" s="66">
        <v>0</v>
      </c>
      <c r="E8" s="143" t="s">
        <v>62</v>
      </c>
      <c r="F8" s="144">
        <v>40365</v>
      </c>
      <c r="G8" s="58">
        <v>44480</v>
      </c>
      <c r="H8" s="5">
        <f t="shared" si="2"/>
        <v>11.273972602739725</v>
      </c>
      <c r="I8" s="143">
        <v>8</v>
      </c>
      <c r="J8" s="9">
        <v>0.1</v>
      </c>
      <c r="K8" s="10">
        <f t="shared" si="3"/>
        <v>0.1125</v>
      </c>
      <c r="L8" s="60">
        <v>45205</v>
      </c>
      <c r="M8" s="60">
        <v>2260.25</v>
      </c>
      <c r="N8" s="61">
        <f t="shared" si="0"/>
        <v>57334.492294520547</v>
      </c>
      <c r="O8" s="61">
        <f t="shared" si="1"/>
        <v>0</v>
      </c>
      <c r="P8" s="46">
        <v>0.05</v>
      </c>
      <c r="Q8" s="60">
        <f t="shared" si="4"/>
        <v>4520.5</v>
      </c>
    </row>
    <row r="9" spans="2:17" x14ac:dyDescent="0.25">
      <c r="B9" s="143">
        <v>6</v>
      </c>
      <c r="C9" s="93" t="s">
        <v>2462</v>
      </c>
      <c r="D9" s="66">
        <v>1</v>
      </c>
      <c r="E9" s="143" t="s">
        <v>62</v>
      </c>
      <c r="F9" s="144">
        <v>40425</v>
      </c>
      <c r="G9" s="58">
        <v>44480</v>
      </c>
      <c r="H9" s="5">
        <f t="shared" si="2"/>
        <v>11.109589041095891</v>
      </c>
      <c r="I9" s="143">
        <v>8</v>
      </c>
      <c r="J9" s="9">
        <v>0.1</v>
      </c>
      <c r="K9" s="10">
        <f t="shared" si="3"/>
        <v>0.1125</v>
      </c>
      <c r="L9" s="60">
        <v>87652</v>
      </c>
      <c r="M9" s="60">
        <v>4382.6000000000004</v>
      </c>
      <c r="N9" s="61">
        <f t="shared" si="0"/>
        <v>109549.99109589042</v>
      </c>
      <c r="O9" s="61">
        <f t="shared" si="1"/>
        <v>0</v>
      </c>
      <c r="P9" s="46">
        <v>0.05</v>
      </c>
      <c r="Q9" s="60">
        <f t="shared" si="4"/>
        <v>8765.2000000000007</v>
      </c>
    </row>
    <row r="10" spans="2:17" x14ac:dyDescent="0.25">
      <c r="B10" s="143">
        <v>7</v>
      </c>
      <c r="C10" s="93" t="s">
        <v>2463</v>
      </c>
      <c r="D10" s="66">
        <v>1</v>
      </c>
      <c r="E10" s="143" t="s">
        <v>62</v>
      </c>
      <c r="F10" s="144">
        <v>40521</v>
      </c>
      <c r="G10" s="58">
        <v>44480</v>
      </c>
      <c r="H10" s="5">
        <f t="shared" si="2"/>
        <v>10.846575342465753</v>
      </c>
      <c r="I10" s="143">
        <v>8</v>
      </c>
      <c r="J10" s="9">
        <v>0.1</v>
      </c>
      <c r="K10" s="10">
        <f t="shared" si="3"/>
        <v>0.1125</v>
      </c>
      <c r="L10" s="60">
        <v>0</v>
      </c>
      <c r="M10" s="60">
        <v>0</v>
      </c>
      <c r="N10" s="61">
        <f t="shared" si="0"/>
        <v>0</v>
      </c>
      <c r="O10" s="61">
        <f t="shared" si="1"/>
        <v>0</v>
      </c>
      <c r="P10" s="46">
        <v>0.05</v>
      </c>
      <c r="Q10" s="60">
        <f t="shared" si="4"/>
        <v>0</v>
      </c>
    </row>
    <row r="11" spans="2:17" x14ac:dyDescent="0.25">
      <c r="B11" s="143">
        <v>8</v>
      </c>
      <c r="C11" s="93" t="s">
        <v>2464</v>
      </c>
      <c r="D11" s="66">
        <v>0</v>
      </c>
      <c r="E11" s="143" t="s">
        <v>62</v>
      </c>
      <c r="F11" s="144">
        <v>40540</v>
      </c>
      <c r="G11" s="58">
        <v>44480</v>
      </c>
      <c r="H11" s="5">
        <f t="shared" si="2"/>
        <v>10.794520547945206</v>
      </c>
      <c r="I11" s="143">
        <v>8</v>
      </c>
      <c r="J11" s="9">
        <v>0.1</v>
      </c>
      <c r="K11" s="10">
        <f t="shared" si="3"/>
        <v>0.1125</v>
      </c>
      <c r="L11" s="60">
        <v>288861</v>
      </c>
      <c r="M11" s="60">
        <v>14443.05</v>
      </c>
      <c r="N11" s="61">
        <f t="shared" si="0"/>
        <v>350788.05</v>
      </c>
      <c r="O11" s="61">
        <f t="shared" si="1"/>
        <v>0</v>
      </c>
      <c r="P11" s="46">
        <v>0.05</v>
      </c>
      <c r="Q11" s="60">
        <f t="shared" si="4"/>
        <v>28886.100000000002</v>
      </c>
    </row>
    <row r="12" spans="2:17" x14ac:dyDescent="0.25">
      <c r="B12" s="143">
        <v>9</v>
      </c>
      <c r="C12" s="93" t="s">
        <v>2465</v>
      </c>
      <c r="D12" s="66">
        <v>1</v>
      </c>
      <c r="E12" s="143" t="s">
        <v>62</v>
      </c>
      <c r="F12" s="144">
        <v>40571</v>
      </c>
      <c r="G12" s="58">
        <v>44480</v>
      </c>
      <c r="H12" s="5">
        <f t="shared" si="2"/>
        <v>10.70958904109589</v>
      </c>
      <c r="I12" s="143">
        <v>8</v>
      </c>
      <c r="J12" s="9">
        <v>0.1</v>
      </c>
      <c r="K12" s="10">
        <f t="shared" si="3"/>
        <v>0.1125</v>
      </c>
      <c r="L12" s="60">
        <v>39802</v>
      </c>
      <c r="M12" s="60">
        <v>1990.1</v>
      </c>
      <c r="N12" s="61">
        <f t="shared" si="0"/>
        <v>47954.594589041102</v>
      </c>
      <c r="O12" s="61">
        <f t="shared" si="1"/>
        <v>0</v>
      </c>
      <c r="P12" s="46">
        <v>0.05</v>
      </c>
      <c r="Q12" s="60">
        <f t="shared" si="4"/>
        <v>3980.2000000000003</v>
      </c>
    </row>
    <row r="13" spans="2:17" x14ac:dyDescent="0.25">
      <c r="B13" s="143">
        <v>10</v>
      </c>
      <c r="C13" s="93" t="s">
        <v>2466</v>
      </c>
      <c r="D13" s="66">
        <v>1</v>
      </c>
      <c r="E13" s="143" t="s">
        <v>62</v>
      </c>
      <c r="F13" s="144">
        <v>40818</v>
      </c>
      <c r="G13" s="58">
        <v>44480</v>
      </c>
      <c r="H13" s="5">
        <f t="shared" si="2"/>
        <v>10.032876712328767</v>
      </c>
      <c r="I13" s="143">
        <v>8</v>
      </c>
      <c r="J13" s="9">
        <v>0.1</v>
      </c>
      <c r="K13" s="10">
        <f t="shared" si="3"/>
        <v>0.1125</v>
      </c>
      <c r="L13" s="60">
        <v>40799</v>
      </c>
      <c r="M13" s="60">
        <v>3978.96</v>
      </c>
      <c r="N13" s="61">
        <f t="shared" si="0"/>
        <v>46049.7754109589</v>
      </c>
      <c r="O13" s="61">
        <f t="shared" si="1"/>
        <v>0</v>
      </c>
      <c r="P13" s="46">
        <v>0.05</v>
      </c>
      <c r="Q13" s="60">
        <f t="shared" si="4"/>
        <v>4079.9</v>
      </c>
    </row>
    <row r="14" spans="2:17" x14ac:dyDescent="0.25">
      <c r="B14" s="143">
        <v>11</v>
      </c>
      <c r="C14" s="93" t="s">
        <v>2466</v>
      </c>
      <c r="D14" s="66">
        <v>1</v>
      </c>
      <c r="E14" s="143" t="s">
        <v>62</v>
      </c>
      <c r="F14" s="144">
        <v>40791</v>
      </c>
      <c r="G14" s="58">
        <v>44480</v>
      </c>
      <c r="H14" s="5">
        <f t="shared" si="2"/>
        <v>10.106849315068493</v>
      </c>
      <c r="I14" s="143">
        <v>8</v>
      </c>
      <c r="J14" s="9">
        <v>0.1</v>
      </c>
      <c r="K14" s="10">
        <f t="shared" si="3"/>
        <v>0.1125</v>
      </c>
      <c r="L14" s="60">
        <v>40653</v>
      </c>
      <c r="M14" s="60">
        <v>3644.76</v>
      </c>
      <c r="N14" s="61">
        <f t="shared" si="0"/>
        <v>46223.29633561644</v>
      </c>
      <c r="O14" s="61">
        <f t="shared" si="1"/>
        <v>0</v>
      </c>
      <c r="P14" s="46">
        <v>0.05</v>
      </c>
      <c r="Q14" s="60">
        <f t="shared" si="4"/>
        <v>4065.3</v>
      </c>
    </row>
    <row r="15" spans="2:17" x14ac:dyDescent="0.25">
      <c r="B15" s="143">
        <v>12</v>
      </c>
      <c r="C15" s="93" t="s">
        <v>2467</v>
      </c>
      <c r="D15" s="66">
        <v>1</v>
      </c>
      <c r="E15" s="143" t="s">
        <v>62</v>
      </c>
      <c r="F15" s="144">
        <v>41039</v>
      </c>
      <c r="G15" s="58">
        <v>44480</v>
      </c>
      <c r="H15" s="5">
        <f t="shared" si="2"/>
        <v>9.4273972602739722</v>
      </c>
      <c r="I15" s="143">
        <v>8</v>
      </c>
      <c r="J15" s="9">
        <v>0.1</v>
      </c>
      <c r="K15" s="10">
        <f t="shared" si="3"/>
        <v>0.1125</v>
      </c>
      <c r="L15" s="60">
        <v>37137</v>
      </c>
      <c r="M15" s="60">
        <v>5689.99</v>
      </c>
      <c r="N15" s="61">
        <f t="shared" si="0"/>
        <v>39386.840856164388</v>
      </c>
      <c r="O15" s="61">
        <f t="shared" si="1"/>
        <v>0</v>
      </c>
      <c r="P15" s="46">
        <v>0.05</v>
      </c>
      <c r="Q15" s="60">
        <f t="shared" si="4"/>
        <v>3713.7000000000003</v>
      </c>
    </row>
    <row r="16" spans="2:17" x14ac:dyDescent="0.25">
      <c r="B16" s="143">
        <v>13</v>
      </c>
      <c r="C16" s="93" t="s">
        <v>2467</v>
      </c>
      <c r="D16" s="66">
        <v>1</v>
      </c>
      <c r="E16" s="143" t="s">
        <v>62</v>
      </c>
      <c r="F16" s="144">
        <v>41039</v>
      </c>
      <c r="G16" s="58">
        <v>44480</v>
      </c>
      <c r="H16" s="5">
        <f t="shared" si="2"/>
        <v>9.4273972602739722</v>
      </c>
      <c r="I16" s="143">
        <v>8</v>
      </c>
      <c r="J16" s="9">
        <v>0.1</v>
      </c>
      <c r="K16" s="10">
        <f t="shared" si="3"/>
        <v>0.1125</v>
      </c>
      <c r="L16" s="60">
        <v>37137</v>
      </c>
      <c r="M16" s="60">
        <v>5689.99</v>
      </c>
      <c r="N16" s="61">
        <f t="shared" si="0"/>
        <v>39386.840856164388</v>
      </c>
      <c r="O16" s="61">
        <f t="shared" si="1"/>
        <v>0</v>
      </c>
      <c r="P16" s="46">
        <v>0.05</v>
      </c>
      <c r="Q16" s="60">
        <f t="shared" si="4"/>
        <v>3713.7000000000003</v>
      </c>
    </row>
    <row r="17" spans="2:17" x14ac:dyDescent="0.25">
      <c r="B17" s="143">
        <v>14</v>
      </c>
      <c r="C17" s="93" t="s">
        <v>2467</v>
      </c>
      <c r="D17" s="66">
        <v>1</v>
      </c>
      <c r="E17" s="143" t="s">
        <v>62</v>
      </c>
      <c r="F17" s="144">
        <v>41039</v>
      </c>
      <c r="G17" s="58">
        <v>44480</v>
      </c>
      <c r="H17" s="5">
        <f t="shared" si="2"/>
        <v>9.4273972602739722</v>
      </c>
      <c r="I17" s="143">
        <v>8</v>
      </c>
      <c r="J17" s="9">
        <v>0.1</v>
      </c>
      <c r="K17" s="10">
        <f t="shared" si="3"/>
        <v>0.1125</v>
      </c>
      <c r="L17" s="60">
        <v>0</v>
      </c>
      <c r="M17" s="60">
        <v>0</v>
      </c>
      <c r="N17" s="61">
        <f t="shared" si="0"/>
        <v>0</v>
      </c>
      <c r="O17" s="61">
        <f t="shared" si="1"/>
        <v>0</v>
      </c>
      <c r="P17" s="46">
        <v>0.05</v>
      </c>
      <c r="Q17" s="60">
        <f t="shared" si="4"/>
        <v>0</v>
      </c>
    </row>
    <row r="18" spans="2:17" x14ac:dyDescent="0.25">
      <c r="B18" s="143">
        <v>15</v>
      </c>
      <c r="C18" s="93" t="s">
        <v>2467</v>
      </c>
      <c r="D18" s="66">
        <v>6</v>
      </c>
      <c r="E18" s="143" t="s">
        <v>62</v>
      </c>
      <c r="F18" s="144">
        <v>41039</v>
      </c>
      <c r="G18" s="58">
        <v>44480</v>
      </c>
      <c r="H18" s="5">
        <f t="shared" si="2"/>
        <v>9.4273972602739722</v>
      </c>
      <c r="I18" s="143">
        <v>8</v>
      </c>
      <c r="J18" s="9">
        <v>0.1</v>
      </c>
      <c r="K18" s="10">
        <f t="shared" si="3"/>
        <v>0.1125</v>
      </c>
      <c r="L18" s="60">
        <v>48337</v>
      </c>
      <c r="M18" s="60">
        <v>7406.05</v>
      </c>
      <c r="N18" s="61">
        <f t="shared" si="0"/>
        <v>51265.361404109593</v>
      </c>
      <c r="O18" s="61">
        <f t="shared" si="1"/>
        <v>0</v>
      </c>
      <c r="P18" s="46">
        <v>0.05</v>
      </c>
      <c r="Q18" s="60">
        <f t="shared" si="4"/>
        <v>4833.7</v>
      </c>
    </row>
    <row r="19" spans="2:17" x14ac:dyDescent="0.25">
      <c r="B19" s="143">
        <v>16</v>
      </c>
      <c r="C19" s="93" t="s">
        <v>2468</v>
      </c>
      <c r="D19" s="66">
        <v>1</v>
      </c>
      <c r="E19" s="143" t="s">
        <v>62</v>
      </c>
      <c r="F19" s="144">
        <v>41042</v>
      </c>
      <c r="G19" s="58">
        <v>44480</v>
      </c>
      <c r="H19" s="5">
        <f t="shared" si="2"/>
        <v>9.419178082191781</v>
      </c>
      <c r="I19" s="143">
        <v>8</v>
      </c>
      <c r="J19" s="9">
        <v>0.1</v>
      </c>
      <c r="K19" s="10">
        <f t="shared" si="3"/>
        <v>0.1125</v>
      </c>
      <c r="L19" s="60">
        <v>46597</v>
      </c>
      <c r="M19" s="60">
        <v>7144.33</v>
      </c>
      <c r="N19" s="61">
        <f t="shared" si="0"/>
        <v>49376.862123287676</v>
      </c>
      <c r="O19" s="61">
        <f t="shared" si="1"/>
        <v>0</v>
      </c>
      <c r="P19" s="46">
        <v>0.05</v>
      </c>
      <c r="Q19" s="60">
        <f t="shared" si="4"/>
        <v>4659.7</v>
      </c>
    </row>
    <row r="20" spans="2:17" x14ac:dyDescent="0.25">
      <c r="B20" s="143">
        <v>17</v>
      </c>
      <c r="C20" s="93" t="s">
        <v>2467</v>
      </c>
      <c r="D20" s="66">
        <v>1</v>
      </c>
      <c r="E20" s="143" t="s">
        <v>62</v>
      </c>
      <c r="F20" s="144">
        <v>41069</v>
      </c>
      <c r="G20" s="58">
        <v>44480</v>
      </c>
      <c r="H20" s="5">
        <f t="shared" si="2"/>
        <v>9.3452054794520549</v>
      </c>
      <c r="I20" s="143">
        <v>8</v>
      </c>
      <c r="J20" s="9">
        <v>0.1</v>
      </c>
      <c r="K20" s="10">
        <f t="shared" si="3"/>
        <v>0.1125</v>
      </c>
      <c r="L20" s="60">
        <v>41030</v>
      </c>
      <c r="M20" s="60">
        <v>6611.45</v>
      </c>
      <c r="N20" s="61">
        <f t="shared" si="0"/>
        <v>43136.300342465751</v>
      </c>
      <c r="O20" s="61">
        <f t="shared" si="1"/>
        <v>0</v>
      </c>
      <c r="P20" s="46">
        <v>0.05</v>
      </c>
      <c r="Q20" s="60">
        <f t="shared" si="4"/>
        <v>4103</v>
      </c>
    </row>
    <row r="21" spans="2:17" x14ac:dyDescent="0.25">
      <c r="B21" s="143">
        <v>18</v>
      </c>
      <c r="C21" s="93" t="s">
        <v>2469</v>
      </c>
      <c r="D21" s="66">
        <v>0</v>
      </c>
      <c r="E21" s="143" t="s">
        <v>62</v>
      </c>
      <c r="F21" s="144">
        <v>41106</v>
      </c>
      <c r="G21" s="58">
        <v>44480</v>
      </c>
      <c r="H21" s="5">
        <f t="shared" si="2"/>
        <v>9.2438356164383571</v>
      </c>
      <c r="I21" s="143">
        <v>8</v>
      </c>
      <c r="J21" s="9">
        <v>0.1</v>
      </c>
      <c r="K21" s="10">
        <f t="shared" si="3"/>
        <v>0.1125</v>
      </c>
      <c r="L21" s="60">
        <v>47950</v>
      </c>
      <c r="M21" s="60">
        <v>8119.51</v>
      </c>
      <c r="N21" s="61">
        <f t="shared" si="0"/>
        <v>49864.715753424665</v>
      </c>
      <c r="O21" s="61">
        <f t="shared" si="1"/>
        <v>0</v>
      </c>
      <c r="P21" s="46">
        <v>0.05</v>
      </c>
      <c r="Q21" s="60">
        <f t="shared" si="4"/>
        <v>4795</v>
      </c>
    </row>
    <row r="22" spans="2:17" x14ac:dyDescent="0.25">
      <c r="B22" s="143">
        <v>19</v>
      </c>
      <c r="C22" s="93" t="s">
        <v>2470</v>
      </c>
      <c r="D22" s="66">
        <v>1</v>
      </c>
      <c r="E22" s="143" t="s">
        <v>62</v>
      </c>
      <c r="F22" s="144">
        <v>41125</v>
      </c>
      <c r="G22" s="58">
        <v>44480</v>
      </c>
      <c r="H22" s="5">
        <f t="shared" si="2"/>
        <v>9.1917808219178081</v>
      </c>
      <c r="I22" s="143">
        <v>8</v>
      </c>
      <c r="J22" s="9">
        <v>0.1</v>
      </c>
      <c r="K22" s="10">
        <f t="shared" si="3"/>
        <v>0.1125</v>
      </c>
      <c r="L22" s="60">
        <v>4006</v>
      </c>
      <c r="M22" s="60">
        <v>0</v>
      </c>
      <c r="N22" s="61">
        <f t="shared" si="0"/>
        <v>4142.5058219178081</v>
      </c>
      <c r="O22" s="61">
        <f t="shared" si="1"/>
        <v>0</v>
      </c>
      <c r="P22" s="46">
        <v>0.05</v>
      </c>
      <c r="Q22" s="60">
        <f t="shared" si="4"/>
        <v>0</v>
      </c>
    </row>
    <row r="23" spans="2:17" x14ac:dyDescent="0.25">
      <c r="B23" s="143">
        <v>20</v>
      </c>
      <c r="C23" s="93" t="s">
        <v>2471</v>
      </c>
      <c r="D23" s="66">
        <v>1</v>
      </c>
      <c r="E23" s="143" t="s">
        <v>62</v>
      </c>
      <c r="F23" s="144">
        <v>41130</v>
      </c>
      <c r="G23" s="58">
        <v>44480</v>
      </c>
      <c r="H23" s="5">
        <f t="shared" si="2"/>
        <v>9.1780821917808222</v>
      </c>
      <c r="I23" s="143">
        <v>8</v>
      </c>
      <c r="J23" s="9">
        <v>0.1</v>
      </c>
      <c r="K23" s="10">
        <f t="shared" si="3"/>
        <v>0.1125</v>
      </c>
      <c r="L23" s="60">
        <v>42736</v>
      </c>
      <c r="M23" s="60">
        <v>7606.77</v>
      </c>
      <c r="N23" s="61">
        <f t="shared" si="0"/>
        <v>44126.383561643837</v>
      </c>
      <c r="O23" s="61">
        <f t="shared" si="1"/>
        <v>0</v>
      </c>
      <c r="P23" s="46">
        <v>0.05</v>
      </c>
      <c r="Q23" s="60">
        <f t="shared" si="4"/>
        <v>4273.6000000000004</v>
      </c>
    </row>
    <row r="24" spans="2:17" x14ac:dyDescent="0.25">
      <c r="B24" s="143">
        <v>21</v>
      </c>
      <c r="C24" s="93" t="s">
        <v>2472</v>
      </c>
      <c r="D24" s="66">
        <v>1</v>
      </c>
      <c r="E24" s="143" t="s">
        <v>62</v>
      </c>
      <c r="F24" s="144">
        <v>40835</v>
      </c>
      <c r="G24" s="58">
        <v>44480</v>
      </c>
      <c r="H24" s="5">
        <f t="shared" si="2"/>
        <v>9.9863013698630141</v>
      </c>
      <c r="I24" s="143">
        <v>8</v>
      </c>
      <c r="J24" s="9">
        <v>0.1</v>
      </c>
      <c r="K24" s="10">
        <f t="shared" si="3"/>
        <v>0.1125</v>
      </c>
      <c r="L24" s="60">
        <v>1222308</v>
      </c>
      <c r="M24" s="60">
        <v>61115.4</v>
      </c>
      <c r="N24" s="61">
        <f t="shared" si="0"/>
        <v>1373212.8061643837</v>
      </c>
      <c r="O24" s="61">
        <f t="shared" si="1"/>
        <v>0</v>
      </c>
      <c r="P24" s="46">
        <v>0.05</v>
      </c>
      <c r="Q24" s="60">
        <f t="shared" si="4"/>
        <v>122230.8</v>
      </c>
    </row>
    <row r="25" spans="2:17" x14ac:dyDescent="0.25">
      <c r="B25" s="143">
        <v>22</v>
      </c>
      <c r="C25" s="93" t="s">
        <v>2473</v>
      </c>
      <c r="D25" s="66">
        <v>1</v>
      </c>
      <c r="E25" s="143" t="s">
        <v>62</v>
      </c>
      <c r="F25" s="144">
        <v>40864</v>
      </c>
      <c r="G25" s="58">
        <v>44480</v>
      </c>
      <c r="H25" s="5">
        <f t="shared" si="2"/>
        <v>9.9068493150684933</v>
      </c>
      <c r="I25" s="143">
        <v>8</v>
      </c>
      <c r="J25" s="9">
        <v>0.1</v>
      </c>
      <c r="K25" s="10">
        <f t="shared" si="3"/>
        <v>0.1125</v>
      </c>
      <c r="L25" s="60">
        <v>44750</v>
      </c>
      <c r="M25" s="60">
        <v>4732.72</v>
      </c>
      <c r="N25" s="61">
        <f t="shared" si="0"/>
        <v>49874.794520547948</v>
      </c>
      <c r="O25" s="61">
        <f t="shared" si="1"/>
        <v>0</v>
      </c>
      <c r="P25" s="46">
        <v>0.05</v>
      </c>
      <c r="Q25" s="60">
        <f t="shared" si="4"/>
        <v>4475</v>
      </c>
    </row>
    <row r="26" spans="2:17" x14ac:dyDescent="0.25">
      <c r="B26" s="143">
        <v>23</v>
      </c>
      <c r="C26" s="93" t="s">
        <v>2474</v>
      </c>
      <c r="D26" s="66">
        <v>1</v>
      </c>
      <c r="E26" s="143" t="s">
        <v>62</v>
      </c>
      <c r="F26" s="144">
        <v>40634</v>
      </c>
      <c r="G26" s="58">
        <v>44480</v>
      </c>
      <c r="H26" s="5">
        <f t="shared" si="2"/>
        <v>10.536986301369863</v>
      </c>
      <c r="I26" s="143">
        <v>8</v>
      </c>
      <c r="J26" s="9">
        <v>0.1</v>
      </c>
      <c r="K26" s="10">
        <f t="shared" si="3"/>
        <v>0.1125</v>
      </c>
      <c r="L26" s="60">
        <v>297007</v>
      </c>
      <c r="M26" s="60">
        <v>14850.35</v>
      </c>
      <c r="N26" s="61">
        <f t="shared" si="0"/>
        <v>352075.35267123289</v>
      </c>
      <c r="O26" s="61">
        <f t="shared" si="1"/>
        <v>0</v>
      </c>
      <c r="P26" s="46">
        <v>0.05</v>
      </c>
      <c r="Q26" s="60">
        <f t="shared" si="4"/>
        <v>29700.7</v>
      </c>
    </row>
    <row r="27" spans="2:17" x14ac:dyDescent="0.25">
      <c r="B27" s="143">
        <v>24</v>
      </c>
      <c r="C27" s="93" t="s">
        <v>2475</v>
      </c>
      <c r="D27" s="66">
        <v>1</v>
      </c>
      <c r="E27" s="143" t="s">
        <v>62</v>
      </c>
      <c r="F27" s="144">
        <v>40918</v>
      </c>
      <c r="G27" s="58">
        <v>44480</v>
      </c>
      <c r="H27" s="5">
        <f t="shared" si="2"/>
        <v>9.7589041095890412</v>
      </c>
      <c r="I27" s="143">
        <v>8</v>
      </c>
      <c r="J27" s="9">
        <v>0.1</v>
      </c>
      <c r="K27" s="10">
        <f t="shared" si="3"/>
        <v>0.1125</v>
      </c>
      <c r="L27" s="60">
        <v>6200</v>
      </c>
      <c r="M27" s="60">
        <v>0</v>
      </c>
      <c r="N27" s="61">
        <f t="shared" si="0"/>
        <v>6806.8356164383558</v>
      </c>
      <c r="O27" s="61">
        <f t="shared" si="1"/>
        <v>0</v>
      </c>
      <c r="P27" s="46">
        <v>0.05</v>
      </c>
      <c r="Q27" s="60">
        <f t="shared" si="4"/>
        <v>0</v>
      </c>
    </row>
    <row r="28" spans="2:17" x14ac:dyDescent="0.25">
      <c r="B28" s="143">
        <v>25</v>
      </c>
      <c r="C28" s="93" t="s">
        <v>2476</v>
      </c>
      <c r="D28" s="66">
        <v>1</v>
      </c>
      <c r="E28" s="143" t="s">
        <v>62</v>
      </c>
      <c r="F28" s="144">
        <v>41258</v>
      </c>
      <c r="G28" s="58">
        <v>44480</v>
      </c>
      <c r="H28" s="5">
        <f t="shared" si="2"/>
        <v>8.8273972602739725</v>
      </c>
      <c r="I28" s="143">
        <v>8</v>
      </c>
      <c r="J28" s="9">
        <v>0.1</v>
      </c>
      <c r="K28" s="10">
        <f t="shared" si="3"/>
        <v>0.1125</v>
      </c>
      <c r="L28" s="60">
        <v>940682</v>
      </c>
      <c r="M28" s="60">
        <v>47034.1</v>
      </c>
      <c r="N28" s="61">
        <f t="shared" si="0"/>
        <v>934174.54232876713</v>
      </c>
      <c r="O28" s="61">
        <f t="shared" si="1"/>
        <v>6507.4576712328708</v>
      </c>
      <c r="P28" s="46">
        <v>0.05</v>
      </c>
      <c r="Q28" s="60">
        <f t="shared" si="4"/>
        <v>94068.200000000012</v>
      </c>
    </row>
    <row r="29" spans="2:17" x14ac:dyDescent="0.25">
      <c r="B29" s="143">
        <v>26</v>
      </c>
      <c r="C29" s="93" t="s">
        <v>2477</v>
      </c>
      <c r="D29" s="66">
        <v>6</v>
      </c>
      <c r="E29" s="143" t="s">
        <v>62</v>
      </c>
      <c r="F29" s="144">
        <v>39728</v>
      </c>
      <c r="G29" s="58">
        <v>44480</v>
      </c>
      <c r="H29" s="5">
        <f t="shared" si="2"/>
        <v>13.019178082191781</v>
      </c>
      <c r="I29" s="143">
        <v>8</v>
      </c>
      <c r="J29" s="9">
        <v>0.1</v>
      </c>
      <c r="K29" s="10">
        <f t="shared" si="3"/>
        <v>0.1125</v>
      </c>
      <c r="L29" s="60">
        <v>826810</v>
      </c>
      <c r="M29" s="60">
        <v>41340.5</v>
      </c>
      <c r="N29" s="61">
        <f t="shared" si="0"/>
        <v>1210993.4958904108</v>
      </c>
      <c r="O29" s="61">
        <f t="shared" si="1"/>
        <v>0</v>
      </c>
      <c r="P29" s="46">
        <v>0.05</v>
      </c>
      <c r="Q29" s="60">
        <f t="shared" si="4"/>
        <v>82681</v>
      </c>
    </row>
    <row r="30" spans="2:17" x14ac:dyDescent="0.25">
      <c r="B30" s="143">
        <v>27</v>
      </c>
      <c r="C30" s="93" t="s">
        <v>2478</v>
      </c>
      <c r="D30" s="66">
        <v>1</v>
      </c>
      <c r="E30" s="143" t="s">
        <v>62</v>
      </c>
      <c r="F30" s="144">
        <v>40247</v>
      </c>
      <c r="G30" s="58">
        <v>44480</v>
      </c>
      <c r="H30" s="5">
        <f t="shared" si="2"/>
        <v>11.597260273972603</v>
      </c>
      <c r="I30" s="143">
        <v>8</v>
      </c>
      <c r="J30" s="9">
        <v>0.1</v>
      </c>
      <c r="K30" s="10">
        <f t="shared" si="3"/>
        <v>0.1125</v>
      </c>
      <c r="L30" s="60">
        <v>862185</v>
      </c>
      <c r="M30" s="60">
        <v>43109.25</v>
      </c>
      <c r="N30" s="61">
        <f t="shared" si="0"/>
        <v>1124885.6830479451</v>
      </c>
      <c r="O30" s="61">
        <f t="shared" si="1"/>
        <v>0</v>
      </c>
      <c r="P30" s="46">
        <v>0.05</v>
      </c>
      <c r="Q30" s="60">
        <f t="shared" si="4"/>
        <v>86218.5</v>
      </c>
    </row>
    <row r="31" spans="2:17" x14ac:dyDescent="0.25">
      <c r="B31" s="143">
        <v>28</v>
      </c>
      <c r="C31" s="93" t="s">
        <v>2479</v>
      </c>
      <c r="D31" s="66">
        <v>1</v>
      </c>
      <c r="E31" s="143" t="s">
        <v>62</v>
      </c>
      <c r="F31" s="144">
        <v>40506</v>
      </c>
      <c r="G31" s="58">
        <v>44480</v>
      </c>
      <c r="H31" s="5">
        <f t="shared" si="2"/>
        <v>10.887671232876713</v>
      </c>
      <c r="I31" s="143">
        <v>8</v>
      </c>
      <c r="J31" s="9">
        <v>0.1</v>
      </c>
      <c r="K31" s="10">
        <f t="shared" si="3"/>
        <v>0.1125</v>
      </c>
      <c r="L31" s="60">
        <v>490470</v>
      </c>
      <c r="M31" s="60">
        <v>24523.5</v>
      </c>
      <c r="N31" s="61">
        <f t="shared" si="0"/>
        <v>600758.56232876715</v>
      </c>
      <c r="O31" s="61">
        <f t="shared" si="1"/>
        <v>0</v>
      </c>
      <c r="P31" s="46">
        <v>0.05</v>
      </c>
      <c r="Q31" s="60">
        <f t="shared" si="4"/>
        <v>49047</v>
      </c>
    </row>
    <row r="32" spans="2:17" x14ac:dyDescent="0.25">
      <c r="B32" s="143">
        <v>29</v>
      </c>
      <c r="C32" s="93" t="s">
        <v>2480</v>
      </c>
      <c r="D32" s="66">
        <v>1</v>
      </c>
      <c r="E32" s="143" t="s">
        <v>62</v>
      </c>
      <c r="F32" s="144">
        <v>41473</v>
      </c>
      <c r="G32" s="58">
        <v>44480</v>
      </c>
      <c r="H32" s="5">
        <f t="shared" si="2"/>
        <v>8.2383561643835623</v>
      </c>
      <c r="I32" s="143">
        <v>8</v>
      </c>
      <c r="J32" s="9">
        <v>0.1</v>
      </c>
      <c r="K32" s="10">
        <f t="shared" si="3"/>
        <v>0.1125</v>
      </c>
      <c r="L32" s="60">
        <v>1854609</v>
      </c>
      <c r="M32" s="60">
        <v>148928.29999999999</v>
      </c>
      <c r="N32" s="61">
        <f t="shared" si="0"/>
        <v>1718879.567363014</v>
      </c>
      <c r="O32" s="61">
        <f t="shared" si="1"/>
        <v>135729.43263698602</v>
      </c>
      <c r="P32" s="46">
        <v>0.05</v>
      </c>
      <c r="Q32" s="60">
        <f t="shared" si="4"/>
        <v>185460.90000000002</v>
      </c>
    </row>
    <row r="33" spans="2:17" x14ac:dyDescent="0.25">
      <c r="B33" s="143">
        <v>30</v>
      </c>
      <c r="C33" s="93" t="s">
        <v>2481</v>
      </c>
      <c r="D33" s="66">
        <v>1</v>
      </c>
      <c r="E33" s="143" t="s">
        <v>62</v>
      </c>
      <c r="F33" s="144">
        <v>42710</v>
      </c>
      <c r="G33" s="58">
        <v>44480</v>
      </c>
      <c r="H33" s="5">
        <f t="shared" si="2"/>
        <v>4.8493150684931505</v>
      </c>
      <c r="I33" s="143">
        <v>8</v>
      </c>
      <c r="J33" s="9">
        <v>0.1</v>
      </c>
      <c r="K33" s="10">
        <f t="shared" si="3"/>
        <v>0.1125</v>
      </c>
      <c r="L33" s="60">
        <v>15000</v>
      </c>
      <c r="M33" s="60">
        <v>10605.08</v>
      </c>
      <c r="N33" s="61">
        <f t="shared" si="0"/>
        <v>8183.2191780821913</v>
      </c>
      <c r="O33" s="61">
        <f t="shared" si="1"/>
        <v>6816.7808219178087</v>
      </c>
      <c r="P33" s="46">
        <v>0.05</v>
      </c>
      <c r="Q33" s="60">
        <f t="shared" si="4"/>
        <v>6475.9417808219177</v>
      </c>
    </row>
    <row r="34" spans="2:17" x14ac:dyDescent="0.25">
      <c r="B34" s="143">
        <v>31</v>
      </c>
      <c r="C34" s="93" t="s">
        <v>2482</v>
      </c>
      <c r="D34" s="66">
        <v>1</v>
      </c>
      <c r="E34" s="143" t="s">
        <v>62</v>
      </c>
      <c r="F34" s="144">
        <v>43251</v>
      </c>
      <c r="G34" s="58">
        <v>44480</v>
      </c>
      <c r="H34" s="5">
        <f t="shared" si="2"/>
        <v>3.3671232876712329</v>
      </c>
      <c r="I34" s="143">
        <v>8</v>
      </c>
      <c r="J34" s="9">
        <v>0.1</v>
      </c>
      <c r="K34" s="10">
        <f t="shared" si="3"/>
        <v>0.1125</v>
      </c>
      <c r="L34" s="60">
        <v>2012922</v>
      </c>
      <c r="M34" s="60">
        <v>1315738.07</v>
      </c>
      <c r="N34" s="61">
        <f t="shared" si="0"/>
        <v>762497.61102739733</v>
      </c>
      <c r="O34" s="61">
        <f t="shared" si="1"/>
        <v>1250424.3889726028</v>
      </c>
      <c r="P34" s="46">
        <v>0.05</v>
      </c>
      <c r="Q34" s="60">
        <f t="shared" si="4"/>
        <v>1187903.1695239726</v>
      </c>
    </row>
    <row r="35" spans="2:17" x14ac:dyDescent="0.25">
      <c r="B35" s="143">
        <v>32</v>
      </c>
      <c r="C35" s="93" t="s">
        <v>2483</v>
      </c>
      <c r="D35" s="66">
        <v>1</v>
      </c>
      <c r="E35" s="143" t="s">
        <v>62</v>
      </c>
      <c r="F35" s="144">
        <v>43717</v>
      </c>
      <c r="G35" s="58">
        <v>44480</v>
      </c>
      <c r="H35" s="5">
        <f t="shared" si="2"/>
        <v>2.0904109589041098</v>
      </c>
      <c r="I35" s="143">
        <v>8</v>
      </c>
      <c r="J35" s="9">
        <v>0.1</v>
      </c>
      <c r="K35" s="10">
        <f t="shared" si="3"/>
        <v>0.1125</v>
      </c>
      <c r="L35" s="60">
        <v>392000</v>
      </c>
      <c r="M35" s="60">
        <v>319367.31</v>
      </c>
      <c r="N35" s="61">
        <f t="shared" si="0"/>
        <v>92187.123287671246</v>
      </c>
      <c r="O35" s="61">
        <f t="shared" si="1"/>
        <v>299812.87671232875</v>
      </c>
      <c r="P35" s="46">
        <v>0.05</v>
      </c>
      <c r="Q35" s="60">
        <f t="shared" si="4"/>
        <v>284822.23287671228</v>
      </c>
    </row>
    <row r="36" spans="2:17" x14ac:dyDescent="0.25">
      <c r="B36" s="143">
        <v>33</v>
      </c>
      <c r="C36" s="93" t="s">
        <v>2484</v>
      </c>
      <c r="D36" s="66">
        <v>5</v>
      </c>
      <c r="E36" s="143" t="s">
        <v>62</v>
      </c>
      <c r="F36" s="144">
        <v>43843</v>
      </c>
      <c r="G36" s="58">
        <v>44480</v>
      </c>
      <c r="H36" s="5">
        <f t="shared" si="2"/>
        <v>1.7452054794520548</v>
      </c>
      <c r="I36" s="143">
        <v>8</v>
      </c>
      <c r="J36" s="9">
        <v>0.1</v>
      </c>
      <c r="K36" s="10">
        <f t="shared" si="3"/>
        <v>0.1125</v>
      </c>
      <c r="L36" s="60">
        <v>290000</v>
      </c>
      <c r="M36" s="60">
        <v>248126.65</v>
      </c>
      <c r="N36" s="61">
        <f t="shared" si="0"/>
        <v>56937.32876712329</v>
      </c>
      <c r="O36" s="61">
        <f t="shared" si="1"/>
        <v>233062.67123287672</v>
      </c>
      <c r="P36" s="46">
        <v>0.05</v>
      </c>
      <c r="Q36" s="60">
        <f t="shared" si="4"/>
        <v>221409.53767123286</v>
      </c>
    </row>
    <row r="37" spans="2:17" x14ac:dyDescent="0.25">
      <c r="B37" s="143">
        <v>34</v>
      </c>
      <c r="C37" s="93" t="s">
        <v>2485</v>
      </c>
      <c r="D37" s="66">
        <v>1</v>
      </c>
      <c r="E37" s="143" t="s">
        <v>62</v>
      </c>
      <c r="F37" s="144">
        <v>43724</v>
      </c>
      <c r="G37" s="58">
        <v>44480</v>
      </c>
      <c r="H37" s="5">
        <f t="shared" si="2"/>
        <v>2.0712328767123287</v>
      </c>
      <c r="I37" s="143">
        <v>8</v>
      </c>
      <c r="J37" s="9">
        <v>0.1</v>
      </c>
      <c r="K37" s="10">
        <f t="shared" si="3"/>
        <v>0.1125</v>
      </c>
      <c r="L37" s="60">
        <v>3794609</v>
      </c>
      <c r="M37" s="60">
        <v>3100137.1</v>
      </c>
      <c r="N37" s="61">
        <f t="shared" si="0"/>
        <v>884195.87794520543</v>
      </c>
      <c r="O37" s="61">
        <f t="shared" si="1"/>
        <v>2910413.1220547948</v>
      </c>
      <c r="P37" s="46">
        <v>0.05</v>
      </c>
      <c r="Q37" s="60">
        <f t="shared" si="4"/>
        <v>2764892.4659520551</v>
      </c>
    </row>
    <row r="38" spans="2:17" x14ac:dyDescent="0.25">
      <c r="B38" s="143">
        <v>35</v>
      </c>
      <c r="C38" s="93" t="s">
        <v>2486</v>
      </c>
      <c r="D38" s="66">
        <v>1</v>
      </c>
      <c r="E38" s="143" t="s">
        <v>62</v>
      </c>
      <c r="F38" s="144">
        <v>42217</v>
      </c>
      <c r="G38" s="58">
        <v>44480</v>
      </c>
      <c r="H38" s="5">
        <f t="shared" si="2"/>
        <v>6.2</v>
      </c>
      <c r="I38" s="143">
        <v>8</v>
      </c>
      <c r="J38" s="9">
        <v>0.1</v>
      </c>
      <c r="K38" s="10">
        <f t="shared" si="3"/>
        <v>0.1125</v>
      </c>
      <c r="L38" s="60">
        <v>1982650</v>
      </c>
      <c r="M38" s="60">
        <v>1271018.92</v>
      </c>
      <c r="N38" s="61">
        <f t="shared" si="0"/>
        <v>1382898.375</v>
      </c>
      <c r="O38" s="61">
        <f t="shared" si="1"/>
        <v>599751.625</v>
      </c>
      <c r="P38" s="46">
        <v>0.05</v>
      </c>
      <c r="Q38" s="60">
        <f t="shared" si="4"/>
        <v>569764.04374999995</v>
      </c>
    </row>
    <row r="39" spans="2:17" s="45" customFormat="1" x14ac:dyDescent="0.25">
      <c r="B39" s="210" t="s">
        <v>90</v>
      </c>
      <c r="C39" s="211"/>
      <c r="D39" s="211"/>
      <c r="E39" s="211"/>
      <c r="F39" s="211"/>
      <c r="G39" s="211"/>
      <c r="H39" s="211"/>
      <c r="I39" s="211"/>
      <c r="J39" s="211"/>
      <c r="K39" s="212"/>
      <c r="L39" s="69">
        <f>SUM(L4:L38)</f>
        <v>16750646</v>
      </c>
      <c r="M39" s="69">
        <f>SUM(M4:M38)</f>
        <v>6772507.1600000001</v>
      </c>
      <c r="N39" s="62"/>
      <c r="O39" s="62"/>
      <c r="P39" s="43"/>
      <c r="Q39" s="62">
        <f>SUM(Q4:Q38)</f>
        <v>5859363.2915547946</v>
      </c>
    </row>
  </sheetData>
  <autoFilter ref="B3:Q39"/>
  <mergeCells count="2">
    <mergeCell ref="B2:Q2"/>
    <mergeCell ref="B39:K39"/>
  </mergeCells>
  <pageMargins left="0.25" right="0.25" top="0.75" bottom="0.75" header="0.3" footer="0.3"/>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Q982"/>
  <sheetViews>
    <sheetView topLeftCell="C1" workbookViewId="0">
      <pane ySplit="3" topLeftCell="A416" activePane="bottomLeft" state="frozen"/>
      <selection pane="bottomLeft" activeCell="B2" sqref="B2:Q431"/>
    </sheetView>
  </sheetViews>
  <sheetFormatPr defaultRowHeight="15" x14ac:dyDescent="0.25"/>
  <cols>
    <col min="3" max="3" width="39" customWidth="1"/>
    <col min="4" max="4" width="8.7109375" hidden="1" customWidth="1"/>
    <col min="5" max="5" width="10.28515625" hidden="1" customWidth="1"/>
    <col min="6" max="6" width="14" style="7" customWidth="1"/>
    <col min="7" max="7" width="12.140625" customWidth="1"/>
    <col min="8" max="8" width="11.5703125" bestFit="1" customWidth="1"/>
    <col min="9" max="9" width="16.7109375" customWidth="1"/>
    <col min="11" max="11" width="14.140625" customWidth="1"/>
    <col min="12" max="12" width="16" style="44" customWidth="1"/>
    <col min="13" max="13" width="13.140625" style="44" customWidth="1"/>
    <col min="14" max="14" width="14.140625" customWidth="1"/>
    <col min="15" max="15" width="14" customWidth="1"/>
    <col min="16" max="16" width="20.5703125" style="53" hidden="1" customWidth="1"/>
    <col min="17" max="17" width="14.140625" customWidth="1"/>
  </cols>
  <sheetData>
    <row r="2" spans="2:17" s="3" customFormat="1" ht="15.75" x14ac:dyDescent="0.25">
      <c r="B2" s="183" t="s">
        <v>2686</v>
      </c>
      <c r="C2" s="183"/>
      <c r="D2" s="183"/>
      <c r="E2" s="183"/>
      <c r="F2" s="183"/>
      <c r="G2" s="183"/>
      <c r="H2" s="183"/>
      <c r="I2" s="183"/>
      <c r="J2" s="183"/>
      <c r="K2" s="183"/>
      <c r="L2" s="183"/>
      <c r="M2" s="183"/>
      <c r="N2" s="183"/>
      <c r="O2" s="183"/>
      <c r="P2" s="183"/>
      <c r="Q2" s="183"/>
    </row>
    <row r="3" spans="2:17" s="3" customFormat="1" ht="60" x14ac:dyDescent="0.25">
      <c r="B3" s="15" t="s">
        <v>4</v>
      </c>
      <c r="C3" s="15" t="s">
        <v>5</v>
      </c>
      <c r="D3" s="15" t="s">
        <v>71</v>
      </c>
      <c r="E3" s="15" t="s">
        <v>70</v>
      </c>
      <c r="F3" s="15" t="s">
        <v>6</v>
      </c>
      <c r="G3" s="15" t="s">
        <v>7</v>
      </c>
      <c r="H3" s="15" t="s">
        <v>2682</v>
      </c>
      <c r="I3" s="15" t="s">
        <v>2681</v>
      </c>
      <c r="J3" s="15" t="s">
        <v>27</v>
      </c>
      <c r="K3" s="15" t="s">
        <v>9</v>
      </c>
      <c r="L3" s="15" t="s">
        <v>10</v>
      </c>
      <c r="M3" s="15" t="s">
        <v>51</v>
      </c>
      <c r="N3" s="15" t="s">
        <v>12</v>
      </c>
      <c r="O3" s="15" t="s">
        <v>28</v>
      </c>
      <c r="P3" s="15" t="s">
        <v>52</v>
      </c>
      <c r="Q3" s="15" t="s">
        <v>13</v>
      </c>
    </row>
    <row r="4" spans="2:17" x14ac:dyDescent="0.25">
      <c r="B4" s="11">
        <v>1</v>
      </c>
      <c r="C4" s="244" t="s">
        <v>2128</v>
      </c>
      <c r="D4" s="237">
        <v>0</v>
      </c>
      <c r="E4" s="11" t="s">
        <v>62</v>
      </c>
      <c r="F4" s="152">
        <v>40290</v>
      </c>
      <c r="G4" s="58">
        <v>44513</v>
      </c>
      <c r="H4" s="5">
        <f>(G4-F4)/365</f>
        <v>11.56986301369863</v>
      </c>
      <c r="I4" s="11">
        <v>3</v>
      </c>
      <c r="J4" s="87">
        <v>0.05</v>
      </c>
      <c r="K4" s="88">
        <f>(1-J4)/I4</f>
        <v>0.31666666666666665</v>
      </c>
      <c r="L4" s="248">
        <v>9000</v>
      </c>
      <c r="M4" s="248">
        <v>450</v>
      </c>
      <c r="N4" s="249">
        <f t="shared" ref="N4:N67" si="0">H4*K4*L4</f>
        <v>32974.109589041094</v>
      </c>
      <c r="O4" s="249">
        <f t="shared" ref="O4:O67" si="1">MAX(L4-N4,0)</f>
        <v>0</v>
      </c>
      <c r="P4" s="264">
        <v>0.05</v>
      </c>
      <c r="Q4" s="249">
        <f t="shared" ref="Q4:Q35" si="2">IF(M4&lt;=0,0,IF(O4&lt;=J4*L4,J4*L4,O4*(1-P4)))</f>
        <v>450</v>
      </c>
    </row>
    <row r="5" spans="2:17" x14ac:dyDescent="0.25">
      <c r="B5" s="11">
        <v>2</v>
      </c>
      <c r="C5" s="244" t="s">
        <v>2129</v>
      </c>
      <c r="D5" s="237">
        <v>0</v>
      </c>
      <c r="E5" s="11" t="s">
        <v>62</v>
      </c>
      <c r="F5" s="152">
        <v>40326</v>
      </c>
      <c r="G5" s="58">
        <v>44513</v>
      </c>
      <c r="H5" s="5">
        <f t="shared" ref="H5:H68" si="3">(G5-F5)/365</f>
        <v>11.471232876712328</v>
      </c>
      <c r="I5" s="11">
        <v>5</v>
      </c>
      <c r="J5" s="87">
        <v>0.05</v>
      </c>
      <c r="K5" s="88">
        <f t="shared" ref="K5:K68" si="4">(1-J5)/I5</f>
        <v>0.19</v>
      </c>
      <c r="L5" s="248">
        <v>0</v>
      </c>
      <c r="M5" s="248">
        <v>0</v>
      </c>
      <c r="N5" s="249">
        <f t="shared" si="0"/>
        <v>0</v>
      </c>
      <c r="O5" s="249">
        <f t="shared" si="1"/>
        <v>0</v>
      </c>
      <c r="P5" s="264">
        <v>0.05</v>
      </c>
      <c r="Q5" s="249">
        <f t="shared" si="2"/>
        <v>0</v>
      </c>
    </row>
    <row r="6" spans="2:17" x14ac:dyDescent="0.25">
      <c r="B6" s="11">
        <v>3</v>
      </c>
      <c r="C6" s="244" t="s">
        <v>2130</v>
      </c>
      <c r="D6" s="237">
        <v>0</v>
      </c>
      <c r="E6" s="11" t="s">
        <v>62</v>
      </c>
      <c r="F6" s="152">
        <v>40378</v>
      </c>
      <c r="G6" s="58">
        <v>44513</v>
      </c>
      <c r="H6" s="5">
        <f t="shared" si="3"/>
        <v>11.328767123287671</v>
      </c>
      <c r="I6" s="11">
        <v>3</v>
      </c>
      <c r="J6" s="87">
        <v>0.05</v>
      </c>
      <c r="K6" s="88">
        <f t="shared" si="4"/>
        <v>0.31666666666666665</v>
      </c>
      <c r="L6" s="248">
        <v>0</v>
      </c>
      <c r="M6" s="248">
        <v>0</v>
      </c>
      <c r="N6" s="249">
        <f t="shared" si="0"/>
        <v>0</v>
      </c>
      <c r="O6" s="249">
        <f t="shared" si="1"/>
        <v>0</v>
      </c>
      <c r="P6" s="264">
        <v>0.05</v>
      </c>
      <c r="Q6" s="249">
        <f t="shared" si="2"/>
        <v>0</v>
      </c>
    </row>
    <row r="7" spans="2:17" x14ac:dyDescent="0.25">
      <c r="B7" s="11">
        <v>4</v>
      </c>
      <c r="C7" s="244" t="s">
        <v>2131</v>
      </c>
      <c r="D7" s="237">
        <v>0</v>
      </c>
      <c r="E7" s="11" t="s">
        <v>62</v>
      </c>
      <c r="F7" s="152">
        <v>40399</v>
      </c>
      <c r="G7" s="58">
        <v>44513</v>
      </c>
      <c r="H7" s="5">
        <f t="shared" si="3"/>
        <v>11.271232876712329</v>
      </c>
      <c r="I7" s="11">
        <v>1</v>
      </c>
      <c r="J7" s="87">
        <v>0.05</v>
      </c>
      <c r="K7" s="88">
        <f t="shared" si="4"/>
        <v>0.95</v>
      </c>
      <c r="L7" s="248">
        <v>0</v>
      </c>
      <c r="M7" s="248">
        <v>0</v>
      </c>
      <c r="N7" s="249">
        <f t="shared" si="0"/>
        <v>0</v>
      </c>
      <c r="O7" s="249">
        <f t="shared" si="1"/>
        <v>0</v>
      </c>
      <c r="P7" s="264">
        <v>0.05</v>
      </c>
      <c r="Q7" s="249">
        <f t="shared" si="2"/>
        <v>0</v>
      </c>
    </row>
    <row r="8" spans="2:17" x14ac:dyDescent="0.25">
      <c r="B8" s="11">
        <v>5</v>
      </c>
      <c r="C8" s="244" t="s">
        <v>2131</v>
      </c>
      <c r="D8" s="237">
        <v>0</v>
      </c>
      <c r="E8" s="11" t="s">
        <v>62</v>
      </c>
      <c r="F8" s="152">
        <v>40421</v>
      </c>
      <c r="G8" s="58">
        <v>44513</v>
      </c>
      <c r="H8" s="5">
        <f t="shared" si="3"/>
        <v>11.210958904109589</v>
      </c>
      <c r="I8" s="11">
        <v>1</v>
      </c>
      <c r="J8" s="87">
        <v>0.05</v>
      </c>
      <c r="K8" s="88">
        <f t="shared" si="4"/>
        <v>0.95</v>
      </c>
      <c r="L8" s="248">
        <v>0</v>
      </c>
      <c r="M8" s="248">
        <v>0</v>
      </c>
      <c r="N8" s="249">
        <f t="shared" si="0"/>
        <v>0</v>
      </c>
      <c r="O8" s="249">
        <f t="shared" si="1"/>
        <v>0</v>
      </c>
      <c r="P8" s="264">
        <v>0.05</v>
      </c>
      <c r="Q8" s="249">
        <f t="shared" si="2"/>
        <v>0</v>
      </c>
    </row>
    <row r="9" spans="2:17" x14ac:dyDescent="0.25">
      <c r="B9" s="11">
        <v>6</v>
      </c>
      <c r="C9" s="244" t="s">
        <v>2132</v>
      </c>
      <c r="D9" s="237">
        <v>0</v>
      </c>
      <c r="E9" s="11" t="s">
        <v>62</v>
      </c>
      <c r="F9" s="152">
        <v>40449</v>
      </c>
      <c r="G9" s="58">
        <v>44513</v>
      </c>
      <c r="H9" s="5">
        <f t="shared" si="3"/>
        <v>11.134246575342466</v>
      </c>
      <c r="I9" s="11">
        <v>5</v>
      </c>
      <c r="J9" s="87">
        <v>0.05</v>
      </c>
      <c r="K9" s="88">
        <f t="shared" si="4"/>
        <v>0.19</v>
      </c>
      <c r="L9" s="248">
        <v>0</v>
      </c>
      <c r="M9" s="248">
        <v>0</v>
      </c>
      <c r="N9" s="249">
        <f t="shared" si="0"/>
        <v>0</v>
      </c>
      <c r="O9" s="249">
        <f t="shared" si="1"/>
        <v>0</v>
      </c>
      <c r="P9" s="264">
        <v>0.05</v>
      </c>
      <c r="Q9" s="249">
        <f t="shared" si="2"/>
        <v>0</v>
      </c>
    </row>
    <row r="10" spans="2:17" x14ac:dyDescent="0.25">
      <c r="B10" s="11">
        <v>7</v>
      </c>
      <c r="C10" s="244" t="s">
        <v>2133</v>
      </c>
      <c r="D10" s="237">
        <v>0</v>
      </c>
      <c r="E10" s="11" t="s">
        <v>62</v>
      </c>
      <c r="F10" s="152">
        <v>40465</v>
      </c>
      <c r="G10" s="58">
        <v>44513</v>
      </c>
      <c r="H10" s="5">
        <f t="shared" si="3"/>
        <v>11.09041095890411</v>
      </c>
      <c r="I10" s="11">
        <v>5</v>
      </c>
      <c r="J10" s="87">
        <v>0.05</v>
      </c>
      <c r="K10" s="88">
        <f t="shared" si="4"/>
        <v>0.19</v>
      </c>
      <c r="L10" s="248">
        <v>0</v>
      </c>
      <c r="M10" s="248">
        <v>0</v>
      </c>
      <c r="N10" s="249">
        <f t="shared" si="0"/>
        <v>0</v>
      </c>
      <c r="O10" s="249">
        <f t="shared" si="1"/>
        <v>0</v>
      </c>
      <c r="P10" s="264">
        <v>0.05</v>
      </c>
      <c r="Q10" s="249">
        <f t="shared" si="2"/>
        <v>0</v>
      </c>
    </row>
    <row r="11" spans="2:17" x14ac:dyDescent="0.25">
      <c r="B11" s="11">
        <v>8</v>
      </c>
      <c r="C11" s="244" t="s">
        <v>2134</v>
      </c>
      <c r="D11" s="237">
        <v>0</v>
      </c>
      <c r="E11" s="11" t="s">
        <v>62</v>
      </c>
      <c r="F11" s="152">
        <v>40465</v>
      </c>
      <c r="G11" s="58">
        <v>44513</v>
      </c>
      <c r="H11" s="5">
        <f t="shared" si="3"/>
        <v>11.09041095890411</v>
      </c>
      <c r="I11" s="11">
        <v>3</v>
      </c>
      <c r="J11" s="87">
        <v>0.05</v>
      </c>
      <c r="K11" s="88">
        <f t="shared" si="4"/>
        <v>0.31666666666666665</v>
      </c>
      <c r="L11" s="248">
        <v>0</v>
      </c>
      <c r="M11" s="248">
        <v>0</v>
      </c>
      <c r="N11" s="249">
        <f t="shared" si="0"/>
        <v>0</v>
      </c>
      <c r="O11" s="249">
        <f t="shared" si="1"/>
        <v>0</v>
      </c>
      <c r="P11" s="264">
        <v>0.05</v>
      </c>
      <c r="Q11" s="249">
        <f t="shared" si="2"/>
        <v>0</v>
      </c>
    </row>
    <row r="12" spans="2:17" x14ac:dyDescent="0.25">
      <c r="B12" s="11">
        <v>9</v>
      </c>
      <c r="C12" s="244" t="s">
        <v>2135</v>
      </c>
      <c r="D12" s="237">
        <v>0</v>
      </c>
      <c r="E12" s="11" t="s">
        <v>62</v>
      </c>
      <c r="F12" s="152">
        <v>40478</v>
      </c>
      <c r="G12" s="58">
        <v>44513</v>
      </c>
      <c r="H12" s="5">
        <f t="shared" si="3"/>
        <v>11.054794520547945</v>
      </c>
      <c r="I12" s="11">
        <v>5</v>
      </c>
      <c r="J12" s="87">
        <v>0.05</v>
      </c>
      <c r="K12" s="88">
        <f t="shared" si="4"/>
        <v>0.19</v>
      </c>
      <c r="L12" s="248">
        <v>0</v>
      </c>
      <c r="M12" s="248">
        <v>0</v>
      </c>
      <c r="N12" s="249">
        <f t="shared" si="0"/>
        <v>0</v>
      </c>
      <c r="O12" s="249">
        <f t="shared" si="1"/>
        <v>0</v>
      </c>
      <c r="P12" s="264">
        <v>0.05</v>
      </c>
      <c r="Q12" s="249">
        <f t="shared" si="2"/>
        <v>0</v>
      </c>
    </row>
    <row r="13" spans="2:17" x14ac:dyDescent="0.25">
      <c r="B13" s="11">
        <v>10</v>
      </c>
      <c r="C13" s="244" t="s">
        <v>2136</v>
      </c>
      <c r="D13" s="237">
        <v>0</v>
      </c>
      <c r="E13" s="11" t="s">
        <v>62</v>
      </c>
      <c r="F13" s="152">
        <v>40504</v>
      </c>
      <c r="G13" s="58">
        <v>44513</v>
      </c>
      <c r="H13" s="5">
        <f t="shared" si="3"/>
        <v>10.983561643835616</v>
      </c>
      <c r="I13" s="11">
        <v>3</v>
      </c>
      <c r="J13" s="87">
        <v>0.05</v>
      </c>
      <c r="K13" s="88">
        <f t="shared" si="4"/>
        <v>0.31666666666666665</v>
      </c>
      <c r="L13" s="248">
        <v>0</v>
      </c>
      <c r="M13" s="248">
        <v>0</v>
      </c>
      <c r="N13" s="249">
        <f t="shared" si="0"/>
        <v>0</v>
      </c>
      <c r="O13" s="249">
        <f t="shared" si="1"/>
        <v>0</v>
      </c>
      <c r="P13" s="264">
        <v>0.05</v>
      </c>
      <c r="Q13" s="249">
        <f t="shared" si="2"/>
        <v>0</v>
      </c>
    </row>
    <row r="14" spans="2:17" x14ac:dyDescent="0.25">
      <c r="B14" s="11">
        <v>11</v>
      </c>
      <c r="C14" s="244" t="s">
        <v>2137</v>
      </c>
      <c r="D14" s="237">
        <v>0</v>
      </c>
      <c r="E14" s="11" t="s">
        <v>62</v>
      </c>
      <c r="F14" s="152">
        <v>40504</v>
      </c>
      <c r="G14" s="58">
        <v>44513</v>
      </c>
      <c r="H14" s="5">
        <f t="shared" si="3"/>
        <v>10.983561643835616</v>
      </c>
      <c r="I14" s="11">
        <v>3</v>
      </c>
      <c r="J14" s="87">
        <v>0.05</v>
      </c>
      <c r="K14" s="88">
        <f t="shared" si="4"/>
        <v>0.31666666666666665</v>
      </c>
      <c r="L14" s="248">
        <v>0</v>
      </c>
      <c r="M14" s="248">
        <v>0</v>
      </c>
      <c r="N14" s="249">
        <f t="shared" si="0"/>
        <v>0</v>
      </c>
      <c r="O14" s="249">
        <f t="shared" si="1"/>
        <v>0</v>
      </c>
      <c r="P14" s="264">
        <v>0.05</v>
      </c>
      <c r="Q14" s="249">
        <f t="shared" si="2"/>
        <v>0</v>
      </c>
    </row>
    <row r="15" spans="2:17" x14ac:dyDescent="0.25">
      <c r="B15" s="11">
        <v>12</v>
      </c>
      <c r="C15" s="244" t="s">
        <v>2138</v>
      </c>
      <c r="D15" s="237">
        <v>0</v>
      </c>
      <c r="E15" s="11" t="s">
        <v>62</v>
      </c>
      <c r="F15" s="152">
        <v>40533</v>
      </c>
      <c r="G15" s="58">
        <v>44513</v>
      </c>
      <c r="H15" s="5">
        <f t="shared" si="3"/>
        <v>10.904109589041095</v>
      </c>
      <c r="I15" s="11">
        <v>5</v>
      </c>
      <c r="J15" s="87">
        <v>0.05</v>
      </c>
      <c r="K15" s="88">
        <f t="shared" si="4"/>
        <v>0.19</v>
      </c>
      <c r="L15" s="248">
        <v>0</v>
      </c>
      <c r="M15" s="248">
        <v>0</v>
      </c>
      <c r="N15" s="249">
        <f t="shared" si="0"/>
        <v>0</v>
      </c>
      <c r="O15" s="249">
        <f t="shared" si="1"/>
        <v>0</v>
      </c>
      <c r="P15" s="264">
        <v>0.05</v>
      </c>
      <c r="Q15" s="249">
        <f t="shared" si="2"/>
        <v>0</v>
      </c>
    </row>
    <row r="16" spans="2:17" x14ac:dyDescent="0.25">
      <c r="B16" s="11">
        <v>13</v>
      </c>
      <c r="C16" s="244" t="s">
        <v>2139</v>
      </c>
      <c r="D16" s="237">
        <v>0</v>
      </c>
      <c r="E16" s="11" t="s">
        <v>62</v>
      </c>
      <c r="F16" s="152">
        <v>40542</v>
      </c>
      <c r="G16" s="58">
        <v>44513</v>
      </c>
      <c r="H16" s="5">
        <f t="shared" si="3"/>
        <v>10.87945205479452</v>
      </c>
      <c r="I16" s="11">
        <v>5</v>
      </c>
      <c r="J16" s="87">
        <v>0.05</v>
      </c>
      <c r="K16" s="88">
        <f t="shared" si="4"/>
        <v>0.19</v>
      </c>
      <c r="L16" s="248">
        <v>0</v>
      </c>
      <c r="M16" s="248">
        <v>0</v>
      </c>
      <c r="N16" s="249">
        <f t="shared" si="0"/>
        <v>0</v>
      </c>
      <c r="O16" s="249">
        <f t="shared" si="1"/>
        <v>0</v>
      </c>
      <c r="P16" s="264">
        <v>0.05</v>
      </c>
      <c r="Q16" s="249">
        <f t="shared" si="2"/>
        <v>0</v>
      </c>
    </row>
    <row r="17" spans="2:17" x14ac:dyDescent="0.25">
      <c r="B17" s="11">
        <v>14</v>
      </c>
      <c r="C17" s="244" t="s">
        <v>2139</v>
      </c>
      <c r="D17" s="237">
        <v>0</v>
      </c>
      <c r="E17" s="11" t="s">
        <v>62</v>
      </c>
      <c r="F17" s="152">
        <v>40543</v>
      </c>
      <c r="G17" s="58">
        <v>44513</v>
      </c>
      <c r="H17" s="5">
        <f t="shared" si="3"/>
        <v>10.876712328767123</v>
      </c>
      <c r="I17" s="11">
        <v>5</v>
      </c>
      <c r="J17" s="87">
        <v>0.05</v>
      </c>
      <c r="K17" s="88">
        <f t="shared" si="4"/>
        <v>0.19</v>
      </c>
      <c r="L17" s="248">
        <v>0</v>
      </c>
      <c r="M17" s="248">
        <v>0</v>
      </c>
      <c r="N17" s="249">
        <f t="shared" si="0"/>
        <v>0</v>
      </c>
      <c r="O17" s="249">
        <f t="shared" si="1"/>
        <v>0</v>
      </c>
      <c r="P17" s="264">
        <v>0.05</v>
      </c>
      <c r="Q17" s="249">
        <f t="shared" si="2"/>
        <v>0</v>
      </c>
    </row>
    <row r="18" spans="2:17" x14ac:dyDescent="0.25">
      <c r="B18" s="11">
        <v>15</v>
      </c>
      <c r="C18" s="244" t="s">
        <v>2139</v>
      </c>
      <c r="D18" s="237">
        <v>0</v>
      </c>
      <c r="E18" s="11" t="s">
        <v>62</v>
      </c>
      <c r="F18" s="152">
        <v>40543</v>
      </c>
      <c r="G18" s="58">
        <v>44513</v>
      </c>
      <c r="H18" s="5">
        <f t="shared" si="3"/>
        <v>10.876712328767123</v>
      </c>
      <c r="I18" s="11">
        <v>5</v>
      </c>
      <c r="J18" s="87">
        <v>0.05</v>
      </c>
      <c r="K18" s="88">
        <f t="shared" si="4"/>
        <v>0.19</v>
      </c>
      <c r="L18" s="248">
        <v>0</v>
      </c>
      <c r="M18" s="248">
        <v>0</v>
      </c>
      <c r="N18" s="249">
        <f t="shared" si="0"/>
        <v>0</v>
      </c>
      <c r="O18" s="249">
        <f t="shared" si="1"/>
        <v>0</v>
      </c>
      <c r="P18" s="264">
        <v>0.05</v>
      </c>
      <c r="Q18" s="249">
        <f t="shared" si="2"/>
        <v>0</v>
      </c>
    </row>
    <row r="19" spans="2:17" x14ac:dyDescent="0.25">
      <c r="B19" s="11">
        <v>16</v>
      </c>
      <c r="C19" s="244" t="s">
        <v>2139</v>
      </c>
      <c r="D19" s="237">
        <v>0</v>
      </c>
      <c r="E19" s="11" t="s">
        <v>62</v>
      </c>
      <c r="F19" s="152">
        <v>40549</v>
      </c>
      <c r="G19" s="58">
        <v>44513</v>
      </c>
      <c r="H19" s="5">
        <f t="shared" si="3"/>
        <v>10.860273972602739</v>
      </c>
      <c r="I19" s="11">
        <v>5</v>
      </c>
      <c r="J19" s="87">
        <v>0.05</v>
      </c>
      <c r="K19" s="88">
        <f t="shared" si="4"/>
        <v>0.19</v>
      </c>
      <c r="L19" s="248">
        <v>0</v>
      </c>
      <c r="M19" s="248">
        <v>0</v>
      </c>
      <c r="N19" s="249">
        <f t="shared" si="0"/>
        <v>0</v>
      </c>
      <c r="O19" s="249">
        <f t="shared" si="1"/>
        <v>0</v>
      </c>
      <c r="P19" s="264">
        <v>0.05</v>
      </c>
      <c r="Q19" s="249">
        <f t="shared" si="2"/>
        <v>0</v>
      </c>
    </row>
    <row r="20" spans="2:17" x14ac:dyDescent="0.25">
      <c r="B20" s="11">
        <v>17</v>
      </c>
      <c r="C20" s="244" t="s">
        <v>2140</v>
      </c>
      <c r="D20" s="237">
        <v>0</v>
      </c>
      <c r="E20" s="11" t="s">
        <v>62</v>
      </c>
      <c r="F20" s="152">
        <v>40549</v>
      </c>
      <c r="G20" s="58">
        <v>44513</v>
      </c>
      <c r="H20" s="5">
        <f t="shared" si="3"/>
        <v>10.860273972602739</v>
      </c>
      <c r="I20" s="11">
        <v>8</v>
      </c>
      <c r="J20" s="87">
        <v>0.05</v>
      </c>
      <c r="K20" s="88">
        <f t="shared" si="4"/>
        <v>0.11874999999999999</v>
      </c>
      <c r="L20" s="248">
        <v>0</v>
      </c>
      <c r="M20" s="248">
        <v>0</v>
      </c>
      <c r="N20" s="249">
        <f t="shared" si="0"/>
        <v>0</v>
      </c>
      <c r="O20" s="249">
        <f t="shared" si="1"/>
        <v>0</v>
      </c>
      <c r="P20" s="264">
        <v>0.05</v>
      </c>
      <c r="Q20" s="249">
        <f t="shared" si="2"/>
        <v>0</v>
      </c>
    </row>
    <row r="21" spans="2:17" x14ac:dyDescent="0.25">
      <c r="B21" s="11">
        <v>18</v>
      </c>
      <c r="C21" s="244" t="s">
        <v>2139</v>
      </c>
      <c r="D21" s="237">
        <v>0</v>
      </c>
      <c r="E21" s="11" t="s">
        <v>62</v>
      </c>
      <c r="F21" s="152">
        <v>40550</v>
      </c>
      <c r="G21" s="58">
        <v>44513</v>
      </c>
      <c r="H21" s="5">
        <f t="shared" si="3"/>
        <v>10.857534246575343</v>
      </c>
      <c r="I21" s="11">
        <v>5</v>
      </c>
      <c r="J21" s="87">
        <v>0.05</v>
      </c>
      <c r="K21" s="88">
        <f t="shared" si="4"/>
        <v>0.19</v>
      </c>
      <c r="L21" s="248">
        <v>0</v>
      </c>
      <c r="M21" s="248">
        <v>0</v>
      </c>
      <c r="N21" s="249">
        <f t="shared" si="0"/>
        <v>0</v>
      </c>
      <c r="O21" s="249">
        <f t="shared" si="1"/>
        <v>0</v>
      </c>
      <c r="P21" s="264">
        <v>0.05</v>
      </c>
      <c r="Q21" s="249">
        <f t="shared" si="2"/>
        <v>0</v>
      </c>
    </row>
    <row r="22" spans="2:17" x14ac:dyDescent="0.25">
      <c r="B22" s="11">
        <v>19</v>
      </c>
      <c r="C22" s="244" t="s">
        <v>2141</v>
      </c>
      <c r="D22" s="237">
        <v>0</v>
      </c>
      <c r="E22" s="11" t="s">
        <v>62</v>
      </c>
      <c r="F22" s="152">
        <v>40553</v>
      </c>
      <c r="G22" s="58">
        <v>44513</v>
      </c>
      <c r="H22" s="5">
        <f t="shared" si="3"/>
        <v>10.849315068493151</v>
      </c>
      <c r="I22" s="11">
        <v>3</v>
      </c>
      <c r="J22" s="87">
        <v>0.05</v>
      </c>
      <c r="K22" s="88">
        <f t="shared" si="4"/>
        <v>0.31666666666666665</v>
      </c>
      <c r="L22" s="248">
        <v>0</v>
      </c>
      <c r="M22" s="248">
        <v>0</v>
      </c>
      <c r="N22" s="249">
        <f t="shared" si="0"/>
        <v>0</v>
      </c>
      <c r="O22" s="249">
        <f t="shared" si="1"/>
        <v>0</v>
      </c>
      <c r="P22" s="264">
        <v>0.05</v>
      </c>
      <c r="Q22" s="249">
        <f t="shared" si="2"/>
        <v>0</v>
      </c>
    </row>
    <row r="23" spans="2:17" x14ac:dyDescent="0.25">
      <c r="B23" s="11">
        <v>20</v>
      </c>
      <c r="C23" s="244" t="s">
        <v>2142</v>
      </c>
      <c r="D23" s="237">
        <v>0</v>
      </c>
      <c r="E23" s="11" t="s">
        <v>62</v>
      </c>
      <c r="F23" s="152">
        <v>40563</v>
      </c>
      <c r="G23" s="58">
        <v>44513</v>
      </c>
      <c r="H23" s="5">
        <f t="shared" si="3"/>
        <v>10.821917808219178</v>
      </c>
      <c r="I23" s="11">
        <v>3</v>
      </c>
      <c r="J23" s="87">
        <v>0.05</v>
      </c>
      <c r="K23" s="88">
        <f t="shared" si="4"/>
        <v>0.31666666666666665</v>
      </c>
      <c r="L23" s="248">
        <v>0</v>
      </c>
      <c r="M23" s="248">
        <v>0</v>
      </c>
      <c r="N23" s="249">
        <f t="shared" si="0"/>
        <v>0</v>
      </c>
      <c r="O23" s="249">
        <f t="shared" si="1"/>
        <v>0</v>
      </c>
      <c r="P23" s="264">
        <v>0.05</v>
      </c>
      <c r="Q23" s="249">
        <f t="shared" si="2"/>
        <v>0</v>
      </c>
    </row>
    <row r="24" spans="2:17" x14ac:dyDescent="0.25">
      <c r="B24" s="11">
        <v>21</v>
      </c>
      <c r="C24" s="244" t="s">
        <v>2143</v>
      </c>
      <c r="D24" s="237">
        <v>0</v>
      </c>
      <c r="E24" s="11" t="s">
        <v>63</v>
      </c>
      <c r="F24" s="152">
        <v>40564</v>
      </c>
      <c r="G24" s="58">
        <v>44513</v>
      </c>
      <c r="H24" s="5">
        <f t="shared" si="3"/>
        <v>10.819178082191781</v>
      </c>
      <c r="I24" s="11">
        <v>5</v>
      </c>
      <c r="J24" s="87">
        <v>0.05</v>
      </c>
      <c r="K24" s="88">
        <f t="shared" si="4"/>
        <v>0.19</v>
      </c>
      <c r="L24" s="248">
        <v>92250</v>
      </c>
      <c r="M24" s="248">
        <v>4612.5</v>
      </c>
      <c r="N24" s="249">
        <f t="shared" si="0"/>
        <v>189633.14383561647</v>
      </c>
      <c r="O24" s="249">
        <f t="shared" si="1"/>
        <v>0</v>
      </c>
      <c r="P24" s="264">
        <v>0.05</v>
      </c>
      <c r="Q24" s="249">
        <f t="shared" si="2"/>
        <v>4612.5</v>
      </c>
    </row>
    <row r="25" spans="2:17" x14ac:dyDescent="0.25">
      <c r="B25" s="11">
        <v>22</v>
      </c>
      <c r="C25" s="244" t="s">
        <v>2144</v>
      </c>
      <c r="D25" s="237">
        <v>0</v>
      </c>
      <c r="E25" s="11" t="s">
        <v>62</v>
      </c>
      <c r="F25" s="152">
        <v>40568</v>
      </c>
      <c r="G25" s="58">
        <v>44513</v>
      </c>
      <c r="H25" s="5">
        <f t="shared" si="3"/>
        <v>10.808219178082192</v>
      </c>
      <c r="I25" s="11">
        <v>8</v>
      </c>
      <c r="J25" s="87">
        <v>0.05</v>
      </c>
      <c r="K25" s="88">
        <f t="shared" si="4"/>
        <v>0.11874999999999999</v>
      </c>
      <c r="L25" s="248">
        <v>0</v>
      </c>
      <c r="M25" s="248">
        <v>0</v>
      </c>
      <c r="N25" s="249">
        <f t="shared" si="0"/>
        <v>0</v>
      </c>
      <c r="O25" s="249">
        <f t="shared" si="1"/>
        <v>0</v>
      </c>
      <c r="P25" s="264">
        <v>0.05</v>
      </c>
      <c r="Q25" s="249">
        <f t="shared" si="2"/>
        <v>0</v>
      </c>
    </row>
    <row r="26" spans="2:17" x14ac:dyDescent="0.25">
      <c r="B26" s="11">
        <v>23</v>
      </c>
      <c r="C26" s="244" t="s">
        <v>2145</v>
      </c>
      <c r="D26" s="237">
        <v>0</v>
      </c>
      <c r="E26" s="11" t="s">
        <v>62</v>
      </c>
      <c r="F26" s="152">
        <v>40574</v>
      </c>
      <c r="G26" s="58">
        <v>44513</v>
      </c>
      <c r="H26" s="5">
        <f t="shared" si="3"/>
        <v>10.791780821917808</v>
      </c>
      <c r="I26" s="11">
        <v>8</v>
      </c>
      <c r="J26" s="87">
        <v>0.05</v>
      </c>
      <c r="K26" s="88">
        <f t="shared" si="4"/>
        <v>0.11874999999999999</v>
      </c>
      <c r="L26" s="248">
        <v>0</v>
      </c>
      <c r="M26" s="248">
        <v>0</v>
      </c>
      <c r="N26" s="249">
        <f t="shared" si="0"/>
        <v>0</v>
      </c>
      <c r="O26" s="249">
        <f t="shared" si="1"/>
        <v>0</v>
      </c>
      <c r="P26" s="264">
        <v>0.05</v>
      </c>
      <c r="Q26" s="249">
        <f t="shared" si="2"/>
        <v>0</v>
      </c>
    </row>
    <row r="27" spans="2:17" x14ac:dyDescent="0.25">
      <c r="B27" s="11">
        <v>24</v>
      </c>
      <c r="C27" s="244" t="s">
        <v>2146</v>
      </c>
      <c r="D27" s="237">
        <v>0</v>
      </c>
      <c r="E27" s="11" t="s">
        <v>62</v>
      </c>
      <c r="F27" s="152">
        <v>40592</v>
      </c>
      <c r="G27" s="58">
        <v>44513</v>
      </c>
      <c r="H27" s="5">
        <f t="shared" si="3"/>
        <v>10.742465753424657</v>
      </c>
      <c r="I27" s="11">
        <v>3</v>
      </c>
      <c r="J27" s="87">
        <v>0.05</v>
      </c>
      <c r="K27" s="88">
        <f t="shared" si="4"/>
        <v>0.31666666666666665</v>
      </c>
      <c r="L27" s="248">
        <v>0</v>
      </c>
      <c r="M27" s="248">
        <v>0</v>
      </c>
      <c r="N27" s="249">
        <f t="shared" si="0"/>
        <v>0</v>
      </c>
      <c r="O27" s="249">
        <f t="shared" si="1"/>
        <v>0</v>
      </c>
      <c r="P27" s="264">
        <v>0.05</v>
      </c>
      <c r="Q27" s="249">
        <f t="shared" si="2"/>
        <v>0</v>
      </c>
    </row>
    <row r="28" spans="2:17" x14ac:dyDescent="0.25">
      <c r="B28" s="11">
        <v>25</v>
      </c>
      <c r="C28" s="244" t="s">
        <v>2147</v>
      </c>
      <c r="D28" s="237">
        <v>0</v>
      </c>
      <c r="E28" s="11" t="s">
        <v>62</v>
      </c>
      <c r="F28" s="152">
        <v>40598</v>
      </c>
      <c r="G28" s="58">
        <v>44513</v>
      </c>
      <c r="H28" s="5">
        <f t="shared" si="3"/>
        <v>10.726027397260275</v>
      </c>
      <c r="I28" s="11">
        <v>5</v>
      </c>
      <c r="J28" s="87">
        <v>0.05</v>
      </c>
      <c r="K28" s="88">
        <f t="shared" si="4"/>
        <v>0.19</v>
      </c>
      <c r="L28" s="248">
        <v>0</v>
      </c>
      <c r="M28" s="248">
        <v>0</v>
      </c>
      <c r="N28" s="249">
        <f t="shared" si="0"/>
        <v>0</v>
      </c>
      <c r="O28" s="249">
        <f t="shared" si="1"/>
        <v>0</v>
      </c>
      <c r="P28" s="264">
        <v>0.05</v>
      </c>
      <c r="Q28" s="249">
        <f t="shared" si="2"/>
        <v>0</v>
      </c>
    </row>
    <row r="29" spans="2:17" x14ac:dyDescent="0.25">
      <c r="B29" s="11">
        <v>26</v>
      </c>
      <c r="C29" s="244" t="s">
        <v>2148</v>
      </c>
      <c r="D29" s="237">
        <v>0</v>
      </c>
      <c r="E29" s="11" t="s">
        <v>62</v>
      </c>
      <c r="F29" s="152">
        <v>40599</v>
      </c>
      <c r="G29" s="58">
        <v>44513</v>
      </c>
      <c r="H29" s="5">
        <f t="shared" si="3"/>
        <v>10.723287671232876</v>
      </c>
      <c r="I29" s="11">
        <v>3</v>
      </c>
      <c r="J29" s="87">
        <v>0.05</v>
      </c>
      <c r="K29" s="88">
        <f t="shared" si="4"/>
        <v>0.31666666666666665</v>
      </c>
      <c r="L29" s="248">
        <v>0</v>
      </c>
      <c r="M29" s="248">
        <v>0</v>
      </c>
      <c r="N29" s="249">
        <f t="shared" si="0"/>
        <v>0</v>
      </c>
      <c r="O29" s="249">
        <f t="shared" si="1"/>
        <v>0</v>
      </c>
      <c r="P29" s="264">
        <v>0.05</v>
      </c>
      <c r="Q29" s="249">
        <f t="shared" si="2"/>
        <v>0</v>
      </c>
    </row>
    <row r="30" spans="2:17" x14ac:dyDescent="0.25">
      <c r="B30" s="11">
        <v>27</v>
      </c>
      <c r="C30" s="244" t="s">
        <v>2149</v>
      </c>
      <c r="D30" s="237">
        <v>0</v>
      </c>
      <c r="E30" s="11" t="s">
        <v>62</v>
      </c>
      <c r="F30" s="152">
        <v>40602</v>
      </c>
      <c r="G30" s="58">
        <v>44513</v>
      </c>
      <c r="H30" s="5">
        <f t="shared" si="3"/>
        <v>10.715068493150685</v>
      </c>
      <c r="I30" s="11">
        <v>3</v>
      </c>
      <c r="J30" s="87">
        <v>0.05</v>
      </c>
      <c r="K30" s="88">
        <f t="shared" si="4"/>
        <v>0.31666666666666665</v>
      </c>
      <c r="L30" s="248">
        <v>0</v>
      </c>
      <c r="M30" s="248">
        <v>0</v>
      </c>
      <c r="N30" s="249">
        <f t="shared" si="0"/>
        <v>0</v>
      </c>
      <c r="O30" s="249">
        <f t="shared" si="1"/>
        <v>0</v>
      </c>
      <c r="P30" s="264">
        <v>0.05</v>
      </c>
      <c r="Q30" s="249">
        <f t="shared" si="2"/>
        <v>0</v>
      </c>
    </row>
    <row r="31" spans="2:17" x14ac:dyDescent="0.25">
      <c r="B31" s="11">
        <v>28</v>
      </c>
      <c r="C31" s="244" t="s">
        <v>2150</v>
      </c>
      <c r="D31" s="237">
        <v>0</v>
      </c>
      <c r="E31" s="11" t="s">
        <v>62</v>
      </c>
      <c r="F31" s="152">
        <v>40602</v>
      </c>
      <c r="G31" s="58">
        <v>44513</v>
      </c>
      <c r="H31" s="5">
        <f t="shared" si="3"/>
        <v>10.715068493150685</v>
      </c>
      <c r="I31" s="11">
        <v>3</v>
      </c>
      <c r="J31" s="87">
        <v>0.05</v>
      </c>
      <c r="K31" s="88">
        <f t="shared" si="4"/>
        <v>0.31666666666666665</v>
      </c>
      <c r="L31" s="248">
        <v>0</v>
      </c>
      <c r="M31" s="248">
        <v>0</v>
      </c>
      <c r="N31" s="249">
        <f t="shared" si="0"/>
        <v>0</v>
      </c>
      <c r="O31" s="249">
        <f t="shared" si="1"/>
        <v>0</v>
      </c>
      <c r="P31" s="264">
        <v>0.05</v>
      </c>
      <c r="Q31" s="249">
        <f t="shared" si="2"/>
        <v>0</v>
      </c>
    </row>
    <row r="32" spans="2:17" x14ac:dyDescent="0.25">
      <c r="B32" s="11">
        <v>29</v>
      </c>
      <c r="C32" s="244" t="s">
        <v>2151</v>
      </c>
      <c r="D32" s="237">
        <v>0</v>
      </c>
      <c r="E32" s="11" t="s">
        <v>62</v>
      </c>
      <c r="F32" s="152">
        <v>40611</v>
      </c>
      <c r="G32" s="58">
        <v>44513</v>
      </c>
      <c r="H32" s="5">
        <f t="shared" si="3"/>
        <v>10.69041095890411</v>
      </c>
      <c r="I32" s="11">
        <v>3</v>
      </c>
      <c r="J32" s="87">
        <v>0.05</v>
      </c>
      <c r="K32" s="88">
        <f t="shared" si="4"/>
        <v>0.31666666666666665</v>
      </c>
      <c r="L32" s="248">
        <v>0</v>
      </c>
      <c r="M32" s="248">
        <v>0</v>
      </c>
      <c r="N32" s="249">
        <f t="shared" si="0"/>
        <v>0</v>
      </c>
      <c r="O32" s="249">
        <f t="shared" si="1"/>
        <v>0</v>
      </c>
      <c r="P32" s="264">
        <v>0.05</v>
      </c>
      <c r="Q32" s="249">
        <f t="shared" si="2"/>
        <v>0</v>
      </c>
    </row>
    <row r="33" spans="2:17" x14ac:dyDescent="0.25">
      <c r="B33" s="11">
        <v>30</v>
      </c>
      <c r="C33" s="244" t="s">
        <v>2152</v>
      </c>
      <c r="D33" s="237">
        <v>0</v>
      </c>
      <c r="E33" s="11" t="s">
        <v>62</v>
      </c>
      <c r="F33" s="152">
        <v>40619</v>
      </c>
      <c r="G33" s="58">
        <v>44513</v>
      </c>
      <c r="H33" s="5">
        <f t="shared" si="3"/>
        <v>10.668493150684931</v>
      </c>
      <c r="I33" s="11">
        <v>1</v>
      </c>
      <c r="J33" s="87">
        <v>0.05</v>
      </c>
      <c r="K33" s="88">
        <f t="shared" si="4"/>
        <v>0.95</v>
      </c>
      <c r="L33" s="248">
        <v>0</v>
      </c>
      <c r="M33" s="248">
        <v>0</v>
      </c>
      <c r="N33" s="249">
        <f t="shared" si="0"/>
        <v>0</v>
      </c>
      <c r="O33" s="249">
        <f t="shared" si="1"/>
        <v>0</v>
      </c>
      <c r="P33" s="264">
        <v>0.05</v>
      </c>
      <c r="Q33" s="249">
        <f t="shared" si="2"/>
        <v>0</v>
      </c>
    </row>
    <row r="34" spans="2:17" x14ac:dyDescent="0.25">
      <c r="B34" s="11">
        <v>31</v>
      </c>
      <c r="C34" s="244" t="s">
        <v>2141</v>
      </c>
      <c r="D34" s="237">
        <v>0</v>
      </c>
      <c r="E34" s="11" t="s">
        <v>62</v>
      </c>
      <c r="F34" s="152">
        <v>40633</v>
      </c>
      <c r="G34" s="58">
        <v>44513</v>
      </c>
      <c r="H34" s="5">
        <f t="shared" si="3"/>
        <v>10.63013698630137</v>
      </c>
      <c r="I34" s="11">
        <v>3</v>
      </c>
      <c r="J34" s="87">
        <v>0.05</v>
      </c>
      <c r="K34" s="88">
        <f t="shared" si="4"/>
        <v>0.31666666666666665</v>
      </c>
      <c r="L34" s="248">
        <v>0</v>
      </c>
      <c r="M34" s="248">
        <v>0</v>
      </c>
      <c r="N34" s="249">
        <f t="shared" si="0"/>
        <v>0</v>
      </c>
      <c r="O34" s="249">
        <f t="shared" si="1"/>
        <v>0</v>
      </c>
      <c r="P34" s="264">
        <v>0.05</v>
      </c>
      <c r="Q34" s="249">
        <f t="shared" si="2"/>
        <v>0</v>
      </c>
    </row>
    <row r="35" spans="2:17" x14ac:dyDescent="0.25">
      <c r="B35" s="11">
        <v>32</v>
      </c>
      <c r="C35" s="244" t="s">
        <v>2153</v>
      </c>
      <c r="D35" s="237">
        <v>0</v>
      </c>
      <c r="E35" s="11" t="s">
        <v>62</v>
      </c>
      <c r="F35" s="152">
        <v>40633</v>
      </c>
      <c r="G35" s="58">
        <v>44513</v>
      </c>
      <c r="H35" s="5">
        <f t="shared" si="3"/>
        <v>10.63013698630137</v>
      </c>
      <c r="I35" s="11">
        <v>3</v>
      </c>
      <c r="J35" s="87">
        <v>0.05</v>
      </c>
      <c r="K35" s="88">
        <f t="shared" si="4"/>
        <v>0.31666666666666665</v>
      </c>
      <c r="L35" s="248">
        <v>0</v>
      </c>
      <c r="M35" s="248">
        <v>0</v>
      </c>
      <c r="N35" s="249">
        <f t="shared" si="0"/>
        <v>0</v>
      </c>
      <c r="O35" s="249">
        <f t="shared" si="1"/>
        <v>0</v>
      </c>
      <c r="P35" s="264">
        <v>0.05</v>
      </c>
      <c r="Q35" s="249">
        <f t="shared" si="2"/>
        <v>0</v>
      </c>
    </row>
    <row r="36" spans="2:17" x14ac:dyDescent="0.25">
      <c r="B36" s="11">
        <v>33</v>
      </c>
      <c r="C36" s="244" t="s">
        <v>2137</v>
      </c>
      <c r="D36" s="237">
        <v>0</v>
      </c>
      <c r="E36" s="11" t="s">
        <v>62</v>
      </c>
      <c r="F36" s="152">
        <v>40645</v>
      </c>
      <c r="G36" s="58">
        <v>44513</v>
      </c>
      <c r="H36" s="5">
        <f t="shared" si="3"/>
        <v>10.597260273972603</v>
      </c>
      <c r="I36" s="11">
        <v>3</v>
      </c>
      <c r="J36" s="87">
        <v>0.05</v>
      </c>
      <c r="K36" s="88">
        <f t="shared" si="4"/>
        <v>0.31666666666666665</v>
      </c>
      <c r="L36" s="248">
        <v>0</v>
      </c>
      <c r="M36" s="248">
        <v>0</v>
      </c>
      <c r="N36" s="249">
        <f t="shared" si="0"/>
        <v>0</v>
      </c>
      <c r="O36" s="249">
        <f t="shared" si="1"/>
        <v>0</v>
      </c>
      <c r="P36" s="264">
        <v>0.05</v>
      </c>
      <c r="Q36" s="249">
        <f t="shared" ref="Q36:Q67" si="5">IF(M36&lt;=0,0,IF(O36&lt;=J36*L36,J36*L36,O36*(1-P36)))</f>
        <v>0</v>
      </c>
    </row>
    <row r="37" spans="2:17" x14ac:dyDescent="0.25">
      <c r="B37" s="11">
        <v>34</v>
      </c>
      <c r="C37" s="244" t="s">
        <v>2154</v>
      </c>
      <c r="D37" s="237">
        <v>0</v>
      </c>
      <c r="E37" s="11" t="s">
        <v>62</v>
      </c>
      <c r="F37" s="152">
        <v>40646</v>
      </c>
      <c r="G37" s="58">
        <v>44513</v>
      </c>
      <c r="H37" s="5">
        <f t="shared" si="3"/>
        <v>10.594520547945205</v>
      </c>
      <c r="I37" s="11">
        <v>5</v>
      </c>
      <c r="J37" s="87">
        <v>0.05</v>
      </c>
      <c r="K37" s="88">
        <f t="shared" si="4"/>
        <v>0.19</v>
      </c>
      <c r="L37" s="248">
        <v>297200</v>
      </c>
      <c r="M37" s="248">
        <v>154255.63</v>
      </c>
      <c r="N37" s="249">
        <f t="shared" si="0"/>
        <v>598251.38630136976</v>
      </c>
      <c r="O37" s="249">
        <f t="shared" si="1"/>
        <v>0</v>
      </c>
      <c r="P37" s="264">
        <v>0.05</v>
      </c>
      <c r="Q37" s="249">
        <f t="shared" si="5"/>
        <v>14860</v>
      </c>
    </row>
    <row r="38" spans="2:17" x14ac:dyDescent="0.25">
      <c r="B38" s="11">
        <v>35</v>
      </c>
      <c r="C38" s="244" t="s">
        <v>2155</v>
      </c>
      <c r="D38" s="237">
        <v>0</v>
      </c>
      <c r="E38" s="11" t="s">
        <v>62</v>
      </c>
      <c r="F38" s="152">
        <v>40652</v>
      </c>
      <c r="G38" s="58">
        <v>44513</v>
      </c>
      <c r="H38" s="5">
        <f t="shared" si="3"/>
        <v>10.578082191780823</v>
      </c>
      <c r="I38" s="11">
        <v>5</v>
      </c>
      <c r="J38" s="87">
        <v>0.05</v>
      </c>
      <c r="K38" s="88">
        <f t="shared" si="4"/>
        <v>0.19</v>
      </c>
      <c r="L38" s="248">
        <v>0</v>
      </c>
      <c r="M38" s="248">
        <v>0</v>
      </c>
      <c r="N38" s="249">
        <f t="shared" si="0"/>
        <v>0</v>
      </c>
      <c r="O38" s="249">
        <f t="shared" si="1"/>
        <v>0</v>
      </c>
      <c r="P38" s="264">
        <v>0.05</v>
      </c>
      <c r="Q38" s="249">
        <f t="shared" si="5"/>
        <v>0</v>
      </c>
    </row>
    <row r="39" spans="2:17" x14ac:dyDescent="0.25">
      <c r="B39" s="11">
        <v>36</v>
      </c>
      <c r="C39" s="244" t="s">
        <v>2156</v>
      </c>
      <c r="D39" s="237">
        <v>0</v>
      </c>
      <c r="E39" s="11" t="s">
        <v>62</v>
      </c>
      <c r="F39" s="152">
        <v>40662</v>
      </c>
      <c r="G39" s="58">
        <v>44513</v>
      </c>
      <c r="H39" s="5">
        <f t="shared" si="3"/>
        <v>10.550684931506849</v>
      </c>
      <c r="I39" s="11">
        <v>3</v>
      </c>
      <c r="J39" s="87">
        <v>0.05</v>
      </c>
      <c r="K39" s="88">
        <f t="shared" si="4"/>
        <v>0.31666666666666665</v>
      </c>
      <c r="L39" s="248">
        <v>0</v>
      </c>
      <c r="M39" s="248">
        <v>0</v>
      </c>
      <c r="N39" s="249">
        <f t="shared" si="0"/>
        <v>0</v>
      </c>
      <c r="O39" s="249">
        <f t="shared" si="1"/>
        <v>0</v>
      </c>
      <c r="P39" s="264">
        <v>0.05</v>
      </c>
      <c r="Q39" s="249">
        <f t="shared" si="5"/>
        <v>0</v>
      </c>
    </row>
    <row r="40" spans="2:17" x14ac:dyDescent="0.25">
      <c r="B40" s="11">
        <v>37</v>
      </c>
      <c r="C40" s="244" t="s">
        <v>2157</v>
      </c>
      <c r="D40" s="237">
        <v>0</v>
      </c>
      <c r="E40" s="11" t="s">
        <v>62</v>
      </c>
      <c r="F40" s="152">
        <v>40686</v>
      </c>
      <c r="G40" s="58">
        <v>44513</v>
      </c>
      <c r="H40" s="5">
        <f t="shared" si="3"/>
        <v>10.484931506849316</v>
      </c>
      <c r="I40" s="11">
        <v>3</v>
      </c>
      <c r="J40" s="87">
        <v>0.05</v>
      </c>
      <c r="K40" s="88">
        <f t="shared" si="4"/>
        <v>0.31666666666666665</v>
      </c>
      <c r="L40" s="248">
        <v>0</v>
      </c>
      <c r="M40" s="248">
        <v>0</v>
      </c>
      <c r="N40" s="249">
        <f t="shared" si="0"/>
        <v>0</v>
      </c>
      <c r="O40" s="249">
        <f t="shared" si="1"/>
        <v>0</v>
      </c>
      <c r="P40" s="264">
        <v>0.05</v>
      </c>
      <c r="Q40" s="249">
        <f t="shared" si="5"/>
        <v>0</v>
      </c>
    </row>
    <row r="41" spans="2:17" x14ac:dyDescent="0.25">
      <c r="B41" s="11">
        <v>38</v>
      </c>
      <c r="C41" s="244" t="s">
        <v>2129</v>
      </c>
      <c r="D41" s="237">
        <v>1</v>
      </c>
      <c r="E41" s="11" t="s">
        <v>62</v>
      </c>
      <c r="F41" s="152">
        <v>40690</v>
      </c>
      <c r="G41" s="58">
        <v>44513</v>
      </c>
      <c r="H41" s="5">
        <f t="shared" si="3"/>
        <v>10.473972602739726</v>
      </c>
      <c r="I41" s="11">
        <v>5</v>
      </c>
      <c r="J41" s="87">
        <v>0.05</v>
      </c>
      <c r="K41" s="88">
        <f t="shared" si="4"/>
        <v>0.19</v>
      </c>
      <c r="L41" s="248">
        <v>0</v>
      </c>
      <c r="M41" s="248">
        <v>0</v>
      </c>
      <c r="N41" s="249">
        <f t="shared" si="0"/>
        <v>0</v>
      </c>
      <c r="O41" s="249">
        <f t="shared" si="1"/>
        <v>0</v>
      </c>
      <c r="P41" s="264">
        <v>0.05</v>
      </c>
      <c r="Q41" s="249">
        <f t="shared" si="5"/>
        <v>0</v>
      </c>
    </row>
    <row r="42" spans="2:17" x14ac:dyDescent="0.25">
      <c r="B42" s="11">
        <v>39</v>
      </c>
      <c r="C42" s="244" t="s">
        <v>2158</v>
      </c>
      <c r="D42" s="237">
        <v>1</v>
      </c>
      <c r="E42" s="11" t="s">
        <v>63</v>
      </c>
      <c r="F42" s="152">
        <v>40724</v>
      </c>
      <c r="G42" s="58">
        <v>44513</v>
      </c>
      <c r="H42" s="5">
        <f t="shared" si="3"/>
        <v>10.38082191780822</v>
      </c>
      <c r="I42" s="11">
        <v>3</v>
      </c>
      <c r="J42" s="87">
        <v>0.05</v>
      </c>
      <c r="K42" s="88">
        <f t="shared" si="4"/>
        <v>0.31666666666666665</v>
      </c>
      <c r="L42" s="248">
        <v>0</v>
      </c>
      <c r="M42" s="248">
        <v>0</v>
      </c>
      <c r="N42" s="249">
        <f t="shared" si="0"/>
        <v>0</v>
      </c>
      <c r="O42" s="249">
        <f t="shared" si="1"/>
        <v>0</v>
      </c>
      <c r="P42" s="264">
        <v>0.05</v>
      </c>
      <c r="Q42" s="249">
        <f t="shared" si="5"/>
        <v>0</v>
      </c>
    </row>
    <row r="43" spans="2:17" x14ac:dyDescent="0.25">
      <c r="B43" s="11">
        <v>40</v>
      </c>
      <c r="C43" s="244" t="s">
        <v>2159</v>
      </c>
      <c r="D43" s="237">
        <v>1</v>
      </c>
      <c r="E43" s="11" t="s">
        <v>63</v>
      </c>
      <c r="F43" s="152">
        <v>40863</v>
      </c>
      <c r="G43" s="58">
        <v>44513</v>
      </c>
      <c r="H43" s="5">
        <f t="shared" si="3"/>
        <v>10</v>
      </c>
      <c r="I43" s="11">
        <v>3</v>
      </c>
      <c r="J43" s="87">
        <v>0.05</v>
      </c>
      <c r="K43" s="88">
        <f t="shared" si="4"/>
        <v>0.31666666666666665</v>
      </c>
      <c r="L43" s="248">
        <v>0</v>
      </c>
      <c r="M43" s="248">
        <v>0</v>
      </c>
      <c r="N43" s="249">
        <f t="shared" si="0"/>
        <v>0</v>
      </c>
      <c r="O43" s="249">
        <f t="shared" si="1"/>
        <v>0</v>
      </c>
      <c r="P43" s="264">
        <v>0.05</v>
      </c>
      <c r="Q43" s="249">
        <f t="shared" si="5"/>
        <v>0</v>
      </c>
    </row>
    <row r="44" spans="2:17" x14ac:dyDescent="0.25">
      <c r="B44" s="11">
        <v>41</v>
      </c>
      <c r="C44" s="244" t="s">
        <v>2160</v>
      </c>
      <c r="D44" s="237">
        <v>0</v>
      </c>
      <c r="E44" s="11" t="s">
        <v>63</v>
      </c>
      <c r="F44" s="152">
        <v>40865</v>
      </c>
      <c r="G44" s="58">
        <v>44513</v>
      </c>
      <c r="H44" s="5">
        <f t="shared" si="3"/>
        <v>9.9945205479452053</v>
      </c>
      <c r="I44" s="11">
        <v>3</v>
      </c>
      <c r="J44" s="87">
        <v>0.05</v>
      </c>
      <c r="K44" s="88">
        <f t="shared" si="4"/>
        <v>0.31666666666666665</v>
      </c>
      <c r="L44" s="248">
        <v>14950</v>
      </c>
      <c r="M44" s="248">
        <v>747.5</v>
      </c>
      <c r="N44" s="249">
        <f t="shared" si="0"/>
        <v>47315.726027397257</v>
      </c>
      <c r="O44" s="249">
        <f t="shared" si="1"/>
        <v>0</v>
      </c>
      <c r="P44" s="264">
        <v>0.05</v>
      </c>
      <c r="Q44" s="249">
        <f t="shared" si="5"/>
        <v>747.5</v>
      </c>
    </row>
    <row r="45" spans="2:17" x14ac:dyDescent="0.25">
      <c r="B45" s="11">
        <v>42</v>
      </c>
      <c r="C45" s="244" t="s">
        <v>2161</v>
      </c>
      <c r="D45" s="237">
        <v>0</v>
      </c>
      <c r="E45" s="11" t="s">
        <v>63</v>
      </c>
      <c r="F45" s="152">
        <v>40778</v>
      </c>
      <c r="G45" s="58">
        <v>44513</v>
      </c>
      <c r="H45" s="5">
        <f t="shared" si="3"/>
        <v>10.232876712328768</v>
      </c>
      <c r="I45" s="11">
        <v>3</v>
      </c>
      <c r="J45" s="87">
        <v>0.05</v>
      </c>
      <c r="K45" s="88">
        <f t="shared" si="4"/>
        <v>0.31666666666666665</v>
      </c>
      <c r="L45" s="248">
        <v>0</v>
      </c>
      <c r="M45" s="248">
        <v>0</v>
      </c>
      <c r="N45" s="249">
        <f t="shared" si="0"/>
        <v>0</v>
      </c>
      <c r="O45" s="249">
        <f t="shared" si="1"/>
        <v>0</v>
      </c>
      <c r="P45" s="264">
        <v>0.05</v>
      </c>
      <c r="Q45" s="249">
        <f t="shared" si="5"/>
        <v>0</v>
      </c>
    </row>
    <row r="46" spans="2:17" x14ac:dyDescent="0.25">
      <c r="B46" s="11">
        <v>43</v>
      </c>
      <c r="C46" s="244" t="s">
        <v>2162</v>
      </c>
      <c r="D46" s="237">
        <v>0</v>
      </c>
      <c r="E46" s="11" t="s">
        <v>63</v>
      </c>
      <c r="F46" s="152">
        <v>40904</v>
      </c>
      <c r="G46" s="58">
        <v>44513</v>
      </c>
      <c r="H46" s="5">
        <f t="shared" si="3"/>
        <v>9.8876712328767127</v>
      </c>
      <c r="I46" s="11">
        <v>3</v>
      </c>
      <c r="J46" s="87">
        <v>0.05</v>
      </c>
      <c r="K46" s="88">
        <f t="shared" si="4"/>
        <v>0.31666666666666665</v>
      </c>
      <c r="L46" s="248">
        <v>0</v>
      </c>
      <c r="M46" s="248">
        <v>0</v>
      </c>
      <c r="N46" s="249">
        <f t="shared" si="0"/>
        <v>0</v>
      </c>
      <c r="O46" s="249">
        <f t="shared" si="1"/>
        <v>0</v>
      </c>
      <c r="P46" s="264">
        <v>0.05</v>
      </c>
      <c r="Q46" s="249">
        <f t="shared" si="5"/>
        <v>0</v>
      </c>
    </row>
    <row r="47" spans="2:17" x14ac:dyDescent="0.25">
      <c r="B47" s="11">
        <v>44</v>
      </c>
      <c r="C47" s="244" t="s">
        <v>2163</v>
      </c>
      <c r="D47" s="237">
        <v>1</v>
      </c>
      <c r="E47" s="11" t="s">
        <v>63</v>
      </c>
      <c r="F47" s="152">
        <v>40956</v>
      </c>
      <c r="G47" s="58">
        <v>44513</v>
      </c>
      <c r="H47" s="5">
        <f t="shared" si="3"/>
        <v>9.7452054794520553</v>
      </c>
      <c r="I47" s="11">
        <v>5</v>
      </c>
      <c r="J47" s="87">
        <v>0.05</v>
      </c>
      <c r="K47" s="88">
        <f t="shared" si="4"/>
        <v>0.19</v>
      </c>
      <c r="L47" s="248">
        <v>68890</v>
      </c>
      <c r="M47" s="248">
        <v>3444.5</v>
      </c>
      <c r="N47" s="249">
        <f t="shared" si="0"/>
        <v>127555.9690410959</v>
      </c>
      <c r="O47" s="249">
        <f t="shared" si="1"/>
        <v>0</v>
      </c>
      <c r="P47" s="264">
        <v>0.05</v>
      </c>
      <c r="Q47" s="249">
        <f t="shared" si="5"/>
        <v>3444.5</v>
      </c>
    </row>
    <row r="48" spans="2:17" x14ac:dyDescent="0.25">
      <c r="B48" s="11">
        <v>45</v>
      </c>
      <c r="C48" s="244" t="s">
        <v>2164</v>
      </c>
      <c r="D48" s="237">
        <v>0</v>
      </c>
      <c r="E48" s="11" t="s">
        <v>63</v>
      </c>
      <c r="F48" s="152">
        <v>40959</v>
      </c>
      <c r="G48" s="58">
        <v>44513</v>
      </c>
      <c r="H48" s="5">
        <f t="shared" si="3"/>
        <v>9.7369863013698623</v>
      </c>
      <c r="I48" s="11">
        <v>3</v>
      </c>
      <c r="J48" s="87">
        <v>0.05</v>
      </c>
      <c r="K48" s="88">
        <f t="shared" si="4"/>
        <v>0.31666666666666665</v>
      </c>
      <c r="L48" s="248">
        <v>0</v>
      </c>
      <c r="M48" s="248">
        <v>0</v>
      </c>
      <c r="N48" s="249">
        <f t="shared" si="0"/>
        <v>0</v>
      </c>
      <c r="O48" s="249">
        <f t="shared" si="1"/>
        <v>0</v>
      </c>
      <c r="P48" s="264">
        <v>0.05</v>
      </c>
      <c r="Q48" s="249">
        <f t="shared" si="5"/>
        <v>0</v>
      </c>
    </row>
    <row r="49" spans="2:17" x14ac:dyDescent="0.25">
      <c r="B49" s="11">
        <v>46</v>
      </c>
      <c r="C49" s="244" t="s">
        <v>2165</v>
      </c>
      <c r="D49" s="237">
        <v>2</v>
      </c>
      <c r="E49" s="11" t="s">
        <v>63</v>
      </c>
      <c r="F49" s="152">
        <v>40634</v>
      </c>
      <c r="G49" s="58">
        <v>44513</v>
      </c>
      <c r="H49" s="5">
        <f t="shared" si="3"/>
        <v>10.627397260273973</v>
      </c>
      <c r="I49" s="11">
        <v>5</v>
      </c>
      <c r="J49" s="87">
        <v>0.05</v>
      </c>
      <c r="K49" s="88">
        <f t="shared" si="4"/>
        <v>0.19</v>
      </c>
      <c r="L49" s="248">
        <v>30450</v>
      </c>
      <c r="M49" s="248">
        <v>1522.5</v>
      </c>
      <c r="N49" s="249">
        <f t="shared" si="0"/>
        <v>61484.806849315071</v>
      </c>
      <c r="O49" s="249">
        <f t="shared" si="1"/>
        <v>0</v>
      </c>
      <c r="P49" s="264">
        <v>0.05</v>
      </c>
      <c r="Q49" s="249">
        <f t="shared" si="5"/>
        <v>1522.5</v>
      </c>
    </row>
    <row r="50" spans="2:17" x14ac:dyDescent="0.25">
      <c r="B50" s="11">
        <v>47</v>
      </c>
      <c r="C50" s="244" t="s">
        <v>2166</v>
      </c>
      <c r="D50" s="237">
        <v>0</v>
      </c>
      <c r="E50" s="11" t="s">
        <v>63</v>
      </c>
      <c r="F50" s="152">
        <v>41005</v>
      </c>
      <c r="G50" s="58">
        <v>44513</v>
      </c>
      <c r="H50" s="5">
        <f t="shared" si="3"/>
        <v>9.6109589041095891</v>
      </c>
      <c r="I50" s="11">
        <v>5</v>
      </c>
      <c r="J50" s="87">
        <v>0.05</v>
      </c>
      <c r="K50" s="88">
        <f t="shared" si="4"/>
        <v>0.19</v>
      </c>
      <c r="L50" s="248">
        <v>6143</v>
      </c>
      <c r="M50" s="248">
        <v>307.14999999999998</v>
      </c>
      <c r="N50" s="249">
        <f t="shared" si="0"/>
        <v>11217.622904109588</v>
      </c>
      <c r="O50" s="249">
        <f t="shared" si="1"/>
        <v>0</v>
      </c>
      <c r="P50" s="264">
        <v>0.05</v>
      </c>
      <c r="Q50" s="249">
        <f t="shared" si="5"/>
        <v>307.15000000000003</v>
      </c>
    </row>
    <row r="51" spans="2:17" x14ac:dyDescent="0.25">
      <c r="B51" s="11">
        <v>48</v>
      </c>
      <c r="C51" s="244" t="s">
        <v>2128</v>
      </c>
      <c r="D51" s="237">
        <v>0</v>
      </c>
      <c r="E51" s="11" t="s">
        <v>63</v>
      </c>
      <c r="F51" s="152">
        <v>41100</v>
      </c>
      <c r="G51" s="58">
        <v>44513</v>
      </c>
      <c r="H51" s="5">
        <f t="shared" si="3"/>
        <v>9.3506849315068497</v>
      </c>
      <c r="I51" s="11">
        <v>3</v>
      </c>
      <c r="J51" s="87">
        <v>0.05</v>
      </c>
      <c r="K51" s="88">
        <f t="shared" si="4"/>
        <v>0.31666666666666665</v>
      </c>
      <c r="L51" s="248">
        <v>17100</v>
      </c>
      <c r="M51" s="248">
        <v>855</v>
      </c>
      <c r="N51" s="249">
        <f t="shared" si="0"/>
        <v>50633.95890410959</v>
      </c>
      <c r="O51" s="249">
        <f t="shared" si="1"/>
        <v>0</v>
      </c>
      <c r="P51" s="264">
        <v>0.05</v>
      </c>
      <c r="Q51" s="249">
        <f t="shared" si="5"/>
        <v>855</v>
      </c>
    </row>
    <row r="52" spans="2:17" x14ac:dyDescent="0.25">
      <c r="B52" s="11">
        <v>49</v>
      </c>
      <c r="C52" s="244" t="s">
        <v>2167</v>
      </c>
      <c r="D52" s="237">
        <v>0</v>
      </c>
      <c r="E52" s="11" t="s">
        <v>63</v>
      </c>
      <c r="F52" s="152">
        <v>41167</v>
      </c>
      <c r="G52" s="58">
        <v>44513</v>
      </c>
      <c r="H52" s="5">
        <f t="shared" si="3"/>
        <v>9.1671232876712327</v>
      </c>
      <c r="I52" s="11">
        <v>3</v>
      </c>
      <c r="J52" s="87">
        <v>0.05</v>
      </c>
      <c r="K52" s="88">
        <f t="shared" si="4"/>
        <v>0.31666666666666665</v>
      </c>
      <c r="L52" s="248">
        <v>53110</v>
      </c>
      <c r="M52" s="248">
        <v>2655.5</v>
      </c>
      <c r="N52" s="249">
        <f t="shared" si="0"/>
        <v>154174.20730593606</v>
      </c>
      <c r="O52" s="249">
        <f t="shared" si="1"/>
        <v>0</v>
      </c>
      <c r="P52" s="264">
        <v>0.05</v>
      </c>
      <c r="Q52" s="249">
        <f t="shared" si="5"/>
        <v>2655.5</v>
      </c>
    </row>
    <row r="53" spans="2:17" x14ac:dyDescent="0.25">
      <c r="B53" s="11">
        <v>50</v>
      </c>
      <c r="C53" s="244" t="s">
        <v>2168</v>
      </c>
      <c r="D53" s="237">
        <v>0</v>
      </c>
      <c r="E53" s="11" t="s">
        <v>63</v>
      </c>
      <c r="F53" s="152">
        <v>41240</v>
      </c>
      <c r="G53" s="58">
        <v>44513</v>
      </c>
      <c r="H53" s="5">
        <f t="shared" si="3"/>
        <v>8.9671232876712335</v>
      </c>
      <c r="I53" s="11">
        <v>3</v>
      </c>
      <c r="J53" s="87">
        <v>0.05</v>
      </c>
      <c r="K53" s="88">
        <f t="shared" si="4"/>
        <v>0.31666666666666665</v>
      </c>
      <c r="L53" s="248">
        <v>0</v>
      </c>
      <c r="M53" s="248">
        <v>0</v>
      </c>
      <c r="N53" s="249">
        <f t="shared" si="0"/>
        <v>0</v>
      </c>
      <c r="O53" s="249">
        <f t="shared" si="1"/>
        <v>0</v>
      </c>
      <c r="P53" s="264">
        <v>0.05</v>
      </c>
      <c r="Q53" s="249">
        <f t="shared" si="5"/>
        <v>0</v>
      </c>
    </row>
    <row r="54" spans="2:17" x14ac:dyDescent="0.25">
      <c r="B54" s="11">
        <v>51</v>
      </c>
      <c r="C54" s="244" t="s">
        <v>2169</v>
      </c>
      <c r="D54" s="237">
        <v>0</v>
      </c>
      <c r="E54" s="11" t="s">
        <v>63</v>
      </c>
      <c r="F54" s="152">
        <v>41234</v>
      </c>
      <c r="G54" s="58">
        <v>44513</v>
      </c>
      <c r="H54" s="5">
        <f t="shared" si="3"/>
        <v>8.9835616438356158</v>
      </c>
      <c r="I54" s="11">
        <v>3</v>
      </c>
      <c r="J54" s="87">
        <v>0.05</v>
      </c>
      <c r="K54" s="88">
        <f t="shared" si="4"/>
        <v>0.31666666666666665</v>
      </c>
      <c r="L54" s="248">
        <v>0</v>
      </c>
      <c r="M54" s="248">
        <v>0</v>
      </c>
      <c r="N54" s="249">
        <f t="shared" si="0"/>
        <v>0</v>
      </c>
      <c r="O54" s="249">
        <f t="shared" si="1"/>
        <v>0</v>
      </c>
      <c r="P54" s="264">
        <v>0.05</v>
      </c>
      <c r="Q54" s="249">
        <f t="shared" si="5"/>
        <v>0</v>
      </c>
    </row>
    <row r="55" spans="2:17" x14ac:dyDescent="0.25">
      <c r="B55" s="11">
        <v>52</v>
      </c>
      <c r="C55" s="244" t="s">
        <v>2170</v>
      </c>
      <c r="D55" s="237">
        <v>0</v>
      </c>
      <c r="E55" s="11" t="s">
        <v>63</v>
      </c>
      <c r="F55" s="152">
        <v>41304</v>
      </c>
      <c r="G55" s="58">
        <v>44513</v>
      </c>
      <c r="H55" s="5">
        <f t="shared" si="3"/>
        <v>8.7917808219178077</v>
      </c>
      <c r="I55" s="11">
        <v>3</v>
      </c>
      <c r="J55" s="87">
        <v>0.05</v>
      </c>
      <c r="K55" s="88">
        <f t="shared" si="4"/>
        <v>0.31666666666666665</v>
      </c>
      <c r="L55" s="248">
        <v>0</v>
      </c>
      <c r="M55" s="248">
        <v>0</v>
      </c>
      <c r="N55" s="249">
        <f t="shared" si="0"/>
        <v>0</v>
      </c>
      <c r="O55" s="249">
        <f t="shared" si="1"/>
        <v>0</v>
      </c>
      <c r="P55" s="264">
        <v>0.05</v>
      </c>
      <c r="Q55" s="249">
        <f t="shared" si="5"/>
        <v>0</v>
      </c>
    </row>
    <row r="56" spans="2:17" x14ac:dyDescent="0.25">
      <c r="B56" s="11">
        <v>53</v>
      </c>
      <c r="C56" s="244" t="s">
        <v>2171</v>
      </c>
      <c r="D56" s="237">
        <v>0</v>
      </c>
      <c r="E56" s="11" t="s">
        <v>63</v>
      </c>
      <c r="F56" s="152">
        <v>41318</v>
      </c>
      <c r="G56" s="58">
        <v>44513</v>
      </c>
      <c r="H56" s="5">
        <f t="shared" si="3"/>
        <v>8.7534246575342465</v>
      </c>
      <c r="I56" s="11">
        <v>3</v>
      </c>
      <c r="J56" s="87">
        <v>0.05</v>
      </c>
      <c r="K56" s="88">
        <f t="shared" si="4"/>
        <v>0.31666666666666665</v>
      </c>
      <c r="L56" s="248">
        <v>6183</v>
      </c>
      <c r="M56" s="248">
        <v>0</v>
      </c>
      <c r="N56" s="249">
        <f t="shared" si="0"/>
        <v>17138.767808219178</v>
      </c>
      <c r="O56" s="249">
        <f t="shared" si="1"/>
        <v>0</v>
      </c>
      <c r="P56" s="264">
        <v>0.05</v>
      </c>
      <c r="Q56" s="249">
        <f t="shared" si="5"/>
        <v>0</v>
      </c>
    </row>
    <row r="57" spans="2:17" x14ac:dyDescent="0.25">
      <c r="B57" s="11">
        <v>54</v>
      </c>
      <c r="C57" s="244" t="s">
        <v>2172</v>
      </c>
      <c r="D57" s="237">
        <v>0</v>
      </c>
      <c r="E57" s="11" t="s">
        <v>63</v>
      </c>
      <c r="F57" s="152">
        <v>41344</v>
      </c>
      <c r="G57" s="58">
        <v>44513</v>
      </c>
      <c r="H57" s="5">
        <f t="shared" si="3"/>
        <v>8.6821917808219187</v>
      </c>
      <c r="I57" s="11">
        <v>5</v>
      </c>
      <c r="J57" s="87">
        <v>0.05</v>
      </c>
      <c r="K57" s="88">
        <f t="shared" si="4"/>
        <v>0.19</v>
      </c>
      <c r="L57" s="248">
        <v>0</v>
      </c>
      <c r="M57" s="248">
        <v>0</v>
      </c>
      <c r="N57" s="249">
        <f t="shared" si="0"/>
        <v>0</v>
      </c>
      <c r="O57" s="249">
        <f t="shared" si="1"/>
        <v>0</v>
      </c>
      <c r="P57" s="264">
        <v>0.05</v>
      </c>
      <c r="Q57" s="249">
        <f t="shared" si="5"/>
        <v>0</v>
      </c>
    </row>
    <row r="58" spans="2:17" x14ac:dyDescent="0.25">
      <c r="B58" s="11">
        <v>55</v>
      </c>
      <c r="C58" s="244" t="s">
        <v>2173</v>
      </c>
      <c r="D58" s="237">
        <v>0</v>
      </c>
      <c r="E58" s="11" t="s">
        <v>62</v>
      </c>
      <c r="F58" s="152">
        <v>39537</v>
      </c>
      <c r="G58" s="58">
        <v>44513</v>
      </c>
      <c r="H58" s="5">
        <f t="shared" si="3"/>
        <v>13.632876712328768</v>
      </c>
      <c r="I58" s="11">
        <v>3</v>
      </c>
      <c r="J58" s="87">
        <v>0.05</v>
      </c>
      <c r="K58" s="88">
        <f t="shared" si="4"/>
        <v>0.31666666666666665</v>
      </c>
      <c r="L58" s="248">
        <v>0</v>
      </c>
      <c r="M58" s="248">
        <v>0</v>
      </c>
      <c r="N58" s="249">
        <f t="shared" si="0"/>
        <v>0</v>
      </c>
      <c r="O58" s="249">
        <f t="shared" si="1"/>
        <v>0</v>
      </c>
      <c r="P58" s="264">
        <v>0.05</v>
      </c>
      <c r="Q58" s="249">
        <f t="shared" si="5"/>
        <v>0</v>
      </c>
    </row>
    <row r="59" spans="2:17" x14ac:dyDescent="0.25">
      <c r="B59" s="11">
        <v>56</v>
      </c>
      <c r="C59" s="244" t="s">
        <v>2174</v>
      </c>
      <c r="D59" s="237">
        <v>0</v>
      </c>
      <c r="E59" s="11" t="s">
        <v>62</v>
      </c>
      <c r="F59" s="152">
        <v>39537</v>
      </c>
      <c r="G59" s="58">
        <v>44513</v>
      </c>
      <c r="H59" s="5">
        <f t="shared" si="3"/>
        <v>13.632876712328768</v>
      </c>
      <c r="I59" s="11">
        <v>3</v>
      </c>
      <c r="J59" s="87">
        <v>0.05</v>
      </c>
      <c r="K59" s="88">
        <f t="shared" si="4"/>
        <v>0.31666666666666665</v>
      </c>
      <c r="L59" s="248">
        <v>0</v>
      </c>
      <c r="M59" s="248">
        <v>0</v>
      </c>
      <c r="N59" s="249">
        <f t="shared" si="0"/>
        <v>0</v>
      </c>
      <c r="O59" s="249">
        <f t="shared" si="1"/>
        <v>0</v>
      </c>
      <c r="P59" s="264">
        <v>0.05</v>
      </c>
      <c r="Q59" s="249">
        <f t="shared" si="5"/>
        <v>0</v>
      </c>
    </row>
    <row r="60" spans="2:17" x14ac:dyDescent="0.25">
      <c r="B60" s="11">
        <v>57</v>
      </c>
      <c r="C60" s="244" t="s">
        <v>2175</v>
      </c>
      <c r="D60" s="237">
        <v>0</v>
      </c>
      <c r="E60" s="11" t="s">
        <v>62</v>
      </c>
      <c r="F60" s="152">
        <v>39540</v>
      </c>
      <c r="G60" s="58">
        <v>44513</v>
      </c>
      <c r="H60" s="5">
        <f t="shared" si="3"/>
        <v>13.624657534246575</v>
      </c>
      <c r="I60" s="11">
        <v>3</v>
      </c>
      <c r="J60" s="87">
        <v>0.05</v>
      </c>
      <c r="K60" s="88">
        <f t="shared" si="4"/>
        <v>0.31666666666666665</v>
      </c>
      <c r="L60" s="248">
        <v>7800</v>
      </c>
      <c r="M60" s="248">
        <v>0</v>
      </c>
      <c r="N60" s="249">
        <f t="shared" si="0"/>
        <v>33652.904109589035</v>
      </c>
      <c r="O60" s="249">
        <f t="shared" si="1"/>
        <v>0</v>
      </c>
      <c r="P60" s="264">
        <v>0.05</v>
      </c>
      <c r="Q60" s="249">
        <f t="shared" si="5"/>
        <v>0</v>
      </c>
    </row>
    <row r="61" spans="2:17" x14ac:dyDescent="0.25">
      <c r="B61" s="11">
        <v>58</v>
      </c>
      <c r="C61" s="244" t="s">
        <v>2176</v>
      </c>
      <c r="D61" s="237">
        <v>0</v>
      </c>
      <c r="E61" s="11" t="s">
        <v>62</v>
      </c>
      <c r="F61" s="152">
        <v>39650</v>
      </c>
      <c r="G61" s="58">
        <v>44513</v>
      </c>
      <c r="H61" s="5">
        <f t="shared" si="3"/>
        <v>13.323287671232876</v>
      </c>
      <c r="I61" s="11">
        <v>3</v>
      </c>
      <c r="J61" s="87">
        <v>0.05</v>
      </c>
      <c r="K61" s="88">
        <f t="shared" si="4"/>
        <v>0.31666666666666665</v>
      </c>
      <c r="L61" s="248">
        <v>0</v>
      </c>
      <c r="M61" s="248">
        <v>0</v>
      </c>
      <c r="N61" s="249">
        <f t="shared" si="0"/>
        <v>0</v>
      </c>
      <c r="O61" s="249">
        <f t="shared" si="1"/>
        <v>0</v>
      </c>
      <c r="P61" s="264">
        <v>0.05</v>
      </c>
      <c r="Q61" s="249">
        <f t="shared" si="5"/>
        <v>0</v>
      </c>
    </row>
    <row r="62" spans="2:17" x14ac:dyDescent="0.25">
      <c r="B62" s="11">
        <v>59</v>
      </c>
      <c r="C62" s="244" t="s">
        <v>2177</v>
      </c>
      <c r="D62" s="237">
        <v>0</v>
      </c>
      <c r="E62" s="11" t="s">
        <v>62</v>
      </c>
      <c r="F62" s="152">
        <v>39652</v>
      </c>
      <c r="G62" s="58">
        <v>44513</v>
      </c>
      <c r="H62" s="5">
        <f t="shared" si="3"/>
        <v>13.317808219178081</v>
      </c>
      <c r="I62" s="11">
        <v>3</v>
      </c>
      <c r="J62" s="87">
        <v>0.05</v>
      </c>
      <c r="K62" s="88">
        <f t="shared" si="4"/>
        <v>0.31666666666666665</v>
      </c>
      <c r="L62" s="248">
        <v>0</v>
      </c>
      <c r="M62" s="248">
        <v>0</v>
      </c>
      <c r="N62" s="249">
        <f t="shared" si="0"/>
        <v>0</v>
      </c>
      <c r="O62" s="249">
        <f t="shared" si="1"/>
        <v>0</v>
      </c>
      <c r="P62" s="264">
        <v>0.05</v>
      </c>
      <c r="Q62" s="249">
        <f t="shared" si="5"/>
        <v>0</v>
      </c>
    </row>
    <row r="63" spans="2:17" x14ac:dyDescent="0.25">
      <c r="B63" s="11">
        <v>60</v>
      </c>
      <c r="C63" s="244" t="s">
        <v>2178</v>
      </c>
      <c r="D63" s="237">
        <v>0</v>
      </c>
      <c r="E63" s="11" t="s">
        <v>62</v>
      </c>
      <c r="F63" s="152">
        <v>39661</v>
      </c>
      <c r="G63" s="58">
        <v>44513</v>
      </c>
      <c r="H63" s="5">
        <f t="shared" si="3"/>
        <v>13.293150684931506</v>
      </c>
      <c r="I63" s="11">
        <v>3</v>
      </c>
      <c r="J63" s="87">
        <v>0.05</v>
      </c>
      <c r="K63" s="88">
        <f t="shared" si="4"/>
        <v>0.31666666666666665</v>
      </c>
      <c r="L63" s="248">
        <v>19111</v>
      </c>
      <c r="M63" s="248">
        <v>955.55</v>
      </c>
      <c r="N63" s="249">
        <f t="shared" si="0"/>
        <v>80447.71086757991</v>
      </c>
      <c r="O63" s="249">
        <f t="shared" si="1"/>
        <v>0</v>
      </c>
      <c r="P63" s="264">
        <v>0.05</v>
      </c>
      <c r="Q63" s="249">
        <f t="shared" si="5"/>
        <v>955.55000000000007</v>
      </c>
    </row>
    <row r="64" spans="2:17" x14ac:dyDescent="0.25">
      <c r="B64" s="11">
        <v>61</v>
      </c>
      <c r="C64" s="244" t="s">
        <v>2179</v>
      </c>
      <c r="D64" s="237">
        <v>0</v>
      </c>
      <c r="E64" s="11" t="s">
        <v>62</v>
      </c>
      <c r="F64" s="152">
        <v>39713</v>
      </c>
      <c r="G64" s="58">
        <v>44513</v>
      </c>
      <c r="H64" s="5">
        <f t="shared" si="3"/>
        <v>13.150684931506849</v>
      </c>
      <c r="I64" s="11">
        <v>5</v>
      </c>
      <c r="J64" s="87">
        <v>0.05</v>
      </c>
      <c r="K64" s="88">
        <f t="shared" si="4"/>
        <v>0.19</v>
      </c>
      <c r="L64" s="248">
        <v>0</v>
      </c>
      <c r="M64" s="248">
        <v>0</v>
      </c>
      <c r="N64" s="249">
        <f t="shared" si="0"/>
        <v>0</v>
      </c>
      <c r="O64" s="249">
        <f t="shared" si="1"/>
        <v>0</v>
      </c>
      <c r="P64" s="264">
        <v>0.05</v>
      </c>
      <c r="Q64" s="249">
        <f t="shared" si="5"/>
        <v>0</v>
      </c>
    </row>
    <row r="65" spans="2:17" x14ac:dyDescent="0.25">
      <c r="B65" s="11">
        <v>62</v>
      </c>
      <c r="C65" s="244" t="s">
        <v>2180</v>
      </c>
      <c r="D65" s="237">
        <v>0</v>
      </c>
      <c r="E65" s="11" t="s">
        <v>62</v>
      </c>
      <c r="F65" s="152">
        <v>39716</v>
      </c>
      <c r="G65" s="58">
        <v>44513</v>
      </c>
      <c r="H65" s="5">
        <f t="shared" si="3"/>
        <v>13.142465753424657</v>
      </c>
      <c r="I65" s="11">
        <v>3</v>
      </c>
      <c r="J65" s="87">
        <v>0.05</v>
      </c>
      <c r="K65" s="88">
        <f t="shared" si="4"/>
        <v>0.31666666666666665</v>
      </c>
      <c r="L65" s="248">
        <v>0</v>
      </c>
      <c r="M65" s="248">
        <v>0</v>
      </c>
      <c r="N65" s="249">
        <f t="shared" si="0"/>
        <v>0</v>
      </c>
      <c r="O65" s="249">
        <f t="shared" si="1"/>
        <v>0</v>
      </c>
      <c r="P65" s="264">
        <v>0.05</v>
      </c>
      <c r="Q65" s="249">
        <f t="shared" si="5"/>
        <v>0</v>
      </c>
    </row>
    <row r="66" spans="2:17" x14ac:dyDescent="0.25">
      <c r="B66" s="11">
        <v>63</v>
      </c>
      <c r="C66" s="244" t="s">
        <v>1753</v>
      </c>
      <c r="D66" s="237">
        <v>0</v>
      </c>
      <c r="E66" s="11" t="s">
        <v>62</v>
      </c>
      <c r="F66" s="152">
        <v>39720</v>
      </c>
      <c r="G66" s="58">
        <v>44513</v>
      </c>
      <c r="H66" s="5">
        <f t="shared" si="3"/>
        <v>13.131506849315068</v>
      </c>
      <c r="I66" s="11">
        <v>3</v>
      </c>
      <c r="J66" s="87">
        <v>0.05</v>
      </c>
      <c r="K66" s="88">
        <f t="shared" si="4"/>
        <v>0.31666666666666665</v>
      </c>
      <c r="L66" s="248">
        <v>0</v>
      </c>
      <c r="M66" s="248">
        <v>0</v>
      </c>
      <c r="N66" s="249">
        <f t="shared" si="0"/>
        <v>0</v>
      </c>
      <c r="O66" s="249">
        <f t="shared" si="1"/>
        <v>0</v>
      </c>
      <c r="P66" s="264">
        <v>0.05</v>
      </c>
      <c r="Q66" s="249">
        <f t="shared" si="5"/>
        <v>0</v>
      </c>
    </row>
    <row r="67" spans="2:17" x14ac:dyDescent="0.25">
      <c r="B67" s="11">
        <v>64</v>
      </c>
      <c r="C67" s="244" t="s">
        <v>1753</v>
      </c>
      <c r="D67" s="237">
        <v>0</v>
      </c>
      <c r="E67" s="11" t="s">
        <v>62</v>
      </c>
      <c r="F67" s="152">
        <v>39720</v>
      </c>
      <c r="G67" s="58">
        <v>44513</v>
      </c>
      <c r="H67" s="5">
        <f t="shared" si="3"/>
        <v>13.131506849315068</v>
      </c>
      <c r="I67" s="11">
        <v>3</v>
      </c>
      <c r="J67" s="87">
        <v>0.05</v>
      </c>
      <c r="K67" s="88">
        <f t="shared" si="4"/>
        <v>0.31666666666666665</v>
      </c>
      <c r="L67" s="248">
        <v>0</v>
      </c>
      <c r="M67" s="248">
        <v>0</v>
      </c>
      <c r="N67" s="249">
        <f t="shared" si="0"/>
        <v>0</v>
      </c>
      <c r="O67" s="249">
        <f t="shared" si="1"/>
        <v>0</v>
      </c>
      <c r="P67" s="264">
        <v>0.05</v>
      </c>
      <c r="Q67" s="249">
        <f t="shared" si="5"/>
        <v>0</v>
      </c>
    </row>
    <row r="68" spans="2:17" x14ac:dyDescent="0.25">
      <c r="B68" s="11">
        <v>65</v>
      </c>
      <c r="C68" s="244" t="s">
        <v>2181</v>
      </c>
      <c r="D68" s="237">
        <v>0</v>
      </c>
      <c r="E68" s="11" t="s">
        <v>62</v>
      </c>
      <c r="F68" s="152">
        <v>39720</v>
      </c>
      <c r="G68" s="58">
        <v>44513</v>
      </c>
      <c r="H68" s="5">
        <f t="shared" si="3"/>
        <v>13.131506849315068</v>
      </c>
      <c r="I68" s="11">
        <v>3</v>
      </c>
      <c r="J68" s="87">
        <v>0.05</v>
      </c>
      <c r="K68" s="88">
        <f t="shared" si="4"/>
        <v>0.31666666666666665</v>
      </c>
      <c r="L68" s="248">
        <v>0</v>
      </c>
      <c r="M68" s="248">
        <v>0</v>
      </c>
      <c r="N68" s="249">
        <f t="shared" ref="N68:N131" si="6">H68*K68*L68</f>
        <v>0</v>
      </c>
      <c r="O68" s="249">
        <f t="shared" ref="O68:O131" si="7">MAX(L68-N68,0)</f>
        <v>0</v>
      </c>
      <c r="P68" s="264">
        <v>0.05</v>
      </c>
      <c r="Q68" s="249">
        <f t="shared" ref="Q68:Q99" si="8">IF(M68&lt;=0,0,IF(O68&lt;=J68*L68,J68*L68,O68*(1-P68)))</f>
        <v>0</v>
      </c>
    </row>
    <row r="69" spans="2:17" x14ac:dyDescent="0.25">
      <c r="B69" s="11">
        <v>66</v>
      </c>
      <c r="C69" s="244" t="s">
        <v>2182</v>
      </c>
      <c r="D69" s="237">
        <v>0</v>
      </c>
      <c r="E69" s="11" t="s">
        <v>62</v>
      </c>
      <c r="F69" s="152">
        <v>39728</v>
      </c>
      <c r="G69" s="58">
        <v>44513</v>
      </c>
      <c r="H69" s="5">
        <f t="shared" ref="H69:H132" si="9">(G69-F69)/365</f>
        <v>13.109589041095891</v>
      </c>
      <c r="I69" s="11">
        <v>3</v>
      </c>
      <c r="J69" s="87">
        <v>0.05</v>
      </c>
      <c r="K69" s="88">
        <f t="shared" ref="K69:K132" si="10">(1-J69)/I69</f>
        <v>0.31666666666666665</v>
      </c>
      <c r="L69" s="248">
        <v>0</v>
      </c>
      <c r="M69" s="248">
        <v>0</v>
      </c>
      <c r="N69" s="249">
        <f t="shared" si="6"/>
        <v>0</v>
      </c>
      <c r="O69" s="249">
        <f t="shared" si="7"/>
        <v>0</v>
      </c>
      <c r="P69" s="264">
        <v>0.05</v>
      </c>
      <c r="Q69" s="249">
        <f t="shared" si="8"/>
        <v>0</v>
      </c>
    </row>
    <row r="70" spans="2:17" x14ac:dyDescent="0.25">
      <c r="B70" s="11">
        <v>67</v>
      </c>
      <c r="C70" s="244" t="s">
        <v>1753</v>
      </c>
      <c r="D70" s="237">
        <v>0</v>
      </c>
      <c r="E70" s="11" t="s">
        <v>62</v>
      </c>
      <c r="F70" s="152">
        <v>39798</v>
      </c>
      <c r="G70" s="58">
        <v>44513</v>
      </c>
      <c r="H70" s="5">
        <f t="shared" si="9"/>
        <v>12.917808219178083</v>
      </c>
      <c r="I70" s="11">
        <v>3</v>
      </c>
      <c r="J70" s="87">
        <v>0.05</v>
      </c>
      <c r="K70" s="88">
        <f t="shared" si="10"/>
        <v>0.31666666666666665</v>
      </c>
      <c r="L70" s="248">
        <v>0</v>
      </c>
      <c r="M70" s="248">
        <v>0</v>
      </c>
      <c r="N70" s="249">
        <f t="shared" si="6"/>
        <v>0</v>
      </c>
      <c r="O70" s="249">
        <f t="shared" si="7"/>
        <v>0</v>
      </c>
      <c r="P70" s="264">
        <v>0.05</v>
      </c>
      <c r="Q70" s="249">
        <f t="shared" si="8"/>
        <v>0</v>
      </c>
    </row>
    <row r="71" spans="2:17" x14ac:dyDescent="0.25">
      <c r="B71" s="11">
        <v>68</v>
      </c>
      <c r="C71" s="244" t="s">
        <v>2179</v>
      </c>
      <c r="D71" s="237">
        <v>0</v>
      </c>
      <c r="E71" s="11" t="s">
        <v>62</v>
      </c>
      <c r="F71" s="152">
        <v>39806</v>
      </c>
      <c r="G71" s="58">
        <v>44513</v>
      </c>
      <c r="H71" s="5">
        <f t="shared" si="9"/>
        <v>12.895890410958904</v>
      </c>
      <c r="I71" s="11">
        <v>3</v>
      </c>
      <c r="J71" s="87">
        <v>0.05</v>
      </c>
      <c r="K71" s="88">
        <f t="shared" si="10"/>
        <v>0.31666666666666665</v>
      </c>
      <c r="L71" s="248">
        <v>0</v>
      </c>
      <c r="M71" s="248">
        <v>0</v>
      </c>
      <c r="N71" s="249">
        <f t="shared" si="6"/>
        <v>0</v>
      </c>
      <c r="O71" s="249">
        <f t="shared" si="7"/>
        <v>0</v>
      </c>
      <c r="P71" s="264">
        <v>0.05</v>
      </c>
      <c r="Q71" s="249">
        <f t="shared" si="8"/>
        <v>0</v>
      </c>
    </row>
    <row r="72" spans="2:17" x14ac:dyDescent="0.25">
      <c r="B72" s="11">
        <v>69</v>
      </c>
      <c r="C72" s="244" t="s">
        <v>2183</v>
      </c>
      <c r="D72" s="237">
        <v>0</v>
      </c>
      <c r="E72" s="11" t="s">
        <v>62</v>
      </c>
      <c r="F72" s="152">
        <v>39896</v>
      </c>
      <c r="G72" s="58">
        <v>44513</v>
      </c>
      <c r="H72" s="5">
        <f t="shared" si="9"/>
        <v>12.64931506849315</v>
      </c>
      <c r="I72" s="11">
        <v>3</v>
      </c>
      <c r="J72" s="87">
        <v>0.05</v>
      </c>
      <c r="K72" s="88">
        <f t="shared" si="10"/>
        <v>0.31666666666666665</v>
      </c>
      <c r="L72" s="248">
        <v>0</v>
      </c>
      <c r="M72" s="248">
        <v>0</v>
      </c>
      <c r="N72" s="249">
        <f t="shared" si="6"/>
        <v>0</v>
      </c>
      <c r="O72" s="249">
        <f t="shared" si="7"/>
        <v>0</v>
      </c>
      <c r="P72" s="264">
        <v>0.05</v>
      </c>
      <c r="Q72" s="249">
        <f t="shared" si="8"/>
        <v>0</v>
      </c>
    </row>
    <row r="73" spans="2:17" x14ac:dyDescent="0.25">
      <c r="B73" s="11">
        <v>70</v>
      </c>
      <c r="C73" s="244" t="s">
        <v>2184</v>
      </c>
      <c r="D73" s="237">
        <v>0</v>
      </c>
      <c r="E73" s="11" t="s">
        <v>62</v>
      </c>
      <c r="F73" s="152">
        <v>40217</v>
      </c>
      <c r="G73" s="58">
        <v>44513</v>
      </c>
      <c r="H73" s="5">
        <f t="shared" si="9"/>
        <v>11.769863013698631</v>
      </c>
      <c r="I73" s="11">
        <v>3</v>
      </c>
      <c r="J73" s="87">
        <v>0.05</v>
      </c>
      <c r="K73" s="88">
        <f t="shared" si="10"/>
        <v>0.31666666666666665</v>
      </c>
      <c r="L73" s="248">
        <v>0</v>
      </c>
      <c r="M73" s="248">
        <v>0</v>
      </c>
      <c r="N73" s="249">
        <f t="shared" si="6"/>
        <v>0</v>
      </c>
      <c r="O73" s="249">
        <f t="shared" si="7"/>
        <v>0</v>
      </c>
      <c r="P73" s="264">
        <v>0.05</v>
      </c>
      <c r="Q73" s="249">
        <f t="shared" si="8"/>
        <v>0</v>
      </c>
    </row>
    <row r="74" spans="2:17" x14ac:dyDescent="0.25">
      <c r="B74" s="11">
        <v>71</v>
      </c>
      <c r="C74" s="244" t="s">
        <v>2185</v>
      </c>
      <c r="D74" s="237">
        <v>0</v>
      </c>
      <c r="E74" s="11" t="s">
        <v>62</v>
      </c>
      <c r="F74" s="152">
        <v>40226</v>
      </c>
      <c r="G74" s="58">
        <v>44513</v>
      </c>
      <c r="H74" s="5">
        <f t="shared" si="9"/>
        <v>11.745205479452055</v>
      </c>
      <c r="I74" s="11">
        <v>5</v>
      </c>
      <c r="J74" s="87">
        <v>0.05</v>
      </c>
      <c r="K74" s="88">
        <f t="shared" si="10"/>
        <v>0.19</v>
      </c>
      <c r="L74" s="248">
        <v>57800</v>
      </c>
      <c r="M74" s="248">
        <v>2890</v>
      </c>
      <c r="N74" s="249">
        <f t="shared" si="6"/>
        <v>128985.84657534248</v>
      </c>
      <c r="O74" s="249">
        <f t="shared" si="7"/>
        <v>0</v>
      </c>
      <c r="P74" s="264">
        <v>0.05</v>
      </c>
      <c r="Q74" s="249">
        <f t="shared" si="8"/>
        <v>2890</v>
      </c>
    </row>
    <row r="75" spans="2:17" x14ac:dyDescent="0.25">
      <c r="B75" s="11">
        <v>72</v>
      </c>
      <c r="C75" s="244" t="s">
        <v>2185</v>
      </c>
      <c r="D75" s="237">
        <v>0</v>
      </c>
      <c r="E75" s="11" t="s">
        <v>62</v>
      </c>
      <c r="F75" s="152">
        <v>40254</v>
      </c>
      <c r="G75" s="58">
        <v>44513</v>
      </c>
      <c r="H75" s="5">
        <f t="shared" si="9"/>
        <v>11.668493150684931</v>
      </c>
      <c r="I75" s="11">
        <v>5</v>
      </c>
      <c r="J75" s="87">
        <v>0.05</v>
      </c>
      <c r="K75" s="88">
        <f t="shared" si="10"/>
        <v>0.19</v>
      </c>
      <c r="L75" s="248">
        <v>60600</v>
      </c>
      <c r="M75" s="248">
        <v>3030</v>
      </c>
      <c r="N75" s="249">
        <f t="shared" si="6"/>
        <v>134351.03013698629</v>
      </c>
      <c r="O75" s="249">
        <f t="shared" si="7"/>
        <v>0</v>
      </c>
      <c r="P75" s="264">
        <v>0.05</v>
      </c>
      <c r="Q75" s="249">
        <f t="shared" si="8"/>
        <v>3030</v>
      </c>
    </row>
    <row r="76" spans="2:17" x14ac:dyDescent="0.25">
      <c r="B76" s="11">
        <v>73</v>
      </c>
      <c r="C76" s="244" t="s">
        <v>2186</v>
      </c>
      <c r="D76" s="237">
        <v>0</v>
      </c>
      <c r="E76" s="11" t="s">
        <v>62</v>
      </c>
      <c r="F76" s="152">
        <v>40290</v>
      </c>
      <c r="G76" s="58">
        <v>44513</v>
      </c>
      <c r="H76" s="5">
        <f t="shared" si="9"/>
        <v>11.56986301369863</v>
      </c>
      <c r="I76" s="11">
        <v>3</v>
      </c>
      <c r="J76" s="87">
        <v>0.05</v>
      </c>
      <c r="K76" s="88">
        <f t="shared" si="10"/>
        <v>0.31666666666666665</v>
      </c>
      <c r="L76" s="248">
        <v>0</v>
      </c>
      <c r="M76" s="248">
        <v>0</v>
      </c>
      <c r="N76" s="249">
        <f t="shared" si="6"/>
        <v>0</v>
      </c>
      <c r="O76" s="249">
        <f t="shared" si="7"/>
        <v>0</v>
      </c>
      <c r="P76" s="264">
        <v>0.05</v>
      </c>
      <c r="Q76" s="249">
        <f t="shared" si="8"/>
        <v>0</v>
      </c>
    </row>
    <row r="77" spans="2:17" x14ac:dyDescent="0.25">
      <c r="B77" s="11">
        <v>74</v>
      </c>
      <c r="C77" s="244" t="s">
        <v>2187</v>
      </c>
      <c r="D77" s="237">
        <v>0</v>
      </c>
      <c r="E77" s="11" t="s">
        <v>62</v>
      </c>
      <c r="F77" s="152">
        <v>40427</v>
      </c>
      <c r="G77" s="58">
        <v>44513</v>
      </c>
      <c r="H77" s="5">
        <f t="shared" si="9"/>
        <v>11.194520547945206</v>
      </c>
      <c r="I77" s="11">
        <v>3</v>
      </c>
      <c r="J77" s="87">
        <v>0.05</v>
      </c>
      <c r="K77" s="88">
        <f t="shared" si="10"/>
        <v>0.31666666666666665</v>
      </c>
      <c r="L77" s="248">
        <v>85364</v>
      </c>
      <c r="M77" s="248">
        <v>4268.2</v>
      </c>
      <c r="N77" s="249">
        <f t="shared" si="6"/>
        <v>302609.5331506849</v>
      </c>
      <c r="O77" s="249">
        <f t="shared" si="7"/>
        <v>0</v>
      </c>
      <c r="P77" s="264">
        <v>0.05</v>
      </c>
      <c r="Q77" s="249">
        <f t="shared" si="8"/>
        <v>4268.2</v>
      </c>
    </row>
    <row r="78" spans="2:17" x14ac:dyDescent="0.25">
      <c r="B78" s="11">
        <v>75</v>
      </c>
      <c r="C78" s="244" t="s">
        <v>2188</v>
      </c>
      <c r="D78" s="237">
        <v>1</v>
      </c>
      <c r="E78" s="11" t="s">
        <v>63</v>
      </c>
      <c r="F78" s="152">
        <v>40428</v>
      </c>
      <c r="G78" s="58">
        <v>44513</v>
      </c>
      <c r="H78" s="5">
        <f t="shared" si="9"/>
        <v>11.191780821917808</v>
      </c>
      <c r="I78" s="11">
        <v>3</v>
      </c>
      <c r="J78" s="87">
        <v>0.05</v>
      </c>
      <c r="K78" s="88">
        <f t="shared" si="10"/>
        <v>0.31666666666666665</v>
      </c>
      <c r="L78" s="248">
        <v>16800</v>
      </c>
      <c r="M78" s="248">
        <v>840</v>
      </c>
      <c r="N78" s="249">
        <f t="shared" si="6"/>
        <v>59540.273972602736</v>
      </c>
      <c r="O78" s="249">
        <f t="shared" si="7"/>
        <v>0</v>
      </c>
      <c r="P78" s="264">
        <v>0.05</v>
      </c>
      <c r="Q78" s="249">
        <f t="shared" si="8"/>
        <v>840</v>
      </c>
    </row>
    <row r="79" spans="2:17" x14ac:dyDescent="0.25">
      <c r="B79" s="11">
        <v>76</v>
      </c>
      <c r="C79" s="244" t="s">
        <v>2189</v>
      </c>
      <c r="D79" s="237">
        <v>1</v>
      </c>
      <c r="E79" s="11" t="s">
        <v>63</v>
      </c>
      <c r="F79" s="152">
        <v>40428</v>
      </c>
      <c r="G79" s="58">
        <v>44513</v>
      </c>
      <c r="H79" s="5">
        <f t="shared" si="9"/>
        <v>11.191780821917808</v>
      </c>
      <c r="I79" s="11">
        <v>3</v>
      </c>
      <c r="J79" s="87">
        <v>0.05</v>
      </c>
      <c r="K79" s="88">
        <f t="shared" si="10"/>
        <v>0.31666666666666665</v>
      </c>
      <c r="L79" s="248">
        <v>0</v>
      </c>
      <c r="M79" s="248">
        <v>0</v>
      </c>
      <c r="N79" s="249">
        <f t="shared" si="6"/>
        <v>0</v>
      </c>
      <c r="O79" s="249">
        <f t="shared" si="7"/>
        <v>0</v>
      </c>
      <c r="P79" s="264">
        <v>0.05</v>
      </c>
      <c r="Q79" s="249">
        <f t="shared" si="8"/>
        <v>0</v>
      </c>
    </row>
    <row r="80" spans="2:17" x14ac:dyDescent="0.25">
      <c r="B80" s="11">
        <v>77</v>
      </c>
      <c r="C80" s="244" t="s">
        <v>2190</v>
      </c>
      <c r="D80" s="237">
        <v>1</v>
      </c>
      <c r="E80" s="11" t="s">
        <v>63</v>
      </c>
      <c r="F80" s="152">
        <v>40429</v>
      </c>
      <c r="G80" s="58">
        <v>44513</v>
      </c>
      <c r="H80" s="5">
        <f t="shared" si="9"/>
        <v>11.189041095890412</v>
      </c>
      <c r="I80" s="11">
        <v>3</v>
      </c>
      <c r="J80" s="87">
        <v>0.05</v>
      </c>
      <c r="K80" s="88">
        <f t="shared" si="10"/>
        <v>0.31666666666666665</v>
      </c>
      <c r="L80" s="248">
        <v>0</v>
      </c>
      <c r="M80" s="248">
        <v>0</v>
      </c>
      <c r="N80" s="249">
        <f t="shared" si="6"/>
        <v>0</v>
      </c>
      <c r="O80" s="249">
        <f t="shared" si="7"/>
        <v>0</v>
      </c>
      <c r="P80" s="264">
        <v>0.05</v>
      </c>
      <c r="Q80" s="249">
        <f t="shared" si="8"/>
        <v>0</v>
      </c>
    </row>
    <row r="81" spans="2:17" x14ac:dyDescent="0.25">
      <c r="B81" s="11">
        <v>78</v>
      </c>
      <c r="C81" s="244" t="s">
        <v>2191</v>
      </c>
      <c r="D81" s="237">
        <v>0</v>
      </c>
      <c r="E81" s="11" t="s">
        <v>63</v>
      </c>
      <c r="F81" s="152">
        <v>40431</v>
      </c>
      <c r="G81" s="58">
        <v>44513</v>
      </c>
      <c r="H81" s="5">
        <f t="shared" si="9"/>
        <v>11.183561643835617</v>
      </c>
      <c r="I81" s="11">
        <v>5</v>
      </c>
      <c r="J81" s="87">
        <v>0.05</v>
      </c>
      <c r="K81" s="88">
        <f t="shared" si="10"/>
        <v>0.19</v>
      </c>
      <c r="L81" s="248">
        <v>10000</v>
      </c>
      <c r="M81" s="248">
        <v>0</v>
      </c>
      <c r="N81" s="249">
        <f t="shared" si="6"/>
        <v>21248.767123287671</v>
      </c>
      <c r="O81" s="249">
        <f t="shared" si="7"/>
        <v>0</v>
      </c>
      <c r="P81" s="264">
        <v>0.05</v>
      </c>
      <c r="Q81" s="249">
        <f t="shared" si="8"/>
        <v>0</v>
      </c>
    </row>
    <row r="82" spans="2:17" x14ac:dyDescent="0.25">
      <c r="B82" s="11">
        <v>79</v>
      </c>
      <c r="C82" s="244" t="s">
        <v>2192</v>
      </c>
      <c r="D82" s="237">
        <v>1</v>
      </c>
      <c r="E82" s="11" t="s">
        <v>65</v>
      </c>
      <c r="F82" s="152">
        <v>40431</v>
      </c>
      <c r="G82" s="58">
        <v>44513</v>
      </c>
      <c r="H82" s="5">
        <f t="shared" si="9"/>
        <v>11.183561643835617</v>
      </c>
      <c r="I82" s="11">
        <v>5</v>
      </c>
      <c r="J82" s="87">
        <v>0.05</v>
      </c>
      <c r="K82" s="88">
        <f t="shared" si="10"/>
        <v>0.19</v>
      </c>
      <c r="L82" s="248">
        <v>72000</v>
      </c>
      <c r="M82" s="248">
        <v>3600</v>
      </c>
      <c r="N82" s="249">
        <f t="shared" si="6"/>
        <v>152991.12328767122</v>
      </c>
      <c r="O82" s="249">
        <f t="shared" si="7"/>
        <v>0</v>
      </c>
      <c r="P82" s="264">
        <v>0.05</v>
      </c>
      <c r="Q82" s="249">
        <f t="shared" si="8"/>
        <v>3600</v>
      </c>
    </row>
    <row r="83" spans="2:17" x14ac:dyDescent="0.25">
      <c r="B83" s="11">
        <v>80</v>
      </c>
      <c r="C83" s="244" t="s">
        <v>2193</v>
      </c>
      <c r="D83" s="237">
        <v>1</v>
      </c>
      <c r="E83" s="11" t="s">
        <v>63</v>
      </c>
      <c r="F83" s="152">
        <v>40446</v>
      </c>
      <c r="G83" s="58">
        <v>44513</v>
      </c>
      <c r="H83" s="5">
        <f t="shared" si="9"/>
        <v>11.142465753424657</v>
      </c>
      <c r="I83" s="11">
        <v>3</v>
      </c>
      <c r="J83" s="87">
        <v>0.05</v>
      </c>
      <c r="K83" s="88">
        <f t="shared" si="10"/>
        <v>0.31666666666666665</v>
      </c>
      <c r="L83" s="248">
        <v>0</v>
      </c>
      <c r="M83" s="248">
        <v>0</v>
      </c>
      <c r="N83" s="249">
        <f t="shared" si="6"/>
        <v>0</v>
      </c>
      <c r="O83" s="249">
        <f t="shared" si="7"/>
        <v>0</v>
      </c>
      <c r="P83" s="264">
        <v>0.05</v>
      </c>
      <c r="Q83" s="249">
        <f t="shared" si="8"/>
        <v>0</v>
      </c>
    </row>
    <row r="84" spans="2:17" x14ac:dyDescent="0.25">
      <c r="B84" s="11">
        <v>81</v>
      </c>
      <c r="C84" s="244" t="s">
        <v>2194</v>
      </c>
      <c r="D84" s="237">
        <v>1</v>
      </c>
      <c r="E84" s="11" t="s">
        <v>66</v>
      </c>
      <c r="F84" s="152">
        <v>40446</v>
      </c>
      <c r="G84" s="58">
        <v>44513</v>
      </c>
      <c r="H84" s="5">
        <f t="shared" si="9"/>
        <v>11.142465753424657</v>
      </c>
      <c r="I84" s="11">
        <v>3</v>
      </c>
      <c r="J84" s="87">
        <v>0.05</v>
      </c>
      <c r="K84" s="88">
        <f t="shared" si="10"/>
        <v>0.31666666666666665</v>
      </c>
      <c r="L84" s="248">
        <v>0</v>
      </c>
      <c r="M84" s="248">
        <v>0</v>
      </c>
      <c r="N84" s="249">
        <f t="shared" si="6"/>
        <v>0</v>
      </c>
      <c r="O84" s="249">
        <f t="shared" si="7"/>
        <v>0</v>
      </c>
      <c r="P84" s="264">
        <v>0.05</v>
      </c>
      <c r="Q84" s="249">
        <f t="shared" si="8"/>
        <v>0</v>
      </c>
    </row>
    <row r="85" spans="2:17" x14ac:dyDescent="0.25">
      <c r="B85" s="11">
        <v>82</v>
      </c>
      <c r="C85" s="244" t="s">
        <v>2195</v>
      </c>
      <c r="D85" s="237">
        <v>0</v>
      </c>
      <c r="E85" s="11" t="s">
        <v>62</v>
      </c>
      <c r="F85" s="152">
        <v>40446</v>
      </c>
      <c r="G85" s="58">
        <v>44513</v>
      </c>
      <c r="H85" s="5">
        <f t="shared" si="9"/>
        <v>11.142465753424657</v>
      </c>
      <c r="I85" s="11">
        <v>3</v>
      </c>
      <c r="J85" s="87">
        <v>0.05</v>
      </c>
      <c r="K85" s="88">
        <f t="shared" si="10"/>
        <v>0.31666666666666665</v>
      </c>
      <c r="L85" s="248">
        <v>0</v>
      </c>
      <c r="M85" s="248">
        <v>0</v>
      </c>
      <c r="N85" s="249">
        <f t="shared" si="6"/>
        <v>0</v>
      </c>
      <c r="O85" s="249">
        <f t="shared" si="7"/>
        <v>0</v>
      </c>
      <c r="P85" s="264">
        <v>0.05</v>
      </c>
      <c r="Q85" s="249">
        <f t="shared" si="8"/>
        <v>0</v>
      </c>
    </row>
    <row r="86" spans="2:17" x14ac:dyDescent="0.25">
      <c r="B86" s="11">
        <v>83</v>
      </c>
      <c r="C86" s="244" t="s">
        <v>2196</v>
      </c>
      <c r="D86" s="237">
        <v>0</v>
      </c>
      <c r="E86" s="11" t="s">
        <v>62</v>
      </c>
      <c r="F86" s="152">
        <v>40464</v>
      </c>
      <c r="G86" s="58">
        <v>44513</v>
      </c>
      <c r="H86" s="5">
        <f t="shared" si="9"/>
        <v>11.093150684931507</v>
      </c>
      <c r="I86" s="11">
        <v>1</v>
      </c>
      <c r="J86" s="87">
        <v>0.05</v>
      </c>
      <c r="K86" s="88">
        <f t="shared" si="10"/>
        <v>0.95</v>
      </c>
      <c r="L86" s="248">
        <v>13700</v>
      </c>
      <c r="M86" s="248">
        <v>0</v>
      </c>
      <c r="N86" s="249">
        <f t="shared" si="6"/>
        <v>144377.35616438356</v>
      </c>
      <c r="O86" s="249">
        <f t="shared" si="7"/>
        <v>0</v>
      </c>
      <c r="P86" s="264">
        <v>0.05</v>
      </c>
      <c r="Q86" s="249">
        <f t="shared" si="8"/>
        <v>0</v>
      </c>
    </row>
    <row r="87" spans="2:17" x14ac:dyDescent="0.25">
      <c r="B87" s="11">
        <v>84</v>
      </c>
      <c r="C87" s="244" t="s">
        <v>2197</v>
      </c>
      <c r="D87" s="237">
        <v>0</v>
      </c>
      <c r="E87" s="11" t="s">
        <v>62</v>
      </c>
      <c r="F87" s="152">
        <v>40512</v>
      </c>
      <c r="G87" s="58">
        <v>44513</v>
      </c>
      <c r="H87" s="5">
        <f t="shared" si="9"/>
        <v>10.961643835616439</v>
      </c>
      <c r="I87" s="11">
        <v>3</v>
      </c>
      <c r="J87" s="87">
        <v>0.05</v>
      </c>
      <c r="K87" s="88">
        <f t="shared" si="10"/>
        <v>0.31666666666666665</v>
      </c>
      <c r="L87" s="248">
        <v>0</v>
      </c>
      <c r="M87" s="248">
        <v>0</v>
      </c>
      <c r="N87" s="249">
        <f t="shared" si="6"/>
        <v>0</v>
      </c>
      <c r="O87" s="249">
        <f t="shared" si="7"/>
        <v>0</v>
      </c>
      <c r="P87" s="264">
        <v>0.05</v>
      </c>
      <c r="Q87" s="249">
        <f t="shared" si="8"/>
        <v>0</v>
      </c>
    </row>
    <row r="88" spans="2:17" x14ac:dyDescent="0.25">
      <c r="B88" s="11">
        <v>85</v>
      </c>
      <c r="C88" s="244" t="s">
        <v>2198</v>
      </c>
      <c r="D88" s="237">
        <v>0</v>
      </c>
      <c r="E88" s="11" t="s">
        <v>62</v>
      </c>
      <c r="F88" s="152">
        <v>40521</v>
      </c>
      <c r="G88" s="58">
        <v>44513</v>
      </c>
      <c r="H88" s="5">
        <f t="shared" si="9"/>
        <v>10.936986301369863</v>
      </c>
      <c r="I88" s="11">
        <v>3</v>
      </c>
      <c r="J88" s="87">
        <v>0.05</v>
      </c>
      <c r="K88" s="88">
        <f t="shared" si="10"/>
        <v>0.31666666666666665</v>
      </c>
      <c r="L88" s="248">
        <v>0</v>
      </c>
      <c r="M88" s="248">
        <v>0</v>
      </c>
      <c r="N88" s="249">
        <f t="shared" si="6"/>
        <v>0</v>
      </c>
      <c r="O88" s="249">
        <f t="shared" si="7"/>
        <v>0</v>
      </c>
      <c r="P88" s="264">
        <v>0.05</v>
      </c>
      <c r="Q88" s="249">
        <f t="shared" si="8"/>
        <v>0</v>
      </c>
    </row>
    <row r="89" spans="2:17" x14ac:dyDescent="0.25">
      <c r="B89" s="11">
        <v>86</v>
      </c>
      <c r="C89" s="244" t="s">
        <v>2199</v>
      </c>
      <c r="D89" s="237">
        <v>1</v>
      </c>
      <c r="E89" s="11" t="s">
        <v>62</v>
      </c>
      <c r="F89" s="152">
        <v>40525</v>
      </c>
      <c r="G89" s="58">
        <v>44513</v>
      </c>
      <c r="H89" s="5">
        <f t="shared" si="9"/>
        <v>10.926027397260274</v>
      </c>
      <c r="I89" s="11">
        <v>5</v>
      </c>
      <c r="J89" s="87">
        <v>0.05</v>
      </c>
      <c r="K89" s="88">
        <f t="shared" si="10"/>
        <v>0.19</v>
      </c>
      <c r="L89" s="248">
        <v>32490</v>
      </c>
      <c r="M89" s="248">
        <v>1624.5</v>
      </c>
      <c r="N89" s="249">
        <f t="shared" si="6"/>
        <v>67447.459726027402</v>
      </c>
      <c r="O89" s="249">
        <f t="shared" si="7"/>
        <v>0</v>
      </c>
      <c r="P89" s="264">
        <v>0.05</v>
      </c>
      <c r="Q89" s="249">
        <f t="shared" si="8"/>
        <v>1624.5</v>
      </c>
    </row>
    <row r="90" spans="2:17" x14ac:dyDescent="0.25">
      <c r="B90" s="11">
        <v>87</v>
      </c>
      <c r="C90" s="244" t="s">
        <v>1887</v>
      </c>
      <c r="D90" s="237">
        <v>0</v>
      </c>
      <c r="E90" s="11" t="s">
        <v>62</v>
      </c>
      <c r="F90" s="152">
        <v>40525</v>
      </c>
      <c r="G90" s="58">
        <v>44513</v>
      </c>
      <c r="H90" s="5">
        <f t="shared" si="9"/>
        <v>10.926027397260274</v>
      </c>
      <c r="I90" s="11">
        <v>5</v>
      </c>
      <c r="J90" s="87">
        <v>0.05</v>
      </c>
      <c r="K90" s="88">
        <f t="shared" si="10"/>
        <v>0.19</v>
      </c>
      <c r="L90" s="248">
        <v>0</v>
      </c>
      <c r="M90" s="248">
        <v>0</v>
      </c>
      <c r="N90" s="249">
        <f t="shared" si="6"/>
        <v>0</v>
      </c>
      <c r="O90" s="249">
        <f t="shared" si="7"/>
        <v>0</v>
      </c>
      <c r="P90" s="264">
        <v>0.05</v>
      </c>
      <c r="Q90" s="249">
        <f t="shared" si="8"/>
        <v>0</v>
      </c>
    </row>
    <row r="91" spans="2:17" x14ac:dyDescent="0.25">
      <c r="B91" s="11">
        <v>88</v>
      </c>
      <c r="C91" s="244" t="s">
        <v>2200</v>
      </c>
      <c r="D91" s="237">
        <v>0</v>
      </c>
      <c r="E91" s="11" t="s">
        <v>62</v>
      </c>
      <c r="F91" s="152">
        <v>40532</v>
      </c>
      <c r="G91" s="58">
        <v>44513</v>
      </c>
      <c r="H91" s="5">
        <f t="shared" si="9"/>
        <v>10.906849315068493</v>
      </c>
      <c r="I91" s="11">
        <v>5</v>
      </c>
      <c r="J91" s="87">
        <v>0.05</v>
      </c>
      <c r="K91" s="88">
        <f t="shared" si="10"/>
        <v>0.19</v>
      </c>
      <c r="L91" s="248">
        <v>151200</v>
      </c>
      <c r="M91" s="248">
        <v>7560</v>
      </c>
      <c r="N91" s="249">
        <f t="shared" si="6"/>
        <v>313331.96712328773</v>
      </c>
      <c r="O91" s="249">
        <f t="shared" si="7"/>
        <v>0</v>
      </c>
      <c r="P91" s="264">
        <v>0.05</v>
      </c>
      <c r="Q91" s="249">
        <f t="shared" si="8"/>
        <v>7560</v>
      </c>
    </row>
    <row r="92" spans="2:17" x14ac:dyDescent="0.25">
      <c r="B92" s="11">
        <v>89</v>
      </c>
      <c r="C92" s="244" t="s">
        <v>2201</v>
      </c>
      <c r="D92" s="237">
        <v>1</v>
      </c>
      <c r="E92" s="11" t="s">
        <v>62</v>
      </c>
      <c r="F92" s="152">
        <v>40558</v>
      </c>
      <c r="G92" s="58">
        <v>44513</v>
      </c>
      <c r="H92" s="5">
        <f t="shared" si="9"/>
        <v>10.835616438356164</v>
      </c>
      <c r="I92" s="11">
        <v>3</v>
      </c>
      <c r="J92" s="87">
        <v>0.05</v>
      </c>
      <c r="K92" s="88">
        <f t="shared" si="10"/>
        <v>0.31666666666666665</v>
      </c>
      <c r="L92" s="248">
        <v>10500</v>
      </c>
      <c r="M92" s="248">
        <v>525</v>
      </c>
      <c r="N92" s="249">
        <f t="shared" si="6"/>
        <v>36028.42465753424</v>
      </c>
      <c r="O92" s="249">
        <f t="shared" si="7"/>
        <v>0</v>
      </c>
      <c r="P92" s="264">
        <v>0.05</v>
      </c>
      <c r="Q92" s="249">
        <f t="shared" si="8"/>
        <v>525</v>
      </c>
    </row>
    <row r="93" spans="2:17" x14ac:dyDescent="0.25">
      <c r="B93" s="11">
        <v>90</v>
      </c>
      <c r="C93" s="244" t="s">
        <v>2202</v>
      </c>
      <c r="D93" s="237">
        <v>0</v>
      </c>
      <c r="E93" s="11" t="s">
        <v>62</v>
      </c>
      <c r="F93" s="152">
        <v>40564</v>
      </c>
      <c r="G93" s="58">
        <v>44513</v>
      </c>
      <c r="H93" s="5">
        <f t="shared" si="9"/>
        <v>10.819178082191781</v>
      </c>
      <c r="I93" s="11">
        <v>5</v>
      </c>
      <c r="J93" s="87">
        <v>0.05</v>
      </c>
      <c r="K93" s="88">
        <f t="shared" si="10"/>
        <v>0.19</v>
      </c>
      <c r="L93" s="248">
        <v>0</v>
      </c>
      <c r="M93" s="248">
        <v>0</v>
      </c>
      <c r="N93" s="249">
        <f t="shared" si="6"/>
        <v>0</v>
      </c>
      <c r="O93" s="249">
        <f t="shared" si="7"/>
        <v>0</v>
      </c>
      <c r="P93" s="264">
        <v>0.05</v>
      </c>
      <c r="Q93" s="249">
        <f t="shared" si="8"/>
        <v>0</v>
      </c>
    </row>
    <row r="94" spans="2:17" x14ac:dyDescent="0.25">
      <c r="B94" s="11">
        <v>91</v>
      </c>
      <c r="C94" s="244" t="s">
        <v>2203</v>
      </c>
      <c r="D94" s="237">
        <v>0</v>
      </c>
      <c r="E94" s="11" t="s">
        <v>62</v>
      </c>
      <c r="F94" s="152">
        <v>40575</v>
      </c>
      <c r="G94" s="58">
        <v>44513</v>
      </c>
      <c r="H94" s="5">
        <f t="shared" si="9"/>
        <v>10.789041095890411</v>
      </c>
      <c r="I94" s="11">
        <v>5</v>
      </c>
      <c r="J94" s="87">
        <v>0.05</v>
      </c>
      <c r="K94" s="88">
        <f t="shared" si="10"/>
        <v>0.19</v>
      </c>
      <c r="L94" s="248">
        <v>25800</v>
      </c>
      <c r="M94" s="248">
        <v>1290</v>
      </c>
      <c r="N94" s="249">
        <f t="shared" si="6"/>
        <v>52887.879452054796</v>
      </c>
      <c r="O94" s="249">
        <f t="shared" si="7"/>
        <v>0</v>
      </c>
      <c r="P94" s="264">
        <v>0.05</v>
      </c>
      <c r="Q94" s="249">
        <f t="shared" si="8"/>
        <v>1290</v>
      </c>
    </row>
    <row r="95" spans="2:17" x14ac:dyDescent="0.25">
      <c r="B95" s="11">
        <v>92</v>
      </c>
      <c r="C95" s="244" t="s">
        <v>2204</v>
      </c>
      <c r="D95" s="237">
        <v>0</v>
      </c>
      <c r="E95" s="11" t="s">
        <v>62</v>
      </c>
      <c r="F95" s="152">
        <v>40613</v>
      </c>
      <c r="G95" s="58">
        <v>44513</v>
      </c>
      <c r="H95" s="5">
        <f t="shared" si="9"/>
        <v>10.684931506849315</v>
      </c>
      <c r="I95" s="11">
        <v>3</v>
      </c>
      <c r="J95" s="87">
        <v>0.05</v>
      </c>
      <c r="K95" s="88">
        <f t="shared" si="10"/>
        <v>0.31666666666666665</v>
      </c>
      <c r="L95" s="248">
        <v>20000</v>
      </c>
      <c r="M95" s="248">
        <v>1000</v>
      </c>
      <c r="N95" s="249">
        <f t="shared" si="6"/>
        <v>67671.232876712325</v>
      </c>
      <c r="O95" s="249">
        <f t="shared" si="7"/>
        <v>0</v>
      </c>
      <c r="P95" s="264">
        <v>0.05</v>
      </c>
      <c r="Q95" s="249">
        <f t="shared" si="8"/>
        <v>1000</v>
      </c>
    </row>
    <row r="96" spans="2:17" x14ac:dyDescent="0.25">
      <c r="B96" s="11">
        <v>93</v>
      </c>
      <c r="C96" s="244" t="s">
        <v>2205</v>
      </c>
      <c r="D96" s="237">
        <v>0</v>
      </c>
      <c r="E96" s="11" t="s">
        <v>62</v>
      </c>
      <c r="F96" s="152">
        <v>40624</v>
      </c>
      <c r="G96" s="58">
        <v>44513</v>
      </c>
      <c r="H96" s="5">
        <f t="shared" si="9"/>
        <v>10.654794520547945</v>
      </c>
      <c r="I96" s="11">
        <v>5</v>
      </c>
      <c r="J96" s="87">
        <v>0.05</v>
      </c>
      <c r="K96" s="88">
        <f t="shared" si="10"/>
        <v>0.19</v>
      </c>
      <c r="L96" s="248">
        <v>24900</v>
      </c>
      <c r="M96" s="248">
        <v>1245</v>
      </c>
      <c r="N96" s="249">
        <f t="shared" si="6"/>
        <v>50407.832876712324</v>
      </c>
      <c r="O96" s="249">
        <f t="shared" si="7"/>
        <v>0</v>
      </c>
      <c r="P96" s="264">
        <v>0.05</v>
      </c>
      <c r="Q96" s="249">
        <f t="shared" si="8"/>
        <v>1245</v>
      </c>
    </row>
    <row r="97" spans="2:17" x14ac:dyDescent="0.25">
      <c r="B97" s="11">
        <v>94</v>
      </c>
      <c r="C97" s="244" t="s">
        <v>2206</v>
      </c>
      <c r="D97" s="237">
        <v>1</v>
      </c>
      <c r="E97" s="11" t="s">
        <v>62</v>
      </c>
      <c r="F97" s="152">
        <v>40634</v>
      </c>
      <c r="G97" s="58">
        <v>44513</v>
      </c>
      <c r="H97" s="5">
        <f t="shared" si="9"/>
        <v>10.627397260273973</v>
      </c>
      <c r="I97" s="11">
        <v>5</v>
      </c>
      <c r="J97" s="87">
        <v>0.05</v>
      </c>
      <c r="K97" s="88">
        <f t="shared" si="10"/>
        <v>0.19</v>
      </c>
      <c r="L97" s="248">
        <v>0</v>
      </c>
      <c r="M97" s="248">
        <v>0</v>
      </c>
      <c r="N97" s="249">
        <f t="shared" si="6"/>
        <v>0</v>
      </c>
      <c r="O97" s="249">
        <f t="shared" si="7"/>
        <v>0</v>
      </c>
      <c r="P97" s="264">
        <v>0.05</v>
      </c>
      <c r="Q97" s="249">
        <f t="shared" si="8"/>
        <v>0</v>
      </c>
    </row>
    <row r="98" spans="2:17" x14ac:dyDescent="0.25">
      <c r="B98" s="11">
        <v>95</v>
      </c>
      <c r="C98" s="244" t="s">
        <v>2207</v>
      </c>
      <c r="D98" s="237">
        <v>5</v>
      </c>
      <c r="E98" s="11" t="s">
        <v>62</v>
      </c>
      <c r="F98" s="152">
        <v>40634</v>
      </c>
      <c r="G98" s="58">
        <v>44513</v>
      </c>
      <c r="H98" s="5">
        <f t="shared" si="9"/>
        <v>10.627397260273973</v>
      </c>
      <c r="I98" s="11">
        <v>3</v>
      </c>
      <c r="J98" s="87">
        <v>0.05</v>
      </c>
      <c r="K98" s="88">
        <f t="shared" si="10"/>
        <v>0.31666666666666665</v>
      </c>
      <c r="L98" s="248">
        <v>0</v>
      </c>
      <c r="M98" s="248">
        <v>0</v>
      </c>
      <c r="N98" s="249">
        <f t="shared" si="6"/>
        <v>0</v>
      </c>
      <c r="O98" s="249">
        <f t="shared" si="7"/>
        <v>0</v>
      </c>
      <c r="P98" s="264">
        <v>0.05</v>
      </c>
      <c r="Q98" s="249">
        <f t="shared" si="8"/>
        <v>0</v>
      </c>
    </row>
    <row r="99" spans="2:17" x14ac:dyDescent="0.25">
      <c r="B99" s="11">
        <v>96</v>
      </c>
      <c r="C99" s="244" t="s">
        <v>2208</v>
      </c>
      <c r="D99" s="237">
        <v>0</v>
      </c>
      <c r="E99" s="11" t="s">
        <v>62</v>
      </c>
      <c r="F99" s="152">
        <v>40634</v>
      </c>
      <c r="G99" s="58">
        <v>44513</v>
      </c>
      <c r="H99" s="5">
        <f t="shared" si="9"/>
        <v>10.627397260273973</v>
      </c>
      <c r="I99" s="11">
        <v>5</v>
      </c>
      <c r="J99" s="87">
        <v>0.05</v>
      </c>
      <c r="K99" s="88">
        <f t="shared" si="10"/>
        <v>0.19</v>
      </c>
      <c r="L99" s="248">
        <v>24000</v>
      </c>
      <c r="M99" s="248">
        <v>1200</v>
      </c>
      <c r="N99" s="249">
        <f t="shared" si="6"/>
        <v>48460.931506849316</v>
      </c>
      <c r="O99" s="249">
        <f t="shared" si="7"/>
        <v>0</v>
      </c>
      <c r="P99" s="264">
        <v>0.05</v>
      </c>
      <c r="Q99" s="249">
        <f t="shared" si="8"/>
        <v>1200</v>
      </c>
    </row>
    <row r="100" spans="2:17" x14ac:dyDescent="0.25">
      <c r="B100" s="11">
        <v>97</v>
      </c>
      <c r="C100" s="244" t="s">
        <v>2209</v>
      </c>
      <c r="D100" s="237">
        <v>0</v>
      </c>
      <c r="E100" s="11" t="s">
        <v>62</v>
      </c>
      <c r="F100" s="152">
        <v>40644</v>
      </c>
      <c r="G100" s="58">
        <v>44513</v>
      </c>
      <c r="H100" s="5">
        <f t="shared" si="9"/>
        <v>10.6</v>
      </c>
      <c r="I100" s="11">
        <v>3</v>
      </c>
      <c r="J100" s="87">
        <v>0.05</v>
      </c>
      <c r="K100" s="88">
        <f t="shared" si="10"/>
        <v>0.31666666666666665</v>
      </c>
      <c r="L100" s="248">
        <v>25900</v>
      </c>
      <c r="M100" s="248">
        <v>0</v>
      </c>
      <c r="N100" s="249">
        <f t="shared" si="6"/>
        <v>86937.666666666657</v>
      </c>
      <c r="O100" s="249">
        <f t="shared" si="7"/>
        <v>0</v>
      </c>
      <c r="P100" s="264">
        <v>0.05</v>
      </c>
      <c r="Q100" s="249">
        <f t="shared" ref="Q100:Q131" si="11">IF(M100&lt;=0,0,IF(O100&lt;=J100*L100,J100*L100,O100*(1-P100)))</f>
        <v>0</v>
      </c>
    </row>
    <row r="101" spans="2:17" x14ac:dyDescent="0.25">
      <c r="B101" s="11">
        <v>98</v>
      </c>
      <c r="C101" s="244" t="s">
        <v>2210</v>
      </c>
      <c r="D101" s="237">
        <v>0</v>
      </c>
      <c r="E101" s="11" t="s">
        <v>62</v>
      </c>
      <c r="F101" s="152">
        <v>40655</v>
      </c>
      <c r="G101" s="58">
        <v>44513</v>
      </c>
      <c r="H101" s="5">
        <f t="shared" si="9"/>
        <v>10.56986301369863</v>
      </c>
      <c r="I101" s="11">
        <v>5</v>
      </c>
      <c r="J101" s="87">
        <v>0.05</v>
      </c>
      <c r="K101" s="88">
        <f t="shared" si="10"/>
        <v>0.19</v>
      </c>
      <c r="L101" s="248">
        <v>46000</v>
      </c>
      <c r="M101" s="248">
        <v>24058.81</v>
      </c>
      <c r="N101" s="249">
        <f t="shared" si="6"/>
        <v>92380.602739726019</v>
      </c>
      <c r="O101" s="249">
        <f t="shared" si="7"/>
        <v>0</v>
      </c>
      <c r="P101" s="264">
        <v>0.05</v>
      </c>
      <c r="Q101" s="249">
        <f t="shared" si="11"/>
        <v>2300</v>
      </c>
    </row>
    <row r="102" spans="2:17" x14ac:dyDescent="0.25">
      <c r="B102" s="11">
        <v>99</v>
      </c>
      <c r="C102" s="244" t="s">
        <v>2211</v>
      </c>
      <c r="D102" s="237">
        <v>0</v>
      </c>
      <c r="E102" s="11" t="s">
        <v>66</v>
      </c>
      <c r="F102" s="152">
        <v>40656</v>
      </c>
      <c r="G102" s="58">
        <v>44513</v>
      </c>
      <c r="H102" s="5">
        <f t="shared" si="9"/>
        <v>10.567123287671233</v>
      </c>
      <c r="I102" s="11">
        <v>5</v>
      </c>
      <c r="J102" s="87">
        <v>0.05</v>
      </c>
      <c r="K102" s="88">
        <f t="shared" si="10"/>
        <v>0.19</v>
      </c>
      <c r="L102" s="248">
        <v>26700</v>
      </c>
      <c r="M102" s="248">
        <v>13976.73</v>
      </c>
      <c r="N102" s="249">
        <f t="shared" si="6"/>
        <v>53607.016438356164</v>
      </c>
      <c r="O102" s="249">
        <f t="shared" si="7"/>
        <v>0</v>
      </c>
      <c r="P102" s="264">
        <v>0.05</v>
      </c>
      <c r="Q102" s="249">
        <f t="shared" si="11"/>
        <v>1335</v>
      </c>
    </row>
    <row r="103" spans="2:17" x14ac:dyDescent="0.25">
      <c r="B103" s="11">
        <v>100</v>
      </c>
      <c r="C103" s="244" t="s">
        <v>2212</v>
      </c>
      <c r="D103" s="237">
        <v>0</v>
      </c>
      <c r="E103" s="11" t="s">
        <v>62</v>
      </c>
      <c r="F103" s="152">
        <v>40680</v>
      </c>
      <c r="G103" s="58">
        <v>44513</v>
      </c>
      <c r="H103" s="5">
        <f t="shared" si="9"/>
        <v>10.501369863013698</v>
      </c>
      <c r="I103" s="11">
        <v>5</v>
      </c>
      <c r="J103" s="87">
        <v>0.05</v>
      </c>
      <c r="K103" s="88">
        <f t="shared" si="10"/>
        <v>0.19</v>
      </c>
      <c r="L103" s="248">
        <v>5750</v>
      </c>
      <c r="M103" s="248">
        <v>287.5</v>
      </c>
      <c r="N103" s="249">
        <f t="shared" si="6"/>
        <v>11472.746575342466</v>
      </c>
      <c r="O103" s="249">
        <f t="shared" si="7"/>
        <v>0</v>
      </c>
      <c r="P103" s="264">
        <v>0.05</v>
      </c>
      <c r="Q103" s="249">
        <f t="shared" si="11"/>
        <v>287.5</v>
      </c>
    </row>
    <row r="104" spans="2:17" x14ac:dyDescent="0.25">
      <c r="B104" s="11">
        <v>101</v>
      </c>
      <c r="C104" s="244" t="s">
        <v>2213</v>
      </c>
      <c r="D104" s="237">
        <v>0</v>
      </c>
      <c r="E104" s="11" t="s">
        <v>62</v>
      </c>
      <c r="F104" s="152">
        <v>40689</v>
      </c>
      <c r="G104" s="58">
        <v>44513</v>
      </c>
      <c r="H104" s="5">
        <f t="shared" si="9"/>
        <v>10.476712328767123</v>
      </c>
      <c r="I104" s="11">
        <v>5</v>
      </c>
      <c r="J104" s="87">
        <v>0.05</v>
      </c>
      <c r="K104" s="88">
        <f t="shared" si="10"/>
        <v>0.19</v>
      </c>
      <c r="L104" s="248">
        <v>150000</v>
      </c>
      <c r="M104" s="248">
        <v>7500</v>
      </c>
      <c r="N104" s="249">
        <f t="shared" si="6"/>
        <v>298586.30136986298</v>
      </c>
      <c r="O104" s="249">
        <f t="shared" si="7"/>
        <v>0</v>
      </c>
      <c r="P104" s="264">
        <v>0.05</v>
      </c>
      <c r="Q104" s="249">
        <f t="shared" si="11"/>
        <v>7500</v>
      </c>
    </row>
    <row r="105" spans="2:17" x14ac:dyDescent="0.25">
      <c r="B105" s="11">
        <v>102</v>
      </c>
      <c r="C105" s="244" t="s">
        <v>2214</v>
      </c>
      <c r="D105" s="237">
        <v>0</v>
      </c>
      <c r="E105" s="11" t="s">
        <v>62</v>
      </c>
      <c r="F105" s="152">
        <v>40693</v>
      </c>
      <c r="G105" s="58">
        <v>44513</v>
      </c>
      <c r="H105" s="5">
        <f t="shared" si="9"/>
        <v>10.465753424657533</v>
      </c>
      <c r="I105" s="11">
        <v>3</v>
      </c>
      <c r="J105" s="87">
        <v>0.05</v>
      </c>
      <c r="K105" s="88">
        <f t="shared" si="10"/>
        <v>0.31666666666666665</v>
      </c>
      <c r="L105" s="248">
        <v>0</v>
      </c>
      <c r="M105" s="248">
        <v>0</v>
      </c>
      <c r="N105" s="249">
        <f t="shared" si="6"/>
        <v>0</v>
      </c>
      <c r="O105" s="249">
        <f t="shared" si="7"/>
        <v>0</v>
      </c>
      <c r="P105" s="264">
        <v>0.05</v>
      </c>
      <c r="Q105" s="249">
        <f t="shared" si="11"/>
        <v>0</v>
      </c>
    </row>
    <row r="106" spans="2:17" x14ac:dyDescent="0.25">
      <c r="B106" s="11">
        <v>103</v>
      </c>
      <c r="C106" s="244" t="s">
        <v>2215</v>
      </c>
      <c r="D106" s="237">
        <v>0</v>
      </c>
      <c r="E106" s="11" t="s">
        <v>62</v>
      </c>
      <c r="F106" s="152">
        <v>40712</v>
      </c>
      <c r="G106" s="58">
        <v>44513</v>
      </c>
      <c r="H106" s="5">
        <f t="shared" si="9"/>
        <v>10.413698630136986</v>
      </c>
      <c r="I106" s="11">
        <v>5</v>
      </c>
      <c r="J106" s="87">
        <v>0.05</v>
      </c>
      <c r="K106" s="88">
        <f t="shared" si="10"/>
        <v>0.19</v>
      </c>
      <c r="L106" s="248">
        <v>41600</v>
      </c>
      <c r="M106" s="248">
        <v>2080</v>
      </c>
      <c r="N106" s="249">
        <f t="shared" si="6"/>
        <v>82309.873972602742</v>
      </c>
      <c r="O106" s="249">
        <f t="shared" si="7"/>
        <v>0</v>
      </c>
      <c r="P106" s="264">
        <v>0.05</v>
      </c>
      <c r="Q106" s="249">
        <f t="shared" si="11"/>
        <v>2080</v>
      </c>
    </row>
    <row r="107" spans="2:17" x14ac:dyDescent="0.25">
      <c r="B107" s="11">
        <v>104</v>
      </c>
      <c r="C107" s="244" t="s">
        <v>2135</v>
      </c>
      <c r="D107" s="237">
        <v>1</v>
      </c>
      <c r="E107" s="11" t="s">
        <v>62</v>
      </c>
      <c r="F107" s="152">
        <v>40721</v>
      </c>
      <c r="G107" s="58">
        <v>44513</v>
      </c>
      <c r="H107" s="5">
        <f t="shared" si="9"/>
        <v>10.389041095890411</v>
      </c>
      <c r="I107" s="11">
        <v>5</v>
      </c>
      <c r="J107" s="87">
        <v>0.05</v>
      </c>
      <c r="K107" s="88">
        <f t="shared" si="10"/>
        <v>0.19</v>
      </c>
      <c r="L107" s="248">
        <v>63320</v>
      </c>
      <c r="M107" s="248">
        <v>3166</v>
      </c>
      <c r="N107" s="249">
        <f t="shared" si="6"/>
        <v>124988.47561643836</v>
      </c>
      <c r="O107" s="249">
        <f t="shared" si="7"/>
        <v>0</v>
      </c>
      <c r="P107" s="264">
        <v>0.05</v>
      </c>
      <c r="Q107" s="249">
        <f t="shared" si="11"/>
        <v>3166</v>
      </c>
    </row>
    <row r="108" spans="2:17" x14ac:dyDescent="0.25">
      <c r="B108" s="11">
        <v>105</v>
      </c>
      <c r="C108" s="244" t="s">
        <v>2211</v>
      </c>
      <c r="D108" s="237">
        <v>0</v>
      </c>
      <c r="E108" s="11" t="s">
        <v>62</v>
      </c>
      <c r="F108" s="152">
        <v>40722</v>
      </c>
      <c r="G108" s="58">
        <v>44513</v>
      </c>
      <c r="H108" s="5">
        <f t="shared" si="9"/>
        <v>10.386301369863014</v>
      </c>
      <c r="I108" s="11">
        <v>5</v>
      </c>
      <c r="J108" s="87">
        <v>0.05</v>
      </c>
      <c r="K108" s="88">
        <f t="shared" si="10"/>
        <v>0.19</v>
      </c>
      <c r="L108" s="248">
        <v>31200</v>
      </c>
      <c r="M108" s="248">
        <v>1560</v>
      </c>
      <c r="N108" s="249">
        <f t="shared" si="6"/>
        <v>61569.994520547945</v>
      </c>
      <c r="O108" s="249">
        <f t="shared" si="7"/>
        <v>0</v>
      </c>
      <c r="P108" s="264">
        <v>0.05</v>
      </c>
      <c r="Q108" s="249">
        <f t="shared" si="11"/>
        <v>1560</v>
      </c>
    </row>
    <row r="109" spans="2:17" x14ac:dyDescent="0.25">
      <c r="B109" s="11">
        <v>106</v>
      </c>
      <c r="C109" s="244" t="s">
        <v>2216</v>
      </c>
      <c r="D109" s="237">
        <v>1</v>
      </c>
      <c r="E109" s="11" t="s">
        <v>62</v>
      </c>
      <c r="F109" s="152">
        <v>40733</v>
      </c>
      <c r="G109" s="58">
        <v>44513</v>
      </c>
      <c r="H109" s="5">
        <f t="shared" si="9"/>
        <v>10.356164383561644</v>
      </c>
      <c r="I109" s="11">
        <v>5</v>
      </c>
      <c r="J109" s="87">
        <v>0.05</v>
      </c>
      <c r="K109" s="88">
        <f t="shared" si="10"/>
        <v>0.19</v>
      </c>
      <c r="L109" s="248">
        <v>60000</v>
      </c>
      <c r="M109" s="248">
        <v>3000</v>
      </c>
      <c r="N109" s="249">
        <f t="shared" si="6"/>
        <v>118060.27397260275</v>
      </c>
      <c r="O109" s="249">
        <f t="shared" si="7"/>
        <v>0</v>
      </c>
      <c r="P109" s="264">
        <v>0.05</v>
      </c>
      <c r="Q109" s="249">
        <f t="shared" si="11"/>
        <v>3000</v>
      </c>
    </row>
    <row r="110" spans="2:17" x14ac:dyDescent="0.25">
      <c r="B110" s="11">
        <v>107</v>
      </c>
      <c r="C110" s="244" t="s">
        <v>2217</v>
      </c>
      <c r="D110" s="237">
        <v>0</v>
      </c>
      <c r="E110" s="11" t="s">
        <v>62</v>
      </c>
      <c r="F110" s="152">
        <v>40767</v>
      </c>
      <c r="G110" s="58">
        <v>44513</v>
      </c>
      <c r="H110" s="5">
        <f t="shared" si="9"/>
        <v>10.263013698630138</v>
      </c>
      <c r="I110" s="11">
        <v>5</v>
      </c>
      <c r="J110" s="87">
        <v>0.05</v>
      </c>
      <c r="K110" s="88">
        <f t="shared" si="10"/>
        <v>0.19</v>
      </c>
      <c r="L110" s="248">
        <v>193410</v>
      </c>
      <c r="M110" s="248">
        <v>9670.5</v>
      </c>
      <c r="N110" s="249">
        <f t="shared" si="6"/>
        <v>377144.20109589043</v>
      </c>
      <c r="O110" s="249">
        <f t="shared" si="7"/>
        <v>0</v>
      </c>
      <c r="P110" s="264">
        <v>0.05</v>
      </c>
      <c r="Q110" s="249">
        <f t="shared" si="11"/>
        <v>9670.5</v>
      </c>
    </row>
    <row r="111" spans="2:17" x14ac:dyDescent="0.25">
      <c r="B111" s="11">
        <v>108</v>
      </c>
      <c r="C111" s="244" t="s">
        <v>2218</v>
      </c>
      <c r="D111" s="237">
        <v>0</v>
      </c>
      <c r="E111" s="11" t="s">
        <v>62</v>
      </c>
      <c r="F111" s="152">
        <v>40772</v>
      </c>
      <c r="G111" s="58">
        <v>44513</v>
      </c>
      <c r="H111" s="5">
        <f t="shared" si="9"/>
        <v>10.24931506849315</v>
      </c>
      <c r="I111" s="11">
        <v>5</v>
      </c>
      <c r="J111" s="87">
        <v>0.05</v>
      </c>
      <c r="K111" s="88">
        <f t="shared" si="10"/>
        <v>0.19</v>
      </c>
      <c r="L111" s="248">
        <v>45150</v>
      </c>
      <c r="M111" s="248">
        <v>2257.5</v>
      </c>
      <c r="N111" s="249">
        <f t="shared" si="6"/>
        <v>87923.74931506849</v>
      </c>
      <c r="O111" s="249">
        <f t="shared" si="7"/>
        <v>0</v>
      </c>
      <c r="P111" s="264">
        <v>0.05</v>
      </c>
      <c r="Q111" s="249">
        <f t="shared" si="11"/>
        <v>2257.5</v>
      </c>
    </row>
    <row r="112" spans="2:17" x14ac:dyDescent="0.25">
      <c r="B112" s="11">
        <v>109</v>
      </c>
      <c r="C112" s="244" t="s">
        <v>2219</v>
      </c>
      <c r="D112" s="237">
        <v>0</v>
      </c>
      <c r="E112" s="11" t="s">
        <v>62</v>
      </c>
      <c r="F112" s="152">
        <v>40790</v>
      </c>
      <c r="G112" s="58">
        <v>44513</v>
      </c>
      <c r="H112" s="5">
        <f t="shared" si="9"/>
        <v>10.199999999999999</v>
      </c>
      <c r="I112" s="11">
        <v>5</v>
      </c>
      <c r="J112" s="87">
        <v>0.05</v>
      </c>
      <c r="K112" s="88">
        <f t="shared" si="10"/>
        <v>0.19</v>
      </c>
      <c r="L112" s="248">
        <v>36100</v>
      </c>
      <c r="M112" s="248">
        <v>0</v>
      </c>
      <c r="N112" s="249">
        <f t="shared" si="6"/>
        <v>69961.8</v>
      </c>
      <c r="O112" s="249">
        <f t="shared" si="7"/>
        <v>0</v>
      </c>
      <c r="P112" s="264">
        <v>0.05</v>
      </c>
      <c r="Q112" s="249">
        <f t="shared" si="11"/>
        <v>0</v>
      </c>
    </row>
    <row r="113" spans="2:17" x14ac:dyDescent="0.25">
      <c r="B113" s="11">
        <v>110</v>
      </c>
      <c r="C113" s="244" t="s">
        <v>2220</v>
      </c>
      <c r="D113" s="237">
        <v>0</v>
      </c>
      <c r="E113" s="11" t="s">
        <v>62</v>
      </c>
      <c r="F113" s="152">
        <v>40809</v>
      </c>
      <c r="G113" s="58">
        <v>44513</v>
      </c>
      <c r="H113" s="5">
        <f t="shared" si="9"/>
        <v>10.147945205479452</v>
      </c>
      <c r="I113" s="11">
        <v>3</v>
      </c>
      <c r="J113" s="87">
        <v>0.05</v>
      </c>
      <c r="K113" s="88">
        <f t="shared" si="10"/>
        <v>0.31666666666666665</v>
      </c>
      <c r="L113" s="248">
        <v>0</v>
      </c>
      <c r="M113" s="248">
        <v>0</v>
      </c>
      <c r="N113" s="249">
        <f t="shared" si="6"/>
        <v>0</v>
      </c>
      <c r="O113" s="249">
        <f t="shared" si="7"/>
        <v>0</v>
      </c>
      <c r="P113" s="264">
        <v>0.05</v>
      </c>
      <c r="Q113" s="249">
        <f t="shared" si="11"/>
        <v>0</v>
      </c>
    </row>
    <row r="114" spans="2:17" x14ac:dyDescent="0.25">
      <c r="B114" s="11">
        <v>111</v>
      </c>
      <c r="C114" s="244" t="s">
        <v>2221</v>
      </c>
      <c r="D114" s="237">
        <v>0</v>
      </c>
      <c r="E114" s="11" t="s">
        <v>62</v>
      </c>
      <c r="F114" s="152">
        <v>40794</v>
      </c>
      <c r="G114" s="58">
        <v>44513</v>
      </c>
      <c r="H114" s="5">
        <f t="shared" si="9"/>
        <v>10.189041095890412</v>
      </c>
      <c r="I114" s="11">
        <v>5</v>
      </c>
      <c r="J114" s="87">
        <v>0.05</v>
      </c>
      <c r="K114" s="88">
        <f t="shared" si="10"/>
        <v>0.19</v>
      </c>
      <c r="L114" s="248">
        <v>46000</v>
      </c>
      <c r="M114" s="248">
        <v>2300</v>
      </c>
      <c r="N114" s="249">
        <f t="shared" si="6"/>
        <v>89052.219178082189</v>
      </c>
      <c r="O114" s="249">
        <f t="shared" si="7"/>
        <v>0</v>
      </c>
      <c r="P114" s="264">
        <v>0.05</v>
      </c>
      <c r="Q114" s="249">
        <f t="shared" si="11"/>
        <v>2300</v>
      </c>
    </row>
    <row r="115" spans="2:17" x14ac:dyDescent="0.25">
      <c r="B115" s="11">
        <v>112</v>
      </c>
      <c r="C115" s="244" t="s">
        <v>2222</v>
      </c>
      <c r="D115" s="237">
        <v>1</v>
      </c>
      <c r="E115" s="11" t="s">
        <v>62</v>
      </c>
      <c r="F115" s="152">
        <v>40703</v>
      </c>
      <c r="G115" s="58">
        <v>44513</v>
      </c>
      <c r="H115" s="5">
        <f t="shared" si="9"/>
        <v>10.438356164383562</v>
      </c>
      <c r="I115" s="11">
        <v>5</v>
      </c>
      <c r="J115" s="87">
        <v>0.05</v>
      </c>
      <c r="K115" s="88">
        <f t="shared" si="10"/>
        <v>0.19</v>
      </c>
      <c r="L115" s="248">
        <v>57300</v>
      </c>
      <c r="M115" s="248">
        <v>2865</v>
      </c>
      <c r="N115" s="249">
        <f t="shared" si="6"/>
        <v>113642.38356164383</v>
      </c>
      <c r="O115" s="249">
        <f t="shared" si="7"/>
        <v>0</v>
      </c>
      <c r="P115" s="264">
        <v>0.05</v>
      </c>
      <c r="Q115" s="249">
        <f t="shared" si="11"/>
        <v>2865</v>
      </c>
    </row>
    <row r="116" spans="2:17" x14ac:dyDescent="0.25">
      <c r="B116" s="11">
        <v>113</v>
      </c>
      <c r="C116" s="244" t="s">
        <v>2223</v>
      </c>
      <c r="D116" s="237">
        <v>0</v>
      </c>
      <c r="E116" s="11" t="s">
        <v>62</v>
      </c>
      <c r="F116" s="152">
        <v>40696</v>
      </c>
      <c r="G116" s="58">
        <v>44513</v>
      </c>
      <c r="H116" s="5">
        <f t="shared" si="9"/>
        <v>10.457534246575342</v>
      </c>
      <c r="I116" s="11">
        <v>5</v>
      </c>
      <c r="J116" s="87">
        <v>0.05</v>
      </c>
      <c r="K116" s="88">
        <f t="shared" si="10"/>
        <v>0.19</v>
      </c>
      <c r="L116" s="248">
        <v>23900</v>
      </c>
      <c r="M116" s="248">
        <v>1195</v>
      </c>
      <c r="N116" s="249">
        <f t="shared" si="6"/>
        <v>47487.663013698628</v>
      </c>
      <c r="O116" s="249">
        <f t="shared" si="7"/>
        <v>0</v>
      </c>
      <c r="P116" s="264">
        <v>0.05</v>
      </c>
      <c r="Q116" s="249">
        <f t="shared" si="11"/>
        <v>1195</v>
      </c>
    </row>
    <row r="117" spans="2:17" x14ac:dyDescent="0.25">
      <c r="B117" s="11">
        <v>114</v>
      </c>
      <c r="C117" s="244" t="s">
        <v>2224</v>
      </c>
      <c r="D117" s="237">
        <v>0</v>
      </c>
      <c r="E117" s="11" t="s">
        <v>62</v>
      </c>
      <c r="F117" s="152">
        <v>40697</v>
      </c>
      <c r="G117" s="58">
        <v>44513</v>
      </c>
      <c r="H117" s="5">
        <f t="shared" si="9"/>
        <v>10.454794520547946</v>
      </c>
      <c r="I117" s="11">
        <v>3</v>
      </c>
      <c r="J117" s="87">
        <v>0.05</v>
      </c>
      <c r="K117" s="88">
        <f t="shared" si="10"/>
        <v>0.31666666666666665</v>
      </c>
      <c r="L117" s="248">
        <v>13350</v>
      </c>
      <c r="M117" s="248">
        <v>667.5</v>
      </c>
      <c r="N117" s="249">
        <f t="shared" si="6"/>
        <v>44197.643835616436</v>
      </c>
      <c r="O117" s="249">
        <f t="shared" si="7"/>
        <v>0</v>
      </c>
      <c r="P117" s="264">
        <v>0.05</v>
      </c>
      <c r="Q117" s="249">
        <f t="shared" si="11"/>
        <v>667.5</v>
      </c>
    </row>
    <row r="118" spans="2:17" x14ac:dyDescent="0.25">
      <c r="B118" s="11">
        <v>115</v>
      </c>
      <c r="C118" s="244" t="s">
        <v>2225</v>
      </c>
      <c r="D118" s="237">
        <v>1</v>
      </c>
      <c r="E118" s="11" t="s">
        <v>62</v>
      </c>
      <c r="F118" s="152">
        <v>40834</v>
      </c>
      <c r="G118" s="58">
        <v>44513</v>
      </c>
      <c r="H118" s="5">
        <f t="shared" si="9"/>
        <v>10.079452054794521</v>
      </c>
      <c r="I118" s="11">
        <v>3</v>
      </c>
      <c r="J118" s="87">
        <v>0.05</v>
      </c>
      <c r="K118" s="88">
        <f t="shared" si="10"/>
        <v>0.31666666666666665</v>
      </c>
      <c r="L118" s="248">
        <v>0</v>
      </c>
      <c r="M118" s="248">
        <v>0</v>
      </c>
      <c r="N118" s="249">
        <f t="shared" si="6"/>
        <v>0</v>
      </c>
      <c r="O118" s="249">
        <f t="shared" si="7"/>
        <v>0</v>
      </c>
      <c r="P118" s="264">
        <v>0.05</v>
      </c>
      <c r="Q118" s="249">
        <f t="shared" si="11"/>
        <v>0</v>
      </c>
    </row>
    <row r="119" spans="2:17" x14ac:dyDescent="0.25">
      <c r="B119" s="11">
        <v>116</v>
      </c>
      <c r="C119" s="244" t="s">
        <v>2226</v>
      </c>
      <c r="D119" s="237">
        <v>1</v>
      </c>
      <c r="E119" s="11" t="s">
        <v>62</v>
      </c>
      <c r="F119" s="152">
        <v>40862</v>
      </c>
      <c r="G119" s="58">
        <v>44513</v>
      </c>
      <c r="H119" s="5">
        <f t="shared" si="9"/>
        <v>10.002739726027396</v>
      </c>
      <c r="I119" s="11">
        <v>5</v>
      </c>
      <c r="J119" s="87">
        <v>0.05</v>
      </c>
      <c r="K119" s="88">
        <f t="shared" si="10"/>
        <v>0.19</v>
      </c>
      <c r="L119" s="248">
        <v>11560</v>
      </c>
      <c r="M119" s="248">
        <v>578</v>
      </c>
      <c r="N119" s="249">
        <f t="shared" si="6"/>
        <v>21970.017534246574</v>
      </c>
      <c r="O119" s="249">
        <f t="shared" si="7"/>
        <v>0</v>
      </c>
      <c r="P119" s="264">
        <v>0.05</v>
      </c>
      <c r="Q119" s="249">
        <f t="shared" si="11"/>
        <v>578</v>
      </c>
    </row>
    <row r="120" spans="2:17" x14ac:dyDescent="0.25">
      <c r="B120" s="11">
        <v>117</v>
      </c>
      <c r="C120" s="244" t="s">
        <v>2227</v>
      </c>
      <c r="D120" s="237">
        <v>1</v>
      </c>
      <c r="E120" s="11" t="s">
        <v>62</v>
      </c>
      <c r="F120" s="152">
        <v>40869</v>
      </c>
      <c r="G120" s="58">
        <v>44513</v>
      </c>
      <c r="H120" s="5">
        <f t="shared" si="9"/>
        <v>9.9835616438356158</v>
      </c>
      <c r="I120" s="11">
        <v>5</v>
      </c>
      <c r="J120" s="87">
        <v>0.05</v>
      </c>
      <c r="K120" s="88">
        <f t="shared" si="10"/>
        <v>0.19</v>
      </c>
      <c r="L120" s="248">
        <v>12800</v>
      </c>
      <c r="M120" s="248">
        <v>0</v>
      </c>
      <c r="N120" s="249">
        <f t="shared" si="6"/>
        <v>24280.021917808219</v>
      </c>
      <c r="O120" s="249">
        <f t="shared" si="7"/>
        <v>0</v>
      </c>
      <c r="P120" s="264">
        <v>0.05</v>
      </c>
      <c r="Q120" s="249">
        <f t="shared" si="11"/>
        <v>0</v>
      </c>
    </row>
    <row r="121" spans="2:17" x14ac:dyDescent="0.25">
      <c r="B121" s="11">
        <v>118</v>
      </c>
      <c r="C121" s="244" t="s">
        <v>2228</v>
      </c>
      <c r="D121" s="237">
        <v>0</v>
      </c>
      <c r="E121" s="11" t="s">
        <v>62</v>
      </c>
      <c r="F121" s="152">
        <v>40882</v>
      </c>
      <c r="G121" s="58">
        <v>44513</v>
      </c>
      <c r="H121" s="5">
        <f t="shared" si="9"/>
        <v>9.9479452054794528</v>
      </c>
      <c r="I121" s="11">
        <v>3</v>
      </c>
      <c r="J121" s="87">
        <v>0.05</v>
      </c>
      <c r="K121" s="88">
        <f t="shared" si="10"/>
        <v>0.31666666666666665</v>
      </c>
      <c r="L121" s="248">
        <v>69785</v>
      </c>
      <c r="M121" s="248">
        <v>3489.25</v>
      </c>
      <c r="N121" s="249">
        <f t="shared" si="6"/>
        <v>219835.49611872146</v>
      </c>
      <c r="O121" s="249">
        <f t="shared" si="7"/>
        <v>0</v>
      </c>
      <c r="P121" s="264">
        <v>0.05</v>
      </c>
      <c r="Q121" s="249">
        <f t="shared" si="11"/>
        <v>3489.25</v>
      </c>
    </row>
    <row r="122" spans="2:17" x14ac:dyDescent="0.25">
      <c r="B122" s="11">
        <v>119</v>
      </c>
      <c r="C122" s="244" t="s">
        <v>2229</v>
      </c>
      <c r="D122" s="237">
        <v>0</v>
      </c>
      <c r="E122" s="11" t="s">
        <v>62</v>
      </c>
      <c r="F122" s="152">
        <v>40896</v>
      </c>
      <c r="G122" s="58">
        <v>44513</v>
      </c>
      <c r="H122" s="5">
        <f t="shared" si="9"/>
        <v>9.9095890410958898</v>
      </c>
      <c r="I122" s="11">
        <v>8</v>
      </c>
      <c r="J122" s="87">
        <v>0.05</v>
      </c>
      <c r="K122" s="88">
        <f t="shared" si="10"/>
        <v>0.11874999999999999</v>
      </c>
      <c r="L122" s="248">
        <v>31000</v>
      </c>
      <c r="M122" s="248">
        <v>1550</v>
      </c>
      <c r="N122" s="249">
        <f t="shared" si="6"/>
        <v>36479.67465753424</v>
      </c>
      <c r="O122" s="249">
        <f t="shared" si="7"/>
        <v>0</v>
      </c>
      <c r="P122" s="264">
        <v>0.05</v>
      </c>
      <c r="Q122" s="249">
        <f t="shared" si="11"/>
        <v>1550</v>
      </c>
    </row>
    <row r="123" spans="2:17" x14ac:dyDescent="0.25">
      <c r="B123" s="11">
        <v>120</v>
      </c>
      <c r="C123" s="244" t="s">
        <v>2230</v>
      </c>
      <c r="D123" s="237">
        <v>0</v>
      </c>
      <c r="E123" s="11" t="s">
        <v>62</v>
      </c>
      <c r="F123" s="152">
        <v>40873</v>
      </c>
      <c r="G123" s="58">
        <v>44513</v>
      </c>
      <c r="H123" s="5">
        <f t="shared" si="9"/>
        <v>9.9726027397260282</v>
      </c>
      <c r="I123" s="11">
        <v>3</v>
      </c>
      <c r="J123" s="87">
        <v>0.05</v>
      </c>
      <c r="K123" s="88">
        <f t="shared" si="10"/>
        <v>0.31666666666666665</v>
      </c>
      <c r="L123" s="248">
        <v>0</v>
      </c>
      <c r="M123" s="248">
        <v>0</v>
      </c>
      <c r="N123" s="249">
        <f t="shared" si="6"/>
        <v>0</v>
      </c>
      <c r="O123" s="249">
        <f t="shared" si="7"/>
        <v>0</v>
      </c>
      <c r="P123" s="264">
        <v>0.05</v>
      </c>
      <c r="Q123" s="249">
        <f t="shared" si="11"/>
        <v>0</v>
      </c>
    </row>
    <row r="124" spans="2:17" x14ac:dyDescent="0.25">
      <c r="B124" s="11">
        <v>121</v>
      </c>
      <c r="C124" s="244" t="s">
        <v>2231</v>
      </c>
      <c r="D124" s="237">
        <v>1</v>
      </c>
      <c r="E124" s="11" t="s">
        <v>62</v>
      </c>
      <c r="F124" s="152">
        <v>40908</v>
      </c>
      <c r="G124" s="58">
        <v>44513</v>
      </c>
      <c r="H124" s="5">
        <f t="shared" si="9"/>
        <v>9.8767123287671232</v>
      </c>
      <c r="I124" s="11">
        <v>5</v>
      </c>
      <c r="J124" s="87">
        <v>0.05</v>
      </c>
      <c r="K124" s="88">
        <f t="shared" si="10"/>
        <v>0.19</v>
      </c>
      <c r="L124" s="248">
        <v>624240</v>
      </c>
      <c r="M124" s="248">
        <v>31212</v>
      </c>
      <c r="N124" s="249">
        <f t="shared" si="6"/>
        <v>1171433.3917808218</v>
      </c>
      <c r="O124" s="249">
        <f t="shared" si="7"/>
        <v>0</v>
      </c>
      <c r="P124" s="264">
        <v>0.05</v>
      </c>
      <c r="Q124" s="249">
        <f t="shared" si="11"/>
        <v>31212</v>
      </c>
    </row>
    <row r="125" spans="2:17" x14ac:dyDescent="0.25">
      <c r="B125" s="11">
        <v>122</v>
      </c>
      <c r="C125" s="244" t="s">
        <v>2231</v>
      </c>
      <c r="D125" s="237">
        <v>0</v>
      </c>
      <c r="E125" s="11" t="s">
        <v>62</v>
      </c>
      <c r="F125" s="152">
        <v>40836</v>
      </c>
      <c r="G125" s="58">
        <v>44513</v>
      </c>
      <c r="H125" s="5">
        <f t="shared" si="9"/>
        <v>10.073972602739726</v>
      </c>
      <c r="I125" s="11">
        <v>5</v>
      </c>
      <c r="J125" s="87">
        <v>0.05</v>
      </c>
      <c r="K125" s="88">
        <f t="shared" si="10"/>
        <v>0.19</v>
      </c>
      <c r="L125" s="248">
        <v>11030</v>
      </c>
      <c r="M125" s="248">
        <v>551.5</v>
      </c>
      <c r="N125" s="249">
        <f t="shared" si="6"/>
        <v>21112.024383561642</v>
      </c>
      <c r="O125" s="249">
        <f t="shared" si="7"/>
        <v>0</v>
      </c>
      <c r="P125" s="264">
        <v>0.05</v>
      </c>
      <c r="Q125" s="249">
        <f t="shared" si="11"/>
        <v>551.5</v>
      </c>
    </row>
    <row r="126" spans="2:17" x14ac:dyDescent="0.25">
      <c r="B126" s="11">
        <v>123</v>
      </c>
      <c r="C126" s="244" t="s">
        <v>2232</v>
      </c>
      <c r="D126" s="237">
        <v>0</v>
      </c>
      <c r="E126" s="11" t="s">
        <v>62</v>
      </c>
      <c r="F126" s="152">
        <v>40966</v>
      </c>
      <c r="G126" s="58">
        <v>44513</v>
      </c>
      <c r="H126" s="5">
        <f t="shared" si="9"/>
        <v>9.7178082191780817</v>
      </c>
      <c r="I126" s="11">
        <v>5</v>
      </c>
      <c r="J126" s="87">
        <v>0.05</v>
      </c>
      <c r="K126" s="88">
        <f t="shared" si="10"/>
        <v>0.19</v>
      </c>
      <c r="L126" s="248">
        <v>71000</v>
      </c>
      <c r="M126" s="248">
        <v>3550</v>
      </c>
      <c r="N126" s="249">
        <f t="shared" si="6"/>
        <v>131093.23287671231</v>
      </c>
      <c r="O126" s="249">
        <f t="shared" si="7"/>
        <v>0</v>
      </c>
      <c r="P126" s="264">
        <v>0.05</v>
      </c>
      <c r="Q126" s="249">
        <f t="shared" si="11"/>
        <v>3550</v>
      </c>
    </row>
    <row r="127" spans="2:17" x14ac:dyDescent="0.25">
      <c r="B127" s="11">
        <v>124</v>
      </c>
      <c r="C127" s="244" t="s">
        <v>2233</v>
      </c>
      <c r="D127" s="237">
        <v>0</v>
      </c>
      <c r="E127" s="11" t="s">
        <v>62</v>
      </c>
      <c r="F127" s="152">
        <v>40963</v>
      </c>
      <c r="G127" s="58">
        <v>44513</v>
      </c>
      <c r="H127" s="5">
        <f t="shared" si="9"/>
        <v>9.7260273972602747</v>
      </c>
      <c r="I127" s="11">
        <v>3</v>
      </c>
      <c r="J127" s="87">
        <v>0.05</v>
      </c>
      <c r="K127" s="88">
        <f t="shared" si="10"/>
        <v>0.31666666666666665</v>
      </c>
      <c r="L127" s="248">
        <v>33350</v>
      </c>
      <c r="M127" s="248">
        <v>1667.5</v>
      </c>
      <c r="N127" s="249">
        <f t="shared" si="6"/>
        <v>102714.95433789956</v>
      </c>
      <c r="O127" s="249">
        <f t="shared" si="7"/>
        <v>0</v>
      </c>
      <c r="P127" s="264">
        <v>0.05</v>
      </c>
      <c r="Q127" s="249">
        <f t="shared" si="11"/>
        <v>1667.5</v>
      </c>
    </row>
    <row r="128" spans="2:17" x14ac:dyDescent="0.25">
      <c r="B128" s="11">
        <v>125</v>
      </c>
      <c r="C128" s="244" t="s">
        <v>2234</v>
      </c>
      <c r="D128" s="237">
        <v>0</v>
      </c>
      <c r="E128" s="11" t="s">
        <v>62</v>
      </c>
      <c r="F128" s="152">
        <v>40970</v>
      </c>
      <c r="G128" s="58">
        <v>44513</v>
      </c>
      <c r="H128" s="5">
        <f t="shared" si="9"/>
        <v>9.706849315068494</v>
      </c>
      <c r="I128" s="11">
        <v>5</v>
      </c>
      <c r="J128" s="87">
        <v>0.05</v>
      </c>
      <c r="K128" s="88">
        <f t="shared" si="10"/>
        <v>0.19</v>
      </c>
      <c r="L128" s="248">
        <v>21450</v>
      </c>
      <c r="M128" s="248">
        <v>1072.5</v>
      </c>
      <c r="N128" s="249">
        <f t="shared" si="6"/>
        <v>39560.264383561647</v>
      </c>
      <c r="O128" s="249">
        <f t="shared" si="7"/>
        <v>0</v>
      </c>
      <c r="P128" s="264">
        <v>0.05</v>
      </c>
      <c r="Q128" s="249">
        <f t="shared" si="11"/>
        <v>1072.5</v>
      </c>
    </row>
    <row r="129" spans="2:17" x14ac:dyDescent="0.25">
      <c r="B129" s="11">
        <v>126</v>
      </c>
      <c r="C129" s="244" t="s">
        <v>2235</v>
      </c>
      <c r="D129" s="237">
        <v>0</v>
      </c>
      <c r="E129" s="11" t="s">
        <v>62</v>
      </c>
      <c r="F129" s="152">
        <v>40988</v>
      </c>
      <c r="G129" s="58">
        <v>44513</v>
      </c>
      <c r="H129" s="5">
        <f t="shared" si="9"/>
        <v>9.6575342465753433</v>
      </c>
      <c r="I129" s="11">
        <v>5</v>
      </c>
      <c r="J129" s="87">
        <v>0.05</v>
      </c>
      <c r="K129" s="88">
        <f t="shared" si="10"/>
        <v>0.19</v>
      </c>
      <c r="L129" s="248">
        <v>207200</v>
      </c>
      <c r="M129" s="248">
        <v>10360</v>
      </c>
      <c r="N129" s="249">
        <f t="shared" si="6"/>
        <v>380197.80821917811</v>
      </c>
      <c r="O129" s="249">
        <f t="shared" si="7"/>
        <v>0</v>
      </c>
      <c r="P129" s="264">
        <v>0.05</v>
      </c>
      <c r="Q129" s="249">
        <f t="shared" si="11"/>
        <v>10360</v>
      </c>
    </row>
    <row r="130" spans="2:17" x14ac:dyDescent="0.25">
      <c r="B130" s="11">
        <v>127</v>
      </c>
      <c r="C130" s="244" t="s">
        <v>2236</v>
      </c>
      <c r="D130" s="237">
        <v>0</v>
      </c>
      <c r="E130" s="11" t="s">
        <v>62</v>
      </c>
      <c r="F130" s="152">
        <v>40974</v>
      </c>
      <c r="G130" s="58">
        <v>44513</v>
      </c>
      <c r="H130" s="5">
        <f t="shared" si="9"/>
        <v>9.6958904109589046</v>
      </c>
      <c r="I130" s="11">
        <v>3</v>
      </c>
      <c r="J130" s="87">
        <v>0.05</v>
      </c>
      <c r="K130" s="88">
        <f t="shared" si="10"/>
        <v>0.31666666666666665</v>
      </c>
      <c r="L130" s="248">
        <v>73000</v>
      </c>
      <c r="M130" s="248">
        <v>3650</v>
      </c>
      <c r="N130" s="249">
        <f t="shared" si="6"/>
        <v>224136.66666666666</v>
      </c>
      <c r="O130" s="249">
        <f t="shared" si="7"/>
        <v>0</v>
      </c>
      <c r="P130" s="264">
        <v>0.05</v>
      </c>
      <c r="Q130" s="249">
        <f t="shared" si="11"/>
        <v>3650</v>
      </c>
    </row>
    <row r="131" spans="2:17" x14ac:dyDescent="0.25">
      <c r="B131" s="11">
        <v>128</v>
      </c>
      <c r="C131" s="244" t="s">
        <v>2237</v>
      </c>
      <c r="D131" s="237">
        <v>0</v>
      </c>
      <c r="E131" s="11" t="s">
        <v>62</v>
      </c>
      <c r="F131" s="152">
        <v>41039</v>
      </c>
      <c r="G131" s="58">
        <v>44513</v>
      </c>
      <c r="H131" s="5">
        <f t="shared" si="9"/>
        <v>9.5178082191780824</v>
      </c>
      <c r="I131" s="11">
        <v>3</v>
      </c>
      <c r="J131" s="87">
        <v>0.05</v>
      </c>
      <c r="K131" s="88">
        <f t="shared" si="10"/>
        <v>0.31666666666666665</v>
      </c>
      <c r="L131" s="248">
        <v>11700</v>
      </c>
      <c r="M131" s="248">
        <v>585</v>
      </c>
      <c r="N131" s="249">
        <f t="shared" si="6"/>
        <v>35263.479452054795</v>
      </c>
      <c r="O131" s="249">
        <f t="shared" si="7"/>
        <v>0</v>
      </c>
      <c r="P131" s="264">
        <v>0.05</v>
      </c>
      <c r="Q131" s="249">
        <f t="shared" si="11"/>
        <v>585</v>
      </c>
    </row>
    <row r="132" spans="2:17" x14ac:dyDescent="0.25">
      <c r="B132" s="11">
        <v>129</v>
      </c>
      <c r="C132" s="244" t="s">
        <v>2238</v>
      </c>
      <c r="D132" s="237">
        <v>0</v>
      </c>
      <c r="E132" s="11" t="s">
        <v>62</v>
      </c>
      <c r="F132" s="152">
        <v>41072</v>
      </c>
      <c r="G132" s="58">
        <v>44513</v>
      </c>
      <c r="H132" s="5">
        <f t="shared" si="9"/>
        <v>9.4273972602739722</v>
      </c>
      <c r="I132" s="11">
        <v>3</v>
      </c>
      <c r="J132" s="87">
        <v>0.05</v>
      </c>
      <c r="K132" s="88">
        <f t="shared" si="10"/>
        <v>0.31666666666666665</v>
      </c>
      <c r="L132" s="248">
        <v>24000</v>
      </c>
      <c r="M132" s="248">
        <v>1200</v>
      </c>
      <c r="N132" s="249">
        <f t="shared" ref="N132:N195" si="12">H132*K132*L132</f>
        <v>71648.219178082189</v>
      </c>
      <c r="O132" s="249">
        <f t="shared" ref="O132:O195" si="13">MAX(L132-N132,0)</f>
        <v>0</v>
      </c>
      <c r="P132" s="264">
        <v>0.05</v>
      </c>
      <c r="Q132" s="249">
        <f t="shared" ref="Q132:Q163" si="14">IF(M132&lt;=0,0,IF(O132&lt;=J132*L132,J132*L132,O132*(1-P132)))</f>
        <v>1200</v>
      </c>
    </row>
    <row r="133" spans="2:17" x14ac:dyDescent="0.25">
      <c r="B133" s="11">
        <v>130</v>
      </c>
      <c r="C133" s="244" t="s">
        <v>2239</v>
      </c>
      <c r="D133" s="237">
        <v>0</v>
      </c>
      <c r="E133" s="11" t="s">
        <v>62</v>
      </c>
      <c r="F133" s="152">
        <v>41071</v>
      </c>
      <c r="G133" s="58">
        <v>44513</v>
      </c>
      <c r="H133" s="5">
        <f t="shared" ref="H133:H196" si="15">(G133-F133)/365</f>
        <v>9.4301369863013704</v>
      </c>
      <c r="I133" s="11">
        <v>5</v>
      </c>
      <c r="J133" s="87">
        <v>0.05</v>
      </c>
      <c r="K133" s="88">
        <f t="shared" ref="K133:K196" si="16">(1-J133)/I133</f>
        <v>0.19</v>
      </c>
      <c r="L133" s="248">
        <v>211500</v>
      </c>
      <c r="M133" s="248">
        <v>10575</v>
      </c>
      <c r="N133" s="249">
        <f t="shared" si="12"/>
        <v>378950.05479452055</v>
      </c>
      <c r="O133" s="249">
        <f t="shared" si="13"/>
        <v>0</v>
      </c>
      <c r="P133" s="264">
        <v>0.05</v>
      </c>
      <c r="Q133" s="249">
        <f t="shared" si="14"/>
        <v>10575</v>
      </c>
    </row>
    <row r="134" spans="2:17" x14ac:dyDescent="0.25">
      <c r="B134" s="11">
        <v>131</v>
      </c>
      <c r="C134" s="244" t="s">
        <v>2240</v>
      </c>
      <c r="D134" s="237">
        <v>0</v>
      </c>
      <c r="E134" s="11" t="s">
        <v>62</v>
      </c>
      <c r="F134" s="152">
        <v>41127</v>
      </c>
      <c r="G134" s="58">
        <v>44513</v>
      </c>
      <c r="H134" s="5">
        <f t="shared" si="15"/>
        <v>9.2767123287671236</v>
      </c>
      <c r="I134" s="11">
        <v>3</v>
      </c>
      <c r="J134" s="87">
        <v>0.05</v>
      </c>
      <c r="K134" s="88">
        <f t="shared" si="16"/>
        <v>0.31666666666666665</v>
      </c>
      <c r="L134" s="248">
        <v>11500</v>
      </c>
      <c r="M134" s="248">
        <v>575</v>
      </c>
      <c r="N134" s="249">
        <f t="shared" si="12"/>
        <v>33782.694063926938</v>
      </c>
      <c r="O134" s="249">
        <f t="shared" si="13"/>
        <v>0</v>
      </c>
      <c r="P134" s="264">
        <v>0.05</v>
      </c>
      <c r="Q134" s="249">
        <f t="shared" si="14"/>
        <v>575</v>
      </c>
    </row>
    <row r="135" spans="2:17" x14ac:dyDescent="0.25">
      <c r="B135" s="11">
        <v>132</v>
      </c>
      <c r="C135" s="244" t="s">
        <v>2241</v>
      </c>
      <c r="D135" s="237">
        <v>0</v>
      </c>
      <c r="E135" s="11" t="s">
        <v>62</v>
      </c>
      <c r="F135" s="152">
        <v>41145</v>
      </c>
      <c r="G135" s="58">
        <v>44513</v>
      </c>
      <c r="H135" s="5">
        <f t="shared" si="15"/>
        <v>9.2273972602739729</v>
      </c>
      <c r="I135" s="11">
        <v>3</v>
      </c>
      <c r="J135" s="87">
        <v>0.05</v>
      </c>
      <c r="K135" s="88">
        <f t="shared" si="16"/>
        <v>0.31666666666666665</v>
      </c>
      <c r="L135" s="248">
        <v>11900</v>
      </c>
      <c r="M135" s="248">
        <v>595</v>
      </c>
      <c r="N135" s="249">
        <f t="shared" si="12"/>
        <v>34771.908675799088</v>
      </c>
      <c r="O135" s="249">
        <f t="shared" si="13"/>
        <v>0</v>
      </c>
      <c r="P135" s="264">
        <v>0.05</v>
      </c>
      <c r="Q135" s="249">
        <f t="shared" si="14"/>
        <v>595</v>
      </c>
    </row>
    <row r="136" spans="2:17" x14ac:dyDescent="0.25">
      <c r="B136" s="11">
        <v>133</v>
      </c>
      <c r="C136" s="244" t="s">
        <v>2242</v>
      </c>
      <c r="D136" s="237">
        <v>0</v>
      </c>
      <c r="E136" s="11" t="s">
        <v>62</v>
      </c>
      <c r="F136" s="152">
        <v>41159</v>
      </c>
      <c r="G136" s="58">
        <v>44513</v>
      </c>
      <c r="H136" s="5">
        <f t="shared" si="15"/>
        <v>9.1890410958904116</v>
      </c>
      <c r="I136" s="11">
        <v>3</v>
      </c>
      <c r="J136" s="87">
        <v>0.05</v>
      </c>
      <c r="K136" s="88">
        <f t="shared" si="16"/>
        <v>0.31666666666666665</v>
      </c>
      <c r="L136" s="248">
        <v>11600</v>
      </c>
      <c r="M136" s="248">
        <v>580</v>
      </c>
      <c r="N136" s="249">
        <f t="shared" si="12"/>
        <v>33754.410958904111</v>
      </c>
      <c r="O136" s="249">
        <f t="shared" si="13"/>
        <v>0</v>
      </c>
      <c r="P136" s="264">
        <v>0.05</v>
      </c>
      <c r="Q136" s="249">
        <f t="shared" si="14"/>
        <v>580</v>
      </c>
    </row>
    <row r="137" spans="2:17" x14ac:dyDescent="0.25">
      <c r="B137" s="11">
        <v>134</v>
      </c>
      <c r="C137" s="244" t="s">
        <v>2243</v>
      </c>
      <c r="D137" s="237">
        <v>0</v>
      </c>
      <c r="E137" s="11" t="s">
        <v>62</v>
      </c>
      <c r="F137" s="152">
        <v>41163</v>
      </c>
      <c r="G137" s="58">
        <v>44513</v>
      </c>
      <c r="H137" s="5">
        <f t="shared" si="15"/>
        <v>9.1780821917808222</v>
      </c>
      <c r="I137" s="11">
        <v>5</v>
      </c>
      <c r="J137" s="87">
        <v>0.05</v>
      </c>
      <c r="K137" s="88">
        <f t="shared" si="16"/>
        <v>0.19</v>
      </c>
      <c r="L137" s="248">
        <v>40800</v>
      </c>
      <c r="M137" s="248">
        <v>2040</v>
      </c>
      <c r="N137" s="249">
        <f t="shared" si="12"/>
        <v>71148.493150684924</v>
      </c>
      <c r="O137" s="249">
        <f t="shared" si="13"/>
        <v>0</v>
      </c>
      <c r="P137" s="264">
        <v>0.05</v>
      </c>
      <c r="Q137" s="249">
        <f t="shared" si="14"/>
        <v>2040</v>
      </c>
    </row>
    <row r="138" spans="2:17" x14ac:dyDescent="0.25">
      <c r="B138" s="11">
        <v>135</v>
      </c>
      <c r="C138" s="244" t="s">
        <v>2243</v>
      </c>
      <c r="D138" s="237">
        <v>1</v>
      </c>
      <c r="E138" s="11" t="s">
        <v>62</v>
      </c>
      <c r="F138" s="152">
        <v>41177</v>
      </c>
      <c r="G138" s="58">
        <v>44513</v>
      </c>
      <c r="H138" s="5">
        <f t="shared" si="15"/>
        <v>9.1397260273972609</v>
      </c>
      <c r="I138" s="11">
        <v>5</v>
      </c>
      <c r="J138" s="87">
        <v>0.05</v>
      </c>
      <c r="K138" s="88">
        <f t="shared" si="16"/>
        <v>0.19</v>
      </c>
      <c r="L138" s="248">
        <v>40800</v>
      </c>
      <c r="M138" s="248">
        <v>2040</v>
      </c>
      <c r="N138" s="249">
        <f t="shared" si="12"/>
        <v>70851.156164383559</v>
      </c>
      <c r="O138" s="249">
        <f t="shared" si="13"/>
        <v>0</v>
      </c>
      <c r="P138" s="264">
        <v>0.05</v>
      </c>
      <c r="Q138" s="249">
        <f t="shared" si="14"/>
        <v>2040</v>
      </c>
    </row>
    <row r="139" spans="2:17" x14ac:dyDescent="0.25">
      <c r="B139" s="11">
        <v>136</v>
      </c>
      <c r="C139" s="244" t="s">
        <v>2244</v>
      </c>
      <c r="D139" s="237">
        <v>0</v>
      </c>
      <c r="E139" s="11" t="s">
        <v>62</v>
      </c>
      <c r="F139" s="152">
        <v>41191</v>
      </c>
      <c r="G139" s="58">
        <v>44513</v>
      </c>
      <c r="H139" s="5">
        <f t="shared" si="15"/>
        <v>9.1013698630136979</v>
      </c>
      <c r="I139" s="11">
        <v>3</v>
      </c>
      <c r="J139" s="87">
        <v>0.05</v>
      </c>
      <c r="K139" s="88">
        <f t="shared" si="16"/>
        <v>0.31666666666666665</v>
      </c>
      <c r="L139" s="248">
        <v>5650</v>
      </c>
      <c r="M139" s="248">
        <v>282.5</v>
      </c>
      <c r="N139" s="249">
        <f t="shared" si="12"/>
        <v>16283.867579908672</v>
      </c>
      <c r="O139" s="249">
        <f t="shared" si="13"/>
        <v>0</v>
      </c>
      <c r="P139" s="264">
        <v>0.05</v>
      </c>
      <c r="Q139" s="249">
        <f t="shared" si="14"/>
        <v>282.5</v>
      </c>
    </row>
    <row r="140" spans="2:17" x14ac:dyDescent="0.25">
      <c r="B140" s="11">
        <v>137</v>
      </c>
      <c r="C140" s="244" t="s">
        <v>2245</v>
      </c>
      <c r="D140" s="237">
        <v>0</v>
      </c>
      <c r="E140" s="11" t="s">
        <v>62</v>
      </c>
      <c r="F140" s="152">
        <v>41202</v>
      </c>
      <c r="G140" s="58">
        <v>44513</v>
      </c>
      <c r="H140" s="5">
        <f t="shared" si="15"/>
        <v>9.0712328767123296</v>
      </c>
      <c r="I140" s="11">
        <v>5</v>
      </c>
      <c r="J140" s="87">
        <v>0.05</v>
      </c>
      <c r="K140" s="88">
        <f t="shared" si="16"/>
        <v>0.19</v>
      </c>
      <c r="L140" s="248">
        <v>116100</v>
      </c>
      <c r="M140" s="248">
        <v>5805</v>
      </c>
      <c r="N140" s="249">
        <f t="shared" si="12"/>
        <v>200102.3260273973</v>
      </c>
      <c r="O140" s="249">
        <f t="shared" si="13"/>
        <v>0</v>
      </c>
      <c r="P140" s="264">
        <v>0.05</v>
      </c>
      <c r="Q140" s="249">
        <f t="shared" si="14"/>
        <v>5805</v>
      </c>
    </row>
    <row r="141" spans="2:17" x14ac:dyDescent="0.25">
      <c r="B141" s="11">
        <v>138</v>
      </c>
      <c r="C141" s="244" t="s">
        <v>2246</v>
      </c>
      <c r="D141" s="237">
        <v>0</v>
      </c>
      <c r="E141" s="11" t="s">
        <v>62</v>
      </c>
      <c r="F141" s="152">
        <v>41212</v>
      </c>
      <c r="G141" s="58">
        <v>44513</v>
      </c>
      <c r="H141" s="5">
        <f t="shared" si="15"/>
        <v>9.043835616438356</v>
      </c>
      <c r="I141" s="11">
        <v>5</v>
      </c>
      <c r="J141" s="87">
        <v>0.05</v>
      </c>
      <c r="K141" s="88">
        <f t="shared" si="16"/>
        <v>0.19</v>
      </c>
      <c r="L141" s="248">
        <v>37500</v>
      </c>
      <c r="M141" s="248">
        <v>1875</v>
      </c>
      <c r="N141" s="249">
        <f t="shared" si="12"/>
        <v>64437.328767123283</v>
      </c>
      <c r="O141" s="249">
        <f t="shared" si="13"/>
        <v>0</v>
      </c>
      <c r="P141" s="264">
        <v>0.05</v>
      </c>
      <c r="Q141" s="249">
        <f t="shared" si="14"/>
        <v>1875</v>
      </c>
    </row>
    <row r="142" spans="2:17" x14ac:dyDescent="0.25">
      <c r="B142" s="11">
        <v>139</v>
      </c>
      <c r="C142" s="244" t="s">
        <v>2247</v>
      </c>
      <c r="D142" s="237">
        <v>0</v>
      </c>
      <c r="E142" s="11" t="s">
        <v>62</v>
      </c>
      <c r="F142" s="152">
        <v>41244</v>
      </c>
      <c r="G142" s="58">
        <v>44513</v>
      </c>
      <c r="H142" s="5">
        <f t="shared" si="15"/>
        <v>8.956164383561644</v>
      </c>
      <c r="I142" s="11">
        <v>3</v>
      </c>
      <c r="J142" s="87">
        <v>0.05</v>
      </c>
      <c r="K142" s="88">
        <f t="shared" si="16"/>
        <v>0.31666666666666665</v>
      </c>
      <c r="L142" s="248">
        <v>12000</v>
      </c>
      <c r="M142" s="248">
        <v>600</v>
      </c>
      <c r="N142" s="249">
        <f t="shared" si="12"/>
        <v>34033.424657534248</v>
      </c>
      <c r="O142" s="249">
        <f t="shared" si="13"/>
        <v>0</v>
      </c>
      <c r="P142" s="264">
        <v>0.05</v>
      </c>
      <c r="Q142" s="249">
        <f t="shared" si="14"/>
        <v>600</v>
      </c>
    </row>
    <row r="143" spans="2:17" x14ac:dyDescent="0.25">
      <c r="B143" s="11">
        <v>140</v>
      </c>
      <c r="C143" s="244" t="s">
        <v>2248</v>
      </c>
      <c r="D143" s="237">
        <v>0</v>
      </c>
      <c r="E143" s="11" t="s">
        <v>62</v>
      </c>
      <c r="F143" s="152">
        <v>41257</v>
      </c>
      <c r="G143" s="58">
        <v>44513</v>
      </c>
      <c r="H143" s="5">
        <f t="shared" si="15"/>
        <v>8.9205479452054792</v>
      </c>
      <c r="I143" s="11">
        <v>3</v>
      </c>
      <c r="J143" s="87">
        <v>0.05</v>
      </c>
      <c r="K143" s="88">
        <f t="shared" si="16"/>
        <v>0.31666666666666665</v>
      </c>
      <c r="L143" s="248">
        <v>24000</v>
      </c>
      <c r="M143" s="248">
        <v>1200</v>
      </c>
      <c r="N143" s="249">
        <f t="shared" si="12"/>
        <v>67796.164383561641</v>
      </c>
      <c r="O143" s="249">
        <f t="shared" si="13"/>
        <v>0</v>
      </c>
      <c r="P143" s="264">
        <v>0.05</v>
      </c>
      <c r="Q143" s="249">
        <f t="shared" si="14"/>
        <v>1200</v>
      </c>
    </row>
    <row r="144" spans="2:17" x14ac:dyDescent="0.25">
      <c r="B144" s="11">
        <v>141</v>
      </c>
      <c r="C144" s="244" t="s">
        <v>2132</v>
      </c>
      <c r="D144" s="237">
        <v>21</v>
      </c>
      <c r="E144" s="11" t="s">
        <v>62</v>
      </c>
      <c r="F144" s="152">
        <v>41271</v>
      </c>
      <c r="G144" s="58">
        <v>44513</v>
      </c>
      <c r="H144" s="5">
        <f t="shared" si="15"/>
        <v>8.882191780821918</v>
      </c>
      <c r="I144" s="11">
        <v>5</v>
      </c>
      <c r="J144" s="87">
        <v>0.05</v>
      </c>
      <c r="K144" s="88">
        <f t="shared" si="16"/>
        <v>0.19</v>
      </c>
      <c r="L144" s="248">
        <v>105250</v>
      </c>
      <c r="M144" s="248">
        <v>5262.5</v>
      </c>
      <c r="N144" s="249">
        <f t="shared" si="12"/>
        <v>177621.63013698632</v>
      </c>
      <c r="O144" s="249">
        <f t="shared" si="13"/>
        <v>0</v>
      </c>
      <c r="P144" s="264">
        <v>0.05</v>
      </c>
      <c r="Q144" s="249">
        <f t="shared" si="14"/>
        <v>5262.5</v>
      </c>
    </row>
    <row r="145" spans="2:17" x14ac:dyDescent="0.25">
      <c r="B145" s="11">
        <v>142</v>
      </c>
      <c r="C145" s="244" t="s">
        <v>2249</v>
      </c>
      <c r="D145" s="237">
        <v>5</v>
      </c>
      <c r="E145" s="11" t="s">
        <v>62</v>
      </c>
      <c r="F145" s="152">
        <v>41332</v>
      </c>
      <c r="G145" s="58">
        <v>44513</v>
      </c>
      <c r="H145" s="5">
        <f t="shared" si="15"/>
        <v>8.7150684931506852</v>
      </c>
      <c r="I145" s="11">
        <v>3</v>
      </c>
      <c r="J145" s="87">
        <v>0.05</v>
      </c>
      <c r="K145" s="88">
        <f t="shared" si="16"/>
        <v>0.31666666666666665</v>
      </c>
      <c r="L145" s="248">
        <v>7100</v>
      </c>
      <c r="M145" s="248">
        <v>355</v>
      </c>
      <c r="N145" s="249">
        <f t="shared" si="12"/>
        <v>19594.378995433792</v>
      </c>
      <c r="O145" s="249">
        <f t="shared" si="13"/>
        <v>0</v>
      </c>
      <c r="P145" s="264">
        <v>0.05</v>
      </c>
      <c r="Q145" s="249">
        <f t="shared" si="14"/>
        <v>355</v>
      </c>
    </row>
    <row r="146" spans="2:17" x14ac:dyDescent="0.25">
      <c r="B146" s="11">
        <v>143</v>
      </c>
      <c r="C146" s="244" t="s">
        <v>2250</v>
      </c>
      <c r="D146" s="237">
        <v>2</v>
      </c>
      <c r="E146" s="11" t="s">
        <v>62</v>
      </c>
      <c r="F146" s="152">
        <v>41338</v>
      </c>
      <c r="G146" s="58">
        <v>44513</v>
      </c>
      <c r="H146" s="5">
        <f t="shared" si="15"/>
        <v>8.6986301369863011</v>
      </c>
      <c r="I146" s="11">
        <v>3</v>
      </c>
      <c r="J146" s="87">
        <v>0.05</v>
      </c>
      <c r="K146" s="88">
        <f t="shared" si="16"/>
        <v>0.31666666666666665</v>
      </c>
      <c r="L146" s="248">
        <v>25200</v>
      </c>
      <c r="M146" s="248">
        <v>1260</v>
      </c>
      <c r="N146" s="249">
        <f t="shared" si="12"/>
        <v>69415.068493150684</v>
      </c>
      <c r="O146" s="249">
        <f t="shared" si="13"/>
        <v>0</v>
      </c>
      <c r="P146" s="264">
        <v>0.05</v>
      </c>
      <c r="Q146" s="249">
        <f t="shared" si="14"/>
        <v>1260</v>
      </c>
    </row>
    <row r="147" spans="2:17" x14ac:dyDescent="0.25">
      <c r="B147" s="11">
        <v>144</v>
      </c>
      <c r="C147" s="244" t="s">
        <v>2251</v>
      </c>
      <c r="D147" s="237">
        <v>1</v>
      </c>
      <c r="E147" s="11" t="s">
        <v>62</v>
      </c>
      <c r="F147" s="152">
        <v>41358</v>
      </c>
      <c r="G147" s="58">
        <v>44513</v>
      </c>
      <c r="H147" s="5">
        <f t="shared" si="15"/>
        <v>8.6438356164383556</v>
      </c>
      <c r="I147" s="11">
        <v>5</v>
      </c>
      <c r="J147" s="87">
        <v>0.05</v>
      </c>
      <c r="K147" s="88">
        <f t="shared" si="16"/>
        <v>0.19</v>
      </c>
      <c r="L147" s="248">
        <v>29925</v>
      </c>
      <c r="M147" s="248">
        <v>1496.25</v>
      </c>
      <c r="N147" s="249">
        <f t="shared" si="12"/>
        <v>49146.688356164377</v>
      </c>
      <c r="O147" s="249">
        <f t="shared" si="13"/>
        <v>0</v>
      </c>
      <c r="P147" s="264">
        <v>0.05</v>
      </c>
      <c r="Q147" s="249">
        <f t="shared" si="14"/>
        <v>1496.25</v>
      </c>
    </row>
    <row r="148" spans="2:17" x14ac:dyDescent="0.25">
      <c r="B148" s="11">
        <v>145</v>
      </c>
      <c r="C148" s="244" t="s">
        <v>2252</v>
      </c>
      <c r="D148" s="237">
        <v>0</v>
      </c>
      <c r="E148" s="11" t="s">
        <v>62</v>
      </c>
      <c r="F148" s="152">
        <v>41364</v>
      </c>
      <c r="G148" s="58">
        <v>44513</v>
      </c>
      <c r="H148" s="5">
        <f t="shared" si="15"/>
        <v>8.6273972602739732</v>
      </c>
      <c r="I148" s="11">
        <v>5</v>
      </c>
      <c r="J148" s="87">
        <v>0.05</v>
      </c>
      <c r="K148" s="88">
        <f t="shared" si="16"/>
        <v>0.19</v>
      </c>
      <c r="L148" s="248">
        <v>65700</v>
      </c>
      <c r="M148" s="248">
        <v>3285</v>
      </c>
      <c r="N148" s="249">
        <f t="shared" si="12"/>
        <v>107695.80000000002</v>
      </c>
      <c r="O148" s="249">
        <f t="shared" si="13"/>
        <v>0</v>
      </c>
      <c r="P148" s="264">
        <v>0.05</v>
      </c>
      <c r="Q148" s="249">
        <f t="shared" si="14"/>
        <v>3285</v>
      </c>
    </row>
    <row r="149" spans="2:17" x14ac:dyDescent="0.25">
      <c r="B149" s="11">
        <v>146</v>
      </c>
      <c r="C149" s="244" t="s">
        <v>2253</v>
      </c>
      <c r="D149" s="237">
        <v>0</v>
      </c>
      <c r="E149" s="11" t="s">
        <v>62</v>
      </c>
      <c r="F149" s="152">
        <v>40798</v>
      </c>
      <c r="G149" s="58">
        <v>44513</v>
      </c>
      <c r="H149" s="5">
        <f t="shared" si="15"/>
        <v>10.178082191780822</v>
      </c>
      <c r="I149" s="11">
        <v>3</v>
      </c>
      <c r="J149" s="87">
        <v>0.05</v>
      </c>
      <c r="K149" s="88">
        <f t="shared" si="16"/>
        <v>0.31666666666666665</v>
      </c>
      <c r="L149" s="248">
        <v>3500</v>
      </c>
      <c r="M149" s="248">
        <v>0</v>
      </c>
      <c r="N149" s="249">
        <f t="shared" si="12"/>
        <v>11280.707762557076</v>
      </c>
      <c r="O149" s="249">
        <f t="shared" si="13"/>
        <v>0</v>
      </c>
      <c r="P149" s="264">
        <v>0.05</v>
      </c>
      <c r="Q149" s="249">
        <f t="shared" si="14"/>
        <v>0</v>
      </c>
    </row>
    <row r="150" spans="2:17" x14ac:dyDescent="0.25">
      <c r="B150" s="11">
        <v>147</v>
      </c>
      <c r="C150" s="244" t="s">
        <v>2254</v>
      </c>
      <c r="D150" s="237">
        <v>8</v>
      </c>
      <c r="E150" s="11" t="s">
        <v>62</v>
      </c>
      <c r="F150" s="152">
        <v>40879</v>
      </c>
      <c r="G150" s="58">
        <v>44513</v>
      </c>
      <c r="H150" s="5">
        <f t="shared" si="15"/>
        <v>9.956164383561644</v>
      </c>
      <c r="I150" s="11">
        <v>5</v>
      </c>
      <c r="J150" s="87">
        <v>0.05</v>
      </c>
      <c r="K150" s="88">
        <f t="shared" si="16"/>
        <v>0.19</v>
      </c>
      <c r="L150" s="248">
        <v>29900</v>
      </c>
      <c r="M150" s="248">
        <v>1495</v>
      </c>
      <c r="N150" s="249">
        <f t="shared" si="12"/>
        <v>56560.969863013699</v>
      </c>
      <c r="O150" s="249">
        <f t="shared" si="13"/>
        <v>0</v>
      </c>
      <c r="P150" s="264">
        <v>0.05</v>
      </c>
      <c r="Q150" s="249">
        <f t="shared" si="14"/>
        <v>1495</v>
      </c>
    </row>
    <row r="151" spans="2:17" x14ac:dyDescent="0.25">
      <c r="B151" s="11">
        <v>148</v>
      </c>
      <c r="C151" s="244" t="s">
        <v>2255</v>
      </c>
      <c r="D151" s="237">
        <v>0</v>
      </c>
      <c r="E151" s="11" t="s">
        <v>62</v>
      </c>
      <c r="F151" s="152">
        <v>40914</v>
      </c>
      <c r="G151" s="58">
        <v>44513</v>
      </c>
      <c r="H151" s="5">
        <f t="shared" si="15"/>
        <v>9.8602739726027391</v>
      </c>
      <c r="I151" s="11">
        <v>3</v>
      </c>
      <c r="J151" s="87">
        <v>0.05</v>
      </c>
      <c r="K151" s="88">
        <f t="shared" si="16"/>
        <v>0.31666666666666665</v>
      </c>
      <c r="L151" s="248">
        <v>2240</v>
      </c>
      <c r="M151" s="248">
        <v>0</v>
      </c>
      <c r="N151" s="249">
        <f t="shared" si="12"/>
        <v>6994.2210045662096</v>
      </c>
      <c r="O151" s="249">
        <f t="shared" si="13"/>
        <v>0</v>
      </c>
      <c r="P151" s="264">
        <v>0.05</v>
      </c>
      <c r="Q151" s="249">
        <f t="shared" si="14"/>
        <v>0</v>
      </c>
    </row>
    <row r="152" spans="2:17" x14ac:dyDescent="0.25">
      <c r="B152" s="11">
        <v>149</v>
      </c>
      <c r="C152" s="244" t="s">
        <v>2256</v>
      </c>
      <c r="D152" s="237">
        <v>0</v>
      </c>
      <c r="E152" s="11" t="s">
        <v>62</v>
      </c>
      <c r="F152" s="152">
        <v>40912</v>
      </c>
      <c r="G152" s="58">
        <v>44513</v>
      </c>
      <c r="H152" s="5">
        <f t="shared" si="15"/>
        <v>9.8657534246575338</v>
      </c>
      <c r="I152" s="11">
        <v>3</v>
      </c>
      <c r="J152" s="87">
        <v>0.05</v>
      </c>
      <c r="K152" s="88">
        <f t="shared" si="16"/>
        <v>0.31666666666666665</v>
      </c>
      <c r="L152" s="248">
        <v>16400</v>
      </c>
      <c r="M152" s="248">
        <v>0</v>
      </c>
      <c r="N152" s="249">
        <f t="shared" si="12"/>
        <v>51236.146118721452</v>
      </c>
      <c r="O152" s="249">
        <f t="shared" si="13"/>
        <v>0</v>
      </c>
      <c r="P152" s="264">
        <v>0.05</v>
      </c>
      <c r="Q152" s="249">
        <f t="shared" si="14"/>
        <v>0</v>
      </c>
    </row>
    <row r="153" spans="2:17" x14ac:dyDescent="0.25">
      <c r="B153" s="11">
        <v>150</v>
      </c>
      <c r="C153" s="244" t="s">
        <v>2257</v>
      </c>
      <c r="D153" s="237">
        <v>0</v>
      </c>
      <c r="E153" s="11" t="s">
        <v>62</v>
      </c>
      <c r="F153" s="152">
        <v>40989</v>
      </c>
      <c r="G153" s="58">
        <v>44513</v>
      </c>
      <c r="H153" s="5">
        <f t="shared" si="15"/>
        <v>9.6547945205479451</v>
      </c>
      <c r="I153" s="11">
        <v>3</v>
      </c>
      <c r="J153" s="87">
        <v>0.05</v>
      </c>
      <c r="K153" s="88">
        <f t="shared" si="16"/>
        <v>0.31666666666666665</v>
      </c>
      <c r="L153" s="248">
        <v>3400</v>
      </c>
      <c r="M153" s="248">
        <v>0</v>
      </c>
      <c r="N153" s="249">
        <f t="shared" si="12"/>
        <v>10394.995433789954</v>
      </c>
      <c r="O153" s="249">
        <f t="shared" si="13"/>
        <v>0</v>
      </c>
      <c r="P153" s="264">
        <v>0.05</v>
      </c>
      <c r="Q153" s="249">
        <f t="shared" si="14"/>
        <v>0</v>
      </c>
    </row>
    <row r="154" spans="2:17" x14ac:dyDescent="0.25">
      <c r="B154" s="11">
        <v>151</v>
      </c>
      <c r="C154" s="244" t="s">
        <v>2258</v>
      </c>
      <c r="D154" s="237">
        <v>16</v>
      </c>
      <c r="E154" s="11" t="s">
        <v>65</v>
      </c>
      <c r="F154" s="152">
        <v>41058</v>
      </c>
      <c r="G154" s="58">
        <v>44513</v>
      </c>
      <c r="H154" s="5">
        <f t="shared" si="15"/>
        <v>9.4657534246575334</v>
      </c>
      <c r="I154" s="11">
        <v>3</v>
      </c>
      <c r="J154" s="87">
        <v>0.05</v>
      </c>
      <c r="K154" s="88">
        <f t="shared" si="16"/>
        <v>0.31666666666666665</v>
      </c>
      <c r="L154" s="248">
        <v>96000</v>
      </c>
      <c r="M154" s="248">
        <v>4800</v>
      </c>
      <c r="N154" s="249">
        <f t="shared" si="12"/>
        <v>287758.904109589</v>
      </c>
      <c r="O154" s="249">
        <f t="shared" si="13"/>
        <v>0</v>
      </c>
      <c r="P154" s="264">
        <v>0.05</v>
      </c>
      <c r="Q154" s="249">
        <f t="shared" si="14"/>
        <v>4800</v>
      </c>
    </row>
    <row r="155" spans="2:17" x14ac:dyDescent="0.25">
      <c r="B155" s="11">
        <v>152</v>
      </c>
      <c r="C155" s="244" t="s">
        <v>2259</v>
      </c>
      <c r="D155" s="237">
        <v>0</v>
      </c>
      <c r="E155" s="11" t="s">
        <v>65</v>
      </c>
      <c r="F155" s="152">
        <v>41148</v>
      </c>
      <c r="G155" s="58">
        <v>44513</v>
      </c>
      <c r="H155" s="5">
        <f t="shared" si="15"/>
        <v>9.2191780821917817</v>
      </c>
      <c r="I155" s="11">
        <v>3</v>
      </c>
      <c r="J155" s="87">
        <v>0.05</v>
      </c>
      <c r="K155" s="88">
        <f t="shared" si="16"/>
        <v>0.31666666666666665</v>
      </c>
      <c r="L155" s="248">
        <v>94500</v>
      </c>
      <c r="M155" s="248">
        <v>0</v>
      </c>
      <c r="N155" s="249">
        <f t="shared" si="12"/>
        <v>275883.90410958906</v>
      </c>
      <c r="O155" s="249">
        <f t="shared" si="13"/>
        <v>0</v>
      </c>
      <c r="P155" s="264">
        <v>0.05</v>
      </c>
      <c r="Q155" s="249">
        <f t="shared" si="14"/>
        <v>0</v>
      </c>
    </row>
    <row r="156" spans="2:17" x14ac:dyDescent="0.25">
      <c r="B156" s="11">
        <v>153</v>
      </c>
      <c r="C156" s="244" t="s">
        <v>2260</v>
      </c>
      <c r="D156" s="237">
        <v>21</v>
      </c>
      <c r="E156" s="11" t="s">
        <v>62</v>
      </c>
      <c r="F156" s="152">
        <v>41202</v>
      </c>
      <c r="G156" s="58">
        <v>44513</v>
      </c>
      <c r="H156" s="5">
        <f t="shared" si="15"/>
        <v>9.0712328767123296</v>
      </c>
      <c r="I156" s="11">
        <v>5</v>
      </c>
      <c r="J156" s="87">
        <v>0.05</v>
      </c>
      <c r="K156" s="88">
        <f t="shared" si="16"/>
        <v>0.19</v>
      </c>
      <c r="L156" s="248">
        <v>21870</v>
      </c>
      <c r="M156" s="248">
        <v>1093.5</v>
      </c>
      <c r="N156" s="249">
        <f t="shared" si="12"/>
        <v>37693.693972602749</v>
      </c>
      <c r="O156" s="249">
        <f t="shared" si="13"/>
        <v>0</v>
      </c>
      <c r="P156" s="264">
        <v>0.05</v>
      </c>
      <c r="Q156" s="249">
        <f t="shared" si="14"/>
        <v>1093.5</v>
      </c>
    </row>
    <row r="157" spans="2:17" x14ac:dyDescent="0.25">
      <c r="B157" s="11">
        <v>154</v>
      </c>
      <c r="C157" s="244" t="s">
        <v>2261</v>
      </c>
      <c r="D157" s="237">
        <v>0</v>
      </c>
      <c r="E157" s="11" t="s">
        <v>62</v>
      </c>
      <c r="F157" s="152">
        <v>41214</v>
      </c>
      <c r="G157" s="58">
        <v>44513</v>
      </c>
      <c r="H157" s="5">
        <f t="shared" si="15"/>
        <v>9.0383561643835613</v>
      </c>
      <c r="I157" s="11">
        <v>5</v>
      </c>
      <c r="J157" s="87">
        <v>0.05</v>
      </c>
      <c r="K157" s="88">
        <f t="shared" si="16"/>
        <v>0.19</v>
      </c>
      <c r="L157" s="248">
        <v>37500</v>
      </c>
      <c r="M157" s="248">
        <v>1875</v>
      </c>
      <c r="N157" s="249">
        <f t="shared" si="12"/>
        <v>64398.287671232873</v>
      </c>
      <c r="O157" s="249">
        <f t="shared" si="13"/>
        <v>0</v>
      </c>
      <c r="P157" s="264">
        <v>0.05</v>
      </c>
      <c r="Q157" s="249">
        <f t="shared" si="14"/>
        <v>1875</v>
      </c>
    </row>
    <row r="158" spans="2:17" x14ac:dyDescent="0.25">
      <c r="B158" s="11">
        <v>155</v>
      </c>
      <c r="C158" s="244" t="s">
        <v>2262</v>
      </c>
      <c r="D158" s="237">
        <v>36</v>
      </c>
      <c r="E158" s="11" t="s">
        <v>62</v>
      </c>
      <c r="F158" s="152">
        <v>41212</v>
      </c>
      <c r="G158" s="58">
        <v>44513</v>
      </c>
      <c r="H158" s="5">
        <f t="shared" si="15"/>
        <v>9.043835616438356</v>
      </c>
      <c r="I158" s="11">
        <v>5</v>
      </c>
      <c r="J158" s="87">
        <v>0.05</v>
      </c>
      <c r="K158" s="88">
        <f t="shared" si="16"/>
        <v>0.19</v>
      </c>
      <c r="L158" s="248">
        <v>1525</v>
      </c>
      <c r="M158" s="248">
        <v>0</v>
      </c>
      <c r="N158" s="249">
        <f t="shared" si="12"/>
        <v>2620.4513698630135</v>
      </c>
      <c r="O158" s="249">
        <f t="shared" si="13"/>
        <v>0</v>
      </c>
      <c r="P158" s="264">
        <v>0.05</v>
      </c>
      <c r="Q158" s="249">
        <f t="shared" si="14"/>
        <v>0</v>
      </c>
    </row>
    <row r="159" spans="2:17" x14ac:dyDescent="0.25">
      <c r="B159" s="11">
        <v>156</v>
      </c>
      <c r="C159" s="244" t="s">
        <v>2263</v>
      </c>
      <c r="D159" s="237">
        <v>0</v>
      </c>
      <c r="E159" s="11" t="s">
        <v>62</v>
      </c>
      <c r="F159" s="152">
        <v>41257</v>
      </c>
      <c r="G159" s="58">
        <v>44513</v>
      </c>
      <c r="H159" s="5">
        <f t="shared" si="15"/>
        <v>8.9205479452054792</v>
      </c>
      <c r="I159" s="11">
        <v>3</v>
      </c>
      <c r="J159" s="87">
        <v>0.05</v>
      </c>
      <c r="K159" s="88">
        <f t="shared" si="16"/>
        <v>0.31666666666666665</v>
      </c>
      <c r="L159" s="248">
        <v>12000</v>
      </c>
      <c r="M159" s="248">
        <v>600</v>
      </c>
      <c r="N159" s="249">
        <f t="shared" si="12"/>
        <v>33898.082191780821</v>
      </c>
      <c r="O159" s="249">
        <f t="shared" si="13"/>
        <v>0</v>
      </c>
      <c r="P159" s="264">
        <v>0.05</v>
      </c>
      <c r="Q159" s="249">
        <f t="shared" si="14"/>
        <v>600</v>
      </c>
    </row>
    <row r="160" spans="2:17" x14ac:dyDescent="0.25">
      <c r="B160" s="11">
        <v>157</v>
      </c>
      <c r="C160" s="244" t="s">
        <v>2264</v>
      </c>
      <c r="D160" s="237">
        <v>29</v>
      </c>
      <c r="E160" s="11" t="s">
        <v>62</v>
      </c>
      <c r="F160" s="152">
        <v>41259</v>
      </c>
      <c r="G160" s="58">
        <v>44513</v>
      </c>
      <c r="H160" s="5">
        <f t="shared" si="15"/>
        <v>8.9150684931506845</v>
      </c>
      <c r="I160" s="11">
        <v>5</v>
      </c>
      <c r="J160" s="87">
        <v>0.05</v>
      </c>
      <c r="K160" s="88">
        <f t="shared" si="16"/>
        <v>0.19</v>
      </c>
      <c r="L160" s="248">
        <v>1850</v>
      </c>
      <c r="M160" s="248">
        <v>0</v>
      </c>
      <c r="N160" s="249">
        <f t="shared" si="12"/>
        <v>3133.6465753424659</v>
      </c>
      <c r="O160" s="249">
        <f t="shared" si="13"/>
        <v>0</v>
      </c>
      <c r="P160" s="264">
        <v>0.05</v>
      </c>
      <c r="Q160" s="249">
        <f t="shared" si="14"/>
        <v>0</v>
      </c>
    </row>
    <row r="161" spans="2:17" x14ac:dyDescent="0.25">
      <c r="B161" s="11">
        <v>158</v>
      </c>
      <c r="C161" s="244" t="s">
        <v>2265</v>
      </c>
      <c r="D161" s="237">
        <v>0</v>
      </c>
      <c r="E161" s="11" t="s">
        <v>62</v>
      </c>
      <c r="F161" s="152">
        <v>39477</v>
      </c>
      <c r="G161" s="58">
        <v>44513</v>
      </c>
      <c r="H161" s="5">
        <f t="shared" si="15"/>
        <v>13.797260273972602</v>
      </c>
      <c r="I161" s="11">
        <v>3</v>
      </c>
      <c r="J161" s="87">
        <v>0.05</v>
      </c>
      <c r="K161" s="88">
        <f t="shared" si="16"/>
        <v>0.31666666666666665</v>
      </c>
      <c r="L161" s="248">
        <v>102000</v>
      </c>
      <c r="M161" s="248">
        <v>0</v>
      </c>
      <c r="N161" s="249">
        <f t="shared" si="12"/>
        <v>445651.50684931502</v>
      </c>
      <c r="O161" s="249">
        <f t="shared" si="13"/>
        <v>0</v>
      </c>
      <c r="P161" s="264">
        <v>0.05</v>
      </c>
      <c r="Q161" s="249">
        <f t="shared" si="14"/>
        <v>0</v>
      </c>
    </row>
    <row r="162" spans="2:17" x14ac:dyDescent="0.25">
      <c r="B162" s="11">
        <v>159</v>
      </c>
      <c r="C162" s="244" t="s">
        <v>2225</v>
      </c>
      <c r="D162" s="237">
        <v>4</v>
      </c>
      <c r="E162" s="11" t="s">
        <v>62</v>
      </c>
      <c r="F162" s="152">
        <v>39650</v>
      </c>
      <c r="G162" s="58">
        <v>44513</v>
      </c>
      <c r="H162" s="5">
        <f t="shared" si="15"/>
        <v>13.323287671232876</v>
      </c>
      <c r="I162" s="11">
        <v>3</v>
      </c>
      <c r="J162" s="87">
        <v>0.05</v>
      </c>
      <c r="K162" s="88">
        <f t="shared" si="16"/>
        <v>0.31666666666666665</v>
      </c>
      <c r="L162" s="248">
        <v>2490</v>
      </c>
      <c r="M162" s="248">
        <v>0</v>
      </c>
      <c r="N162" s="249">
        <f t="shared" si="12"/>
        <v>10505.412328767123</v>
      </c>
      <c r="O162" s="249">
        <f t="shared" si="13"/>
        <v>0</v>
      </c>
      <c r="P162" s="264">
        <v>0.05</v>
      </c>
      <c r="Q162" s="249">
        <f t="shared" si="14"/>
        <v>0</v>
      </c>
    </row>
    <row r="163" spans="2:17" x14ac:dyDescent="0.25">
      <c r="B163" s="11">
        <v>160</v>
      </c>
      <c r="C163" s="244" t="s">
        <v>2266</v>
      </c>
      <c r="D163" s="237">
        <v>4</v>
      </c>
      <c r="E163" s="11" t="s">
        <v>62</v>
      </c>
      <c r="F163" s="152">
        <v>39626</v>
      </c>
      <c r="G163" s="58">
        <v>44513</v>
      </c>
      <c r="H163" s="5">
        <f t="shared" si="15"/>
        <v>13.389041095890411</v>
      </c>
      <c r="I163" s="11">
        <v>5</v>
      </c>
      <c r="J163" s="87">
        <v>0.05</v>
      </c>
      <c r="K163" s="88">
        <f t="shared" si="16"/>
        <v>0.19</v>
      </c>
      <c r="L163" s="248">
        <v>12000</v>
      </c>
      <c r="M163" s="248">
        <v>600</v>
      </c>
      <c r="N163" s="249">
        <f t="shared" si="12"/>
        <v>30527.01369863014</v>
      </c>
      <c r="O163" s="249">
        <f t="shared" si="13"/>
        <v>0</v>
      </c>
      <c r="P163" s="264">
        <v>0.05</v>
      </c>
      <c r="Q163" s="249">
        <f t="shared" si="14"/>
        <v>600</v>
      </c>
    </row>
    <row r="164" spans="2:17" x14ac:dyDescent="0.25">
      <c r="B164" s="11">
        <v>161</v>
      </c>
      <c r="C164" s="244" t="s">
        <v>2265</v>
      </c>
      <c r="D164" s="237">
        <v>4</v>
      </c>
      <c r="E164" s="11" t="s">
        <v>62</v>
      </c>
      <c r="F164" s="152">
        <v>39639</v>
      </c>
      <c r="G164" s="58">
        <v>44513</v>
      </c>
      <c r="H164" s="5">
        <f t="shared" si="15"/>
        <v>13.353424657534246</v>
      </c>
      <c r="I164" s="11">
        <v>5</v>
      </c>
      <c r="J164" s="87">
        <v>0.05</v>
      </c>
      <c r="K164" s="88">
        <f t="shared" si="16"/>
        <v>0.19</v>
      </c>
      <c r="L164" s="248">
        <v>102000</v>
      </c>
      <c r="M164" s="248">
        <v>5100</v>
      </c>
      <c r="N164" s="249">
        <f t="shared" si="12"/>
        <v>258789.36986301368</v>
      </c>
      <c r="O164" s="249">
        <f t="shared" si="13"/>
        <v>0</v>
      </c>
      <c r="P164" s="264">
        <v>0.05</v>
      </c>
      <c r="Q164" s="249">
        <f t="shared" ref="Q164:Q179" si="17">IF(M164&lt;=0,0,IF(O164&lt;=J164*L164,J164*L164,O164*(1-P164)))</f>
        <v>5100</v>
      </c>
    </row>
    <row r="165" spans="2:17" x14ac:dyDescent="0.25">
      <c r="B165" s="11">
        <v>162</v>
      </c>
      <c r="C165" s="244" t="s">
        <v>2178</v>
      </c>
      <c r="D165" s="237">
        <v>1</v>
      </c>
      <c r="E165" s="11" t="s">
        <v>62</v>
      </c>
      <c r="F165" s="152">
        <v>39673</v>
      </c>
      <c r="G165" s="58">
        <v>44513</v>
      </c>
      <c r="H165" s="5">
        <f t="shared" si="15"/>
        <v>13.260273972602739</v>
      </c>
      <c r="I165" s="11">
        <v>3</v>
      </c>
      <c r="J165" s="87">
        <v>0.05</v>
      </c>
      <c r="K165" s="88">
        <f t="shared" si="16"/>
        <v>0.31666666666666665</v>
      </c>
      <c r="L165" s="248">
        <v>3900</v>
      </c>
      <c r="M165" s="248">
        <v>0</v>
      </c>
      <c r="N165" s="249">
        <f t="shared" si="12"/>
        <v>16376.438356164384</v>
      </c>
      <c r="O165" s="249">
        <f t="shared" si="13"/>
        <v>0</v>
      </c>
      <c r="P165" s="264">
        <v>0.05</v>
      </c>
      <c r="Q165" s="249">
        <f t="shared" si="17"/>
        <v>0</v>
      </c>
    </row>
    <row r="166" spans="2:17" x14ac:dyDescent="0.25">
      <c r="B166" s="11">
        <v>163</v>
      </c>
      <c r="C166" s="244" t="s">
        <v>2267</v>
      </c>
      <c r="D166" s="237">
        <v>2</v>
      </c>
      <c r="E166" s="11" t="s">
        <v>65</v>
      </c>
      <c r="F166" s="152">
        <v>39696</v>
      </c>
      <c r="G166" s="58">
        <v>44513</v>
      </c>
      <c r="H166" s="5">
        <f t="shared" si="15"/>
        <v>13.197260273972603</v>
      </c>
      <c r="I166" s="11">
        <v>3</v>
      </c>
      <c r="J166" s="87">
        <v>0.05</v>
      </c>
      <c r="K166" s="88">
        <f t="shared" si="16"/>
        <v>0.31666666666666665</v>
      </c>
      <c r="L166" s="248">
        <v>21500</v>
      </c>
      <c r="M166" s="248">
        <v>0</v>
      </c>
      <c r="N166" s="249">
        <f t="shared" si="12"/>
        <v>89851.34703196348</v>
      </c>
      <c r="O166" s="249">
        <f t="shared" si="13"/>
        <v>0</v>
      </c>
      <c r="P166" s="264">
        <v>0.05</v>
      </c>
      <c r="Q166" s="249">
        <f t="shared" si="17"/>
        <v>0</v>
      </c>
    </row>
    <row r="167" spans="2:17" x14ac:dyDescent="0.25">
      <c r="B167" s="11">
        <v>164</v>
      </c>
      <c r="C167" s="244" t="s">
        <v>2173</v>
      </c>
      <c r="D167" s="237">
        <v>1</v>
      </c>
      <c r="E167" s="11" t="s">
        <v>65</v>
      </c>
      <c r="F167" s="152">
        <v>39703</v>
      </c>
      <c r="G167" s="58">
        <v>44513</v>
      </c>
      <c r="H167" s="5">
        <f t="shared" si="15"/>
        <v>13.178082191780822</v>
      </c>
      <c r="I167" s="11">
        <v>3</v>
      </c>
      <c r="J167" s="87">
        <v>0.05</v>
      </c>
      <c r="K167" s="88">
        <f t="shared" si="16"/>
        <v>0.31666666666666665</v>
      </c>
      <c r="L167" s="248">
        <v>4150</v>
      </c>
      <c r="M167" s="248">
        <v>0</v>
      </c>
      <c r="N167" s="249">
        <f t="shared" si="12"/>
        <v>17318.196347031961</v>
      </c>
      <c r="O167" s="249">
        <f t="shared" si="13"/>
        <v>0</v>
      </c>
      <c r="P167" s="264">
        <v>0.05</v>
      </c>
      <c r="Q167" s="249">
        <f t="shared" si="17"/>
        <v>0</v>
      </c>
    </row>
    <row r="168" spans="2:17" x14ac:dyDescent="0.25">
      <c r="B168" s="11">
        <v>165</v>
      </c>
      <c r="C168" s="244" t="s">
        <v>2267</v>
      </c>
      <c r="D168" s="237">
        <v>5</v>
      </c>
      <c r="E168" s="11" t="s">
        <v>65</v>
      </c>
      <c r="F168" s="152">
        <v>39815</v>
      </c>
      <c r="G168" s="58">
        <v>44513</v>
      </c>
      <c r="H168" s="5">
        <f t="shared" si="15"/>
        <v>12.871232876712329</v>
      </c>
      <c r="I168" s="11">
        <v>3</v>
      </c>
      <c r="J168" s="87">
        <v>0.05</v>
      </c>
      <c r="K168" s="88">
        <f t="shared" si="16"/>
        <v>0.31666666666666665</v>
      </c>
      <c r="L168" s="248">
        <v>2000</v>
      </c>
      <c r="M168" s="248">
        <v>0</v>
      </c>
      <c r="N168" s="249">
        <f t="shared" si="12"/>
        <v>8151.7808219178069</v>
      </c>
      <c r="O168" s="249">
        <f t="shared" si="13"/>
        <v>0</v>
      </c>
      <c r="P168" s="264">
        <v>0.05</v>
      </c>
      <c r="Q168" s="249">
        <f t="shared" si="17"/>
        <v>0</v>
      </c>
    </row>
    <row r="169" spans="2:17" x14ac:dyDescent="0.25">
      <c r="B169" s="11">
        <v>166</v>
      </c>
      <c r="C169" s="244" t="s">
        <v>2268</v>
      </c>
      <c r="D169" s="237">
        <v>2</v>
      </c>
      <c r="E169" s="11" t="s">
        <v>62</v>
      </c>
      <c r="F169" s="152">
        <v>39822</v>
      </c>
      <c r="G169" s="58">
        <v>44513</v>
      </c>
      <c r="H169" s="5">
        <f t="shared" si="15"/>
        <v>12.852054794520548</v>
      </c>
      <c r="I169" s="11">
        <v>3</v>
      </c>
      <c r="J169" s="87">
        <v>0.05</v>
      </c>
      <c r="K169" s="88">
        <f t="shared" si="16"/>
        <v>0.31666666666666665</v>
      </c>
      <c r="L169" s="248">
        <v>10500</v>
      </c>
      <c r="M169" s="248">
        <v>0</v>
      </c>
      <c r="N169" s="249">
        <f t="shared" si="12"/>
        <v>42733.082191780821</v>
      </c>
      <c r="O169" s="249">
        <f t="shared" si="13"/>
        <v>0</v>
      </c>
      <c r="P169" s="264">
        <v>0.05</v>
      </c>
      <c r="Q169" s="249">
        <f t="shared" si="17"/>
        <v>0</v>
      </c>
    </row>
    <row r="170" spans="2:17" x14ac:dyDescent="0.25">
      <c r="B170" s="11">
        <v>167</v>
      </c>
      <c r="C170" s="244" t="s">
        <v>2269</v>
      </c>
      <c r="D170" s="237">
        <v>1</v>
      </c>
      <c r="E170" s="11" t="s">
        <v>62</v>
      </c>
      <c r="F170" s="152">
        <v>40189</v>
      </c>
      <c r="G170" s="58">
        <v>44513</v>
      </c>
      <c r="H170" s="5">
        <f t="shared" si="15"/>
        <v>11.846575342465753</v>
      </c>
      <c r="I170" s="11">
        <v>5</v>
      </c>
      <c r="J170" s="87">
        <v>0.05</v>
      </c>
      <c r="K170" s="88">
        <f t="shared" si="16"/>
        <v>0.19</v>
      </c>
      <c r="L170" s="248">
        <v>120750</v>
      </c>
      <c r="M170" s="248">
        <v>6037.5</v>
      </c>
      <c r="N170" s="249">
        <f t="shared" si="12"/>
        <v>271790.05479452055</v>
      </c>
      <c r="O170" s="249">
        <f t="shared" si="13"/>
        <v>0</v>
      </c>
      <c r="P170" s="264">
        <v>0.05</v>
      </c>
      <c r="Q170" s="249">
        <f t="shared" si="17"/>
        <v>6037.5</v>
      </c>
    </row>
    <row r="171" spans="2:17" x14ac:dyDescent="0.25">
      <c r="B171" s="11">
        <v>168</v>
      </c>
      <c r="C171" s="244" t="s">
        <v>2270</v>
      </c>
      <c r="D171" s="237">
        <v>1</v>
      </c>
      <c r="E171" s="11" t="s">
        <v>62</v>
      </c>
      <c r="F171" s="152">
        <v>40196</v>
      </c>
      <c r="G171" s="58">
        <v>44513</v>
      </c>
      <c r="H171" s="5">
        <f t="shared" si="15"/>
        <v>11.827397260273973</v>
      </c>
      <c r="I171" s="11">
        <v>5</v>
      </c>
      <c r="J171" s="87">
        <v>0.05</v>
      </c>
      <c r="K171" s="88">
        <f t="shared" si="16"/>
        <v>0.19</v>
      </c>
      <c r="L171" s="248">
        <v>0</v>
      </c>
      <c r="M171" s="248">
        <v>0</v>
      </c>
      <c r="N171" s="249">
        <f t="shared" si="12"/>
        <v>0</v>
      </c>
      <c r="O171" s="249">
        <f t="shared" si="13"/>
        <v>0</v>
      </c>
      <c r="P171" s="264">
        <v>0.05</v>
      </c>
      <c r="Q171" s="249">
        <f t="shared" si="17"/>
        <v>0</v>
      </c>
    </row>
    <row r="172" spans="2:17" x14ac:dyDescent="0.25">
      <c r="B172" s="11">
        <v>169</v>
      </c>
      <c r="C172" s="244" t="s">
        <v>2271</v>
      </c>
      <c r="D172" s="237">
        <v>1</v>
      </c>
      <c r="E172" s="11" t="s">
        <v>62</v>
      </c>
      <c r="F172" s="152">
        <v>40200</v>
      </c>
      <c r="G172" s="58">
        <v>44513</v>
      </c>
      <c r="H172" s="5">
        <f t="shared" si="15"/>
        <v>11.816438356164383</v>
      </c>
      <c r="I172" s="11">
        <v>3</v>
      </c>
      <c r="J172" s="87">
        <v>0.05</v>
      </c>
      <c r="K172" s="88">
        <f t="shared" si="16"/>
        <v>0.31666666666666665</v>
      </c>
      <c r="L172" s="248">
        <v>5250</v>
      </c>
      <c r="M172" s="248">
        <v>0</v>
      </c>
      <c r="N172" s="249">
        <f t="shared" si="12"/>
        <v>19644.828767123287</v>
      </c>
      <c r="O172" s="249">
        <f t="shared" si="13"/>
        <v>0</v>
      </c>
      <c r="P172" s="264">
        <v>0.05</v>
      </c>
      <c r="Q172" s="249">
        <f t="shared" si="17"/>
        <v>0</v>
      </c>
    </row>
    <row r="173" spans="2:17" x14ac:dyDescent="0.25">
      <c r="B173" s="11">
        <v>170</v>
      </c>
      <c r="C173" s="244" t="s">
        <v>2272</v>
      </c>
      <c r="D173" s="237">
        <v>0</v>
      </c>
      <c r="E173" s="11" t="s">
        <v>62</v>
      </c>
      <c r="F173" s="152">
        <v>40200</v>
      </c>
      <c r="G173" s="58">
        <v>44513</v>
      </c>
      <c r="H173" s="5">
        <f t="shared" si="15"/>
        <v>11.816438356164383</v>
      </c>
      <c r="I173" s="11">
        <v>3</v>
      </c>
      <c r="J173" s="87">
        <v>0.05</v>
      </c>
      <c r="K173" s="88">
        <f t="shared" si="16"/>
        <v>0.31666666666666665</v>
      </c>
      <c r="L173" s="248">
        <v>103814</v>
      </c>
      <c r="M173" s="248">
        <v>0</v>
      </c>
      <c r="N173" s="249">
        <f t="shared" si="12"/>
        <v>388458.71497716889</v>
      </c>
      <c r="O173" s="249">
        <f t="shared" si="13"/>
        <v>0</v>
      </c>
      <c r="P173" s="264">
        <v>0.05</v>
      </c>
      <c r="Q173" s="249">
        <f t="shared" si="17"/>
        <v>0</v>
      </c>
    </row>
    <row r="174" spans="2:17" x14ac:dyDescent="0.25">
      <c r="B174" s="11">
        <v>171</v>
      </c>
      <c r="C174" s="244" t="s">
        <v>2273</v>
      </c>
      <c r="D174" s="237">
        <v>0</v>
      </c>
      <c r="E174" s="11" t="s">
        <v>62</v>
      </c>
      <c r="F174" s="152">
        <v>40200</v>
      </c>
      <c r="G174" s="58">
        <v>44513</v>
      </c>
      <c r="H174" s="5">
        <f t="shared" si="15"/>
        <v>11.816438356164383</v>
      </c>
      <c r="I174" s="11">
        <v>3</v>
      </c>
      <c r="J174" s="87">
        <v>0.05</v>
      </c>
      <c r="K174" s="88">
        <f t="shared" si="16"/>
        <v>0.31666666666666665</v>
      </c>
      <c r="L174" s="248">
        <v>13511</v>
      </c>
      <c r="M174" s="248">
        <v>0</v>
      </c>
      <c r="N174" s="249">
        <f t="shared" si="12"/>
        <v>50556.434566210039</v>
      </c>
      <c r="O174" s="249">
        <f t="shared" si="13"/>
        <v>0</v>
      </c>
      <c r="P174" s="264">
        <v>0.05</v>
      </c>
      <c r="Q174" s="249">
        <f t="shared" si="17"/>
        <v>0</v>
      </c>
    </row>
    <row r="175" spans="2:17" x14ac:dyDescent="0.25">
      <c r="B175" s="11">
        <v>172</v>
      </c>
      <c r="C175" s="244" t="s">
        <v>2274</v>
      </c>
      <c r="D175" s="237">
        <v>2</v>
      </c>
      <c r="E175" s="11" t="s">
        <v>62</v>
      </c>
      <c r="F175" s="152">
        <v>40200</v>
      </c>
      <c r="G175" s="58">
        <v>44513</v>
      </c>
      <c r="H175" s="5">
        <f t="shared" si="15"/>
        <v>11.816438356164383</v>
      </c>
      <c r="I175" s="11">
        <v>3</v>
      </c>
      <c r="J175" s="87">
        <v>0.05</v>
      </c>
      <c r="K175" s="88">
        <f t="shared" si="16"/>
        <v>0.31666666666666665</v>
      </c>
      <c r="L175" s="248">
        <v>5710</v>
      </c>
      <c r="M175" s="248">
        <v>0</v>
      </c>
      <c r="N175" s="249">
        <f t="shared" si="12"/>
        <v>21366.089954337898</v>
      </c>
      <c r="O175" s="249">
        <f t="shared" si="13"/>
        <v>0</v>
      </c>
      <c r="P175" s="264">
        <v>0.05</v>
      </c>
      <c r="Q175" s="249">
        <f t="shared" si="17"/>
        <v>0</v>
      </c>
    </row>
    <row r="176" spans="2:17" x14ac:dyDescent="0.25">
      <c r="B176" s="11">
        <v>173</v>
      </c>
      <c r="C176" s="244" t="s">
        <v>2270</v>
      </c>
      <c r="D176" s="237">
        <v>1009</v>
      </c>
      <c r="E176" s="11" t="s">
        <v>67</v>
      </c>
      <c r="F176" s="152">
        <v>40214</v>
      </c>
      <c r="G176" s="58">
        <v>44513</v>
      </c>
      <c r="H176" s="5">
        <f t="shared" si="15"/>
        <v>11.778082191780822</v>
      </c>
      <c r="I176" s="11">
        <v>5</v>
      </c>
      <c r="J176" s="87">
        <v>0.05</v>
      </c>
      <c r="K176" s="88">
        <f t="shared" si="16"/>
        <v>0.19</v>
      </c>
      <c r="L176" s="248">
        <v>100500</v>
      </c>
      <c r="M176" s="248">
        <v>5025</v>
      </c>
      <c r="N176" s="249">
        <f t="shared" si="12"/>
        <v>224902.4794520548</v>
      </c>
      <c r="O176" s="249">
        <f t="shared" si="13"/>
        <v>0</v>
      </c>
      <c r="P176" s="264">
        <v>0.05</v>
      </c>
      <c r="Q176" s="249">
        <f t="shared" si="17"/>
        <v>5025</v>
      </c>
    </row>
    <row r="177" spans="2:17" x14ac:dyDescent="0.25">
      <c r="B177" s="11">
        <v>174</v>
      </c>
      <c r="C177" s="244" t="s">
        <v>2275</v>
      </c>
      <c r="D177" s="237">
        <v>1314</v>
      </c>
      <c r="E177" s="11" t="s">
        <v>67</v>
      </c>
      <c r="F177" s="152">
        <v>40217</v>
      </c>
      <c r="G177" s="58">
        <v>44513</v>
      </c>
      <c r="H177" s="5">
        <f t="shared" si="15"/>
        <v>11.769863013698631</v>
      </c>
      <c r="I177" s="11">
        <v>5</v>
      </c>
      <c r="J177" s="87">
        <v>0.05</v>
      </c>
      <c r="K177" s="88">
        <f t="shared" si="16"/>
        <v>0.19</v>
      </c>
      <c r="L177" s="248">
        <v>40500</v>
      </c>
      <c r="M177" s="248">
        <v>2025</v>
      </c>
      <c r="N177" s="249">
        <f t="shared" si="12"/>
        <v>90569.095890410958</v>
      </c>
      <c r="O177" s="249">
        <f t="shared" si="13"/>
        <v>0</v>
      </c>
      <c r="P177" s="264">
        <v>0.05</v>
      </c>
      <c r="Q177" s="249">
        <f t="shared" si="17"/>
        <v>2025</v>
      </c>
    </row>
    <row r="178" spans="2:17" x14ac:dyDescent="0.25">
      <c r="B178" s="11">
        <v>175</v>
      </c>
      <c r="C178" s="244" t="s">
        <v>2275</v>
      </c>
      <c r="D178" s="237">
        <v>4</v>
      </c>
      <c r="E178" s="11" t="s">
        <v>62</v>
      </c>
      <c r="F178" s="152">
        <v>40224</v>
      </c>
      <c r="G178" s="58">
        <v>44513</v>
      </c>
      <c r="H178" s="5">
        <f t="shared" si="15"/>
        <v>11.75068493150685</v>
      </c>
      <c r="I178" s="11">
        <v>5</v>
      </c>
      <c r="J178" s="87">
        <v>0.05</v>
      </c>
      <c r="K178" s="88">
        <f t="shared" si="16"/>
        <v>0.19</v>
      </c>
      <c r="L178" s="248">
        <v>25076</v>
      </c>
      <c r="M178" s="248">
        <v>1253.8</v>
      </c>
      <c r="N178" s="249">
        <f t="shared" si="12"/>
        <v>55985.433315068491</v>
      </c>
      <c r="O178" s="249">
        <f t="shared" si="13"/>
        <v>0</v>
      </c>
      <c r="P178" s="264">
        <v>0.05</v>
      </c>
      <c r="Q178" s="249">
        <f t="shared" si="17"/>
        <v>1253.8000000000002</v>
      </c>
    </row>
    <row r="179" spans="2:17" x14ac:dyDescent="0.25">
      <c r="B179" s="11">
        <v>176</v>
      </c>
      <c r="C179" s="244" t="s">
        <v>2276</v>
      </c>
      <c r="D179" s="237">
        <v>1</v>
      </c>
      <c r="E179" s="11" t="s">
        <v>62</v>
      </c>
      <c r="F179" s="152">
        <v>40224</v>
      </c>
      <c r="G179" s="58">
        <v>44513</v>
      </c>
      <c r="H179" s="5">
        <f t="shared" si="15"/>
        <v>11.75068493150685</v>
      </c>
      <c r="I179" s="11">
        <v>5</v>
      </c>
      <c r="J179" s="87">
        <v>0.05</v>
      </c>
      <c r="K179" s="88">
        <f t="shared" si="16"/>
        <v>0.19</v>
      </c>
      <c r="L179" s="248">
        <v>95056</v>
      </c>
      <c r="M179" s="248">
        <v>4752.8</v>
      </c>
      <c r="N179" s="249">
        <f t="shared" si="12"/>
        <v>212224.89030136986</v>
      </c>
      <c r="O179" s="249">
        <f t="shared" si="13"/>
        <v>0</v>
      </c>
      <c r="P179" s="264">
        <v>0.05</v>
      </c>
      <c r="Q179" s="249">
        <f t="shared" si="17"/>
        <v>4752.8</v>
      </c>
    </row>
    <row r="180" spans="2:17" x14ac:dyDescent="0.25">
      <c r="B180" s="11">
        <v>177</v>
      </c>
      <c r="C180" s="244" t="s">
        <v>2277</v>
      </c>
      <c r="D180" s="237">
        <v>0</v>
      </c>
      <c r="E180" s="11" t="s">
        <v>62</v>
      </c>
      <c r="F180" s="152">
        <v>40227</v>
      </c>
      <c r="G180" s="58">
        <v>44513</v>
      </c>
      <c r="H180" s="5">
        <f t="shared" si="15"/>
        <v>11.742465753424657</v>
      </c>
      <c r="I180" s="11">
        <v>5</v>
      </c>
      <c r="J180" s="87">
        <v>0.05</v>
      </c>
      <c r="K180" s="88">
        <f t="shared" si="16"/>
        <v>0.19</v>
      </c>
      <c r="L180" s="248">
        <v>55440</v>
      </c>
      <c r="M180" s="248">
        <v>2772</v>
      </c>
      <c r="N180" s="249">
        <f t="shared" si="12"/>
        <v>123690.43726027396</v>
      </c>
      <c r="O180" s="249">
        <f t="shared" si="13"/>
        <v>0</v>
      </c>
      <c r="P180" s="264">
        <v>0.05</v>
      </c>
      <c r="Q180" s="249">
        <v>0</v>
      </c>
    </row>
    <row r="181" spans="2:17" x14ac:dyDescent="0.25">
      <c r="B181" s="11">
        <v>178</v>
      </c>
      <c r="C181" s="244" t="s">
        <v>2278</v>
      </c>
      <c r="D181" s="237">
        <v>0</v>
      </c>
      <c r="E181" s="11" t="s">
        <v>62</v>
      </c>
      <c r="F181" s="152">
        <v>40233</v>
      </c>
      <c r="G181" s="58">
        <v>44513</v>
      </c>
      <c r="H181" s="5">
        <f t="shared" si="15"/>
        <v>11.726027397260275</v>
      </c>
      <c r="I181" s="11">
        <v>3</v>
      </c>
      <c r="J181" s="87">
        <v>0.05</v>
      </c>
      <c r="K181" s="88">
        <f t="shared" si="16"/>
        <v>0.31666666666666665</v>
      </c>
      <c r="L181" s="248">
        <v>168480</v>
      </c>
      <c r="M181" s="248">
        <v>8424</v>
      </c>
      <c r="N181" s="249">
        <f t="shared" si="12"/>
        <v>625607.01369863015</v>
      </c>
      <c r="O181" s="249">
        <f t="shared" si="13"/>
        <v>0</v>
      </c>
      <c r="P181" s="264">
        <v>0.05</v>
      </c>
      <c r="Q181" s="249">
        <f t="shared" ref="Q181:Q186" si="18">IF(M181&lt;=0,0,IF(O181&lt;=J181*L181,J181*L181,O181*(1-P181)))</f>
        <v>8424</v>
      </c>
    </row>
    <row r="182" spans="2:17" x14ac:dyDescent="0.25">
      <c r="B182" s="11">
        <v>179</v>
      </c>
      <c r="C182" s="244" t="s">
        <v>2279</v>
      </c>
      <c r="D182" s="237">
        <v>1</v>
      </c>
      <c r="E182" s="11" t="s">
        <v>65</v>
      </c>
      <c r="F182" s="152">
        <v>40234</v>
      </c>
      <c r="G182" s="58">
        <v>44513</v>
      </c>
      <c r="H182" s="5">
        <f t="shared" si="15"/>
        <v>11.723287671232876</v>
      </c>
      <c r="I182" s="11">
        <v>5</v>
      </c>
      <c r="J182" s="87">
        <v>0.05</v>
      </c>
      <c r="K182" s="88">
        <f t="shared" si="16"/>
        <v>0.19</v>
      </c>
      <c r="L182" s="248">
        <v>118820</v>
      </c>
      <c r="M182" s="248">
        <v>5941</v>
      </c>
      <c r="N182" s="249">
        <f t="shared" si="12"/>
        <v>264662.5978082192</v>
      </c>
      <c r="O182" s="249">
        <f t="shared" si="13"/>
        <v>0</v>
      </c>
      <c r="P182" s="264">
        <v>0.05</v>
      </c>
      <c r="Q182" s="249">
        <f t="shared" si="18"/>
        <v>5941</v>
      </c>
    </row>
    <row r="183" spans="2:17" x14ac:dyDescent="0.25">
      <c r="B183" s="11">
        <v>180</v>
      </c>
      <c r="C183" s="244" t="s">
        <v>2184</v>
      </c>
      <c r="D183" s="237">
        <v>0</v>
      </c>
      <c r="E183" s="11" t="s">
        <v>62</v>
      </c>
      <c r="F183" s="152">
        <v>40235</v>
      </c>
      <c r="G183" s="58">
        <v>44513</v>
      </c>
      <c r="H183" s="5">
        <f t="shared" si="15"/>
        <v>11.72054794520548</v>
      </c>
      <c r="I183" s="11">
        <v>3</v>
      </c>
      <c r="J183" s="87">
        <v>0.05</v>
      </c>
      <c r="K183" s="88">
        <f t="shared" si="16"/>
        <v>0.31666666666666665</v>
      </c>
      <c r="L183" s="248">
        <v>16990</v>
      </c>
      <c r="M183" s="248">
        <v>849.5</v>
      </c>
      <c r="N183" s="249">
        <f t="shared" si="12"/>
        <v>63058.501369863014</v>
      </c>
      <c r="O183" s="249">
        <f t="shared" si="13"/>
        <v>0</v>
      </c>
      <c r="P183" s="264">
        <v>0.05</v>
      </c>
      <c r="Q183" s="249">
        <f t="shared" si="18"/>
        <v>849.5</v>
      </c>
    </row>
    <row r="184" spans="2:17" x14ac:dyDescent="0.25">
      <c r="B184" s="11">
        <v>181</v>
      </c>
      <c r="C184" s="244" t="s">
        <v>2129</v>
      </c>
      <c r="D184" s="237">
        <v>1</v>
      </c>
      <c r="E184" s="11" t="s">
        <v>65</v>
      </c>
      <c r="F184" s="152">
        <v>40247</v>
      </c>
      <c r="G184" s="58">
        <v>44513</v>
      </c>
      <c r="H184" s="5">
        <f t="shared" si="15"/>
        <v>11.687671232876712</v>
      </c>
      <c r="I184" s="11">
        <v>5</v>
      </c>
      <c r="J184" s="87">
        <v>0.05</v>
      </c>
      <c r="K184" s="88">
        <f t="shared" si="16"/>
        <v>0.19</v>
      </c>
      <c r="L184" s="248">
        <v>5040</v>
      </c>
      <c r="M184" s="248">
        <v>0</v>
      </c>
      <c r="N184" s="249">
        <f t="shared" si="12"/>
        <v>11192.113972602738</v>
      </c>
      <c r="O184" s="249">
        <f t="shared" si="13"/>
        <v>0</v>
      </c>
      <c r="P184" s="264">
        <v>0.05</v>
      </c>
      <c r="Q184" s="249">
        <f t="shared" si="18"/>
        <v>0</v>
      </c>
    </row>
    <row r="185" spans="2:17" x14ac:dyDescent="0.25">
      <c r="B185" s="11">
        <v>182</v>
      </c>
      <c r="C185" s="244" t="s">
        <v>2280</v>
      </c>
      <c r="D185" s="237">
        <v>1</v>
      </c>
      <c r="E185" s="11" t="s">
        <v>65</v>
      </c>
      <c r="F185" s="152">
        <v>40248</v>
      </c>
      <c r="G185" s="58">
        <v>44513</v>
      </c>
      <c r="H185" s="5">
        <f t="shared" si="15"/>
        <v>11.684931506849315</v>
      </c>
      <c r="I185" s="11">
        <v>3</v>
      </c>
      <c r="J185" s="87">
        <v>0.05</v>
      </c>
      <c r="K185" s="88">
        <f t="shared" si="16"/>
        <v>0.31666666666666665</v>
      </c>
      <c r="L185" s="248">
        <v>180000</v>
      </c>
      <c r="M185" s="248">
        <v>9000</v>
      </c>
      <c r="N185" s="249">
        <f t="shared" si="12"/>
        <v>666041.09589041094</v>
      </c>
      <c r="O185" s="249">
        <f t="shared" si="13"/>
        <v>0</v>
      </c>
      <c r="P185" s="264">
        <v>0.05</v>
      </c>
      <c r="Q185" s="249">
        <f t="shared" si="18"/>
        <v>9000</v>
      </c>
    </row>
    <row r="186" spans="2:17" x14ac:dyDescent="0.25">
      <c r="B186" s="11">
        <v>183</v>
      </c>
      <c r="C186" s="244" t="s">
        <v>2281</v>
      </c>
      <c r="D186" s="237">
        <v>0</v>
      </c>
      <c r="E186" s="11" t="s">
        <v>65</v>
      </c>
      <c r="F186" s="152">
        <v>40263</v>
      </c>
      <c r="G186" s="58">
        <v>44513</v>
      </c>
      <c r="H186" s="5">
        <f t="shared" si="15"/>
        <v>11.643835616438356</v>
      </c>
      <c r="I186" s="11">
        <v>8</v>
      </c>
      <c r="J186" s="87">
        <v>0.05</v>
      </c>
      <c r="K186" s="88">
        <f t="shared" si="16"/>
        <v>0.11874999999999999</v>
      </c>
      <c r="L186" s="248">
        <v>4650</v>
      </c>
      <c r="M186" s="248">
        <v>0</v>
      </c>
      <c r="N186" s="249">
        <f t="shared" si="12"/>
        <v>6429.5804794520536</v>
      </c>
      <c r="O186" s="249">
        <f t="shared" si="13"/>
        <v>0</v>
      </c>
      <c r="P186" s="264">
        <v>0.05</v>
      </c>
      <c r="Q186" s="249">
        <f t="shared" si="18"/>
        <v>0</v>
      </c>
    </row>
    <row r="187" spans="2:17" x14ac:dyDescent="0.25">
      <c r="B187" s="11">
        <v>184</v>
      </c>
      <c r="C187" s="244" t="s">
        <v>2282</v>
      </c>
      <c r="D187" s="250">
        <v>0</v>
      </c>
      <c r="E187" s="11" t="s">
        <v>61</v>
      </c>
      <c r="F187" s="152">
        <v>40442</v>
      </c>
      <c r="G187" s="58">
        <v>44513</v>
      </c>
      <c r="H187" s="5">
        <f t="shared" si="15"/>
        <v>11.153424657534247</v>
      </c>
      <c r="I187" s="11">
        <v>5</v>
      </c>
      <c r="J187" s="87">
        <v>0.05</v>
      </c>
      <c r="K187" s="88">
        <f t="shared" si="16"/>
        <v>0.19</v>
      </c>
      <c r="L187" s="248">
        <v>51750</v>
      </c>
      <c r="M187" s="248">
        <v>2587.5</v>
      </c>
      <c r="N187" s="249">
        <f t="shared" si="12"/>
        <v>109666.04794520549</v>
      </c>
      <c r="O187" s="249">
        <f t="shared" si="13"/>
        <v>0</v>
      </c>
      <c r="P187" s="264">
        <v>0.05</v>
      </c>
      <c r="Q187" s="249">
        <v>0</v>
      </c>
    </row>
    <row r="188" spans="2:17" x14ac:dyDescent="0.25">
      <c r="B188" s="11">
        <v>185</v>
      </c>
      <c r="C188" s="244" t="s">
        <v>2283</v>
      </c>
      <c r="D188" s="250">
        <v>0</v>
      </c>
      <c r="E188" s="11" t="s">
        <v>61</v>
      </c>
      <c r="F188" s="152">
        <v>40443</v>
      </c>
      <c r="G188" s="58">
        <v>44513</v>
      </c>
      <c r="H188" s="5">
        <f t="shared" si="15"/>
        <v>11.150684931506849</v>
      </c>
      <c r="I188" s="11">
        <v>3</v>
      </c>
      <c r="J188" s="87">
        <v>0.05</v>
      </c>
      <c r="K188" s="88">
        <f t="shared" si="16"/>
        <v>0.31666666666666665</v>
      </c>
      <c r="L188" s="248">
        <v>27000</v>
      </c>
      <c r="M188" s="248">
        <v>0</v>
      </c>
      <c r="N188" s="249">
        <f t="shared" si="12"/>
        <v>95338.356164383556</v>
      </c>
      <c r="O188" s="249">
        <f t="shared" si="13"/>
        <v>0</v>
      </c>
      <c r="P188" s="264">
        <v>0.05</v>
      </c>
      <c r="Q188" s="249">
        <f t="shared" ref="Q188:Q251" si="19">IF(M188&lt;=0,0,IF(O188&lt;=J188*L188,J188*L188,O188*(1-P188)))</f>
        <v>0</v>
      </c>
    </row>
    <row r="189" spans="2:17" x14ac:dyDescent="0.25">
      <c r="B189" s="11">
        <v>186</v>
      </c>
      <c r="C189" s="244" t="s">
        <v>2284</v>
      </c>
      <c r="D189" s="237">
        <v>5</v>
      </c>
      <c r="E189" s="11" t="s">
        <v>62</v>
      </c>
      <c r="F189" s="152">
        <v>40633</v>
      </c>
      <c r="G189" s="58">
        <v>44513</v>
      </c>
      <c r="H189" s="5">
        <f t="shared" si="15"/>
        <v>10.63013698630137</v>
      </c>
      <c r="I189" s="11">
        <v>3</v>
      </c>
      <c r="J189" s="87">
        <v>0.05</v>
      </c>
      <c r="K189" s="88">
        <f t="shared" si="16"/>
        <v>0.31666666666666665</v>
      </c>
      <c r="L189" s="248">
        <v>468775</v>
      </c>
      <c r="M189" s="248">
        <v>0</v>
      </c>
      <c r="N189" s="249">
        <f t="shared" si="12"/>
        <v>1577995.1141552511</v>
      </c>
      <c r="O189" s="249">
        <f t="shared" si="13"/>
        <v>0</v>
      </c>
      <c r="P189" s="264">
        <v>0.05</v>
      </c>
      <c r="Q189" s="249">
        <f t="shared" si="19"/>
        <v>0</v>
      </c>
    </row>
    <row r="190" spans="2:17" x14ac:dyDescent="0.25">
      <c r="B190" s="11">
        <v>187</v>
      </c>
      <c r="C190" s="244" t="s">
        <v>2185</v>
      </c>
      <c r="D190" s="237">
        <v>10</v>
      </c>
      <c r="E190" s="11" t="s">
        <v>62</v>
      </c>
      <c r="F190" s="152">
        <v>40703</v>
      </c>
      <c r="G190" s="58">
        <v>44513</v>
      </c>
      <c r="H190" s="5">
        <f t="shared" si="15"/>
        <v>10.438356164383562</v>
      </c>
      <c r="I190" s="11">
        <v>5</v>
      </c>
      <c r="J190" s="87">
        <v>0.05</v>
      </c>
      <c r="K190" s="88">
        <f t="shared" si="16"/>
        <v>0.19</v>
      </c>
      <c r="L190" s="248">
        <v>23000</v>
      </c>
      <c r="M190" s="248">
        <v>1150</v>
      </c>
      <c r="N190" s="249">
        <f t="shared" si="12"/>
        <v>45615.616438356163</v>
      </c>
      <c r="O190" s="249">
        <f t="shared" si="13"/>
        <v>0</v>
      </c>
      <c r="P190" s="264">
        <v>0.05</v>
      </c>
      <c r="Q190" s="249">
        <f t="shared" si="19"/>
        <v>1150</v>
      </c>
    </row>
    <row r="191" spans="2:17" x14ac:dyDescent="0.25">
      <c r="B191" s="11">
        <v>188</v>
      </c>
      <c r="C191" s="244" t="s">
        <v>2285</v>
      </c>
      <c r="D191" s="237">
        <v>15</v>
      </c>
      <c r="E191" s="11" t="s">
        <v>62</v>
      </c>
      <c r="F191" s="152">
        <v>40879</v>
      </c>
      <c r="G191" s="58">
        <v>44513</v>
      </c>
      <c r="H191" s="5">
        <f t="shared" si="15"/>
        <v>9.956164383561644</v>
      </c>
      <c r="I191" s="11">
        <v>3</v>
      </c>
      <c r="J191" s="87">
        <v>0.05</v>
      </c>
      <c r="K191" s="88">
        <f t="shared" si="16"/>
        <v>0.31666666666666665</v>
      </c>
      <c r="L191" s="248">
        <v>9900</v>
      </c>
      <c r="M191" s="248">
        <v>0</v>
      </c>
      <c r="N191" s="249">
        <f t="shared" si="12"/>
        <v>31212.575342465749</v>
      </c>
      <c r="O191" s="249">
        <f t="shared" si="13"/>
        <v>0</v>
      </c>
      <c r="P191" s="264">
        <v>0.05</v>
      </c>
      <c r="Q191" s="249">
        <f t="shared" si="19"/>
        <v>0</v>
      </c>
    </row>
    <row r="192" spans="2:17" x14ac:dyDescent="0.25">
      <c r="B192" s="11">
        <v>189</v>
      </c>
      <c r="C192" s="244" t="s">
        <v>2286</v>
      </c>
      <c r="D192" s="237">
        <v>5</v>
      </c>
      <c r="E192" s="11" t="s">
        <v>62</v>
      </c>
      <c r="F192" s="152">
        <v>40983</v>
      </c>
      <c r="G192" s="58">
        <v>44513</v>
      </c>
      <c r="H192" s="5">
        <f t="shared" si="15"/>
        <v>9.6712328767123292</v>
      </c>
      <c r="I192" s="11">
        <v>5</v>
      </c>
      <c r="J192" s="87">
        <v>0.05</v>
      </c>
      <c r="K192" s="88">
        <f t="shared" si="16"/>
        <v>0.19</v>
      </c>
      <c r="L192" s="248">
        <v>34339</v>
      </c>
      <c r="M192" s="248">
        <v>1716.95</v>
      </c>
      <c r="N192" s="249">
        <f t="shared" si="12"/>
        <v>63099.088493150688</v>
      </c>
      <c r="O192" s="249">
        <f t="shared" si="13"/>
        <v>0</v>
      </c>
      <c r="P192" s="264">
        <v>0.05</v>
      </c>
      <c r="Q192" s="249">
        <f t="shared" si="19"/>
        <v>1716.95</v>
      </c>
    </row>
    <row r="193" spans="2:17" x14ac:dyDescent="0.25">
      <c r="B193" s="11">
        <v>190</v>
      </c>
      <c r="C193" s="244" t="s">
        <v>2136</v>
      </c>
      <c r="D193" s="237">
        <v>10</v>
      </c>
      <c r="E193" s="11" t="s">
        <v>62</v>
      </c>
      <c r="F193" s="152">
        <v>40974</v>
      </c>
      <c r="G193" s="58">
        <v>44513</v>
      </c>
      <c r="H193" s="5">
        <f t="shared" si="15"/>
        <v>9.6958904109589046</v>
      </c>
      <c r="I193" s="11">
        <v>3</v>
      </c>
      <c r="J193" s="87">
        <v>0.05</v>
      </c>
      <c r="K193" s="88">
        <f t="shared" si="16"/>
        <v>0.31666666666666665</v>
      </c>
      <c r="L193" s="248">
        <v>4350</v>
      </c>
      <c r="M193" s="248">
        <v>0</v>
      </c>
      <c r="N193" s="249">
        <f t="shared" si="12"/>
        <v>13356.089041095891</v>
      </c>
      <c r="O193" s="249">
        <f t="shared" si="13"/>
        <v>0</v>
      </c>
      <c r="P193" s="264">
        <v>0.05</v>
      </c>
      <c r="Q193" s="249">
        <f t="shared" si="19"/>
        <v>0</v>
      </c>
    </row>
    <row r="194" spans="2:17" x14ac:dyDescent="0.25">
      <c r="B194" s="11">
        <v>191</v>
      </c>
      <c r="C194" s="244" t="s">
        <v>2287</v>
      </c>
      <c r="D194" s="237">
        <v>30</v>
      </c>
      <c r="E194" s="11" t="s">
        <v>62</v>
      </c>
      <c r="F194" s="152">
        <v>41388</v>
      </c>
      <c r="G194" s="58">
        <v>44513</v>
      </c>
      <c r="H194" s="5">
        <f t="shared" si="15"/>
        <v>8.5616438356164384</v>
      </c>
      <c r="I194" s="11">
        <v>3</v>
      </c>
      <c r="J194" s="87">
        <v>0.05</v>
      </c>
      <c r="K194" s="88">
        <f t="shared" si="16"/>
        <v>0.31666666666666665</v>
      </c>
      <c r="L194" s="248">
        <v>2601409</v>
      </c>
      <c r="M194" s="248">
        <v>130070.45</v>
      </c>
      <c r="N194" s="249">
        <f t="shared" si="12"/>
        <v>7052906.8207762558</v>
      </c>
      <c r="O194" s="249">
        <f t="shared" si="13"/>
        <v>0</v>
      </c>
      <c r="P194" s="264">
        <v>0.05</v>
      </c>
      <c r="Q194" s="249">
        <f t="shared" si="19"/>
        <v>130070.45000000001</v>
      </c>
    </row>
    <row r="195" spans="2:17" x14ac:dyDescent="0.25">
      <c r="B195" s="11">
        <v>192</v>
      </c>
      <c r="C195" s="244" t="s">
        <v>2288</v>
      </c>
      <c r="D195" s="237">
        <v>0</v>
      </c>
      <c r="E195" s="11" t="s">
        <v>62</v>
      </c>
      <c r="F195" s="152">
        <v>41442</v>
      </c>
      <c r="G195" s="58">
        <v>44513</v>
      </c>
      <c r="H195" s="5">
        <f t="shared" si="15"/>
        <v>8.4136986301369863</v>
      </c>
      <c r="I195" s="11">
        <v>3</v>
      </c>
      <c r="J195" s="87">
        <v>0.05</v>
      </c>
      <c r="K195" s="88">
        <f t="shared" si="16"/>
        <v>0.31666666666666665</v>
      </c>
      <c r="L195" s="248">
        <v>0</v>
      </c>
      <c r="M195" s="248">
        <v>0</v>
      </c>
      <c r="N195" s="249">
        <f t="shared" si="12"/>
        <v>0</v>
      </c>
      <c r="O195" s="249">
        <f t="shared" si="13"/>
        <v>0</v>
      </c>
      <c r="P195" s="264">
        <v>0.05</v>
      </c>
      <c r="Q195" s="249">
        <f t="shared" si="19"/>
        <v>0</v>
      </c>
    </row>
    <row r="196" spans="2:17" x14ac:dyDescent="0.25">
      <c r="B196" s="11">
        <v>193</v>
      </c>
      <c r="C196" s="244" t="s">
        <v>2289</v>
      </c>
      <c r="D196" s="237">
        <v>1</v>
      </c>
      <c r="E196" s="11" t="s">
        <v>65</v>
      </c>
      <c r="F196" s="152">
        <v>41437</v>
      </c>
      <c r="G196" s="58">
        <v>44513</v>
      </c>
      <c r="H196" s="5">
        <f t="shared" si="15"/>
        <v>8.4273972602739722</v>
      </c>
      <c r="I196" s="11">
        <v>5</v>
      </c>
      <c r="J196" s="87">
        <v>0.05</v>
      </c>
      <c r="K196" s="88">
        <f t="shared" si="16"/>
        <v>0.19</v>
      </c>
      <c r="L196" s="248">
        <v>77607</v>
      </c>
      <c r="M196" s="248">
        <v>3880.35</v>
      </c>
      <c r="N196" s="249">
        <f t="shared" ref="N196:N259" si="20">H196*K196*L196</f>
        <v>124264.7536438356</v>
      </c>
      <c r="O196" s="249">
        <f t="shared" ref="O196:O259" si="21">MAX(L196-N196,0)</f>
        <v>0</v>
      </c>
      <c r="P196" s="264">
        <v>0.05</v>
      </c>
      <c r="Q196" s="249">
        <f t="shared" si="19"/>
        <v>3880.3500000000004</v>
      </c>
    </row>
    <row r="197" spans="2:17" x14ac:dyDescent="0.25">
      <c r="B197" s="11">
        <v>194</v>
      </c>
      <c r="C197" s="244" t="s">
        <v>2290</v>
      </c>
      <c r="D197" s="237">
        <v>0</v>
      </c>
      <c r="E197" s="11" t="s">
        <v>65</v>
      </c>
      <c r="F197" s="152">
        <v>41471</v>
      </c>
      <c r="G197" s="58">
        <v>44513</v>
      </c>
      <c r="H197" s="5">
        <f t="shared" ref="H197:H260" si="22">(G197-F197)/365</f>
        <v>8.3342465753424655</v>
      </c>
      <c r="I197" s="11">
        <v>3</v>
      </c>
      <c r="J197" s="87">
        <v>0.05</v>
      </c>
      <c r="K197" s="88">
        <f t="shared" ref="K197:K244" si="23">(1-J197)/I197</f>
        <v>0.31666666666666665</v>
      </c>
      <c r="L197" s="248">
        <v>15300</v>
      </c>
      <c r="M197" s="248">
        <v>765</v>
      </c>
      <c r="N197" s="249">
        <f t="shared" si="20"/>
        <v>40379.424657534248</v>
      </c>
      <c r="O197" s="249">
        <f t="shared" si="21"/>
        <v>0</v>
      </c>
      <c r="P197" s="264">
        <v>0.05</v>
      </c>
      <c r="Q197" s="249">
        <f t="shared" si="19"/>
        <v>765</v>
      </c>
    </row>
    <row r="198" spans="2:17" x14ac:dyDescent="0.25">
      <c r="B198" s="11">
        <v>195</v>
      </c>
      <c r="C198" s="244" t="s">
        <v>2291</v>
      </c>
      <c r="D198" s="237">
        <v>5</v>
      </c>
      <c r="E198" s="11" t="s">
        <v>62</v>
      </c>
      <c r="F198" s="152">
        <v>41486</v>
      </c>
      <c r="G198" s="58">
        <v>44513</v>
      </c>
      <c r="H198" s="5">
        <f t="shared" si="22"/>
        <v>8.293150684931506</v>
      </c>
      <c r="I198" s="11">
        <v>3</v>
      </c>
      <c r="J198" s="87">
        <v>0.05</v>
      </c>
      <c r="K198" s="88">
        <f t="shared" si="23"/>
        <v>0.31666666666666665</v>
      </c>
      <c r="L198" s="248">
        <v>13372345</v>
      </c>
      <c r="M198" s="248">
        <v>668617.25</v>
      </c>
      <c r="N198" s="249">
        <f t="shared" si="20"/>
        <v>35117976.163698629</v>
      </c>
      <c r="O198" s="249">
        <f t="shared" si="21"/>
        <v>0</v>
      </c>
      <c r="P198" s="264">
        <v>0.05</v>
      </c>
      <c r="Q198" s="249">
        <f t="shared" si="19"/>
        <v>668617.25</v>
      </c>
    </row>
    <row r="199" spans="2:17" x14ac:dyDescent="0.25">
      <c r="B199" s="11">
        <v>196</v>
      </c>
      <c r="C199" s="244" t="s">
        <v>2292</v>
      </c>
      <c r="D199" s="237">
        <v>1</v>
      </c>
      <c r="E199" s="11" t="s">
        <v>62</v>
      </c>
      <c r="F199" s="152">
        <v>41513</v>
      </c>
      <c r="G199" s="58">
        <v>44513</v>
      </c>
      <c r="H199" s="5">
        <f t="shared" si="22"/>
        <v>8.2191780821917817</v>
      </c>
      <c r="I199" s="11">
        <v>5</v>
      </c>
      <c r="J199" s="87">
        <v>0.05</v>
      </c>
      <c r="K199" s="88">
        <f t="shared" si="23"/>
        <v>0.19</v>
      </c>
      <c r="L199" s="248">
        <v>0</v>
      </c>
      <c r="M199" s="248">
        <v>0</v>
      </c>
      <c r="N199" s="249">
        <f t="shared" si="20"/>
        <v>0</v>
      </c>
      <c r="O199" s="249">
        <f t="shared" si="21"/>
        <v>0</v>
      </c>
      <c r="P199" s="264">
        <v>0.05</v>
      </c>
      <c r="Q199" s="249">
        <f t="shared" si="19"/>
        <v>0</v>
      </c>
    </row>
    <row r="200" spans="2:17" x14ac:dyDescent="0.25">
      <c r="B200" s="11">
        <v>197</v>
      </c>
      <c r="C200" s="244" t="s">
        <v>2293</v>
      </c>
      <c r="D200" s="237">
        <v>1</v>
      </c>
      <c r="E200" s="11" t="s">
        <v>62</v>
      </c>
      <c r="F200" s="152">
        <v>41375</v>
      </c>
      <c r="G200" s="58">
        <v>44513</v>
      </c>
      <c r="H200" s="5">
        <f t="shared" si="22"/>
        <v>8.5972602739726032</v>
      </c>
      <c r="I200" s="11">
        <v>3</v>
      </c>
      <c r="J200" s="87">
        <v>0.05</v>
      </c>
      <c r="K200" s="88">
        <f t="shared" si="23"/>
        <v>0.31666666666666665</v>
      </c>
      <c r="L200" s="248">
        <v>25200</v>
      </c>
      <c r="M200" s="248">
        <v>1260</v>
      </c>
      <c r="N200" s="249">
        <f t="shared" si="20"/>
        <v>68606.136986301368</v>
      </c>
      <c r="O200" s="249">
        <f t="shared" si="21"/>
        <v>0</v>
      </c>
      <c r="P200" s="264">
        <v>0.05</v>
      </c>
      <c r="Q200" s="249">
        <f t="shared" si="19"/>
        <v>1260</v>
      </c>
    </row>
    <row r="201" spans="2:17" x14ac:dyDescent="0.25">
      <c r="B201" s="11">
        <v>198</v>
      </c>
      <c r="C201" s="244" t="s">
        <v>2294</v>
      </c>
      <c r="D201" s="237">
        <v>2</v>
      </c>
      <c r="E201" s="11" t="s">
        <v>62</v>
      </c>
      <c r="F201" s="152">
        <v>41424</v>
      </c>
      <c r="G201" s="58">
        <v>44513</v>
      </c>
      <c r="H201" s="5">
        <f t="shared" si="22"/>
        <v>8.463013698630137</v>
      </c>
      <c r="I201" s="11">
        <v>5</v>
      </c>
      <c r="J201" s="87">
        <v>0.05</v>
      </c>
      <c r="K201" s="88">
        <f t="shared" si="23"/>
        <v>0.19</v>
      </c>
      <c r="L201" s="248">
        <v>6800</v>
      </c>
      <c r="M201" s="248">
        <v>340</v>
      </c>
      <c r="N201" s="249">
        <f t="shared" si="20"/>
        <v>10934.213698630138</v>
      </c>
      <c r="O201" s="249">
        <f t="shared" si="21"/>
        <v>0</v>
      </c>
      <c r="P201" s="264">
        <v>0.05</v>
      </c>
      <c r="Q201" s="249">
        <f t="shared" si="19"/>
        <v>340</v>
      </c>
    </row>
    <row r="202" spans="2:17" x14ac:dyDescent="0.25">
      <c r="B202" s="11">
        <v>199</v>
      </c>
      <c r="C202" s="244" t="s">
        <v>2295</v>
      </c>
      <c r="D202" s="237">
        <v>5</v>
      </c>
      <c r="E202" s="11" t="s">
        <v>62</v>
      </c>
      <c r="F202" s="152">
        <v>41403</v>
      </c>
      <c r="G202" s="58">
        <v>44513</v>
      </c>
      <c r="H202" s="5">
        <f t="shared" si="22"/>
        <v>8.5205479452054789</v>
      </c>
      <c r="I202" s="11">
        <v>3</v>
      </c>
      <c r="J202" s="87">
        <v>0.05</v>
      </c>
      <c r="K202" s="88">
        <f t="shared" si="23"/>
        <v>0.31666666666666665</v>
      </c>
      <c r="L202" s="248">
        <v>25200</v>
      </c>
      <c r="M202" s="248">
        <v>1260</v>
      </c>
      <c r="N202" s="249">
        <f t="shared" si="20"/>
        <v>67993.972602739712</v>
      </c>
      <c r="O202" s="249">
        <f t="shared" si="21"/>
        <v>0</v>
      </c>
      <c r="P202" s="264">
        <v>0.05</v>
      </c>
      <c r="Q202" s="249">
        <f t="shared" si="19"/>
        <v>1260</v>
      </c>
    </row>
    <row r="203" spans="2:17" x14ac:dyDescent="0.25">
      <c r="B203" s="11">
        <v>200</v>
      </c>
      <c r="C203" s="244" t="s">
        <v>2242</v>
      </c>
      <c r="D203" s="237">
        <v>15</v>
      </c>
      <c r="E203" s="11" t="s">
        <v>62</v>
      </c>
      <c r="F203" s="152">
        <v>41423</v>
      </c>
      <c r="G203" s="58">
        <v>44513</v>
      </c>
      <c r="H203" s="5">
        <f t="shared" si="22"/>
        <v>8.4657534246575334</v>
      </c>
      <c r="I203" s="11">
        <v>3</v>
      </c>
      <c r="J203" s="87">
        <v>0.05</v>
      </c>
      <c r="K203" s="88">
        <f t="shared" si="23"/>
        <v>0.31666666666666665</v>
      </c>
      <c r="L203" s="248">
        <v>12600</v>
      </c>
      <c r="M203" s="248">
        <v>630</v>
      </c>
      <c r="N203" s="249">
        <f t="shared" si="20"/>
        <v>33778.356164383556</v>
      </c>
      <c r="O203" s="249">
        <f t="shared" si="21"/>
        <v>0</v>
      </c>
      <c r="P203" s="264">
        <v>0.05</v>
      </c>
      <c r="Q203" s="249">
        <f t="shared" si="19"/>
        <v>630</v>
      </c>
    </row>
    <row r="204" spans="2:17" x14ac:dyDescent="0.25">
      <c r="B204" s="11">
        <v>201</v>
      </c>
      <c r="C204" s="244" t="s">
        <v>2296</v>
      </c>
      <c r="D204" s="237">
        <v>1</v>
      </c>
      <c r="E204" s="11" t="s">
        <v>62</v>
      </c>
      <c r="F204" s="152">
        <v>41423</v>
      </c>
      <c r="G204" s="58">
        <v>44513</v>
      </c>
      <c r="H204" s="5">
        <f t="shared" si="22"/>
        <v>8.4657534246575334</v>
      </c>
      <c r="I204" s="11">
        <v>3</v>
      </c>
      <c r="J204" s="87">
        <v>0.05</v>
      </c>
      <c r="K204" s="88">
        <f t="shared" si="23"/>
        <v>0.31666666666666665</v>
      </c>
      <c r="L204" s="248">
        <v>59080</v>
      </c>
      <c r="M204" s="248">
        <v>2954</v>
      </c>
      <c r="N204" s="249">
        <f t="shared" si="20"/>
        <v>158382.95890410955</v>
      </c>
      <c r="O204" s="249">
        <f t="shared" si="21"/>
        <v>0</v>
      </c>
      <c r="P204" s="264">
        <v>0.05</v>
      </c>
      <c r="Q204" s="249">
        <f t="shared" si="19"/>
        <v>2954</v>
      </c>
    </row>
    <row r="205" spans="2:17" x14ac:dyDescent="0.25">
      <c r="B205" s="11">
        <v>202</v>
      </c>
      <c r="C205" s="244" t="s">
        <v>2297</v>
      </c>
      <c r="D205" s="237">
        <v>0</v>
      </c>
      <c r="E205" s="11" t="s">
        <v>62</v>
      </c>
      <c r="F205" s="152">
        <v>41472</v>
      </c>
      <c r="G205" s="58">
        <v>44513</v>
      </c>
      <c r="H205" s="5">
        <f t="shared" si="22"/>
        <v>8.331506849315069</v>
      </c>
      <c r="I205" s="11">
        <v>5</v>
      </c>
      <c r="J205" s="87">
        <v>0.05</v>
      </c>
      <c r="K205" s="88">
        <f t="shared" si="23"/>
        <v>0.19</v>
      </c>
      <c r="L205" s="248">
        <v>348900</v>
      </c>
      <c r="M205" s="248">
        <v>17445</v>
      </c>
      <c r="N205" s="249">
        <f t="shared" si="20"/>
        <v>552303.92054794519</v>
      </c>
      <c r="O205" s="249">
        <f t="shared" si="21"/>
        <v>0</v>
      </c>
      <c r="P205" s="264">
        <v>0.05</v>
      </c>
      <c r="Q205" s="249">
        <f t="shared" si="19"/>
        <v>17445</v>
      </c>
    </row>
    <row r="206" spans="2:17" x14ac:dyDescent="0.25">
      <c r="B206" s="11">
        <v>203</v>
      </c>
      <c r="C206" s="244" t="s">
        <v>2298</v>
      </c>
      <c r="D206" s="237">
        <v>1</v>
      </c>
      <c r="E206" s="11" t="s">
        <v>62</v>
      </c>
      <c r="F206" s="152">
        <v>41481</v>
      </c>
      <c r="G206" s="58">
        <v>44513</v>
      </c>
      <c r="H206" s="5">
        <f t="shared" si="22"/>
        <v>8.3068493150684937</v>
      </c>
      <c r="I206" s="11">
        <v>3</v>
      </c>
      <c r="J206" s="87">
        <v>0.05</v>
      </c>
      <c r="K206" s="88">
        <f t="shared" si="23"/>
        <v>0.31666666666666665</v>
      </c>
      <c r="L206" s="248">
        <v>12800</v>
      </c>
      <c r="M206" s="248">
        <v>640</v>
      </c>
      <c r="N206" s="249">
        <f t="shared" si="20"/>
        <v>33670.429223744293</v>
      </c>
      <c r="O206" s="249">
        <f t="shared" si="21"/>
        <v>0</v>
      </c>
      <c r="P206" s="264">
        <v>0.05</v>
      </c>
      <c r="Q206" s="249">
        <f t="shared" si="19"/>
        <v>640</v>
      </c>
    </row>
    <row r="207" spans="2:17" x14ac:dyDescent="0.25">
      <c r="B207" s="11">
        <v>204</v>
      </c>
      <c r="C207" s="244" t="s">
        <v>2299</v>
      </c>
      <c r="D207" s="237">
        <v>3</v>
      </c>
      <c r="E207" s="11" t="s">
        <v>62</v>
      </c>
      <c r="F207" s="152">
        <v>41485</v>
      </c>
      <c r="G207" s="58">
        <v>44513</v>
      </c>
      <c r="H207" s="5">
        <f t="shared" si="22"/>
        <v>8.2958904109589042</v>
      </c>
      <c r="I207" s="11">
        <v>5</v>
      </c>
      <c r="J207" s="87">
        <v>0.05</v>
      </c>
      <c r="K207" s="88">
        <f t="shared" si="23"/>
        <v>0.19</v>
      </c>
      <c r="L207" s="248">
        <v>5700</v>
      </c>
      <c r="M207" s="248">
        <v>0</v>
      </c>
      <c r="N207" s="249">
        <f t="shared" si="20"/>
        <v>8984.4493150684939</v>
      </c>
      <c r="O207" s="249">
        <f t="shared" si="21"/>
        <v>0</v>
      </c>
      <c r="P207" s="264">
        <v>0.05</v>
      </c>
      <c r="Q207" s="249">
        <f t="shared" si="19"/>
        <v>0</v>
      </c>
    </row>
    <row r="208" spans="2:17" x14ac:dyDescent="0.25">
      <c r="B208" s="11">
        <v>205</v>
      </c>
      <c r="C208" s="244" t="s">
        <v>2300</v>
      </c>
      <c r="D208" s="237">
        <v>0</v>
      </c>
      <c r="E208" s="11" t="s">
        <v>62</v>
      </c>
      <c r="F208" s="152">
        <v>41517</v>
      </c>
      <c r="G208" s="58">
        <v>44513</v>
      </c>
      <c r="H208" s="5">
        <f t="shared" si="22"/>
        <v>8.2082191780821923</v>
      </c>
      <c r="I208" s="11">
        <v>3</v>
      </c>
      <c r="J208" s="87">
        <v>0.05</v>
      </c>
      <c r="K208" s="88">
        <f t="shared" si="23"/>
        <v>0.31666666666666665</v>
      </c>
      <c r="L208" s="248">
        <v>34200</v>
      </c>
      <c r="M208" s="248">
        <v>1710</v>
      </c>
      <c r="N208" s="249">
        <f t="shared" si="20"/>
        <v>88895.013698630137</v>
      </c>
      <c r="O208" s="249">
        <f t="shared" si="21"/>
        <v>0</v>
      </c>
      <c r="P208" s="264">
        <v>0.05</v>
      </c>
      <c r="Q208" s="249">
        <f t="shared" si="19"/>
        <v>1710</v>
      </c>
    </row>
    <row r="209" spans="2:17" x14ac:dyDescent="0.25">
      <c r="B209" s="11">
        <v>206</v>
      </c>
      <c r="C209" s="244" t="s">
        <v>2301</v>
      </c>
      <c r="D209" s="237">
        <v>0</v>
      </c>
      <c r="E209" s="11" t="s">
        <v>62</v>
      </c>
      <c r="F209" s="152">
        <v>41517</v>
      </c>
      <c r="G209" s="58">
        <v>44513</v>
      </c>
      <c r="H209" s="5">
        <f t="shared" si="22"/>
        <v>8.2082191780821923</v>
      </c>
      <c r="I209" s="11">
        <v>5</v>
      </c>
      <c r="J209" s="87">
        <v>0.05</v>
      </c>
      <c r="K209" s="88">
        <f t="shared" si="23"/>
        <v>0.19</v>
      </c>
      <c r="L209" s="248">
        <v>12483</v>
      </c>
      <c r="M209" s="248">
        <v>0</v>
      </c>
      <c r="N209" s="249">
        <f t="shared" si="20"/>
        <v>19468.008000000002</v>
      </c>
      <c r="O209" s="249">
        <f t="shared" si="21"/>
        <v>0</v>
      </c>
      <c r="P209" s="264">
        <v>0.05</v>
      </c>
      <c r="Q209" s="249">
        <f t="shared" si="19"/>
        <v>0</v>
      </c>
    </row>
    <row r="210" spans="2:17" x14ac:dyDescent="0.25">
      <c r="B210" s="11">
        <v>207</v>
      </c>
      <c r="C210" s="244" t="s">
        <v>2302</v>
      </c>
      <c r="D210" s="237">
        <v>2</v>
      </c>
      <c r="E210" s="11" t="s">
        <v>62</v>
      </c>
      <c r="F210" s="152">
        <v>41517</v>
      </c>
      <c r="G210" s="58">
        <v>44513</v>
      </c>
      <c r="H210" s="5">
        <f t="shared" si="22"/>
        <v>8.2082191780821923</v>
      </c>
      <c r="I210" s="11">
        <v>3</v>
      </c>
      <c r="J210" s="87">
        <v>0.05</v>
      </c>
      <c r="K210" s="88">
        <f t="shared" si="23"/>
        <v>0.31666666666666665</v>
      </c>
      <c r="L210" s="248">
        <v>18100</v>
      </c>
      <c r="M210" s="248">
        <v>905</v>
      </c>
      <c r="N210" s="249">
        <f t="shared" si="20"/>
        <v>47046.776255707766</v>
      </c>
      <c r="O210" s="249">
        <f t="shared" si="21"/>
        <v>0</v>
      </c>
      <c r="P210" s="264">
        <v>0.05</v>
      </c>
      <c r="Q210" s="249">
        <f t="shared" si="19"/>
        <v>905</v>
      </c>
    </row>
    <row r="211" spans="2:17" x14ac:dyDescent="0.25">
      <c r="B211" s="11">
        <v>208</v>
      </c>
      <c r="C211" s="244" t="s">
        <v>2303</v>
      </c>
      <c r="D211" s="237">
        <v>0</v>
      </c>
      <c r="E211" s="11" t="s">
        <v>65</v>
      </c>
      <c r="F211" s="152">
        <v>41522</v>
      </c>
      <c r="G211" s="58">
        <v>44513</v>
      </c>
      <c r="H211" s="5">
        <f t="shared" si="22"/>
        <v>8.1945205479452063</v>
      </c>
      <c r="I211" s="11">
        <v>3</v>
      </c>
      <c r="J211" s="87">
        <v>0.05</v>
      </c>
      <c r="K211" s="88">
        <f t="shared" si="23"/>
        <v>0.31666666666666665</v>
      </c>
      <c r="L211" s="248">
        <v>25900</v>
      </c>
      <c r="M211" s="248">
        <v>1295</v>
      </c>
      <c r="N211" s="249">
        <f t="shared" si="20"/>
        <v>67208.726027397264</v>
      </c>
      <c r="O211" s="249">
        <f t="shared" si="21"/>
        <v>0</v>
      </c>
      <c r="P211" s="264">
        <v>0.05</v>
      </c>
      <c r="Q211" s="249">
        <f t="shared" si="19"/>
        <v>1295</v>
      </c>
    </row>
    <row r="212" spans="2:17" x14ac:dyDescent="0.25">
      <c r="B212" s="11">
        <v>209</v>
      </c>
      <c r="C212" s="244" t="s">
        <v>2303</v>
      </c>
      <c r="D212" s="237">
        <v>2</v>
      </c>
      <c r="E212" s="11" t="s">
        <v>65</v>
      </c>
      <c r="F212" s="152">
        <v>41608</v>
      </c>
      <c r="G212" s="58">
        <v>44513</v>
      </c>
      <c r="H212" s="5">
        <f t="shared" si="22"/>
        <v>7.9589041095890414</v>
      </c>
      <c r="I212" s="11">
        <v>3</v>
      </c>
      <c r="J212" s="87">
        <v>0.05</v>
      </c>
      <c r="K212" s="88">
        <f t="shared" si="23"/>
        <v>0.31666666666666665</v>
      </c>
      <c r="L212" s="248">
        <v>12950</v>
      </c>
      <c r="M212" s="248">
        <v>647.5</v>
      </c>
      <c r="N212" s="249">
        <f t="shared" si="20"/>
        <v>32638.139269406394</v>
      </c>
      <c r="O212" s="249">
        <f t="shared" si="21"/>
        <v>0</v>
      </c>
      <c r="P212" s="264">
        <v>0.05</v>
      </c>
      <c r="Q212" s="249">
        <f t="shared" si="19"/>
        <v>647.5</v>
      </c>
    </row>
    <row r="213" spans="2:17" x14ac:dyDescent="0.25">
      <c r="B213" s="11">
        <v>210</v>
      </c>
      <c r="C213" s="244" t="s">
        <v>2304</v>
      </c>
      <c r="D213" s="237">
        <v>1</v>
      </c>
      <c r="E213" s="11" t="s">
        <v>62</v>
      </c>
      <c r="F213" s="152">
        <v>41608</v>
      </c>
      <c r="G213" s="58">
        <v>44513</v>
      </c>
      <c r="H213" s="5">
        <f t="shared" si="22"/>
        <v>7.9589041095890414</v>
      </c>
      <c r="I213" s="11">
        <v>3</v>
      </c>
      <c r="J213" s="87">
        <v>0.05</v>
      </c>
      <c r="K213" s="88">
        <f t="shared" si="23"/>
        <v>0.31666666666666665</v>
      </c>
      <c r="L213" s="248">
        <v>12950</v>
      </c>
      <c r="M213" s="248">
        <v>647.5</v>
      </c>
      <c r="N213" s="249">
        <f t="shared" si="20"/>
        <v>32638.139269406394</v>
      </c>
      <c r="O213" s="249">
        <f t="shared" si="21"/>
        <v>0</v>
      </c>
      <c r="P213" s="264">
        <v>0.05</v>
      </c>
      <c r="Q213" s="249">
        <f t="shared" si="19"/>
        <v>647.5</v>
      </c>
    </row>
    <row r="214" spans="2:17" x14ac:dyDescent="0.25">
      <c r="B214" s="11">
        <v>211</v>
      </c>
      <c r="C214" s="244" t="s">
        <v>2305</v>
      </c>
      <c r="D214" s="237">
        <v>1</v>
      </c>
      <c r="E214" s="11" t="s">
        <v>62</v>
      </c>
      <c r="F214" s="152">
        <v>41542</v>
      </c>
      <c r="G214" s="58">
        <v>44513</v>
      </c>
      <c r="H214" s="5">
        <f t="shared" si="22"/>
        <v>8.1397260273972609</v>
      </c>
      <c r="I214" s="11">
        <v>8</v>
      </c>
      <c r="J214" s="87">
        <v>0.05</v>
      </c>
      <c r="K214" s="88">
        <f t="shared" si="23"/>
        <v>0.11874999999999999</v>
      </c>
      <c r="L214" s="248">
        <v>17600</v>
      </c>
      <c r="M214" s="248">
        <v>880</v>
      </c>
      <c r="N214" s="249">
        <f t="shared" si="20"/>
        <v>17012.027397260274</v>
      </c>
      <c r="O214" s="249">
        <f t="shared" si="21"/>
        <v>587.97260273972643</v>
      </c>
      <c r="P214" s="264">
        <v>0.05</v>
      </c>
      <c r="Q214" s="249">
        <f t="shared" si="19"/>
        <v>880</v>
      </c>
    </row>
    <row r="215" spans="2:17" x14ac:dyDescent="0.25">
      <c r="B215" s="11">
        <v>212</v>
      </c>
      <c r="C215" s="244" t="s">
        <v>2306</v>
      </c>
      <c r="D215" s="237">
        <v>1</v>
      </c>
      <c r="E215" s="11" t="s">
        <v>62</v>
      </c>
      <c r="F215" s="152">
        <v>41578</v>
      </c>
      <c r="G215" s="58">
        <v>44513</v>
      </c>
      <c r="H215" s="5">
        <f t="shared" si="22"/>
        <v>8.0410958904109595</v>
      </c>
      <c r="I215" s="11">
        <v>3</v>
      </c>
      <c r="J215" s="87">
        <v>0.05</v>
      </c>
      <c r="K215" s="88">
        <f t="shared" si="23"/>
        <v>0.31666666666666665</v>
      </c>
      <c r="L215" s="248">
        <v>469000</v>
      </c>
      <c r="M215" s="248">
        <v>23450</v>
      </c>
      <c r="N215" s="249">
        <f t="shared" si="20"/>
        <v>1194236.7579908676</v>
      </c>
      <c r="O215" s="249">
        <f t="shared" si="21"/>
        <v>0</v>
      </c>
      <c r="P215" s="264">
        <v>0.05</v>
      </c>
      <c r="Q215" s="249">
        <f t="shared" si="19"/>
        <v>23450</v>
      </c>
    </row>
    <row r="216" spans="2:17" x14ac:dyDescent="0.25">
      <c r="B216" s="11">
        <v>213</v>
      </c>
      <c r="C216" s="244" t="s">
        <v>2307</v>
      </c>
      <c r="D216" s="237">
        <v>3</v>
      </c>
      <c r="E216" s="11" t="s">
        <v>62</v>
      </c>
      <c r="F216" s="152">
        <v>41608</v>
      </c>
      <c r="G216" s="58">
        <v>44513</v>
      </c>
      <c r="H216" s="5">
        <f t="shared" si="22"/>
        <v>7.9589041095890414</v>
      </c>
      <c r="I216" s="11">
        <v>5</v>
      </c>
      <c r="J216" s="87">
        <v>0.05</v>
      </c>
      <c r="K216" s="88">
        <f t="shared" si="23"/>
        <v>0.19</v>
      </c>
      <c r="L216" s="248">
        <v>9325</v>
      </c>
      <c r="M216" s="248">
        <v>466.25</v>
      </c>
      <c r="N216" s="249">
        <f t="shared" si="20"/>
        <v>14101.188356164384</v>
      </c>
      <c r="O216" s="249">
        <f t="shared" si="21"/>
        <v>0</v>
      </c>
      <c r="P216" s="264">
        <v>0.05</v>
      </c>
      <c r="Q216" s="249">
        <f t="shared" si="19"/>
        <v>466.25</v>
      </c>
    </row>
    <row r="217" spans="2:17" x14ac:dyDescent="0.25">
      <c r="B217" s="11">
        <v>214</v>
      </c>
      <c r="C217" s="244" t="s">
        <v>2308</v>
      </c>
      <c r="D217" s="250">
        <v>0</v>
      </c>
      <c r="E217" s="11" t="s">
        <v>61</v>
      </c>
      <c r="F217" s="152">
        <v>41612</v>
      </c>
      <c r="G217" s="58">
        <v>44513</v>
      </c>
      <c r="H217" s="5">
        <f t="shared" si="22"/>
        <v>7.9479452054794519</v>
      </c>
      <c r="I217" s="11">
        <v>3</v>
      </c>
      <c r="J217" s="87">
        <v>0.05</v>
      </c>
      <c r="K217" s="88">
        <f t="shared" si="23"/>
        <v>0.31666666666666665</v>
      </c>
      <c r="L217" s="248">
        <v>6038</v>
      </c>
      <c r="M217" s="248">
        <v>301.89999999999998</v>
      </c>
      <c r="N217" s="249">
        <f t="shared" si="20"/>
        <v>15196.736164383561</v>
      </c>
      <c r="O217" s="249">
        <f t="shared" si="21"/>
        <v>0</v>
      </c>
      <c r="P217" s="264">
        <v>0.05</v>
      </c>
      <c r="Q217" s="249">
        <f t="shared" si="19"/>
        <v>301.90000000000003</v>
      </c>
    </row>
    <row r="218" spans="2:17" x14ac:dyDescent="0.25">
      <c r="B218" s="11">
        <v>215</v>
      </c>
      <c r="C218" s="244" t="s">
        <v>2309</v>
      </c>
      <c r="D218" s="237">
        <v>1</v>
      </c>
      <c r="E218" s="11" t="s">
        <v>62</v>
      </c>
      <c r="F218" s="152">
        <v>41709</v>
      </c>
      <c r="G218" s="58">
        <v>44513</v>
      </c>
      <c r="H218" s="5">
        <f t="shared" si="22"/>
        <v>7.6821917808219178</v>
      </c>
      <c r="I218" s="11">
        <v>3</v>
      </c>
      <c r="J218" s="87">
        <v>0.05</v>
      </c>
      <c r="K218" s="88">
        <f t="shared" si="23"/>
        <v>0.31666666666666665</v>
      </c>
      <c r="L218" s="248">
        <v>86451</v>
      </c>
      <c r="M218" s="248">
        <v>4322.55</v>
      </c>
      <c r="N218" s="249">
        <f t="shared" si="20"/>
        <v>210308.83452054791</v>
      </c>
      <c r="O218" s="249">
        <f t="shared" si="21"/>
        <v>0</v>
      </c>
      <c r="P218" s="264">
        <v>0.05</v>
      </c>
      <c r="Q218" s="249">
        <f t="shared" si="19"/>
        <v>4322.55</v>
      </c>
    </row>
    <row r="219" spans="2:17" x14ac:dyDescent="0.25">
      <c r="B219" s="11">
        <v>216</v>
      </c>
      <c r="C219" s="244" t="s">
        <v>2310</v>
      </c>
      <c r="D219" s="237">
        <v>1</v>
      </c>
      <c r="E219" s="11" t="s">
        <v>62</v>
      </c>
      <c r="F219" s="152">
        <v>41029</v>
      </c>
      <c r="G219" s="58">
        <v>44513</v>
      </c>
      <c r="H219" s="5">
        <f t="shared" si="22"/>
        <v>9.5452054794520542</v>
      </c>
      <c r="I219" s="11">
        <v>5</v>
      </c>
      <c r="J219" s="87">
        <v>0.05</v>
      </c>
      <c r="K219" s="88">
        <f t="shared" si="23"/>
        <v>0.19</v>
      </c>
      <c r="L219" s="248">
        <v>1040381</v>
      </c>
      <c r="M219" s="248">
        <v>52019.05</v>
      </c>
      <c r="N219" s="249">
        <f t="shared" si="20"/>
        <v>1886823.5801643834</v>
      </c>
      <c r="O219" s="249">
        <f t="shared" si="21"/>
        <v>0</v>
      </c>
      <c r="P219" s="264">
        <v>0.05</v>
      </c>
      <c r="Q219" s="249">
        <f t="shared" si="19"/>
        <v>52019.05</v>
      </c>
    </row>
    <row r="220" spans="2:17" x14ac:dyDescent="0.25">
      <c r="B220" s="11">
        <v>217</v>
      </c>
      <c r="C220" s="244" t="s">
        <v>2311</v>
      </c>
      <c r="D220" s="237">
        <v>0</v>
      </c>
      <c r="E220" s="11" t="s">
        <v>62</v>
      </c>
      <c r="F220" s="152">
        <v>41985</v>
      </c>
      <c r="G220" s="58">
        <v>44513</v>
      </c>
      <c r="H220" s="5">
        <f t="shared" si="22"/>
        <v>6.9260273972602739</v>
      </c>
      <c r="I220" s="11">
        <v>5</v>
      </c>
      <c r="J220" s="87">
        <v>0.05</v>
      </c>
      <c r="K220" s="88">
        <f t="shared" si="23"/>
        <v>0.19</v>
      </c>
      <c r="L220" s="248">
        <v>48300</v>
      </c>
      <c r="M220" s="248">
        <v>2415</v>
      </c>
      <c r="N220" s="249">
        <f t="shared" si="20"/>
        <v>63560.153424657532</v>
      </c>
      <c r="O220" s="249">
        <f t="shared" si="21"/>
        <v>0</v>
      </c>
      <c r="P220" s="264">
        <v>0.05</v>
      </c>
      <c r="Q220" s="249">
        <f t="shared" si="19"/>
        <v>2415</v>
      </c>
    </row>
    <row r="221" spans="2:17" x14ac:dyDescent="0.25">
      <c r="B221" s="11">
        <v>218</v>
      </c>
      <c r="C221" s="244" t="s">
        <v>2312</v>
      </c>
      <c r="D221" s="237">
        <v>2</v>
      </c>
      <c r="E221" s="11" t="s">
        <v>62</v>
      </c>
      <c r="F221" s="152">
        <v>42023</v>
      </c>
      <c r="G221" s="58">
        <v>44513</v>
      </c>
      <c r="H221" s="5">
        <f t="shared" si="22"/>
        <v>6.8219178082191778</v>
      </c>
      <c r="I221" s="11">
        <v>5</v>
      </c>
      <c r="J221" s="87">
        <v>0.05</v>
      </c>
      <c r="K221" s="88">
        <f t="shared" si="23"/>
        <v>0.19</v>
      </c>
      <c r="L221" s="248">
        <v>0</v>
      </c>
      <c r="M221" s="248">
        <v>0</v>
      </c>
      <c r="N221" s="249">
        <f t="shared" si="20"/>
        <v>0</v>
      </c>
      <c r="O221" s="249">
        <f t="shared" si="21"/>
        <v>0</v>
      </c>
      <c r="P221" s="264">
        <v>0.05</v>
      </c>
      <c r="Q221" s="249">
        <f t="shared" si="19"/>
        <v>0</v>
      </c>
    </row>
    <row r="222" spans="2:17" x14ac:dyDescent="0.25">
      <c r="B222" s="11">
        <v>219</v>
      </c>
      <c r="C222" s="244" t="s">
        <v>2312</v>
      </c>
      <c r="D222" s="237">
        <v>1</v>
      </c>
      <c r="E222" s="11" t="s">
        <v>66</v>
      </c>
      <c r="F222" s="152">
        <v>42023</v>
      </c>
      <c r="G222" s="58">
        <v>44513</v>
      </c>
      <c r="H222" s="5">
        <f t="shared" si="22"/>
        <v>6.8219178082191778</v>
      </c>
      <c r="I222" s="11">
        <v>5</v>
      </c>
      <c r="J222" s="87">
        <v>0.05</v>
      </c>
      <c r="K222" s="88">
        <f t="shared" si="23"/>
        <v>0.19</v>
      </c>
      <c r="L222" s="248">
        <v>0</v>
      </c>
      <c r="M222" s="248">
        <v>0</v>
      </c>
      <c r="N222" s="249">
        <f t="shared" si="20"/>
        <v>0</v>
      </c>
      <c r="O222" s="249">
        <f t="shared" si="21"/>
        <v>0</v>
      </c>
      <c r="P222" s="264">
        <v>0.05</v>
      </c>
      <c r="Q222" s="249">
        <f t="shared" si="19"/>
        <v>0</v>
      </c>
    </row>
    <row r="223" spans="2:17" x14ac:dyDescent="0.25">
      <c r="B223" s="11">
        <v>220</v>
      </c>
      <c r="C223" s="244" t="s">
        <v>2312</v>
      </c>
      <c r="D223" s="237">
        <v>0</v>
      </c>
      <c r="E223" s="11" t="s">
        <v>66</v>
      </c>
      <c r="F223" s="152">
        <v>42023</v>
      </c>
      <c r="G223" s="58">
        <v>44513</v>
      </c>
      <c r="H223" s="5">
        <f t="shared" si="22"/>
        <v>6.8219178082191778</v>
      </c>
      <c r="I223" s="11">
        <v>5</v>
      </c>
      <c r="J223" s="87">
        <v>0.05</v>
      </c>
      <c r="K223" s="88">
        <f t="shared" si="23"/>
        <v>0.19</v>
      </c>
      <c r="L223" s="248">
        <v>0</v>
      </c>
      <c r="M223" s="248">
        <v>0</v>
      </c>
      <c r="N223" s="249">
        <f t="shared" si="20"/>
        <v>0</v>
      </c>
      <c r="O223" s="249">
        <f t="shared" si="21"/>
        <v>0</v>
      </c>
      <c r="P223" s="264">
        <v>0.05</v>
      </c>
      <c r="Q223" s="249">
        <f t="shared" si="19"/>
        <v>0</v>
      </c>
    </row>
    <row r="224" spans="2:17" x14ac:dyDescent="0.25">
      <c r="B224" s="11">
        <v>221</v>
      </c>
      <c r="C224" s="244" t="s">
        <v>2312</v>
      </c>
      <c r="D224" s="237">
        <v>10</v>
      </c>
      <c r="E224" s="11" t="s">
        <v>63</v>
      </c>
      <c r="F224" s="152">
        <v>42023</v>
      </c>
      <c r="G224" s="58">
        <v>44513</v>
      </c>
      <c r="H224" s="5">
        <f t="shared" si="22"/>
        <v>6.8219178082191778</v>
      </c>
      <c r="I224" s="11">
        <v>5</v>
      </c>
      <c r="J224" s="87">
        <v>0.05</v>
      </c>
      <c r="K224" s="88">
        <f t="shared" si="23"/>
        <v>0.19</v>
      </c>
      <c r="L224" s="248">
        <v>0</v>
      </c>
      <c r="M224" s="248">
        <v>0</v>
      </c>
      <c r="N224" s="249">
        <f t="shared" si="20"/>
        <v>0</v>
      </c>
      <c r="O224" s="249">
        <f t="shared" si="21"/>
        <v>0</v>
      </c>
      <c r="P224" s="264">
        <v>0.05</v>
      </c>
      <c r="Q224" s="249">
        <f t="shared" si="19"/>
        <v>0</v>
      </c>
    </row>
    <row r="225" spans="2:17" x14ac:dyDescent="0.25">
      <c r="B225" s="11">
        <v>222</v>
      </c>
      <c r="C225" s="244" t="s">
        <v>2313</v>
      </c>
      <c r="D225" s="237">
        <v>10</v>
      </c>
      <c r="E225" s="11" t="s">
        <v>63</v>
      </c>
      <c r="F225" s="152">
        <v>42023</v>
      </c>
      <c r="G225" s="58">
        <v>44513</v>
      </c>
      <c r="H225" s="5">
        <f t="shared" si="22"/>
        <v>6.8219178082191778</v>
      </c>
      <c r="I225" s="11">
        <v>5</v>
      </c>
      <c r="J225" s="87">
        <v>0.05</v>
      </c>
      <c r="K225" s="88">
        <f t="shared" si="23"/>
        <v>0.19</v>
      </c>
      <c r="L225" s="248">
        <v>50000</v>
      </c>
      <c r="M225" s="248">
        <v>0</v>
      </c>
      <c r="N225" s="249">
        <f t="shared" si="20"/>
        <v>64808.219178082196</v>
      </c>
      <c r="O225" s="249">
        <f t="shared" si="21"/>
        <v>0</v>
      </c>
      <c r="P225" s="264">
        <v>0.05</v>
      </c>
      <c r="Q225" s="249">
        <f t="shared" si="19"/>
        <v>0</v>
      </c>
    </row>
    <row r="226" spans="2:17" x14ac:dyDescent="0.25">
      <c r="B226" s="11">
        <v>223</v>
      </c>
      <c r="C226" s="244" t="s">
        <v>2314</v>
      </c>
      <c r="D226" s="237">
        <v>12</v>
      </c>
      <c r="E226" s="11" t="s">
        <v>63</v>
      </c>
      <c r="F226" s="152">
        <v>42091</v>
      </c>
      <c r="G226" s="58">
        <v>44513</v>
      </c>
      <c r="H226" s="5">
        <f t="shared" si="22"/>
        <v>6.6356164383561644</v>
      </c>
      <c r="I226" s="11">
        <v>3</v>
      </c>
      <c r="J226" s="87">
        <v>0.05</v>
      </c>
      <c r="K226" s="88">
        <f t="shared" si="23"/>
        <v>0.31666666666666665</v>
      </c>
      <c r="L226" s="248">
        <v>4673</v>
      </c>
      <c r="M226" s="248">
        <v>64.94</v>
      </c>
      <c r="N226" s="249">
        <f t="shared" si="20"/>
        <v>9819.2746118721461</v>
      </c>
      <c r="O226" s="249">
        <f t="shared" si="21"/>
        <v>0</v>
      </c>
      <c r="P226" s="264">
        <v>0.05</v>
      </c>
      <c r="Q226" s="249">
        <f t="shared" si="19"/>
        <v>233.65</v>
      </c>
    </row>
    <row r="227" spans="2:17" x14ac:dyDescent="0.25">
      <c r="B227" s="11">
        <v>224</v>
      </c>
      <c r="C227" s="244" t="s">
        <v>2315</v>
      </c>
      <c r="D227" s="237">
        <v>3</v>
      </c>
      <c r="E227" s="11" t="s">
        <v>63</v>
      </c>
      <c r="F227" s="152">
        <v>42230</v>
      </c>
      <c r="G227" s="58">
        <v>44513</v>
      </c>
      <c r="H227" s="5">
        <f t="shared" si="22"/>
        <v>6.2547945205479456</v>
      </c>
      <c r="I227" s="11">
        <v>5</v>
      </c>
      <c r="J227" s="87">
        <v>0.05</v>
      </c>
      <c r="K227" s="88">
        <f t="shared" si="23"/>
        <v>0.19</v>
      </c>
      <c r="L227" s="248">
        <v>517650</v>
      </c>
      <c r="M227" s="248">
        <v>25882.5</v>
      </c>
      <c r="N227" s="249">
        <f t="shared" si="20"/>
        <v>615180.93287671241</v>
      </c>
      <c r="O227" s="249">
        <f t="shared" si="21"/>
        <v>0</v>
      </c>
      <c r="P227" s="264">
        <v>0.05</v>
      </c>
      <c r="Q227" s="249">
        <f t="shared" si="19"/>
        <v>25882.5</v>
      </c>
    </row>
    <row r="228" spans="2:17" x14ac:dyDescent="0.25">
      <c r="B228" s="11">
        <v>225</v>
      </c>
      <c r="C228" s="244" t="s">
        <v>2316</v>
      </c>
      <c r="D228" s="237">
        <v>1</v>
      </c>
      <c r="E228" s="11" t="s">
        <v>63</v>
      </c>
      <c r="F228" s="152">
        <v>42230</v>
      </c>
      <c r="G228" s="58">
        <v>44513</v>
      </c>
      <c r="H228" s="5">
        <f t="shared" si="22"/>
        <v>6.2547945205479456</v>
      </c>
      <c r="I228" s="11">
        <v>5</v>
      </c>
      <c r="J228" s="87">
        <v>0.05</v>
      </c>
      <c r="K228" s="88">
        <f t="shared" si="23"/>
        <v>0.19</v>
      </c>
      <c r="L228" s="248">
        <v>517650</v>
      </c>
      <c r="M228" s="248">
        <v>25882.5</v>
      </c>
      <c r="N228" s="249">
        <f t="shared" si="20"/>
        <v>615180.93287671241</v>
      </c>
      <c r="O228" s="249">
        <f t="shared" si="21"/>
        <v>0</v>
      </c>
      <c r="P228" s="264">
        <v>0.05</v>
      </c>
      <c r="Q228" s="249">
        <f t="shared" si="19"/>
        <v>25882.5</v>
      </c>
    </row>
    <row r="229" spans="2:17" x14ac:dyDescent="0.25">
      <c r="B229" s="11">
        <v>226</v>
      </c>
      <c r="C229" s="244" t="s">
        <v>2317</v>
      </c>
      <c r="D229" s="237">
        <v>2</v>
      </c>
      <c r="E229" s="11" t="s">
        <v>63</v>
      </c>
      <c r="F229" s="152">
        <v>42230</v>
      </c>
      <c r="G229" s="58">
        <v>44513</v>
      </c>
      <c r="H229" s="5">
        <f t="shared" si="22"/>
        <v>6.2547945205479456</v>
      </c>
      <c r="I229" s="11">
        <v>5</v>
      </c>
      <c r="J229" s="87">
        <v>0.05</v>
      </c>
      <c r="K229" s="88">
        <f t="shared" si="23"/>
        <v>0.19</v>
      </c>
      <c r="L229" s="248">
        <v>88740</v>
      </c>
      <c r="M229" s="248">
        <v>4437</v>
      </c>
      <c r="N229" s="249">
        <f t="shared" si="20"/>
        <v>105459.58849315069</v>
      </c>
      <c r="O229" s="249">
        <f t="shared" si="21"/>
        <v>0</v>
      </c>
      <c r="P229" s="264">
        <v>0.05</v>
      </c>
      <c r="Q229" s="249">
        <f t="shared" si="19"/>
        <v>4437</v>
      </c>
    </row>
    <row r="230" spans="2:17" x14ac:dyDescent="0.25">
      <c r="B230" s="11">
        <v>227</v>
      </c>
      <c r="C230" s="244" t="s">
        <v>2318</v>
      </c>
      <c r="D230" s="237">
        <v>5</v>
      </c>
      <c r="E230" s="11" t="s">
        <v>63</v>
      </c>
      <c r="F230" s="152">
        <v>42230</v>
      </c>
      <c r="G230" s="58">
        <v>44513</v>
      </c>
      <c r="H230" s="5">
        <f t="shared" si="22"/>
        <v>6.2547945205479456</v>
      </c>
      <c r="I230" s="11">
        <v>5</v>
      </c>
      <c r="J230" s="87">
        <v>0.05</v>
      </c>
      <c r="K230" s="88">
        <f t="shared" si="23"/>
        <v>0.19</v>
      </c>
      <c r="L230" s="248">
        <v>45900</v>
      </c>
      <c r="M230" s="248">
        <v>2295</v>
      </c>
      <c r="N230" s="249">
        <f t="shared" si="20"/>
        <v>54548.063013698629</v>
      </c>
      <c r="O230" s="249">
        <f t="shared" si="21"/>
        <v>0</v>
      </c>
      <c r="P230" s="264">
        <v>0.05</v>
      </c>
      <c r="Q230" s="249">
        <f t="shared" si="19"/>
        <v>2295</v>
      </c>
    </row>
    <row r="231" spans="2:17" x14ac:dyDescent="0.25">
      <c r="B231" s="11">
        <v>228</v>
      </c>
      <c r="C231" s="244" t="s">
        <v>2319</v>
      </c>
      <c r="D231" s="237">
        <v>6</v>
      </c>
      <c r="E231" s="11" t="s">
        <v>63</v>
      </c>
      <c r="F231" s="152">
        <v>42230</v>
      </c>
      <c r="G231" s="58">
        <v>44513</v>
      </c>
      <c r="H231" s="5">
        <f t="shared" si="22"/>
        <v>6.2547945205479456</v>
      </c>
      <c r="I231" s="11">
        <v>5</v>
      </c>
      <c r="J231" s="87">
        <v>0.05</v>
      </c>
      <c r="K231" s="88">
        <f t="shared" si="23"/>
        <v>0.19</v>
      </c>
      <c r="L231" s="248">
        <v>45900</v>
      </c>
      <c r="M231" s="248">
        <v>2295</v>
      </c>
      <c r="N231" s="249">
        <f t="shared" si="20"/>
        <v>54548.063013698629</v>
      </c>
      <c r="O231" s="249">
        <f t="shared" si="21"/>
        <v>0</v>
      </c>
      <c r="P231" s="264">
        <v>0.05</v>
      </c>
      <c r="Q231" s="249">
        <f t="shared" si="19"/>
        <v>2295</v>
      </c>
    </row>
    <row r="232" spans="2:17" x14ac:dyDescent="0.25">
      <c r="B232" s="11">
        <v>229</v>
      </c>
      <c r="C232" s="244" t="s">
        <v>2320</v>
      </c>
      <c r="D232" s="237">
        <v>6</v>
      </c>
      <c r="E232" s="11" t="s">
        <v>63</v>
      </c>
      <c r="F232" s="152">
        <v>42230</v>
      </c>
      <c r="G232" s="58">
        <v>44513</v>
      </c>
      <c r="H232" s="5">
        <f t="shared" si="22"/>
        <v>6.2547945205479456</v>
      </c>
      <c r="I232" s="11">
        <v>5</v>
      </c>
      <c r="J232" s="87">
        <v>0.05</v>
      </c>
      <c r="K232" s="88">
        <f t="shared" si="23"/>
        <v>0.19</v>
      </c>
      <c r="L232" s="248">
        <v>35700</v>
      </c>
      <c r="M232" s="248">
        <v>1785</v>
      </c>
      <c r="N232" s="249">
        <f t="shared" si="20"/>
        <v>42426.271232876716</v>
      </c>
      <c r="O232" s="249">
        <f t="shared" si="21"/>
        <v>0</v>
      </c>
      <c r="P232" s="264">
        <v>0.05</v>
      </c>
      <c r="Q232" s="249">
        <f t="shared" si="19"/>
        <v>1785</v>
      </c>
    </row>
    <row r="233" spans="2:17" x14ac:dyDescent="0.25">
      <c r="B233" s="11">
        <v>230</v>
      </c>
      <c r="C233" s="244" t="s">
        <v>2321</v>
      </c>
      <c r="D233" s="237">
        <v>6</v>
      </c>
      <c r="E233" s="11" t="s">
        <v>63</v>
      </c>
      <c r="F233" s="152">
        <v>42230</v>
      </c>
      <c r="G233" s="58">
        <v>44513</v>
      </c>
      <c r="H233" s="5">
        <f t="shared" si="22"/>
        <v>6.2547945205479456</v>
      </c>
      <c r="I233" s="11">
        <v>5</v>
      </c>
      <c r="J233" s="87">
        <v>0.05</v>
      </c>
      <c r="K233" s="88">
        <f t="shared" si="23"/>
        <v>0.19</v>
      </c>
      <c r="L233" s="248">
        <v>35700</v>
      </c>
      <c r="M233" s="248">
        <v>1785</v>
      </c>
      <c r="N233" s="249">
        <f t="shared" si="20"/>
        <v>42426.271232876716</v>
      </c>
      <c r="O233" s="249">
        <f t="shared" si="21"/>
        <v>0</v>
      </c>
      <c r="P233" s="264">
        <v>0.05</v>
      </c>
      <c r="Q233" s="249">
        <f t="shared" si="19"/>
        <v>1785</v>
      </c>
    </row>
    <row r="234" spans="2:17" x14ac:dyDescent="0.25">
      <c r="B234" s="11">
        <v>231</v>
      </c>
      <c r="C234" s="244" t="s">
        <v>2322</v>
      </c>
      <c r="D234" s="237">
        <v>0</v>
      </c>
      <c r="E234" s="11" t="s">
        <v>63</v>
      </c>
      <c r="F234" s="152">
        <v>42230</v>
      </c>
      <c r="G234" s="58">
        <v>44513</v>
      </c>
      <c r="H234" s="5">
        <f t="shared" si="22"/>
        <v>6.2547945205479456</v>
      </c>
      <c r="I234" s="11">
        <v>5</v>
      </c>
      <c r="J234" s="87">
        <v>0.05</v>
      </c>
      <c r="K234" s="88">
        <f t="shared" si="23"/>
        <v>0.19</v>
      </c>
      <c r="L234" s="248">
        <v>45900</v>
      </c>
      <c r="M234" s="248">
        <v>2295</v>
      </c>
      <c r="N234" s="249">
        <f t="shared" si="20"/>
        <v>54548.063013698629</v>
      </c>
      <c r="O234" s="249">
        <f t="shared" si="21"/>
        <v>0</v>
      </c>
      <c r="P234" s="264">
        <v>0.05</v>
      </c>
      <c r="Q234" s="249">
        <f t="shared" si="19"/>
        <v>2295</v>
      </c>
    </row>
    <row r="235" spans="2:17" x14ac:dyDescent="0.25">
      <c r="B235" s="11">
        <v>232</v>
      </c>
      <c r="C235" s="244" t="s">
        <v>2323</v>
      </c>
      <c r="D235" s="237">
        <v>168</v>
      </c>
      <c r="E235" s="11" t="s">
        <v>63</v>
      </c>
      <c r="F235" s="152">
        <v>42230</v>
      </c>
      <c r="G235" s="58">
        <v>44513</v>
      </c>
      <c r="H235" s="5">
        <f t="shared" si="22"/>
        <v>6.2547945205479456</v>
      </c>
      <c r="I235" s="11">
        <v>5</v>
      </c>
      <c r="J235" s="87">
        <v>0.05</v>
      </c>
      <c r="K235" s="88">
        <f t="shared" si="23"/>
        <v>0.19</v>
      </c>
      <c r="L235" s="248">
        <v>35700</v>
      </c>
      <c r="M235" s="248">
        <v>1785</v>
      </c>
      <c r="N235" s="249">
        <f t="shared" si="20"/>
        <v>42426.271232876716</v>
      </c>
      <c r="O235" s="249">
        <f t="shared" si="21"/>
        <v>0</v>
      </c>
      <c r="P235" s="264">
        <v>0.05</v>
      </c>
      <c r="Q235" s="249">
        <f t="shared" si="19"/>
        <v>1785</v>
      </c>
    </row>
    <row r="236" spans="2:17" x14ac:dyDescent="0.25">
      <c r="B236" s="11">
        <v>233</v>
      </c>
      <c r="C236" s="244" t="s">
        <v>2324</v>
      </c>
      <c r="D236" s="237">
        <v>168</v>
      </c>
      <c r="E236" s="11" t="s">
        <v>63</v>
      </c>
      <c r="F236" s="152">
        <v>42230</v>
      </c>
      <c r="G236" s="58">
        <v>44513</v>
      </c>
      <c r="H236" s="5">
        <f t="shared" si="22"/>
        <v>6.2547945205479456</v>
      </c>
      <c r="I236" s="11">
        <v>5</v>
      </c>
      <c r="J236" s="87">
        <v>0.05</v>
      </c>
      <c r="K236" s="88">
        <f t="shared" si="23"/>
        <v>0.19</v>
      </c>
      <c r="L236" s="248">
        <v>35700</v>
      </c>
      <c r="M236" s="248">
        <v>1785</v>
      </c>
      <c r="N236" s="249">
        <f t="shared" si="20"/>
        <v>42426.271232876716</v>
      </c>
      <c r="O236" s="249">
        <f t="shared" si="21"/>
        <v>0</v>
      </c>
      <c r="P236" s="264">
        <v>0.05</v>
      </c>
      <c r="Q236" s="249">
        <f t="shared" si="19"/>
        <v>1785</v>
      </c>
    </row>
    <row r="237" spans="2:17" x14ac:dyDescent="0.25">
      <c r="B237" s="11">
        <v>234</v>
      </c>
      <c r="C237" s="244" t="s">
        <v>2325</v>
      </c>
      <c r="D237" s="237">
        <v>14</v>
      </c>
      <c r="E237" s="11" t="s">
        <v>63</v>
      </c>
      <c r="F237" s="152">
        <v>42230</v>
      </c>
      <c r="G237" s="58">
        <v>44513</v>
      </c>
      <c r="H237" s="5">
        <f t="shared" si="22"/>
        <v>6.2547945205479456</v>
      </c>
      <c r="I237" s="11">
        <v>5</v>
      </c>
      <c r="J237" s="87">
        <v>0.05</v>
      </c>
      <c r="K237" s="88">
        <f t="shared" si="23"/>
        <v>0.19</v>
      </c>
      <c r="L237" s="248">
        <v>35700</v>
      </c>
      <c r="M237" s="248">
        <v>1785</v>
      </c>
      <c r="N237" s="249">
        <f t="shared" si="20"/>
        <v>42426.271232876716</v>
      </c>
      <c r="O237" s="249">
        <f t="shared" si="21"/>
        <v>0</v>
      </c>
      <c r="P237" s="264">
        <v>0.05</v>
      </c>
      <c r="Q237" s="249">
        <f t="shared" si="19"/>
        <v>1785</v>
      </c>
    </row>
    <row r="238" spans="2:17" x14ac:dyDescent="0.25">
      <c r="B238" s="11">
        <v>235</v>
      </c>
      <c r="C238" s="244" t="s">
        <v>2326</v>
      </c>
      <c r="D238" s="237">
        <v>14</v>
      </c>
      <c r="E238" s="11" t="s">
        <v>63</v>
      </c>
      <c r="F238" s="152">
        <v>42230</v>
      </c>
      <c r="G238" s="58">
        <v>44513</v>
      </c>
      <c r="H238" s="5">
        <f t="shared" si="22"/>
        <v>6.2547945205479456</v>
      </c>
      <c r="I238" s="11">
        <v>5</v>
      </c>
      <c r="J238" s="87">
        <v>0.05</v>
      </c>
      <c r="K238" s="88">
        <f t="shared" si="23"/>
        <v>0.19</v>
      </c>
      <c r="L238" s="248">
        <v>19431</v>
      </c>
      <c r="M238" s="248">
        <v>971.55</v>
      </c>
      <c r="N238" s="249">
        <f t="shared" si="20"/>
        <v>23092.013342465754</v>
      </c>
      <c r="O238" s="249">
        <f t="shared" si="21"/>
        <v>0</v>
      </c>
      <c r="P238" s="264">
        <v>0.05</v>
      </c>
      <c r="Q238" s="249">
        <f t="shared" si="19"/>
        <v>971.55000000000007</v>
      </c>
    </row>
    <row r="239" spans="2:17" x14ac:dyDescent="0.25">
      <c r="B239" s="11">
        <v>236</v>
      </c>
      <c r="C239" s="244" t="s">
        <v>2327</v>
      </c>
      <c r="D239" s="237">
        <v>1</v>
      </c>
      <c r="E239" s="11" t="s">
        <v>63</v>
      </c>
      <c r="F239" s="152">
        <v>42230</v>
      </c>
      <c r="G239" s="58">
        <v>44513</v>
      </c>
      <c r="H239" s="5">
        <f t="shared" si="22"/>
        <v>6.2547945205479456</v>
      </c>
      <c r="I239" s="11">
        <v>5</v>
      </c>
      <c r="J239" s="87">
        <v>0.05</v>
      </c>
      <c r="K239" s="88">
        <f t="shared" si="23"/>
        <v>0.19</v>
      </c>
      <c r="L239" s="248">
        <v>45900</v>
      </c>
      <c r="M239" s="248">
        <v>2295</v>
      </c>
      <c r="N239" s="249">
        <f t="shared" si="20"/>
        <v>54548.063013698629</v>
      </c>
      <c r="O239" s="249">
        <f t="shared" si="21"/>
        <v>0</v>
      </c>
      <c r="P239" s="264">
        <v>0.05</v>
      </c>
      <c r="Q239" s="249">
        <f t="shared" si="19"/>
        <v>2295</v>
      </c>
    </row>
    <row r="240" spans="2:17" x14ac:dyDescent="0.25">
      <c r="B240" s="11">
        <v>237</v>
      </c>
      <c r="C240" s="244" t="s">
        <v>2328</v>
      </c>
      <c r="D240" s="237">
        <v>4</v>
      </c>
      <c r="E240" s="11" t="s">
        <v>63</v>
      </c>
      <c r="F240" s="152">
        <v>42230</v>
      </c>
      <c r="G240" s="58">
        <v>44513</v>
      </c>
      <c r="H240" s="5">
        <f t="shared" si="22"/>
        <v>6.2547945205479456</v>
      </c>
      <c r="I240" s="11">
        <v>5</v>
      </c>
      <c r="J240" s="87">
        <v>0.05</v>
      </c>
      <c r="K240" s="88">
        <f t="shared" si="23"/>
        <v>0.19</v>
      </c>
      <c r="L240" s="248">
        <v>19431</v>
      </c>
      <c r="M240" s="248">
        <v>971.55</v>
      </c>
      <c r="N240" s="249">
        <f t="shared" si="20"/>
        <v>23092.013342465754</v>
      </c>
      <c r="O240" s="249">
        <f t="shared" si="21"/>
        <v>0</v>
      </c>
      <c r="P240" s="264">
        <v>0.05</v>
      </c>
      <c r="Q240" s="249">
        <f t="shared" si="19"/>
        <v>971.55000000000007</v>
      </c>
    </row>
    <row r="241" spans="2:17" x14ac:dyDescent="0.25">
      <c r="B241" s="11">
        <v>238</v>
      </c>
      <c r="C241" s="244" t="s">
        <v>2329</v>
      </c>
      <c r="D241" s="237">
        <v>2</v>
      </c>
      <c r="E241" s="11" t="s">
        <v>63</v>
      </c>
      <c r="F241" s="152">
        <v>41954</v>
      </c>
      <c r="G241" s="58">
        <v>44513</v>
      </c>
      <c r="H241" s="5">
        <f t="shared" si="22"/>
        <v>7.0109589041095894</v>
      </c>
      <c r="I241" s="11">
        <v>3</v>
      </c>
      <c r="J241" s="87">
        <v>0.05</v>
      </c>
      <c r="K241" s="88">
        <f t="shared" si="23"/>
        <v>0.31666666666666665</v>
      </c>
      <c r="L241" s="248">
        <v>18060</v>
      </c>
      <c r="M241" s="248">
        <v>903</v>
      </c>
      <c r="N241" s="249">
        <f t="shared" si="20"/>
        <v>40095.673972602744</v>
      </c>
      <c r="O241" s="249">
        <f t="shared" si="21"/>
        <v>0</v>
      </c>
      <c r="P241" s="264">
        <v>0.05</v>
      </c>
      <c r="Q241" s="249">
        <f t="shared" si="19"/>
        <v>903</v>
      </c>
    </row>
    <row r="242" spans="2:17" x14ac:dyDescent="0.25">
      <c r="B242" s="11">
        <v>239</v>
      </c>
      <c r="C242" s="244" t="s">
        <v>2330</v>
      </c>
      <c r="D242" s="237">
        <v>2</v>
      </c>
      <c r="E242" s="11" t="s">
        <v>63</v>
      </c>
      <c r="F242" s="152">
        <v>42094</v>
      </c>
      <c r="G242" s="58">
        <v>44513</v>
      </c>
      <c r="H242" s="5">
        <f t="shared" si="22"/>
        <v>6.6273972602739724</v>
      </c>
      <c r="I242" s="11">
        <v>3</v>
      </c>
      <c r="J242" s="87">
        <v>0.05</v>
      </c>
      <c r="K242" s="88">
        <f t="shared" si="23"/>
        <v>0.31666666666666665</v>
      </c>
      <c r="L242" s="248">
        <v>4500</v>
      </c>
      <c r="M242" s="248">
        <v>225</v>
      </c>
      <c r="N242" s="249">
        <f t="shared" si="20"/>
        <v>9444.0410958904104</v>
      </c>
      <c r="O242" s="249">
        <f t="shared" si="21"/>
        <v>0</v>
      </c>
      <c r="P242" s="264">
        <v>0.05</v>
      </c>
      <c r="Q242" s="249">
        <f t="shared" si="19"/>
        <v>225</v>
      </c>
    </row>
    <row r="243" spans="2:17" x14ac:dyDescent="0.25">
      <c r="B243" s="11">
        <v>240</v>
      </c>
      <c r="C243" s="244" t="s">
        <v>2331</v>
      </c>
      <c r="D243" s="237">
        <v>1</v>
      </c>
      <c r="E243" s="11" t="s">
        <v>63</v>
      </c>
      <c r="F243" s="152">
        <v>42146</v>
      </c>
      <c r="G243" s="58">
        <v>44513</v>
      </c>
      <c r="H243" s="5">
        <f t="shared" si="22"/>
        <v>6.484931506849315</v>
      </c>
      <c r="I243" s="11">
        <v>3</v>
      </c>
      <c r="J243" s="87">
        <v>0.05</v>
      </c>
      <c r="K243" s="88">
        <f t="shared" si="23"/>
        <v>0.31666666666666665</v>
      </c>
      <c r="L243" s="248">
        <v>2416.8000000000002</v>
      </c>
      <c r="M243" s="248">
        <v>120.84</v>
      </c>
      <c r="N243" s="249">
        <f t="shared" si="20"/>
        <v>4963.0477808219175</v>
      </c>
      <c r="O243" s="249">
        <f t="shared" si="21"/>
        <v>0</v>
      </c>
      <c r="P243" s="264">
        <v>0.05</v>
      </c>
      <c r="Q243" s="249">
        <f t="shared" si="19"/>
        <v>120.84000000000002</v>
      </c>
    </row>
    <row r="244" spans="2:17" x14ac:dyDescent="0.25">
      <c r="B244" s="11">
        <v>241</v>
      </c>
      <c r="C244" s="244" t="s">
        <v>2331</v>
      </c>
      <c r="D244" s="237">
        <v>1</v>
      </c>
      <c r="E244" s="11" t="s">
        <v>63</v>
      </c>
      <c r="F244" s="152">
        <v>42146</v>
      </c>
      <c r="G244" s="58">
        <v>44513</v>
      </c>
      <c r="H244" s="5">
        <f t="shared" si="22"/>
        <v>6.484931506849315</v>
      </c>
      <c r="I244" s="11">
        <v>3</v>
      </c>
      <c r="J244" s="87">
        <v>0.05</v>
      </c>
      <c r="K244" s="88">
        <f t="shared" si="23"/>
        <v>0.31666666666666665</v>
      </c>
      <c r="L244" s="248">
        <v>2416.8000000000002</v>
      </c>
      <c r="M244" s="248">
        <v>120.84</v>
      </c>
      <c r="N244" s="249">
        <f t="shared" si="20"/>
        <v>4963.0477808219175</v>
      </c>
      <c r="O244" s="249">
        <f t="shared" si="21"/>
        <v>0</v>
      </c>
      <c r="P244" s="264">
        <v>0.05</v>
      </c>
      <c r="Q244" s="249">
        <f t="shared" si="19"/>
        <v>120.84000000000002</v>
      </c>
    </row>
    <row r="245" spans="2:17" s="45" customFormat="1" x14ac:dyDescent="0.25">
      <c r="B245" s="11">
        <v>242</v>
      </c>
      <c r="C245" s="244" t="s">
        <v>2331</v>
      </c>
      <c r="D245" s="24"/>
      <c r="E245" s="24"/>
      <c r="F245" s="152">
        <v>42146</v>
      </c>
      <c r="G245" s="58">
        <v>44513</v>
      </c>
      <c r="H245" s="5">
        <f t="shared" si="22"/>
        <v>6.484931506849315</v>
      </c>
      <c r="I245" s="24">
        <v>3</v>
      </c>
      <c r="J245" s="87">
        <v>0.05</v>
      </c>
      <c r="K245" s="88">
        <f t="shared" ref="K245:K308" si="24">(1-J245)/I245</f>
        <v>0.31666666666666665</v>
      </c>
      <c r="L245" s="248">
        <v>2416.8000000000002</v>
      </c>
      <c r="M245" s="248">
        <v>120.84</v>
      </c>
      <c r="N245" s="249">
        <f t="shared" si="20"/>
        <v>4963.0477808219175</v>
      </c>
      <c r="O245" s="249">
        <f t="shared" si="21"/>
        <v>0</v>
      </c>
      <c r="P245" s="264">
        <v>0.05</v>
      </c>
      <c r="Q245" s="249">
        <f t="shared" si="19"/>
        <v>120.84000000000002</v>
      </c>
    </row>
    <row r="246" spans="2:17" x14ac:dyDescent="0.25">
      <c r="B246" s="11">
        <v>243</v>
      </c>
      <c r="C246" s="244" t="s">
        <v>2331</v>
      </c>
      <c r="D246" s="259"/>
      <c r="E246" s="259"/>
      <c r="F246" s="152">
        <v>42146</v>
      </c>
      <c r="G246" s="58">
        <v>44513</v>
      </c>
      <c r="H246" s="5">
        <f t="shared" si="22"/>
        <v>6.484931506849315</v>
      </c>
      <c r="I246" s="106">
        <v>3</v>
      </c>
      <c r="J246" s="87">
        <v>0.05</v>
      </c>
      <c r="K246" s="88">
        <f t="shared" si="24"/>
        <v>0.31666666666666665</v>
      </c>
      <c r="L246" s="248">
        <v>2416.8000000000002</v>
      </c>
      <c r="M246" s="248">
        <v>120.84</v>
      </c>
      <c r="N246" s="249">
        <f t="shared" si="20"/>
        <v>4963.0477808219175</v>
      </c>
      <c r="O246" s="249">
        <f t="shared" si="21"/>
        <v>0</v>
      </c>
      <c r="P246" s="264">
        <v>0.05</v>
      </c>
      <c r="Q246" s="249">
        <f t="shared" si="19"/>
        <v>120.84000000000002</v>
      </c>
    </row>
    <row r="247" spans="2:17" x14ac:dyDescent="0.25">
      <c r="B247" s="11">
        <v>244</v>
      </c>
      <c r="C247" s="244" t="s">
        <v>2332</v>
      </c>
      <c r="D247" s="259"/>
      <c r="E247" s="259"/>
      <c r="F247" s="152">
        <v>42298</v>
      </c>
      <c r="G247" s="58">
        <v>44513</v>
      </c>
      <c r="H247" s="5">
        <f t="shared" si="22"/>
        <v>6.0684931506849313</v>
      </c>
      <c r="I247" s="11">
        <v>3</v>
      </c>
      <c r="J247" s="87">
        <v>0.05</v>
      </c>
      <c r="K247" s="88">
        <f t="shared" si="24"/>
        <v>0.31666666666666665</v>
      </c>
      <c r="L247" s="248">
        <v>59500</v>
      </c>
      <c r="M247" s="248">
        <v>2975</v>
      </c>
      <c r="N247" s="249">
        <f t="shared" si="20"/>
        <v>114340.52511415524</v>
      </c>
      <c r="O247" s="249">
        <f t="shared" si="21"/>
        <v>0</v>
      </c>
      <c r="P247" s="264">
        <v>0.05</v>
      </c>
      <c r="Q247" s="249">
        <f t="shared" si="19"/>
        <v>2975</v>
      </c>
    </row>
    <row r="248" spans="2:17" x14ac:dyDescent="0.25">
      <c r="B248" s="11">
        <v>245</v>
      </c>
      <c r="C248" s="244" t="s">
        <v>2333</v>
      </c>
      <c r="D248" s="259"/>
      <c r="E248" s="259"/>
      <c r="F248" s="152">
        <v>42366</v>
      </c>
      <c r="G248" s="58">
        <v>44513</v>
      </c>
      <c r="H248" s="5">
        <f t="shared" si="22"/>
        <v>5.882191780821918</v>
      </c>
      <c r="I248" s="11">
        <v>3</v>
      </c>
      <c r="J248" s="87">
        <v>0.05</v>
      </c>
      <c r="K248" s="88">
        <f t="shared" si="24"/>
        <v>0.31666666666666665</v>
      </c>
      <c r="L248" s="248">
        <v>12584.25</v>
      </c>
      <c r="M248" s="248">
        <v>629.21</v>
      </c>
      <c r="N248" s="249">
        <f t="shared" si="20"/>
        <v>23440.607773972602</v>
      </c>
      <c r="O248" s="249">
        <f t="shared" si="21"/>
        <v>0</v>
      </c>
      <c r="P248" s="264">
        <v>0.05</v>
      </c>
      <c r="Q248" s="249">
        <f t="shared" si="19"/>
        <v>629.21250000000009</v>
      </c>
    </row>
    <row r="249" spans="2:17" x14ac:dyDescent="0.25">
      <c r="B249" s="11">
        <v>246</v>
      </c>
      <c r="C249" s="244" t="s">
        <v>2333</v>
      </c>
      <c r="D249" s="259"/>
      <c r="E249" s="259"/>
      <c r="F249" s="152">
        <v>42366</v>
      </c>
      <c r="G249" s="58">
        <v>44513</v>
      </c>
      <c r="H249" s="5">
        <f t="shared" si="22"/>
        <v>5.882191780821918</v>
      </c>
      <c r="I249" s="11">
        <v>3</v>
      </c>
      <c r="J249" s="87">
        <v>0.05</v>
      </c>
      <c r="K249" s="88">
        <f t="shared" si="24"/>
        <v>0.31666666666666665</v>
      </c>
      <c r="L249" s="248">
        <v>12584.25</v>
      </c>
      <c r="M249" s="248">
        <v>629.21</v>
      </c>
      <c r="N249" s="249">
        <f t="shared" si="20"/>
        <v>23440.607773972602</v>
      </c>
      <c r="O249" s="249">
        <f t="shared" si="21"/>
        <v>0</v>
      </c>
      <c r="P249" s="264">
        <v>0.05</v>
      </c>
      <c r="Q249" s="249">
        <f t="shared" si="19"/>
        <v>629.21250000000009</v>
      </c>
    </row>
    <row r="250" spans="2:17" x14ac:dyDescent="0.25">
      <c r="B250" s="11">
        <v>247</v>
      </c>
      <c r="C250" s="244" t="s">
        <v>2333</v>
      </c>
      <c r="D250" s="259"/>
      <c r="E250" s="259"/>
      <c r="F250" s="152">
        <v>42366</v>
      </c>
      <c r="G250" s="58">
        <v>44513</v>
      </c>
      <c r="H250" s="5">
        <f t="shared" si="22"/>
        <v>5.882191780821918</v>
      </c>
      <c r="I250" s="11">
        <v>3</v>
      </c>
      <c r="J250" s="87">
        <v>0.05</v>
      </c>
      <c r="K250" s="88">
        <f t="shared" si="24"/>
        <v>0.31666666666666665</v>
      </c>
      <c r="L250" s="248">
        <v>12584.25</v>
      </c>
      <c r="M250" s="248">
        <v>629.21</v>
      </c>
      <c r="N250" s="249">
        <f t="shared" si="20"/>
        <v>23440.607773972602</v>
      </c>
      <c r="O250" s="249">
        <f t="shared" si="21"/>
        <v>0</v>
      </c>
      <c r="P250" s="264">
        <v>0.05</v>
      </c>
      <c r="Q250" s="249">
        <f t="shared" si="19"/>
        <v>629.21250000000009</v>
      </c>
    </row>
    <row r="251" spans="2:17" x14ac:dyDescent="0.25">
      <c r="B251" s="11">
        <v>248</v>
      </c>
      <c r="C251" s="244" t="s">
        <v>2334</v>
      </c>
      <c r="D251" s="259"/>
      <c r="E251" s="259"/>
      <c r="F251" s="152">
        <v>42385</v>
      </c>
      <c r="G251" s="58">
        <v>44513</v>
      </c>
      <c r="H251" s="5">
        <f t="shared" si="22"/>
        <v>5.8301369863013699</v>
      </c>
      <c r="I251" s="106">
        <v>3</v>
      </c>
      <c r="J251" s="87">
        <v>0.05</v>
      </c>
      <c r="K251" s="88">
        <f t="shared" si="24"/>
        <v>0.31666666666666665</v>
      </c>
      <c r="L251" s="248">
        <v>13125</v>
      </c>
      <c r="M251" s="248">
        <v>656.25</v>
      </c>
      <c r="N251" s="249">
        <f t="shared" si="20"/>
        <v>24231.506849315068</v>
      </c>
      <c r="O251" s="249">
        <f t="shared" si="21"/>
        <v>0</v>
      </c>
      <c r="P251" s="264">
        <v>0.05</v>
      </c>
      <c r="Q251" s="249">
        <f t="shared" si="19"/>
        <v>656.25</v>
      </c>
    </row>
    <row r="252" spans="2:17" x14ac:dyDescent="0.25">
      <c r="B252" s="11">
        <v>249</v>
      </c>
      <c r="C252" s="244" t="s">
        <v>2335</v>
      </c>
      <c r="D252" s="259"/>
      <c r="E252" s="259"/>
      <c r="F252" s="152">
        <v>42451</v>
      </c>
      <c r="G252" s="58">
        <v>44513</v>
      </c>
      <c r="H252" s="5">
        <f t="shared" si="22"/>
        <v>5.6493150684931503</v>
      </c>
      <c r="I252" s="106">
        <v>3</v>
      </c>
      <c r="J252" s="87">
        <v>0.05</v>
      </c>
      <c r="K252" s="88">
        <f t="shared" si="24"/>
        <v>0.31666666666666665</v>
      </c>
      <c r="L252" s="248">
        <v>17200</v>
      </c>
      <c r="M252" s="248">
        <v>860</v>
      </c>
      <c r="N252" s="249">
        <f t="shared" si="20"/>
        <v>30769.936073059358</v>
      </c>
      <c r="O252" s="249">
        <f t="shared" si="21"/>
        <v>0</v>
      </c>
      <c r="P252" s="264">
        <v>0.05</v>
      </c>
      <c r="Q252" s="249">
        <f t="shared" ref="Q252:Q315" si="25">IF(M252&lt;=0,0,IF(O252&lt;=J252*L252,J252*L252,O252*(1-P252)))</f>
        <v>860</v>
      </c>
    </row>
    <row r="253" spans="2:17" x14ac:dyDescent="0.25">
      <c r="B253" s="11">
        <v>250</v>
      </c>
      <c r="C253" s="244" t="s">
        <v>2336</v>
      </c>
      <c r="D253" s="259"/>
      <c r="E253" s="259"/>
      <c r="F253" s="152">
        <v>42451</v>
      </c>
      <c r="G253" s="58">
        <v>44513</v>
      </c>
      <c r="H253" s="5">
        <f t="shared" si="22"/>
        <v>5.6493150684931503</v>
      </c>
      <c r="I253" s="106">
        <v>5</v>
      </c>
      <c r="J253" s="87">
        <v>0.05</v>
      </c>
      <c r="K253" s="88">
        <f t="shared" si="24"/>
        <v>0.19</v>
      </c>
      <c r="L253" s="248">
        <v>54400</v>
      </c>
      <c r="M253" s="248">
        <v>2720</v>
      </c>
      <c r="N253" s="249">
        <f t="shared" si="20"/>
        <v>58391.320547945201</v>
      </c>
      <c r="O253" s="249">
        <f t="shared" si="21"/>
        <v>0</v>
      </c>
      <c r="P253" s="264">
        <v>0.05</v>
      </c>
      <c r="Q253" s="249">
        <f t="shared" si="25"/>
        <v>2720</v>
      </c>
    </row>
    <row r="254" spans="2:17" x14ac:dyDescent="0.25">
      <c r="B254" s="11">
        <v>251</v>
      </c>
      <c r="C254" s="244" t="s">
        <v>2337</v>
      </c>
      <c r="D254" s="259"/>
      <c r="E254" s="259"/>
      <c r="F254" s="152">
        <v>42567</v>
      </c>
      <c r="G254" s="58">
        <v>44513</v>
      </c>
      <c r="H254" s="5">
        <f t="shared" si="22"/>
        <v>5.3315068493150681</v>
      </c>
      <c r="I254" s="106">
        <v>3</v>
      </c>
      <c r="J254" s="87">
        <v>0.05</v>
      </c>
      <c r="K254" s="88">
        <f t="shared" si="24"/>
        <v>0.31666666666666665</v>
      </c>
      <c r="L254" s="248">
        <v>60220</v>
      </c>
      <c r="M254" s="248">
        <v>3011</v>
      </c>
      <c r="N254" s="249">
        <f t="shared" si="20"/>
        <v>101670.05844748857</v>
      </c>
      <c r="O254" s="249">
        <f t="shared" si="21"/>
        <v>0</v>
      </c>
      <c r="P254" s="264">
        <v>0.05</v>
      </c>
      <c r="Q254" s="249">
        <f t="shared" si="25"/>
        <v>3011</v>
      </c>
    </row>
    <row r="255" spans="2:17" x14ac:dyDescent="0.25">
      <c r="B255" s="11">
        <v>252</v>
      </c>
      <c r="C255" s="244" t="s">
        <v>2338</v>
      </c>
      <c r="D255" s="259"/>
      <c r="E255" s="259"/>
      <c r="F255" s="152">
        <v>42555</v>
      </c>
      <c r="G255" s="58">
        <v>44513</v>
      </c>
      <c r="H255" s="5">
        <f t="shared" si="22"/>
        <v>5.3643835616438356</v>
      </c>
      <c r="I255" s="106">
        <v>5</v>
      </c>
      <c r="J255" s="87">
        <v>0.05</v>
      </c>
      <c r="K255" s="88">
        <f t="shared" si="24"/>
        <v>0.19</v>
      </c>
      <c r="L255" s="248">
        <v>36500</v>
      </c>
      <c r="M255" s="248">
        <v>1825</v>
      </c>
      <c r="N255" s="249">
        <f t="shared" si="20"/>
        <v>37202.000000000007</v>
      </c>
      <c r="O255" s="249">
        <f t="shared" si="21"/>
        <v>0</v>
      </c>
      <c r="P255" s="264">
        <v>0.05</v>
      </c>
      <c r="Q255" s="249">
        <f t="shared" si="25"/>
        <v>1825</v>
      </c>
    </row>
    <row r="256" spans="2:17" x14ac:dyDescent="0.25">
      <c r="B256" s="11">
        <v>253</v>
      </c>
      <c r="C256" s="244" t="s">
        <v>2339</v>
      </c>
      <c r="D256" s="259"/>
      <c r="E256" s="259"/>
      <c r="F256" s="152">
        <v>42565</v>
      </c>
      <c r="G256" s="58">
        <v>44513</v>
      </c>
      <c r="H256" s="5">
        <f t="shared" si="22"/>
        <v>5.3369863013698629</v>
      </c>
      <c r="I256" s="11">
        <v>3</v>
      </c>
      <c r="J256" s="87">
        <v>0.05</v>
      </c>
      <c r="K256" s="88">
        <f t="shared" si="24"/>
        <v>0.31666666666666665</v>
      </c>
      <c r="L256" s="248">
        <v>5100</v>
      </c>
      <c r="M256" s="248">
        <v>255</v>
      </c>
      <c r="N256" s="249">
        <f t="shared" si="20"/>
        <v>8619.2328767123272</v>
      </c>
      <c r="O256" s="249">
        <f t="shared" si="21"/>
        <v>0</v>
      </c>
      <c r="P256" s="264">
        <v>0.05</v>
      </c>
      <c r="Q256" s="249">
        <f t="shared" si="25"/>
        <v>255</v>
      </c>
    </row>
    <row r="257" spans="2:17" x14ac:dyDescent="0.25">
      <c r="B257" s="11">
        <v>254</v>
      </c>
      <c r="C257" s="244" t="s">
        <v>2340</v>
      </c>
      <c r="D257" s="259"/>
      <c r="E257" s="259"/>
      <c r="F257" s="152">
        <v>42696</v>
      </c>
      <c r="G257" s="58">
        <v>44513</v>
      </c>
      <c r="H257" s="5">
        <f t="shared" si="22"/>
        <v>4.978082191780822</v>
      </c>
      <c r="I257" s="11">
        <v>5</v>
      </c>
      <c r="J257" s="87">
        <v>0.05</v>
      </c>
      <c r="K257" s="88">
        <f t="shared" si="24"/>
        <v>0.19</v>
      </c>
      <c r="L257" s="248">
        <v>74730</v>
      </c>
      <c r="M257" s="248">
        <v>3736.5</v>
      </c>
      <c r="N257" s="249">
        <f t="shared" si="20"/>
        <v>70682.295616438365</v>
      </c>
      <c r="O257" s="249">
        <f t="shared" si="21"/>
        <v>4047.704383561635</v>
      </c>
      <c r="P257" s="264">
        <v>0.05</v>
      </c>
      <c r="Q257" s="249">
        <f t="shared" si="25"/>
        <v>3845.319164383553</v>
      </c>
    </row>
    <row r="258" spans="2:17" x14ac:dyDescent="0.25">
      <c r="B258" s="11">
        <v>255</v>
      </c>
      <c r="C258" s="244" t="s">
        <v>2341</v>
      </c>
      <c r="D258" s="259"/>
      <c r="E258" s="259"/>
      <c r="F258" s="152">
        <v>42756</v>
      </c>
      <c r="G258" s="58">
        <v>44513</v>
      </c>
      <c r="H258" s="5">
        <f t="shared" si="22"/>
        <v>4.8136986301369866</v>
      </c>
      <c r="I258" s="106">
        <v>3</v>
      </c>
      <c r="J258" s="87">
        <v>0.05</v>
      </c>
      <c r="K258" s="88">
        <f t="shared" si="24"/>
        <v>0.31666666666666665</v>
      </c>
      <c r="L258" s="248">
        <v>109000.5</v>
      </c>
      <c r="M258" s="248">
        <v>5450.03</v>
      </c>
      <c r="N258" s="249">
        <f t="shared" si="20"/>
        <v>166153.59321917809</v>
      </c>
      <c r="O258" s="249">
        <f t="shared" si="21"/>
        <v>0</v>
      </c>
      <c r="P258" s="264">
        <v>0.05</v>
      </c>
      <c r="Q258" s="249">
        <f t="shared" si="25"/>
        <v>5450.0250000000005</v>
      </c>
    </row>
    <row r="259" spans="2:17" x14ac:dyDescent="0.25">
      <c r="B259" s="11">
        <v>256</v>
      </c>
      <c r="C259" s="244" t="s">
        <v>2342</v>
      </c>
      <c r="D259" s="259"/>
      <c r="E259" s="259"/>
      <c r="F259" s="152">
        <v>42717</v>
      </c>
      <c r="G259" s="58">
        <v>44513</v>
      </c>
      <c r="H259" s="5">
        <f t="shared" si="22"/>
        <v>4.9205479452054792</v>
      </c>
      <c r="I259" s="106">
        <v>3</v>
      </c>
      <c r="J259" s="87">
        <v>0.05</v>
      </c>
      <c r="K259" s="88">
        <f t="shared" si="24"/>
        <v>0.31666666666666665</v>
      </c>
      <c r="L259" s="248">
        <v>5250</v>
      </c>
      <c r="M259" s="248">
        <v>262.5</v>
      </c>
      <c r="N259" s="249">
        <f t="shared" si="20"/>
        <v>8180.4109589041082</v>
      </c>
      <c r="O259" s="249">
        <f t="shared" si="21"/>
        <v>0</v>
      </c>
      <c r="P259" s="264">
        <v>0.05</v>
      </c>
      <c r="Q259" s="249">
        <f t="shared" si="25"/>
        <v>262.5</v>
      </c>
    </row>
    <row r="260" spans="2:17" x14ac:dyDescent="0.25">
      <c r="B260" s="11">
        <v>257</v>
      </c>
      <c r="C260" s="244" t="s">
        <v>2342</v>
      </c>
      <c r="D260" s="259"/>
      <c r="E260" s="259"/>
      <c r="F260" s="152">
        <v>42717</v>
      </c>
      <c r="G260" s="58">
        <v>44513</v>
      </c>
      <c r="H260" s="5">
        <f t="shared" si="22"/>
        <v>4.9205479452054792</v>
      </c>
      <c r="I260" s="106">
        <v>3</v>
      </c>
      <c r="J260" s="87">
        <v>0.05</v>
      </c>
      <c r="K260" s="88">
        <f t="shared" si="24"/>
        <v>0.31666666666666665</v>
      </c>
      <c r="L260" s="248">
        <v>5250</v>
      </c>
      <c r="M260" s="248">
        <v>262.5</v>
      </c>
      <c r="N260" s="249">
        <f t="shared" ref="N260:N323" si="26">H260*K260*L260</f>
        <v>8180.4109589041082</v>
      </c>
      <c r="O260" s="249">
        <f t="shared" ref="O260:O323" si="27">MAX(L260-N260,0)</f>
        <v>0</v>
      </c>
      <c r="P260" s="264">
        <v>0.05</v>
      </c>
      <c r="Q260" s="249">
        <f t="shared" si="25"/>
        <v>262.5</v>
      </c>
    </row>
    <row r="261" spans="2:17" x14ac:dyDescent="0.25">
      <c r="B261" s="11">
        <v>258</v>
      </c>
      <c r="C261" s="244" t="s">
        <v>2343</v>
      </c>
      <c r="D261" s="259"/>
      <c r="E261" s="259"/>
      <c r="F261" s="152">
        <v>42787</v>
      </c>
      <c r="G261" s="58">
        <v>44513</v>
      </c>
      <c r="H261" s="5">
        <f t="shared" ref="H261:H324" si="28">(G261-F261)/365</f>
        <v>4.7287671232876711</v>
      </c>
      <c r="I261" s="11">
        <v>3</v>
      </c>
      <c r="J261" s="87">
        <v>0.05</v>
      </c>
      <c r="K261" s="88">
        <f t="shared" si="24"/>
        <v>0.31666666666666665</v>
      </c>
      <c r="L261" s="248">
        <v>6300</v>
      </c>
      <c r="M261" s="248">
        <v>315</v>
      </c>
      <c r="N261" s="249">
        <f t="shared" si="26"/>
        <v>9433.8904109589039</v>
      </c>
      <c r="O261" s="249">
        <f t="shared" si="27"/>
        <v>0</v>
      </c>
      <c r="P261" s="264">
        <v>0.05</v>
      </c>
      <c r="Q261" s="249">
        <f t="shared" si="25"/>
        <v>315</v>
      </c>
    </row>
    <row r="262" spans="2:17" x14ac:dyDescent="0.25">
      <c r="B262" s="11">
        <v>259</v>
      </c>
      <c r="C262" s="244" t="s">
        <v>2344</v>
      </c>
      <c r="D262" s="259"/>
      <c r="E262" s="259"/>
      <c r="F262" s="152">
        <v>42916</v>
      </c>
      <c r="G262" s="58">
        <v>44513</v>
      </c>
      <c r="H262" s="5">
        <f t="shared" si="28"/>
        <v>4.375342465753425</v>
      </c>
      <c r="I262" s="106">
        <v>3</v>
      </c>
      <c r="J262" s="87">
        <v>0.05</v>
      </c>
      <c r="K262" s="88">
        <f t="shared" si="24"/>
        <v>0.31666666666666665</v>
      </c>
      <c r="L262" s="248">
        <v>90790.5</v>
      </c>
      <c r="M262" s="248">
        <v>4539.53</v>
      </c>
      <c r="N262" s="249">
        <f t="shared" si="26"/>
        <v>125792.51787671233</v>
      </c>
      <c r="O262" s="249">
        <f t="shared" si="27"/>
        <v>0</v>
      </c>
      <c r="P262" s="264">
        <v>0.05</v>
      </c>
      <c r="Q262" s="249">
        <f t="shared" si="25"/>
        <v>4539.5250000000005</v>
      </c>
    </row>
    <row r="263" spans="2:17" x14ac:dyDescent="0.25">
      <c r="B263" s="11">
        <v>260</v>
      </c>
      <c r="C263" s="244" t="s">
        <v>2345</v>
      </c>
      <c r="D263" s="259"/>
      <c r="E263" s="259"/>
      <c r="F263" s="152">
        <v>42886</v>
      </c>
      <c r="G263" s="58">
        <v>44513</v>
      </c>
      <c r="H263" s="5">
        <f t="shared" si="28"/>
        <v>4.4575342465753423</v>
      </c>
      <c r="I263" s="106">
        <v>3</v>
      </c>
      <c r="J263" s="87">
        <v>0.05</v>
      </c>
      <c r="K263" s="88">
        <f t="shared" si="24"/>
        <v>0.31666666666666665</v>
      </c>
      <c r="L263" s="248">
        <v>223307.7</v>
      </c>
      <c r="M263" s="248">
        <v>11165.39</v>
      </c>
      <c r="N263" s="249">
        <f t="shared" si="26"/>
        <v>315210.54475342465</v>
      </c>
      <c r="O263" s="249">
        <f t="shared" si="27"/>
        <v>0</v>
      </c>
      <c r="P263" s="264">
        <v>0.05</v>
      </c>
      <c r="Q263" s="249">
        <f t="shared" si="25"/>
        <v>11165.385000000002</v>
      </c>
    </row>
    <row r="264" spans="2:17" x14ac:dyDescent="0.25">
      <c r="B264" s="11">
        <v>261</v>
      </c>
      <c r="C264" s="244" t="s">
        <v>2345</v>
      </c>
      <c r="D264" s="259"/>
      <c r="E264" s="259"/>
      <c r="F264" s="152">
        <v>42886</v>
      </c>
      <c r="G264" s="58">
        <v>44513</v>
      </c>
      <c r="H264" s="5">
        <f t="shared" si="28"/>
        <v>4.4575342465753423</v>
      </c>
      <c r="I264" s="106">
        <v>3</v>
      </c>
      <c r="J264" s="87">
        <v>0.05</v>
      </c>
      <c r="K264" s="88">
        <f t="shared" si="24"/>
        <v>0.31666666666666665</v>
      </c>
      <c r="L264" s="248">
        <v>223307.7</v>
      </c>
      <c r="M264" s="248">
        <v>11165.39</v>
      </c>
      <c r="N264" s="249">
        <f t="shared" si="26"/>
        <v>315210.54475342465</v>
      </c>
      <c r="O264" s="249">
        <f t="shared" si="27"/>
        <v>0</v>
      </c>
      <c r="P264" s="264">
        <v>0.05</v>
      </c>
      <c r="Q264" s="249">
        <f t="shared" si="25"/>
        <v>11165.385000000002</v>
      </c>
    </row>
    <row r="265" spans="2:17" x14ac:dyDescent="0.25">
      <c r="B265" s="11">
        <v>262</v>
      </c>
      <c r="C265" s="244" t="s">
        <v>2346</v>
      </c>
      <c r="D265" s="259"/>
      <c r="E265" s="259"/>
      <c r="F265" s="152">
        <v>43105</v>
      </c>
      <c r="G265" s="58">
        <v>44513</v>
      </c>
      <c r="H265" s="5">
        <f t="shared" si="28"/>
        <v>3.8575342465753426</v>
      </c>
      <c r="I265" s="106">
        <v>3</v>
      </c>
      <c r="J265" s="87">
        <v>0.05</v>
      </c>
      <c r="K265" s="88">
        <f t="shared" si="24"/>
        <v>0.31666666666666665</v>
      </c>
      <c r="L265" s="248">
        <v>21476</v>
      </c>
      <c r="M265" s="248">
        <v>1073.8</v>
      </c>
      <c r="N265" s="249">
        <f t="shared" si="26"/>
        <v>26234.061735159816</v>
      </c>
      <c r="O265" s="249">
        <f t="shared" si="27"/>
        <v>0</v>
      </c>
      <c r="P265" s="264">
        <v>0.05</v>
      </c>
      <c r="Q265" s="249">
        <f t="shared" si="25"/>
        <v>1073.8</v>
      </c>
    </row>
    <row r="266" spans="2:17" x14ac:dyDescent="0.25">
      <c r="B266" s="11">
        <v>263</v>
      </c>
      <c r="C266" s="244" t="s">
        <v>2347</v>
      </c>
      <c r="D266" s="259"/>
      <c r="E266" s="259"/>
      <c r="F266" s="152">
        <v>42905</v>
      </c>
      <c r="G266" s="58">
        <v>44513</v>
      </c>
      <c r="H266" s="5">
        <f t="shared" si="28"/>
        <v>4.4054794520547942</v>
      </c>
      <c r="I266" s="106">
        <v>5</v>
      </c>
      <c r="J266" s="87">
        <v>0.05</v>
      </c>
      <c r="K266" s="88">
        <f t="shared" si="24"/>
        <v>0.19</v>
      </c>
      <c r="L266" s="248">
        <v>18500</v>
      </c>
      <c r="M266" s="248">
        <v>925</v>
      </c>
      <c r="N266" s="249">
        <f t="shared" si="26"/>
        <v>15485.260273972601</v>
      </c>
      <c r="O266" s="249">
        <f t="shared" si="27"/>
        <v>3014.7397260273992</v>
      </c>
      <c r="P266" s="264">
        <v>0.05</v>
      </c>
      <c r="Q266" s="249">
        <f t="shared" si="25"/>
        <v>2864.0027397260292</v>
      </c>
    </row>
    <row r="267" spans="2:17" x14ac:dyDescent="0.25">
      <c r="B267" s="11">
        <v>264</v>
      </c>
      <c r="C267" s="244" t="s">
        <v>2348</v>
      </c>
      <c r="D267" s="259"/>
      <c r="E267" s="259"/>
      <c r="F267" s="152">
        <v>42885</v>
      </c>
      <c r="G267" s="58">
        <v>44513</v>
      </c>
      <c r="H267" s="5">
        <f t="shared" si="28"/>
        <v>4.4602739726027396</v>
      </c>
      <c r="I267" s="11">
        <v>3</v>
      </c>
      <c r="J267" s="87">
        <v>0.05</v>
      </c>
      <c r="K267" s="88">
        <f t="shared" si="24"/>
        <v>0.31666666666666665</v>
      </c>
      <c r="L267" s="248">
        <v>7770</v>
      </c>
      <c r="M267" s="248">
        <v>388.5</v>
      </c>
      <c r="N267" s="249">
        <f t="shared" si="26"/>
        <v>10974.504109589041</v>
      </c>
      <c r="O267" s="249">
        <f t="shared" si="27"/>
        <v>0</v>
      </c>
      <c r="P267" s="264">
        <v>0.05</v>
      </c>
      <c r="Q267" s="249">
        <f t="shared" si="25"/>
        <v>388.5</v>
      </c>
    </row>
    <row r="268" spans="2:17" x14ac:dyDescent="0.25">
      <c r="B268" s="11">
        <v>265</v>
      </c>
      <c r="C268" s="244" t="s">
        <v>2349</v>
      </c>
      <c r="D268" s="259"/>
      <c r="E268" s="259"/>
      <c r="F268" s="152">
        <v>42891</v>
      </c>
      <c r="G268" s="58">
        <v>44513</v>
      </c>
      <c r="H268" s="5">
        <f t="shared" si="28"/>
        <v>4.4438356164383563</v>
      </c>
      <c r="I268" s="11">
        <v>5</v>
      </c>
      <c r="J268" s="87">
        <v>0.05</v>
      </c>
      <c r="K268" s="88">
        <f t="shared" si="24"/>
        <v>0.19</v>
      </c>
      <c r="L268" s="248">
        <v>73723</v>
      </c>
      <c r="M268" s="248">
        <v>3686.15</v>
      </c>
      <c r="N268" s="249">
        <f t="shared" si="26"/>
        <v>62246.449698630146</v>
      </c>
      <c r="O268" s="249">
        <f t="shared" si="27"/>
        <v>11476.550301369854</v>
      </c>
      <c r="P268" s="264">
        <v>0.05</v>
      </c>
      <c r="Q268" s="249">
        <f t="shared" si="25"/>
        <v>10902.722786301361</v>
      </c>
    </row>
    <row r="269" spans="2:17" x14ac:dyDescent="0.25">
      <c r="B269" s="11">
        <v>266</v>
      </c>
      <c r="C269" s="244" t="s">
        <v>2350</v>
      </c>
      <c r="D269" s="259"/>
      <c r="E269" s="259"/>
      <c r="F269" s="152">
        <v>43105</v>
      </c>
      <c r="G269" s="58">
        <v>44513</v>
      </c>
      <c r="H269" s="5">
        <f t="shared" si="28"/>
        <v>3.8575342465753426</v>
      </c>
      <c r="I269" s="106">
        <v>3</v>
      </c>
      <c r="J269" s="87">
        <v>0.05</v>
      </c>
      <c r="K269" s="88">
        <f t="shared" si="24"/>
        <v>0.31666666666666665</v>
      </c>
      <c r="L269" s="248">
        <v>21476</v>
      </c>
      <c r="M269" s="248">
        <v>1073.8</v>
      </c>
      <c r="N269" s="249">
        <f t="shared" si="26"/>
        <v>26234.061735159816</v>
      </c>
      <c r="O269" s="249">
        <f t="shared" si="27"/>
        <v>0</v>
      </c>
      <c r="P269" s="264">
        <v>0.05</v>
      </c>
      <c r="Q269" s="249">
        <f t="shared" si="25"/>
        <v>1073.8</v>
      </c>
    </row>
    <row r="270" spans="2:17" x14ac:dyDescent="0.25">
      <c r="B270" s="11">
        <v>267</v>
      </c>
      <c r="C270" s="244" t="s">
        <v>2351</v>
      </c>
      <c r="D270" s="259"/>
      <c r="E270" s="259"/>
      <c r="F270" s="152">
        <v>43082</v>
      </c>
      <c r="G270" s="58">
        <v>44513</v>
      </c>
      <c r="H270" s="5">
        <f t="shared" si="28"/>
        <v>3.9205479452054797</v>
      </c>
      <c r="I270" s="11">
        <v>3</v>
      </c>
      <c r="J270" s="87">
        <v>0.05</v>
      </c>
      <c r="K270" s="88">
        <f t="shared" si="24"/>
        <v>0.31666666666666665</v>
      </c>
      <c r="L270" s="248">
        <v>41536</v>
      </c>
      <c r="M270" s="248">
        <v>2076.8000000000002</v>
      </c>
      <c r="N270" s="249">
        <f t="shared" si="26"/>
        <v>51567.228493150687</v>
      </c>
      <c r="O270" s="249">
        <f t="shared" si="27"/>
        <v>0</v>
      </c>
      <c r="P270" s="264">
        <v>0.05</v>
      </c>
      <c r="Q270" s="249">
        <f t="shared" si="25"/>
        <v>2076.8000000000002</v>
      </c>
    </row>
    <row r="271" spans="2:17" x14ac:dyDescent="0.25">
      <c r="B271" s="11">
        <v>268</v>
      </c>
      <c r="C271" s="244" t="s">
        <v>2352</v>
      </c>
      <c r="D271" s="259"/>
      <c r="E271" s="259"/>
      <c r="F271" s="152">
        <v>43238</v>
      </c>
      <c r="G271" s="58">
        <v>44513</v>
      </c>
      <c r="H271" s="5">
        <f t="shared" si="28"/>
        <v>3.493150684931507</v>
      </c>
      <c r="I271" s="11">
        <v>8</v>
      </c>
      <c r="J271" s="87">
        <v>0.05</v>
      </c>
      <c r="K271" s="88">
        <f t="shared" si="24"/>
        <v>0.11874999999999999</v>
      </c>
      <c r="L271" s="248">
        <v>105504.98</v>
      </c>
      <c r="M271" s="248">
        <v>9577.35</v>
      </c>
      <c r="N271" s="249">
        <f t="shared" si="26"/>
        <v>43764.694186643828</v>
      </c>
      <c r="O271" s="249">
        <f t="shared" si="27"/>
        <v>61740.285813356168</v>
      </c>
      <c r="P271" s="264">
        <v>0.05</v>
      </c>
      <c r="Q271" s="249">
        <f t="shared" si="25"/>
        <v>58653.271522688359</v>
      </c>
    </row>
    <row r="272" spans="2:17" x14ac:dyDescent="0.25">
      <c r="B272" s="11">
        <v>269</v>
      </c>
      <c r="C272" s="244" t="s">
        <v>2353</v>
      </c>
      <c r="D272" s="259"/>
      <c r="E272" s="259"/>
      <c r="F272" s="152">
        <v>43323</v>
      </c>
      <c r="G272" s="58">
        <v>44513</v>
      </c>
      <c r="H272" s="5">
        <f t="shared" si="28"/>
        <v>3.2602739726027399</v>
      </c>
      <c r="I272" s="106">
        <v>5</v>
      </c>
      <c r="J272" s="87">
        <v>0.05</v>
      </c>
      <c r="K272" s="88">
        <f t="shared" si="24"/>
        <v>0.19</v>
      </c>
      <c r="L272" s="248">
        <v>38279.68</v>
      </c>
      <c r="M272" s="248">
        <v>6297.79</v>
      </c>
      <c r="N272" s="249">
        <f t="shared" si="26"/>
        <v>23712.426432876713</v>
      </c>
      <c r="O272" s="249">
        <f t="shared" si="27"/>
        <v>14567.253567123287</v>
      </c>
      <c r="P272" s="264">
        <v>0.05</v>
      </c>
      <c r="Q272" s="249">
        <f t="shared" si="25"/>
        <v>13838.890888767122</v>
      </c>
    </row>
    <row r="273" spans="2:17" x14ac:dyDescent="0.25">
      <c r="B273" s="11">
        <v>270</v>
      </c>
      <c r="C273" s="244" t="s">
        <v>2354</v>
      </c>
      <c r="D273" s="259"/>
      <c r="E273" s="259"/>
      <c r="F273" s="152">
        <v>43323</v>
      </c>
      <c r="G273" s="58">
        <v>44513</v>
      </c>
      <c r="H273" s="5">
        <f t="shared" si="28"/>
        <v>3.2602739726027399</v>
      </c>
      <c r="I273" s="106">
        <v>3</v>
      </c>
      <c r="J273" s="87">
        <v>0.05</v>
      </c>
      <c r="K273" s="88">
        <f t="shared" si="24"/>
        <v>0.31666666666666665</v>
      </c>
      <c r="L273" s="248">
        <v>32957.4</v>
      </c>
      <c r="M273" s="248">
        <v>5422.17</v>
      </c>
      <c r="N273" s="249">
        <f t="shared" si="26"/>
        <v>34025.881917808219</v>
      </c>
      <c r="O273" s="249">
        <f t="shared" si="27"/>
        <v>0</v>
      </c>
      <c r="P273" s="264">
        <v>0.05</v>
      </c>
      <c r="Q273" s="249">
        <f t="shared" si="25"/>
        <v>1647.8700000000001</v>
      </c>
    </row>
    <row r="274" spans="2:17" x14ac:dyDescent="0.25">
      <c r="B274" s="11">
        <v>271</v>
      </c>
      <c r="C274" s="244" t="s">
        <v>2355</v>
      </c>
      <c r="D274" s="259"/>
      <c r="E274" s="259"/>
      <c r="F274" s="152">
        <v>43323</v>
      </c>
      <c r="G274" s="58">
        <v>44513</v>
      </c>
      <c r="H274" s="5">
        <f t="shared" si="28"/>
        <v>3.2602739726027399</v>
      </c>
      <c r="I274" s="106">
        <v>3</v>
      </c>
      <c r="J274" s="87">
        <v>0.05</v>
      </c>
      <c r="K274" s="88">
        <f t="shared" si="24"/>
        <v>0.31666666666666665</v>
      </c>
      <c r="L274" s="248">
        <v>33998.160000000003</v>
      </c>
      <c r="M274" s="248">
        <v>5593.4</v>
      </c>
      <c r="N274" s="249">
        <f t="shared" si="26"/>
        <v>35100.383452054797</v>
      </c>
      <c r="O274" s="249">
        <f t="shared" si="27"/>
        <v>0</v>
      </c>
      <c r="P274" s="264">
        <v>0.05</v>
      </c>
      <c r="Q274" s="249">
        <f t="shared" si="25"/>
        <v>1699.9080000000004</v>
      </c>
    </row>
    <row r="275" spans="2:17" x14ac:dyDescent="0.25">
      <c r="B275" s="11">
        <v>272</v>
      </c>
      <c r="C275" s="244" t="s">
        <v>2356</v>
      </c>
      <c r="D275" s="259"/>
      <c r="E275" s="259"/>
      <c r="F275" s="152">
        <v>43323</v>
      </c>
      <c r="G275" s="58">
        <v>44513</v>
      </c>
      <c r="H275" s="5">
        <f t="shared" si="28"/>
        <v>3.2602739726027399</v>
      </c>
      <c r="I275" s="106">
        <v>3</v>
      </c>
      <c r="J275" s="87">
        <v>0.05</v>
      </c>
      <c r="K275" s="88">
        <f t="shared" si="24"/>
        <v>0.31666666666666665</v>
      </c>
      <c r="L275" s="248">
        <v>12142.2</v>
      </c>
      <c r="M275" s="248">
        <v>1997.64</v>
      </c>
      <c r="N275" s="249">
        <f t="shared" si="26"/>
        <v>12535.851232876714</v>
      </c>
      <c r="O275" s="249">
        <f t="shared" si="27"/>
        <v>0</v>
      </c>
      <c r="P275" s="264">
        <v>0.05</v>
      </c>
      <c r="Q275" s="249">
        <f t="shared" si="25"/>
        <v>607.11</v>
      </c>
    </row>
    <row r="276" spans="2:17" x14ac:dyDescent="0.25">
      <c r="B276" s="11">
        <v>273</v>
      </c>
      <c r="C276" s="244" t="s">
        <v>2357</v>
      </c>
      <c r="D276" s="259"/>
      <c r="E276" s="259"/>
      <c r="F276" s="152">
        <v>43308</v>
      </c>
      <c r="G276" s="58">
        <v>44513</v>
      </c>
      <c r="H276" s="5">
        <f t="shared" si="28"/>
        <v>3.3013698630136985</v>
      </c>
      <c r="I276" s="106">
        <v>3</v>
      </c>
      <c r="J276" s="87">
        <v>0.05</v>
      </c>
      <c r="K276" s="88">
        <f t="shared" si="24"/>
        <v>0.31666666666666665</v>
      </c>
      <c r="L276" s="248">
        <v>47200</v>
      </c>
      <c r="M276" s="248">
        <v>7151.12</v>
      </c>
      <c r="N276" s="249">
        <f t="shared" si="26"/>
        <v>49344.474885844742</v>
      </c>
      <c r="O276" s="249">
        <f t="shared" si="27"/>
        <v>0</v>
      </c>
      <c r="P276" s="264">
        <v>0.05</v>
      </c>
      <c r="Q276" s="249">
        <f t="shared" si="25"/>
        <v>2360</v>
      </c>
    </row>
    <row r="277" spans="2:17" x14ac:dyDescent="0.25">
      <c r="B277" s="11">
        <v>274</v>
      </c>
      <c r="C277" s="244" t="s">
        <v>2358</v>
      </c>
      <c r="D277" s="259"/>
      <c r="E277" s="259"/>
      <c r="F277" s="152">
        <v>43308</v>
      </c>
      <c r="G277" s="58">
        <v>44513</v>
      </c>
      <c r="H277" s="5">
        <f t="shared" si="28"/>
        <v>3.3013698630136985</v>
      </c>
      <c r="I277" s="11">
        <v>8</v>
      </c>
      <c r="J277" s="87">
        <v>0.05</v>
      </c>
      <c r="K277" s="88">
        <f t="shared" si="24"/>
        <v>0.11874999999999999</v>
      </c>
      <c r="L277" s="248">
        <v>33040</v>
      </c>
      <c r="M277" s="248">
        <v>5005.79</v>
      </c>
      <c r="N277" s="249">
        <f t="shared" si="26"/>
        <v>12952.924657534246</v>
      </c>
      <c r="O277" s="249">
        <f t="shared" si="27"/>
        <v>20087.075342465752</v>
      </c>
      <c r="P277" s="264">
        <v>0.05</v>
      </c>
      <c r="Q277" s="249">
        <f t="shared" si="25"/>
        <v>19082.721575342464</v>
      </c>
    </row>
    <row r="278" spans="2:17" x14ac:dyDescent="0.25">
      <c r="B278" s="11">
        <v>275</v>
      </c>
      <c r="C278" s="244" t="s">
        <v>2359</v>
      </c>
      <c r="D278" s="259"/>
      <c r="E278" s="259"/>
      <c r="F278" s="152">
        <v>43308</v>
      </c>
      <c r="G278" s="58">
        <v>44513</v>
      </c>
      <c r="H278" s="5">
        <f t="shared" si="28"/>
        <v>3.3013698630136985</v>
      </c>
      <c r="I278" s="106">
        <v>3</v>
      </c>
      <c r="J278" s="87">
        <v>0.05</v>
      </c>
      <c r="K278" s="88">
        <f t="shared" si="24"/>
        <v>0.31666666666666665</v>
      </c>
      <c r="L278" s="248">
        <v>5499.98</v>
      </c>
      <c r="M278" s="248">
        <v>833.29</v>
      </c>
      <c r="N278" s="249">
        <f t="shared" si="26"/>
        <v>5749.8649360730578</v>
      </c>
      <c r="O278" s="249">
        <f t="shared" si="27"/>
        <v>0</v>
      </c>
      <c r="P278" s="264">
        <v>0.05</v>
      </c>
      <c r="Q278" s="249">
        <f t="shared" si="25"/>
        <v>274.99899999999997</v>
      </c>
    </row>
    <row r="279" spans="2:17" x14ac:dyDescent="0.25">
      <c r="B279" s="11">
        <v>276</v>
      </c>
      <c r="C279" s="244" t="s">
        <v>2360</v>
      </c>
      <c r="D279" s="259"/>
      <c r="E279" s="259"/>
      <c r="F279" s="152">
        <v>43340</v>
      </c>
      <c r="G279" s="58">
        <v>44513</v>
      </c>
      <c r="H279" s="5">
        <f t="shared" si="28"/>
        <v>3.2136986301369861</v>
      </c>
      <c r="I279" s="106">
        <v>3</v>
      </c>
      <c r="J279" s="87">
        <v>0.05</v>
      </c>
      <c r="K279" s="88">
        <f t="shared" si="24"/>
        <v>0.31666666666666665</v>
      </c>
      <c r="L279" s="248">
        <v>6499.99</v>
      </c>
      <c r="M279" s="248">
        <v>1165.25</v>
      </c>
      <c r="N279" s="249">
        <f t="shared" si="26"/>
        <v>6614.8528369862997</v>
      </c>
      <c r="O279" s="249">
        <f t="shared" si="27"/>
        <v>0</v>
      </c>
      <c r="P279" s="264">
        <v>0.05</v>
      </c>
      <c r="Q279" s="249">
        <f t="shared" si="25"/>
        <v>324.99950000000001</v>
      </c>
    </row>
    <row r="280" spans="2:17" x14ac:dyDescent="0.25">
      <c r="B280" s="11">
        <v>277</v>
      </c>
      <c r="C280" s="244" t="s">
        <v>2361</v>
      </c>
      <c r="D280" s="259"/>
      <c r="E280" s="259"/>
      <c r="F280" s="152">
        <v>43362</v>
      </c>
      <c r="G280" s="58">
        <v>44513</v>
      </c>
      <c r="H280" s="5">
        <f t="shared" si="28"/>
        <v>3.1534246575342464</v>
      </c>
      <c r="I280" s="11">
        <v>5</v>
      </c>
      <c r="J280" s="87">
        <v>0.05</v>
      </c>
      <c r="K280" s="88">
        <f t="shared" si="24"/>
        <v>0.19</v>
      </c>
      <c r="L280" s="248">
        <v>111200.84</v>
      </c>
      <c r="M280" s="248">
        <v>22057.37</v>
      </c>
      <c r="N280" s="249">
        <f t="shared" si="26"/>
        <v>66626.059450958899</v>
      </c>
      <c r="O280" s="249">
        <f t="shared" si="27"/>
        <v>44574.780549041097</v>
      </c>
      <c r="P280" s="264">
        <v>0.05</v>
      </c>
      <c r="Q280" s="249">
        <f t="shared" si="25"/>
        <v>42346.041521589039</v>
      </c>
    </row>
    <row r="281" spans="2:17" x14ac:dyDescent="0.25">
      <c r="B281" s="11">
        <v>278</v>
      </c>
      <c r="C281" s="244" t="s">
        <v>2362</v>
      </c>
      <c r="D281" s="259"/>
      <c r="E281" s="259"/>
      <c r="F281" s="152">
        <v>43362</v>
      </c>
      <c r="G281" s="58">
        <v>44513</v>
      </c>
      <c r="H281" s="5">
        <f t="shared" si="28"/>
        <v>3.1534246575342464</v>
      </c>
      <c r="I281" s="11">
        <v>5</v>
      </c>
      <c r="J281" s="87">
        <v>0.05</v>
      </c>
      <c r="K281" s="88">
        <f t="shared" si="24"/>
        <v>0.19</v>
      </c>
      <c r="L281" s="248">
        <v>88573.16</v>
      </c>
      <c r="M281" s="248">
        <v>17569.03</v>
      </c>
      <c r="N281" s="249">
        <f t="shared" si="26"/>
        <v>53068.669480547942</v>
      </c>
      <c r="O281" s="249">
        <f t="shared" si="27"/>
        <v>35504.490519452062</v>
      </c>
      <c r="P281" s="264">
        <v>0.05</v>
      </c>
      <c r="Q281" s="249">
        <f t="shared" si="25"/>
        <v>33729.265993479457</v>
      </c>
    </row>
    <row r="282" spans="2:17" x14ac:dyDescent="0.25">
      <c r="B282" s="11">
        <v>279</v>
      </c>
      <c r="C282" s="244" t="s">
        <v>2363</v>
      </c>
      <c r="D282" s="259"/>
      <c r="E282" s="259"/>
      <c r="F282" s="152">
        <v>43462</v>
      </c>
      <c r="G282" s="58">
        <v>44513</v>
      </c>
      <c r="H282" s="5">
        <f t="shared" si="28"/>
        <v>2.8794520547945206</v>
      </c>
      <c r="I282" s="11">
        <v>5</v>
      </c>
      <c r="J282" s="87">
        <v>0.05</v>
      </c>
      <c r="K282" s="88">
        <f t="shared" si="24"/>
        <v>0.19</v>
      </c>
      <c r="L282" s="248">
        <v>68428.2</v>
      </c>
      <c r="M282" s="248">
        <v>19509.849999999999</v>
      </c>
      <c r="N282" s="249">
        <f t="shared" si="26"/>
        <v>37436.78700821918</v>
      </c>
      <c r="O282" s="249">
        <f t="shared" si="27"/>
        <v>30991.412991780817</v>
      </c>
      <c r="P282" s="264">
        <v>0.05</v>
      </c>
      <c r="Q282" s="249">
        <f t="shared" si="25"/>
        <v>29441.842342191776</v>
      </c>
    </row>
    <row r="283" spans="2:17" x14ac:dyDescent="0.25">
      <c r="B283" s="11">
        <v>280</v>
      </c>
      <c r="C283" s="244" t="s">
        <v>2364</v>
      </c>
      <c r="D283" s="259"/>
      <c r="E283" s="259"/>
      <c r="F283" s="152">
        <v>43437</v>
      </c>
      <c r="G283" s="58">
        <v>44513</v>
      </c>
      <c r="H283" s="5">
        <f t="shared" si="28"/>
        <v>2.9479452054794519</v>
      </c>
      <c r="I283" s="11">
        <v>5</v>
      </c>
      <c r="J283" s="87">
        <v>0.05</v>
      </c>
      <c r="K283" s="88">
        <f t="shared" si="24"/>
        <v>0.19</v>
      </c>
      <c r="L283" s="248">
        <v>0</v>
      </c>
      <c r="M283" s="248">
        <v>0</v>
      </c>
      <c r="N283" s="249">
        <f t="shared" si="26"/>
        <v>0</v>
      </c>
      <c r="O283" s="249">
        <f t="shared" si="27"/>
        <v>0</v>
      </c>
      <c r="P283" s="264">
        <v>0.05</v>
      </c>
      <c r="Q283" s="249">
        <f t="shared" si="25"/>
        <v>0</v>
      </c>
    </row>
    <row r="284" spans="2:17" x14ac:dyDescent="0.25">
      <c r="B284" s="11">
        <v>281</v>
      </c>
      <c r="C284" s="244" t="s">
        <v>2365</v>
      </c>
      <c r="D284" s="259"/>
      <c r="E284" s="259"/>
      <c r="F284" s="152">
        <v>43362</v>
      </c>
      <c r="G284" s="58">
        <v>44513</v>
      </c>
      <c r="H284" s="5">
        <f t="shared" si="28"/>
        <v>3.1534246575342464</v>
      </c>
      <c r="I284" s="11">
        <v>5</v>
      </c>
      <c r="J284" s="87">
        <v>0.05</v>
      </c>
      <c r="K284" s="88">
        <f t="shared" si="24"/>
        <v>0.19</v>
      </c>
      <c r="L284" s="248">
        <v>44286.58</v>
      </c>
      <c r="M284" s="248">
        <v>8784.52</v>
      </c>
      <c r="N284" s="249">
        <f t="shared" si="26"/>
        <v>26534.334740273971</v>
      </c>
      <c r="O284" s="249">
        <f t="shared" si="27"/>
        <v>17752.245259726031</v>
      </c>
      <c r="P284" s="264">
        <v>0.05</v>
      </c>
      <c r="Q284" s="249">
        <f t="shared" si="25"/>
        <v>16864.632996739729</v>
      </c>
    </row>
    <row r="285" spans="2:17" x14ac:dyDescent="0.25">
      <c r="B285" s="11">
        <v>282</v>
      </c>
      <c r="C285" s="244" t="s">
        <v>2366</v>
      </c>
      <c r="D285" s="259"/>
      <c r="E285" s="259"/>
      <c r="F285" s="152">
        <v>43468</v>
      </c>
      <c r="G285" s="58">
        <v>44513</v>
      </c>
      <c r="H285" s="5">
        <f t="shared" si="28"/>
        <v>2.8630136986301369</v>
      </c>
      <c r="I285" s="106">
        <v>8</v>
      </c>
      <c r="J285" s="87">
        <v>0.05</v>
      </c>
      <c r="K285" s="88">
        <f t="shared" si="24"/>
        <v>0.11874999999999999</v>
      </c>
      <c r="L285" s="248">
        <v>686760</v>
      </c>
      <c r="M285" s="248">
        <v>199379.91</v>
      </c>
      <c r="N285" s="249">
        <f t="shared" si="26"/>
        <v>233486.64041095888</v>
      </c>
      <c r="O285" s="249">
        <f t="shared" si="27"/>
        <v>453273.35958904109</v>
      </c>
      <c r="P285" s="264">
        <v>0.05</v>
      </c>
      <c r="Q285" s="249">
        <f t="shared" si="25"/>
        <v>430609.69160958903</v>
      </c>
    </row>
    <row r="286" spans="2:17" x14ac:dyDescent="0.25">
      <c r="B286" s="11">
        <v>283</v>
      </c>
      <c r="C286" s="244" t="s">
        <v>2367</v>
      </c>
      <c r="D286" s="259"/>
      <c r="E286" s="259"/>
      <c r="F286" s="152">
        <v>43363</v>
      </c>
      <c r="G286" s="58">
        <v>44513</v>
      </c>
      <c r="H286" s="5">
        <f t="shared" si="28"/>
        <v>3.1506849315068495</v>
      </c>
      <c r="I286" s="11">
        <v>3</v>
      </c>
      <c r="J286" s="87">
        <v>0.05</v>
      </c>
      <c r="K286" s="88">
        <f t="shared" si="24"/>
        <v>0.31666666666666665</v>
      </c>
      <c r="L286" s="248">
        <v>200398.22</v>
      </c>
      <c r="M286" s="248">
        <v>39924.080000000002</v>
      </c>
      <c r="N286" s="249">
        <f t="shared" si="26"/>
        <v>199940.68981735161</v>
      </c>
      <c r="O286" s="249">
        <f t="shared" si="27"/>
        <v>457.53018264839193</v>
      </c>
      <c r="P286" s="264">
        <v>0.05</v>
      </c>
      <c r="Q286" s="249">
        <f t="shared" si="25"/>
        <v>10019.911</v>
      </c>
    </row>
    <row r="287" spans="2:17" x14ac:dyDescent="0.25">
      <c r="B287" s="11">
        <v>284</v>
      </c>
      <c r="C287" s="244" t="s">
        <v>2368</v>
      </c>
      <c r="D287" s="259"/>
      <c r="E287" s="259"/>
      <c r="F287" s="152">
        <v>43379</v>
      </c>
      <c r="G287" s="58">
        <v>44513</v>
      </c>
      <c r="H287" s="5">
        <f t="shared" si="28"/>
        <v>3.106849315068493</v>
      </c>
      <c r="I287" s="11">
        <v>3</v>
      </c>
      <c r="J287" s="87">
        <v>0.05</v>
      </c>
      <c r="K287" s="88">
        <f t="shared" si="24"/>
        <v>0.31666666666666665</v>
      </c>
      <c r="L287" s="248">
        <v>212601.78</v>
      </c>
      <c r="M287" s="248">
        <v>45306.51</v>
      </c>
      <c r="N287" s="249">
        <f t="shared" si="26"/>
        <v>209165.20328219177</v>
      </c>
      <c r="O287" s="249">
        <f t="shared" si="27"/>
        <v>3436.5767178082315</v>
      </c>
      <c r="P287" s="264">
        <v>0.05</v>
      </c>
      <c r="Q287" s="249">
        <f t="shared" si="25"/>
        <v>10630.089</v>
      </c>
    </row>
    <row r="288" spans="2:17" x14ac:dyDescent="0.25">
      <c r="B288" s="11">
        <v>285</v>
      </c>
      <c r="C288" s="244" t="s">
        <v>2369</v>
      </c>
      <c r="D288" s="259"/>
      <c r="E288" s="259"/>
      <c r="F288" s="152">
        <v>43404</v>
      </c>
      <c r="G288" s="58">
        <v>44513</v>
      </c>
      <c r="H288" s="5">
        <f t="shared" si="28"/>
        <v>3.0383561643835617</v>
      </c>
      <c r="I288" s="11">
        <v>3</v>
      </c>
      <c r="J288" s="87">
        <v>0.05</v>
      </c>
      <c r="K288" s="88">
        <f t="shared" si="24"/>
        <v>0.31666666666666665</v>
      </c>
      <c r="L288" s="248">
        <v>31329</v>
      </c>
      <c r="M288" s="248">
        <v>7355.88</v>
      </c>
      <c r="N288" s="249">
        <f t="shared" si="26"/>
        <v>30143.075753424655</v>
      </c>
      <c r="O288" s="249">
        <f t="shared" si="27"/>
        <v>1185.924246575345</v>
      </c>
      <c r="P288" s="264">
        <v>0.05</v>
      </c>
      <c r="Q288" s="249">
        <f t="shared" si="25"/>
        <v>1566.45</v>
      </c>
    </row>
    <row r="289" spans="2:17" x14ac:dyDescent="0.25">
      <c r="B289" s="11">
        <v>286</v>
      </c>
      <c r="C289" s="244" t="s">
        <v>2370</v>
      </c>
      <c r="D289" s="259"/>
      <c r="E289" s="259"/>
      <c r="F289" s="152">
        <v>43404</v>
      </c>
      <c r="G289" s="58">
        <v>44513</v>
      </c>
      <c r="H289" s="5">
        <f t="shared" si="28"/>
        <v>3.0383561643835617</v>
      </c>
      <c r="I289" s="106">
        <v>3</v>
      </c>
      <c r="J289" s="87">
        <v>0.05</v>
      </c>
      <c r="K289" s="88">
        <f t="shared" si="24"/>
        <v>0.31666666666666665</v>
      </c>
      <c r="L289" s="248">
        <v>20060</v>
      </c>
      <c r="M289" s="248">
        <v>4709.9799999999996</v>
      </c>
      <c r="N289" s="249">
        <f t="shared" si="26"/>
        <v>19300.651141552509</v>
      </c>
      <c r="O289" s="249">
        <f t="shared" si="27"/>
        <v>759.34885844749078</v>
      </c>
      <c r="P289" s="264">
        <v>0.05</v>
      </c>
      <c r="Q289" s="249">
        <f t="shared" si="25"/>
        <v>1003</v>
      </c>
    </row>
    <row r="290" spans="2:17" x14ac:dyDescent="0.25">
      <c r="B290" s="11">
        <v>287</v>
      </c>
      <c r="C290" s="244" t="s">
        <v>2371</v>
      </c>
      <c r="D290" s="259"/>
      <c r="E290" s="259"/>
      <c r="F290" s="152">
        <v>43404</v>
      </c>
      <c r="G290" s="58">
        <v>44513</v>
      </c>
      <c r="H290" s="5">
        <f t="shared" si="28"/>
        <v>3.0383561643835617</v>
      </c>
      <c r="I290" s="106">
        <v>3</v>
      </c>
      <c r="J290" s="87">
        <v>0.05</v>
      </c>
      <c r="K290" s="88">
        <f t="shared" si="24"/>
        <v>0.31666666666666665</v>
      </c>
      <c r="L290" s="248">
        <v>4295.2</v>
      </c>
      <c r="M290" s="248">
        <v>1008.49</v>
      </c>
      <c r="N290" s="249">
        <f t="shared" si="26"/>
        <v>4132.6100091324197</v>
      </c>
      <c r="O290" s="249">
        <f t="shared" si="27"/>
        <v>162.58999086758013</v>
      </c>
      <c r="P290" s="264">
        <v>0.05</v>
      </c>
      <c r="Q290" s="249">
        <f t="shared" si="25"/>
        <v>214.76</v>
      </c>
    </row>
    <row r="291" spans="2:17" x14ac:dyDescent="0.25">
      <c r="B291" s="11">
        <v>288</v>
      </c>
      <c r="C291" s="244" t="s">
        <v>2372</v>
      </c>
      <c r="D291" s="259"/>
      <c r="E291" s="259"/>
      <c r="F291" s="152">
        <v>43402</v>
      </c>
      <c r="G291" s="58">
        <v>44513</v>
      </c>
      <c r="H291" s="5">
        <f t="shared" si="28"/>
        <v>3.043835616438356</v>
      </c>
      <c r="I291" s="11">
        <v>8</v>
      </c>
      <c r="J291" s="87">
        <v>0.05</v>
      </c>
      <c r="K291" s="88">
        <f t="shared" si="24"/>
        <v>0.11874999999999999</v>
      </c>
      <c r="L291" s="248">
        <v>12991.8</v>
      </c>
      <c r="M291" s="248">
        <v>3027.86</v>
      </c>
      <c r="N291" s="249">
        <f t="shared" si="26"/>
        <v>4695.957297945205</v>
      </c>
      <c r="O291" s="249">
        <f t="shared" si="27"/>
        <v>8295.8427020547933</v>
      </c>
      <c r="P291" s="264">
        <v>0.05</v>
      </c>
      <c r="Q291" s="249">
        <f t="shared" si="25"/>
        <v>7881.0505669520535</v>
      </c>
    </row>
    <row r="292" spans="2:17" x14ac:dyDescent="0.25">
      <c r="B292" s="11">
        <v>289</v>
      </c>
      <c r="C292" s="244" t="s">
        <v>2373</v>
      </c>
      <c r="D292" s="259"/>
      <c r="E292" s="259"/>
      <c r="F292" s="152">
        <v>43402</v>
      </c>
      <c r="G292" s="58">
        <v>44513</v>
      </c>
      <c r="H292" s="5">
        <f t="shared" si="28"/>
        <v>3.043835616438356</v>
      </c>
      <c r="I292" s="11">
        <v>5</v>
      </c>
      <c r="J292" s="87">
        <v>0.05</v>
      </c>
      <c r="K292" s="88">
        <f t="shared" si="24"/>
        <v>0.19</v>
      </c>
      <c r="L292" s="248">
        <v>95816</v>
      </c>
      <c r="M292" s="248">
        <v>22330.82</v>
      </c>
      <c r="N292" s="249">
        <f t="shared" si="26"/>
        <v>55413.149150684927</v>
      </c>
      <c r="O292" s="249">
        <f t="shared" si="27"/>
        <v>40402.850849315073</v>
      </c>
      <c r="P292" s="264">
        <v>0.05</v>
      </c>
      <c r="Q292" s="249">
        <f t="shared" si="25"/>
        <v>38382.708306849316</v>
      </c>
    </row>
    <row r="293" spans="2:17" x14ac:dyDescent="0.25">
      <c r="B293" s="11">
        <v>290</v>
      </c>
      <c r="C293" s="244" t="s">
        <v>2374</v>
      </c>
      <c r="D293" s="259"/>
      <c r="E293" s="259"/>
      <c r="F293" s="152">
        <v>43402</v>
      </c>
      <c r="G293" s="58">
        <v>44513</v>
      </c>
      <c r="H293" s="5">
        <f t="shared" si="28"/>
        <v>3.043835616438356</v>
      </c>
      <c r="I293" s="11">
        <v>5</v>
      </c>
      <c r="J293" s="87">
        <v>0.05</v>
      </c>
      <c r="K293" s="88">
        <f t="shared" si="24"/>
        <v>0.19</v>
      </c>
      <c r="L293" s="248">
        <v>57879</v>
      </c>
      <c r="M293" s="248">
        <v>13489.24</v>
      </c>
      <c r="N293" s="249">
        <f t="shared" si="26"/>
        <v>33473.090712328762</v>
      </c>
      <c r="O293" s="249">
        <f t="shared" si="27"/>
        <v>24405.909287671238</v>
      </c>
      <c r="P293" s="264">
        <v>0.05</v>
      </c>
      <c r="Q293" s="249">
        <f t="shared" si="25"/>
        <v>23185.613823287676</v>
      </c>
    </row>
    <row r="294" spans="2:17" x14ac:dyDescent="0.25">
      <c r="B294" s="11">
        <v>291</v>
      </c>
      <c r="C294" s="244" t="s">
        <v>2375</v>
      </c>
      <c r="D294" s="259"/>
      <c r="E294" s="259"/>
      <c r="F294" s="152">
        <v>43388</v>
      </c>
      <c r="G294" s="58">
        <v>44513</v>
      </c>
      <c r="H294" s="5">
        <f t="shared" si="28"/>
        <v>3.0821917808219177</v>
      </c>
      <c r="I294" s="11">
        <v>3</v>
      </c>
      <c r="J294" s="87">
        <v>0.05</v>
      </c>
      <c r="K294" s="88">
        <f t="shared" si="24"/>
        <v>0.31666666666666665</v>
      </c>
      <c r="L294" s="248">
        <v>29550</v>
      </c>
      <c r="M294" s="248">
        <v>6527.99</v>
      </c>
      <c r="N294" s="249">
        <f t="shared" si="26"/>
        <v>28841.609589041094</v>
      </c>
      <c r="O294" s="249">
        <f t="shared" si="27"/>
        <v>708.3904109589057</v>
      </c>
      <c r="P294" s="264">
        <v>0.05</v>
      </c>
      <c r="Q294" s="249">
        <f t="shared" si="25"/>
        <v>1477.5</v>
      </c>
    </row>
    <row r="295" spans="2:17" x14ac:dyDescent="0.25">
      <c r="B295" s="11">
        <v>292</v>
      </c>
      <c r="C295" s="244" t="s">
        <v>2376</v>
      </c>
      <c r="D295" s="259"/>
      <c r="E295" s="259"/>
      <c r="F295" s="152">
        <v>43539</v>
      </c>
      <c r="G295" s="58">
        <v>44513</v>
      </c>
      <c r="H295" s="5">
        <f t="shared" si="28"/>
        <v>2.6684931506849314</v>
      </c>
      <c r="I295" s="11">
        <v>5</v>
      </c>
      <c r="J295" s="87">
        <v>0.05</v>
      </c>
      <c r="K295" s="88">
        <f t="shared" si="24"/>
        <v>0.19</v>
      </c>
      <c r="L295" s="248">
        <v>280250</v>
      </c>
      <c r="M295" s="248">
        <v>98624.97</v>
      </c>
      <c r="N295" s="249">
        <f t="shared" si="26"/>
        <v>142090.5890410959</v>
      </c>
      <c r="O295" s="249">
        <f t="shared" si="27"/>
        <v>138159.4109589041</v>
      </c>
      <c r="P295" s="264">
        <v>0.05</v>
      </c>
      <c r="Q295" s="249">
        <f t="shared" si="25"/>
        <v>131251.44041095889</v>
      </c>
    </row>
    <row r="296" spans="2:17" x14ac:dyDescent="0.25">
      <c r="B296" s="11">
        <v>293</v>
      </c>
      <c r="C296" s="244" t="s">
        <v>2377</v>
      </c>
      <c r="D296" s="259"/>
      <c r="E296" s="259"/>
      <c r="F296" s="152">
        <v>43539</v>
      </c>
      <c r="G296" s="58">
        <v>44513</v>
      </c>
      <c r="H296" s="5">
        <f t="shared" si="28"/>
        <v>2.6684931506849314</v>
      </c>
      <c r="I296" s="11">
        <v>5</v>
      </c>
      <c r="J296" s="87">
        <v>0.05</v>
      </c>
      <c r="K296" s="88">
        <f t="shared" si="24"/>
        <v>0.19</v>
      </c>
      <c r="L296" s="248">
        <v>218300</v>
      </c>
      <c r="M296" s="248">
        <v>76823.66</v>
      </c>
      <c r="N296" s="249">
        <f t="shared" si="26"/>
        <v>110681.0904109589</v>
      </c>
      <c r="O296" s="249">
        <f t="shared" si="27"/>
        <v>107618.9095890411</v>
      </c>
      <c r="P296" s="264">
        <v>0.05</v>
      </c>
      <c r="Q296" s="249">
        <f t="shared" si="25"/>
        <v>102237.96410958904</v>
      </c>
    </row>
    <row r="297" spans="2:17" x14ac:dyDescent="0.25">
      <c r="B297" s="11">
        <v>294</v>
      </c>
      <c r="C297" s="244" t="s">
        <v>2378</v>
      </c>
      <c r="D297" s="259"/>
      <c r="E297" s="259"/>
      <c r="F297" s="152">
        <v>43425</v>
      </c>
      <c r="G297" s="58">
        <v>44513</v>
      </c>
      <c r="H297" s="5">
        <f t="shared" si="28"/>
        <v>2.9808219178082194</v>
      </c>
      <c r="I297" s="11">
        <v>3</v>
      </c>
      <c r="J297" s="87">
        <v>0.05</v>
      </c>
      <c r="K297" s="88">
        <f t="shared" si="24"/>
        <v>0.31666666666666665</v>
      </c>
      <c r="L297" s="248">
        <v>400796.44</v>
      </c>
      <c r="M297" s="248">
        <v>101406.99</v>
      </c>
      <c r="N297" s="249">
        <f t="shared" si="26"/>
        <v>378322.55742831051</v>
      </c>
      <c r="O297" s="249">
        <f t="shared" si="27"/>
        <v>22473.882571689493</v>
      </c>
      <c r="P297" s="264">
        <v>0.05</v>
      </c>
      <c r="Q297" s="249">
        <f t="shared" si="25"/>
        <v>21350.188443105017</v>
      </c>
    </row>
    <row r="298" spans="2:17" x14ac:dyDescent="0.25">
      <c r="B298" s="11">
        <v>295</v>
      </c>
      <c r="C298" s="244" t="s">
        <v>2379</v>
      </c>
      <c r="D298" s="259"/>
      <c r="E298" s="259"/>
      <c r="F298" s="152">
        <v>43348</v>
      </c>
      <c r="G298" s="58">
        <v>44513</v>
      </c>
      <c r="H298" s="5">
        <f t="shared" si="28"/>
        <v>3.1917808219178081</v>
      </c>
      <c r="I298" s="11">
        <v>3</v>
      </c>
      <c r="J298" s="87">
        <v>0.05</v>
      </c>
      <c r="K298" s="88">
        <f t="shared" si="24"/>
        <v>0.31666666666666665</v>
      </c>
      <c r="L298" s="248">
        <v>6500</v>
      </c>
      <c r="M298" s="248">
        <v>1210.3699999999999</v>
      </c>
      <c r="N298" s="249">
        <f t="shared" si="26"/>
        <v>6569.7488584474886</v>
      </c>
      <c r="O298" s="249">
        <f t="shared" si="27"/>
        <v>0</v>
      </c>
      <c r="P298" s="264">
        <v>0.05</v>
      </c>
      <c r="Q298" s="249">
        <f t="shared" si="25"/>
        <v>325</v>
      </c>
    </row>
    <row r="299" spans="2:17" x14ac:dyDescent="0.25">
      <c r="B299" s="11">
        <v>296</v>
      </c>
      <c r="C299" s="244" t="s">
        <v>2380</v>
      </c>
      <c r="D299" s="259"/>
      <c r="E299" s="259"/>
      <c r="F299" s="152">
        <v>43530</v>
      </c>
      <c r="G299" s="58">
        <v>44513</v>
      </c>
      <c r="H299" s="5">
        <f t="shared" si="28"/>
        <v>2.6931506849315068</v>
      </c>
      <c r="I299" s="106">
        <v>3</v>
      </c>
      <c r="J299" s="87">
        <v>0.05</v>
      </c>
      <c r="K299" s="88">
        <f t="shared" si="24"/>
        <v>0.31666666666666665</v>
      </c>
      <c r="L299" s="248">
        <v>21700.2</v>
      </c>
      <c r="M299" s="248">
        <v>7467.25</v>
      </c>
      <c r="N299" s="249">
        <f t="shared" si="26"/>
        <v>18506.604356164382</v>
      </c>
      <c r="O299" s="249">
        <f t="shared" si="27"/>
        <v>3193.5956438356188</v>
      </c>
      <c r="P299" s="264">
        <v>0.05</v>
      </c>
      <c r="Q299" s="249">
        <f t="shared" si="25"/>
        <v>3033.9158616438376</v>
      </c>
    </row>
    <row r="300" spans="2:17" x14ac:dyDescent="0.25">
      <c r="B300" s="11">
        <v>297</v>
      </c>
      <c r="C300" s="244" t="s">
        <v>2381</v>
      </c>
      <c r="D300" s="259"/>
      <c r="E300" s="259"/>
      <c r="F300" s="152">
        <v>43539</v>
      </c>
      <c r="G300" s="58">
        <v>44513</v>
      </c>
      <c r="H300" s="5">
        <f t="shared" si="28"/>
        <v>2.6684931506849314</v>
      </c>
      <c r="I300" s="11">
        <v>5</v>
      </c>
      <c r="J300" s="87">
        <v>0.05</v>
      </c>
      <c r="K300" s="88">
        <f t="shared" si="24"/>
        <v>0.19</v>
      </c>
      <c r="L300" s="248">
        <v>873200</v>
      </c>
      <c r="M300" s="248">
        <v>307294.63</v>
      </c>
      <c r="N300" s="249">
        <f t="shared" si="26"/>
        <v>442724.36164383561</v>
      </c>
      <c r="O300" s="249">
        <f t="shared" si="27"/>
        <v>430475.63835616439</v>
      </c>
      <c r="P300" s="264">
        <v>0.05</v>
      </c>
      <c r="Q300" s="249">
        <f t="shared" si="25"/>
        <v>408951.85643835616</v>
      </c>
    </row>
    <row r="301" spans="2:17" x14ac:dyDescent="0.25">
      <c r="B301" s="11">
        <v>298</v>
      </c>
      <c r="C301" s="244" t="s">
        <v>2382</v>
      </c>
      <c r="D301" s="259"/>
      <c r="E301" s="259"/>
      <c r="F301" s="152">
        <v>43539</v>
      </c>
      <c r="G301" s="58">
        <v>44513</v>
      </c>
      <c r="H301" s="5">
        <f t="shared" si="28"/>
        <v>2.6684931506849314</v>
      </c>
      <c r="I301" s="11">
        <v>5</v>
      </c>
      <c r="J301" s="87">
        <v>0.05</v>
      </c>
      <c r="K301" s="88">
        <f t="shared" si="24"/>
        <v>0.19</v>
      </c>
      <c r="L301" s="248">
        <v>896800</v>
      </c>
      <c r="M301" s="248">
        <v>315599.89</v>
      </c>
      <c r="N301" s="249">
        <f t="shared" si="26"/>
        <v>454689.88493150688</v>
      </c>
      <c r="O301" s="249">
        <f t="shared" si="27"/>
        <v>442110.11506849312</v>
      </c>
      <c r="P301" s="264">
        <v>0.05</v>
      </c>
      <c r="Q301" s="249">
        <f t="shared" si="25"/>
        <v>420004.60931506846</v>
      </c>
    </row>
    <row r="302" spans="2:17" x14ac:dyDescent="0.25">
      <c r="B302" s="11">
        <v>299</v>
      </c>
      <c r="C302" s="244" t="s">
        <v>2383</v>
      </c>
      <c r="D302" s="259"/>
      <c r="E302" s="259"/>
      <c r="F302" s="152">
        <v>43523</v>
      </c>
      <c r="G302" s="58">
        <v>44513</v>
      </c>
      <c r="H302" s="5">
        <f t="shared" si="28"/>
        <v>2.7123287671232879</v>
      </c>
      <c r="I302" s="106">
        <v>3</v>
      </c>
      <c r="J302" s="87">
        <v>0.05</v>
      </c>
      <c r="K302" s="88">
        <f t="shared" si="24"/>
        <v>0.31666666666666665</v>
      </c>
      <c r="L302" s="248">
        <v>173270.55</v>
      </c>
      <c r="M302" s="248">
        <v>58571.78</v>
      </c>
      <c r="N302" s="249">
        <f t="shared" si="26"/>
        <v>148822.78746575341</v>
      </c>
      <c r="O302" s="249">
        <f t="shared" si="27"/>
        <v>24447.762534246576</v>
      </c>
      <c r="P302" s="264">
        <v>0.05</v>
      </c>
      <c r="Q302" s="249">
        <f t="shared" si="25"/>
        <v>23225.374407534247</v>
      </c>
    </row>
    <row r="303" spans="2:17" x14ac:dyDescent="0.25">
      <c r="B303" s="11">
        <v>300</v>
      </c>
      <c r="C303" s="244" t="s">
        <v>2384</v>
      </c>
      <c r="D303" s="259"/>
      <c r="E303" s="259"/>
      <c r="F303" s="152">
        <v>43536</v>
      </c>
      <c r="G303" s="58">
        <v>44513</v>
      </c>
      <c r="H303" s="5">
        <f t="shared" si="28"/>
        <v>2.6767123287671235</v>
      </c>
      <c r="I303" s="11">
        <v>5</v>
      </c>
      <c r="J303" s="87">
        <v>0.05</v>
      </c>
      <c r="K303" s="88">
        <f t="shared" si="24"/>
        <v>0.19</v>
      </c>
      <c r="L303" s="248">
        <v>130980</v>
      </c>
      <c r="M303" s="248">
        <v>45753.29</v>
      </c>
      <c r="N303" s="249">
        <f t="shared" si="26"/>
        <v>66613.198356164386</v>
      </c>
      <c r="O303" s="249">
        <f t="shared" si="27"/>
        <v>64366.801643835614</v>
      </c>
      <c r="P303" s="264">
        <v>0.05</v>
      </c>
      <c r="Q303" s="249">
        <f t="shared" si="25"/>
        <v>61148.461561643831</v>
      </c>
    </row>
    <row r="304" spans="2:17" x14ac:dyDescent="0.25">
      <c r="B304" s="11">
        <v>301</v>
      </c>
      <c r="C304" s="244" t="s">
        <v>2385</v>
      </c>
      <c r="D304" s="259"/>
      <c r="E304" s="259"/>
      <c r="F304" s="152">
        <v>43550</v>
      </c>
      <c r="G304" s="58">
        <v>44513</v>
      </c>
      <c r="H304" s="5">
        <f t="shared" si="28"/>
        <v>2.6383561643835618</v>
      </c>
      <c r="I304" s="11">
        <v>5</v>
      </c>
      <c r="J304" s="87">
        <v>0.05</v>
      </c>
      <c r="K304" s="88">
        <f t="shared" si="24"/>
        <v>0.19</v>
      </c>
      <c r="L304" s="248">
        <v>76140</v>
      </c>
      <c r="M304" s="248">
        <v>27521.65</v>
      </c>
      <c r="N304" s="249">
        <f t="shared" si="26"/>
        <v>38168.043287671237</v>
      </c>
      <c r="O304" s="249">
        <f t="shared" si="27"/>
        <v>37971.956712328763</v>
      </c>
      <c r="P304" s="264">
        <v>0.05</v>
      </c>
      <c r="Q304" s="249">
        <f t="shared" si="25"/>
        <v>36073.358876712322</v>
      </c>
    </row>
    <row r="305" spans="2:17" x14ac:dyDescent="0.25">
      <c r="B305" s="11">
        <v>302</v>
      </c>
      <c r="C305" s="244" t="s">
        <v>2386</v>
      </c>
      <c r="D305" s="259"/>
      <c r="E305" s="259"/>
      <c r="F305" s="152">
        <v>43550</v>
      </c>
      <c r="G305" s="58">
        <v>44513</v>
      </c>
      <c r="H305" s="5">
        <f t="shared" si="28"/>
        <v>2.6383561643835618</v>
      </c>
      <c r="I305" s="11">
        <v>3</v>
      </c>
      <c r="J305" s="87">
        <v>0.05</v>
      </c>
      <c r="K305" s="88">
        <f t="shared" si="24"/>
        <v>0.31666666666666665</v>
      </c>
      <c r="L305" s="248">
        <v>198754.48</v>
      </c>
      <c r="M305" s="248">
        <v>71842.03</v>
      </c>
      <c r="N305" s="249">
        <f t="shared" si="26"/>
        <v>166055.28404383562</v>
      </c>
      <c r="O305" s="249">
        <f t="shared" si="27"/>
        <v>32699.195956164389</v>
      </c>
      <c r="P305" s="264">
        <v>0.05</v>
      </c>
      <c r="Q305" s="249">
        <f t="shared" si="25"/>
        <v>31064.236158356169</v>
      </c>
    </row>
    <row r="306" spans="2:17" x14ac:dyDescent="0.25">
      <c r="B306" s="11">
        <v>303</v>
      </c>
      <c r="C306" s="244" t="s">
        <v>2387</v>
      </c>
      <c r="D306" s="259"/>
      <c r="E306" s="259"/>
      <c r="F306" s="152">
        <v>43591</v>
      </c>
      <c r="G306" s="58">
        <v>44513</v>
      </c>
      <c r="H306" s="5">
        <f t="shared" si="28"/>
        <v>2.526027397260274</v>
      </c>
      <c r="I306" s="106">
        <v>3</v>
      </c>
      <c r="J306" s="87">
        <v>0.05</v>
      </c>
      <c r="K306" s="88">
        <f t="shared" si="24"/>
        <v>0.31666666666666665</v>
      </c>
      <c r="L306" s="248">
        <v>14089.2</v>
      </c>
      <c r="M306" s="248">
        <v>5587.41</v>
      </c>
      <c r="N306" s="249">
        <f t="shared" si="26"/>
        <v>11270.073315068494</v>
      </c>
      <c r="O306" s="249">
        <f t="shared" si="27"/>
        <v>2819.126684931507</v>
      </c>
      <c r="P306" s="264">
        <v>0.05</v>
      </c>
      <c r="Q306" s="249">
        <f t="shared" si="25"/>
        <v>2678.1703506849317</v>
      </c>
    </row>
    <row r="307" spans="2:17" x14ac:dyDescent="0.25">
      <c r="B307" s="11">
        <v>304</v>
      </c>
      <c r="C307" s="244" t="s">
        <v>2388</v>
      </c>
      <c r="D307" s="259"/>
      <c r="E307" s="259"/>
      <c r="F307" s="152">
        <v>43650</v>
      </c>
      <c r="G307" s="58">
        <v>44513</v>
      </c>
      <c r="H307" s="5">
        <f t="shared" si="28"/>
        <v>2.3643835616438356</v>
      </c>
      <c r="I307" s="106">
        <v>3</v>
      </c>
      <c r="J307" s="87">
        <v>0.05</v>
      </c>
      <c r="K307" s="88">
        <f t="shared" si="24"/>
        <v>0.31666666666666665</v>
      </c>
      <c r="L307" s="248">
        <v>48026</v>
      </c>
      <c r="M307" s="248">
        <v>21501.74</v>
      </c>
      <c r="N307" s="249">
        <f t="shared" si="26"/>
        <v>35958.09689497717</v>
      </c>
      <c r="O307" s="249">
        <f t="shared" si="27"/>
        <v>12067.90310502283</v>
      </c>
      <c r="P307" s="264">
        <v>0.05</v>
      </c>
      <c r="Q307" s="249">
        <f t="shared" si="25"/>
        <v>11464.507949771687</v>
      </c>
    </row>
    <row r="308" spans="2:17" x14ac:dyDescent="0.25">
      <c r="B308" s="11">
        <v>305</v>
      </c>
      <c r="C308" s="244" t="s">
        <v>2389</v>
      </c>
      <c r="D308" s="259"/>
      <c r="E308" s="259"/>
      <c r="F308" s="152">
        <v>43650</v>
      </c>
      <c r="G308" s="58">
        <v>44513</v>
      </c>
      <c r="H308" s="5">
        <f t="shared" si="28"/>
        <v>2.3643835616438356</v>
      </c>
      <c r="I308" s="106">
        <v>3</v>
      </c>
      <c r="J308" s="87">
        <v>0.05</v>
      </c>
      <c r="K308" s="88">
        <f t="shared" si="24"/>
        <v>0.31666666666666665</v>
      </c>
      <c r="L308" s="248">
        <v>59693.84</v>
      </c>
      <c r="M308" s="248">
        <v>26725.55</v>
      </c>
      <c r="N308" s="249">
        <f t="shared" si="26"/>
        <v>44694.0591086758</v>
      </c>
      <c r="O308" s="249">
        <f t="shared" si="27"/>
        <v>14999.780891324197</v>
      </c>
      <c r="P308" s="264">
        <v>0.05</v>
      </c>
      <c r="Q308" s="249">
        <f t="shared" si="25"/>
        <v>14249.791846757986</v>
      </c>
    </row>
    <row r="309" spans="2:17" x14ac:dyDescent="0.25">
      <c r="B309" s="11">
        <v>306</v>
      </c>
      <c r="C309" s="244" t="s">
        <v>2390</v>
      </c>
      <c r="D309" s="259"/>
      <c r="E309" s="259"/>
      <c r="F309" s="152">
        <v>43731</v>
      </c>
      <c r="G309" s="58">
        <v>44513</v>
      </c>
      <c r="H309" s="5">
        <f t="shared" si="28"/>
        <v>2.1424657534246574</v>
      </c>
      <c r="I309" s="106">
        <v>3</v>
      </c>
      <c r="J309" s="87">
        <v>0.05</v>
      </c>
      <c r="K309" s="88">
        <f t="shared" ref="K309:K372" si="29">(1-J309)/I309</f>
        <v>0.31666666666666665</v>
      </c>
      <c r="L309" s="248">
        <v>5487</v>
      </c>
      <c r="M309" s="248">
        <v>2841.7</v>
      </c>
      <c r="N309" s="249">
        <f t="shared" si="26"/>
        <v>3722.6413698630131</v>
      </c>
      <c r="O309" s="249">
        <f t="shared" si="27"/>
        <v>1764.3586301369869</v>
      </c>
      <c r="P309" s="264">
        <v>0.05</v>
      </c>
      <c r="Q309" s="249">
        <f t="shared" si="25"/>
        <v>1676.1406986301374</v>
      </c>
    </row>
    <row r="310" spans="2:17" x14ac:dyDescent="0.25">
      <c r="B310" s="11">
        <v>307</v>
      </c>
      <c r="C310" s="244" t="s">
        <v>2391</v>
      </c>
      <c r="D310" s="259"/>
      <c r="E310" s="259"/>
      <c r="F310" s="152">
        <v>43670</v>
      </c>
      <c r="G310" s="58">
        <v>44513</v>
      </c>
      <c r="H310" s="5">
        <f t="shared" si="28"/>
        <v>2.3095890410958906</v>
      </c>
      <c r="I310" s="106">
        <v>3</v>
      </c>
      <c r="J310" s="87">
        <v>0.05</v>
      </c>
      <c r="K310" s="88">
        <f t="shared" si="29"/>
        <v>0.31666666666666665</v>
      </c>
      <c r="L310" s="248">
        <v>129999.99</v>
      </c>
      <c r="M310" s="248">
        <v>60455.44</v>
      </c>
      <c r="N310" s="249">
        <f t="shared" si="26"/>
        <v>95078.074878082203</v>
      </c>
      <c r="O310" s="249">
        <f t="shared" si="27"/>
        <v>34921.915121917802</v>
      </c>
      <c r="P310" s="264">
        <v>0.05</v>
      </c>
      <c r="Q310" s="249">
        <f t="shared" si="25"/>
        <v>33175.81936582191</v>
      </c>
    </row>
    <row r="311" spans="2:17" x14ac:dyDescent="0.25">
      <c r="B311" s="11">
        <v>308</v>
      </c>
      <c r="C311" s="244" t="s">
        <v>2392</v>
      </c>
      <c r="D311" s="259"/>
      <c r="E311" s="259"/>
      <c r="F311" s="152">
        <v>43670</v>
      </c>
      <c r="G311" s="58">
        <v>44513</v>
      </c>
      <c r="H311" s="5">
        <f t="shared" si="28"/>
        <v>2.3095890410958906</v>
      </c>
      <c r="I311" s="11">
        <v>3</v>
      </c>
      <c r="J311" s="87">
        <v>0.05</v>
      </c>
      <c r="K311" s="88">
        <f t="shared" si="29"/>
        <v>0.31666666666666665</v>
      </c>
      <c r="L311" s="248">
        <v>8199.99</v>
      </c>
      <c r="M311" s="248">
        <v>4791.87</v>
      </c>
      <c r="N311" s="249">
        <f t="shared" si="26"/>
        <v>5997.2255630136988</v>
      </c>
      <c r="O311" s="249">
        <f t="shared" si="27"/>
        <v>2202.764436986301</v>
      </c>
      <c r="P311" s="264">
        <v>0.05</v>
      </c>
      <c r="Q311" s="249">
        <f t="shared" si="25"/>
        <v>2092.626215136986</v>
      </c>
    </row>
    <row r="312" spans="2:17" x14ac:dyDescent="0.25">
      <c r="B312" s="11">
        <v>309</v>
      </c>
      <c r="C312" s="244" t="s">
        <v>2393</v>
      </c>
      <c r="D312" s="259"/>
      <c r="E312" s="259"/>
      <c r="F312" s="152">
        <v>43683</v>
      </c>
      <c r="G312" s="58">
        <v>44513</v>
      </c>
      <c r="H312" s="5">
        <f t="shared" si="28"/>
        <v>2.2739726027397262</v>
      </c>
      <c r="I312" s="11">
        <v>5</v>
      </c>
      <c r="J312" s="87">
        <v>0.05</v>
      </c>
      <c r="K312" s="88">
        <f t="shared" si="29"/>
        <v>0.19</v>
      </c>
      <c r="L312" s="248">
        <v>84000</v>
      </c>
      <c r="M312" s="248">
        <v>40009.760000000002</v>
      </c>
      <c r="N312" s="249">
        <f t="shared" si="26"/>
        <v>36292.602739726033</v>
      </c>
      <c r="O312" s="249">
        <f t="shared" si="27"/>
        <v>47707.397260273967</v>
      </c>
      <c r="P312" s="264">
        <v>0.05</v>
      </c>
      <c r="Q312" s="249">
        <f t="shared" si="25"/>
        <v>45322.027397260266</v>
      </c>
    </row>
    <row r="313" spans="2:17" x14ac:dyDescent="0.25">
      <c r="B313" s="11">
        <v>310</v>
      </c>
      <c r="C313" s="244" t="s">
        <v>2394</v>
      </c>
      <c r="D313" s="259"/>
      <c r="E313" s="259"/>
      <c r="F313" s="152">
        <v>43735</v>
      </c>
      <c r="G313" s="58">
        <v>44513</v>
      </c>
      <c r="H313" s="5">
        <f t="shared" si="28"/>
        <v>2.1315068493150684</v>
      </c>
      <c r="I313" s="106">
        <v>3</v>
      </c>
      <c r="J313" s="87">
        <v>0.05</v>
      </c>
      <c r="K313" s="88">
        <f t="shared" si="29"/>
        <v>0.31666666666666665</v>
      </c>
      <c r="L313" s="248">
        <v>16600</v>
      </c>
      <c r="M313" s="248">
        <v>8654.59</v>
      </c>
      <c r="N313" s="249">
        <f t="shared" si="26"/>
        <v>11204.62100456621</v>
      </c>
      <c r="O313" s="249">
        <f t="shared" si="27"/>
        <v>5395.3789954337899</v>
      </c>
      <c r="P313" s="264">
        <v>0.05</v>
      </c>
      <c r="Q313" s="249">
        <f t="shared" si="25"/>
        <v>5125.6100456620998</v>
      </c>
    </row>
    <row r="314" spans="2:17" x14ac:dyDescent="0.25">
      <c r="B314" s="11">
        <v>311</v>
      </c>
      <c r="C314" s="244" t="s">
        <v>2395</v>
      </c>
      <c r="D314" s="259"/>
      <c r="E314" s="259"/>
      <c r="F314" s="152">
        <v>43820</v>
      </c>
      <c r="G314" s="58">
        <v>44513</v>
      </c>
      <c r="H314" s="5">
        <f t="shared" si="28"/>
        <v>1.8986301369863015</v>
      </c>
      <c r="I314" s="11">
        <v>3</v>
      </c>
      <c r="J314" s="87">
        <v>0.05</v>
      </c>
      <c r="K314" s="88">
        <f t="shared" si="29"/>
        <v>0.31666666666666665</v>
      </c>
      <c r="L314" s="248">
        <v>25370</v>
      </c>
      <c r="M314" s="248">
        <v>15094.97</v>
      </c>
      <c r="N314" s="249">
        <f t="shared" si="26"/>
        <v>15253.27808219178</v>
      </c>
      <c r="O314" s="249">
        <f t="shared" si="27"/>
        <v>10116.72191780822</v>
      </c>
      <c r="P314" s="264">
        <v>0.05</v>
      </c>
      <c r="Q314" s="249">
        <f t="shared" si="25"/>
        <v>9610.8858219178073</v>
      </c>
    </row>
    <row r="315" spans="2:17" x14ac:dyDescent="0.25">
      <c r="B315" s="11">
        <v>312</v>
      </c>
      <c r="C315" s="244" t="s">
        <v>2396</v>
      </c>
      <c r="D315" s="259"/>
      <c r="E315" s="259"/>
      <c r="F315" s="152">
        <v>43759</v>
      </c>
      <c r="G315" s="58">
        <v>44513</v>
      </c>
      <c r="H315" s="5">
        <f t="shared" si="28"/>
        <v>2.0657534246575344</v>
      </c>
      <c r="I315" s="11">
        <v>5</v>
      </c>
      <c r="J315" s="87">
        <v>0.05</v>
      </c>
      <c r="K315" s="88">
        <f t="shared" si="29"/>
        <v>0.19</v>
      </c>
      <c r="L315" s="248">
        <v>279365</v>
      </c>
      <c r="M315" s="248">
        <v>146666.63</v>
      </c>
      <c r="N315" s="249">
        <f t="shared" si="26"/>
        <v>109648.84904109591</v>
      </c>
      <c r="O315" s="249">
        <f t="shared" si="27"/>
        <v>169716.15095890409</v>
      </c>
      <c r="P315" s="264">
        <v>0.05</v>
      </c>
      <c r="Q315" s="249">
        <f t="shared" si="25"/>
        <v>161230.34341095889</v>
      </c>
    </row>
    <row r="316" spans="2:17" x14ac:dyDescent="0.25">
      <c r="B316" s="11">
        <v>313</v>
      </c>
      <c r="C316" s="244" t="s">
        <v>2397</v>
      </c>
      <c r="D316" s="259"/>
      <c r="E316" s="259"/>
      <c r="F316" s="152">
        <v>43897</v>
      </c>
      <c r="G316" s="58">
        <v>44513</v>
      </c>
      <c r="H316" s="5">
        <f t="shared" si="28"/>
        <v>1.6876712328767123</v>
      </c>
      <c r="I316" s="106">
        <v>3</v>
      </c>
      <c r="J316" s="87">
        <v>0.05</v>
      </c>
      <c r="K316" s="88">
        <f t="shared" si="29"/>
        <v>0.31666666666666665</v>
      </c>
      <c r="L316" s="248">
        <v>102660</v>
      </c>
      <c r="M316" s="248">
        <v>67928.36</v>
      </c>
      <c r="N316" s="249">
        <f t="shared" si="26"/>
        <v>54864.504109589041</v>
      </c>
      <c r="O316" s="249">
        <f t="shared" si="27"/>
        <v>47795.495890410959</v>
      </c>
      <c r="P316" s="264">
        <v>0.05</v>
      </c>
      <c r="Q316" s="249">
        <f t="shared" ref="Q316:Q379" si="30">IF(M316&lt;=0,0,IF(O316&lt;=J316*L316,J316*L316,O316*(1-P316)))</f>
        <v>45405.721095890411</v>
      </c>
    </row>
    <row r="317" spans="2:17" x14ac:dyDescent="0.25">
      <c r="B317" s="11">
        <v>314</v>
      </c>
      <c r="C317" s="244" t="s">
        <v>2398</v>
      </c>
      <c r="D317" s="259"/>
      <c r="E317" s="259"/>
      <c r="F317" s="152">
        <v>43987</v>
      </c>
      <c r="G317" s="58">
        <v>44513</v>
      </c>
      <c r="H317" s="5">
        <f t="shared" si="28"/>
        <v>1.441095890410959</v>
      </c>
      <c r="I317" s="11">
        <v>3</v>
      </c>
      <c r="J317" s="87">
        <v>0.05</v>
      </c>
      <c r="K317" s="88">
        <f t="shared" si="29"/>
        <v>0.31666666666666665</v>
      </c>
      <c r="L317" s="248">
        <v>108606.02</v>
      </c>
      <c r="M317" s="248">
        <v>80338.7</v>
      </c>
      <c r="N317" s="249">
        <f t="shared" si="26"/>
        <v>49562.034880365296</v>
      </c>
      <c r="O317" s="249">
        <f t="shared" si="27"/>
        <v>59043.985119634708</v>
      </c>
      <c r="P317" s="264">
        <v>0.05</v>
      </c>
      <c r="Q317" s="249">
        <f t="shared" si="30"/>
        <v>56091.785863652971</v>
      </c>
    </row>
    <row r="318" spans="2:17" x14ac:dyDescent="0.25">
      <c r="B318" s="11">
        <v>315</v>
      </c>
      <c r="C318" s="244" t="s">
        <v>2399</v>
      </c>
      <c r="D318" s="259"/>
      <c r="E318" s="259"/>
      <c r="F318" s="152">
        <v>43984</v>
      </c>
      <c r="G318" s="58">
        <v>44513</v>
      </c>
      <c r="H318" s="5">
        <f t="shared" si="28"/>
        <v>1.4493150684931506</v>
      </c>
      <c r="I318" s="11">
        <v>5</v>
      </c>
      <c r="J318" s="87">
        <v>0.05</v>
      </c>
      <c r="K318" s="88">
        <f t="shared" si="29"/>
        <v>0.19</v>
      </c>
      <c r="L318" s="248">
        <v>1005360</v>
      </c>
      <c r="M318" s="248">
        <v>741074.27</v>
      </c>
      <c r="N318" s="249">
        <f t="shared" si="26"/>
        <v>276845.84547945205</v>
      </c>
      <c r="O318" s="249">
        <f t="shared" si="27"/>
        <v>728514.15452054795</v>
      </c>
      <c r="P318" s="264">
        <v>0.05</v>
      </c>
      <c r="Q318" s="249">
        <f t="shared" si="30"/>
        <v>692088.44679452048</v>
      </c>
    </row>
    <row r="319" spans="2:17" x14ac:dyDescent="0.25">
      <c r="B319" s="11">
        <v>316</v>
      </c>
      <c r="C319" s="244" t="s">
        <v>2400</v>
      </c>
      <c r="D319" s="259"/>
      <c r="E319" s="259"/>
      <c r="F319" s="152">
        <v>43909</v>
      </c>
      <c r="G319" s="58">
        <v>44513</v>
      </c>
      <c r="H319" s="5">
        <f t="shared" si="28"/>
        <v>1.6547945205479453</v>
      </c>
      <c r="I319" s="11">
        <v>3</v>
      </c>
      <c r="J319" s="87">
        <v>0.05</v>
      </c>
      <c r="K319" s="88">
        <f t="shared" si="29"/>
        <v>0.31666666666666665</v>
      </c>
      <c r="L319" s="248">
        <v>33015.22</v>
      </c>
      <c r="M319" s="248">
        <v>22188.71</v>
      </c>
      <c r="N319" s="249">
        <f t="shared" si="26"/>
        <v>17300.578297716896</v>
      </c>
      <c r="O319" s="249">
        <f t="shared" si="27"/>
        <v>15714.641702283105</v>
      </c>
      <c r="P319" s="264">
        <v>0.05</v>
      </c>
      <c r="Q319" s="249">
        <f t="shared" si="30"/>
        <v>14928.909617168949</v>
      </c>
    </row>
    <row r="320" spans="2:17" x14ac:dyDescent="0.25">
      <c r="B320" s="11">
        <v>317</v>
      </c>
      <c r="C320" s="244" t="s">
        <v>2401</v>
      </c>
      <c r="D320" s="259"/>
      <c r="E320" s="259"/>
      <c r="F320" s="152">
        <v>43864</v>
      </c>
      <c r="G320" s="58">
        <v>44513</v>
      </c>
      <c r="H320" s="5">
        <f t="shared" si="28"/>
        <v>1.7780821917808218</v>
      </c>
      <c r="I320" s="106">
        <v>3</v>
      </c>
      <c r="J320" s="87">
        <v>0.05</v>
      </c>
      <c r="K320" s="88">
        <f t="shared" si="29"/>
        <v>0.31666666666666665</v>
      </c>
      <c r="L320" s="248">
        <v>9735</v>
      </c>
      <c r="M320" s="248">
        <v>5885.01</v>
      </c>
      <c r="N320" s="249">
        <f t="shared" si="26"/>
        <v>5481.3828767123287</v>
      </c>
      <c r="O320" s="249">
        <f t="shared" si="27"/>
        <v>4253.6171232876713</v>
      </c>
      <c r="P320" s="264">
        <v>0.05</v>
      </c>
      <c r="Q320" s="249">
        <f t="shared" si="30"/>
        <v>4040.9362671232875</v>
      </c>
    </row>
    <row r="321" spans="2:17" x14ac:dyDescent="0.25">
      <c r="B321" s="11">
        <v>318</v>
      </c>
      <c r="C321" s="244" t="s">
        <v>2402</v>
      </c>
      <c r="D321" s="259"/>
      <c r="E321" s="259"/>
      <c r="F321" s="152">
        <v>43950</v>
      </c>
      <c r="G321" s="58">
        <v>44513</v>
      </c>
      <c r="H321" s="5">
        <f t="shared" si="28"/>
        <v>1.5424657534246575</v>
      </c>
      <c r="I321" s="106">
        <v>8</v>
      </c>
      <c r="J321" s="87">
        <v>0.05</v>
      </c>
      <c r="K321" s="88">
        <f t="shared" si="29"/>
        <v>0.11874999999999999</v>
      </c>
      <c r="L321" s="248">
        <v>304027</v>
      </c>
      <c r="M321" s="248">
        <v>215137.28</v>
      </c>
      <c r="N321" s="249">
        <f t="shared" si="26"/>
        <v>55687.959229452055</v>
      </c>
      <c r="O321" s="249">
        <f t="shared" si="27"/>
        <v>248339.04077054793</v>
      </c>
      <c r="P321" s="264">
        <v>0.05</v>
      </c>
      <c r="Q321" s="249">
        <f t="shared" si="30"/>
        <v>235922.08873202052</v>
      </c>
    </row>
    <row r="322" spans="2:17" x14ac:dyDescent="0.25">
      <c r="B322" s="11">
        <v>319</v>
      </c>
      <c r="C322" s="244" t="s">
        <v>2403</v>
      </c>
      <c r="D322" s="259"/>
      <c r="E322" s="259"/>
      <c r="F322" s="152">
        <v>44001</v>
      </c>
      <c r="G322" s="58">
        <v>44513</v>
      </c>
      <c r="H322" s="5">
        <f t="shared" si="28"/>
        <v>1.4027397260273973</v>
      </c>
      <c r="I322" s="11">
        <v>3</v>
      </c>
      <c r="J322" s="87">
        <v>0.05</v>
      </c>
      <c r="K322" s="88">
        <f t="shared" si="29"/>
        <v>0.31666666666666665</v>
      </c>
      <c r="L322" s="248">
        <v>89793.279999999999</v>
      </c>
      <c r="M322" s="248">
        <v>67513.070000000007</v>
      </c>
      <c r="N322" s="249">
        <f t="shared" si="26"/>
        <v>39886.256978995429</v>
      </c>
      <c r="O322" s="249">
        <f t="shared" si="27"/>
        <v>49907.02302100457</v>
      </c>
      <c r="P322" s="264">
        <v>0.05</v>
      </c>
      <c r="Q322" s="249">
        <f t="shared" si="30"/>
        <v>47411.671869954342</v>
      </c>
    </row>
    <row r="323" spans="2:17" x14ac:dyDescent="0.25">
      <c r="B323" s="11">
        <v>320</v>
      </c>
      <c r="C323" s="244" t="s">
        <v>2403</v>
      </c>
      <c r="D323" s="259"/>
      <c r="E323" s="259"/>
      <c r="F323" s="152">
        <v>44001</v>
      </c>
      <c r="G323" s="58">
        <v>44513</v>
      </c>
      <c r="H323" s="5">
        <f t="shared" si="28"/>
        <v>1.4027397260273973</v>
      </c>
      <c r="I323" s="11">
        <v>3</v>
      </c>
      <c r="J323" s="87">
        <v>0.05</v>
      </c>
      <c r="K323" s="88">
        <f t="shared" si="29"/>
        <v>0.31666666666666665</v>
      </c>
      <c r="L323" s="248">
        <v>89793.279999999999</v>
      </c>
      <c r="M323" s="248">
        <v>67513.070000000007</v>
      </c>
      <c r="N323" s="249">
        <f t="shared" si="26"/>
        <v>39886.256978995429</v>
      </c>
      <c r="O323" s="249">
        <f t="shared" si="27"/>
        <v>49907.02302100457</v>
      </c>
      <c r="P323" s="264">
        <v>0.05</v>
      </c>
      <c r="Q323" s="249">
        <f t="shared" si="30"/>
        <v>47411.671869954342</v>
      </c>
    </row>
    <row r="324" spans="2:17" x14ac:dyDescent="0.25">
      <c r="B324" s="11">
        <v>321</v>
      </c>
      <c r="C324" s="244" t="s">
        <v>2404</v>
      </c>
      <c r="D324" s="259"/>
      <c r="E324" s="259"/>
      <c r="F324" s="152">
        <v>44001</v>
      </c>
      <c r="G324" s="58">
        <v>44513</v>
      </c>
      <c r="H324" s="5">
        <f t="shared" si="28"/>
        <v>1.4027397260273973</v>
      </c>
      <c r="I324" s="106">
        <v>3</v>
      </c>
      <c r="J324" s="87">
        <v>0.05</v>
      </c>
      <c r="K324" s="88">
        <f t="shared" si="29"/>
        <v>0.31666666666666665</v>
      </c>
      <c r="L324" s="248">
        <v>25274.42</v>
      </c>
      <c r="M324" s="248">
        <v>19003.13</v>
      </c>
      <c r="N324" s="249">
        <f t="shared" ref="N324:N387" si="31">H324*K324*L324</f>
        <v>11226.920445662099</v>
      </c>
      <c r="O324" s="249">
        <f t="shared" ref="O324:O387" si="32">MAX(L324-N324,0)</f>
        <v>14047.499554337899</v>
      </c>
      <c r="P324" s="264">
        <v>0.05</v>
      </c>
      <c r="Q324" s="249">
        <f t="shared" si="30"/>
        <v>13345.124576621003</v>
      </c>
    </row>
    <row r="325" spans="2:17" x14ac:dyDescent="0.25">
      <c r="B325" s="11">
        <v>322</v>
      </c>
      <c r="C325" s="244" t="s">
        <v>2404</v>
      </c>
      <c r="D325" s="259"/>
      <c r="E325" s="259"/>
      <c r="F325" s="152">
        <v>44001</v>
      </c>
      <c r="G325" s="58">
        <v>44513</v>
      </c>
      <c r="H325" s="5">
        <f t="shared" ref="H325:H388" si="33">(G325-F325)/365</f>
        <v>1.4027397260273973</v>
      </c>
      <c r="I325" s="106">
        <v>3</v>
      </c>
      <c r="J325" s="87">
        <v>0.05</v>
      </c>
      <c r="K325" s="88">
        <f t="shared" si="29"/>
        <v>0.31666666666666665</v>
      </c>
      <c r="L325" s="248">
        <v>25274.42</v>
      </c>
      <c r="M325" s="248">
        <v>19003.13</v>
      </c>
      <c r="N325" s="249">
        <f t="shared" si="31"/>
        <v>11226.920445662099</v>
      </c>
      <c r="O325" s="249">
        <f t="shared" si="32"/>
        <v>14047.499554337899</v>
      </c>
      <c r="P325" s="264">
        <v>0.05</v>
      </c>
      <c r="Q325" s="249">
        <f t="shared" si="30"/>
        <v>13345.124576621003</v>
      </c>
    </row>
    <row r="326" spans="2:17" x14ac:dyDescent="0.25">
      <c r="B326" s="11">
        <v>323</v>
      </c>
      <c r="C326" s="244" t="s">
        <v>2404</v>
      </c>
      <c r="D326" s="259"/>
      <c r="E326" s="259"/>
      <c r="F326" s="152">
        <v>44001</v>
      </c>
      <c r="G326" s="58">
        <v>44513</v>
      </c>
      <c r="H326" s="5">
        <f t="shared" si="33"/>
        <v>1.4027397260273973</v>
      </c>
      <c r="I326" s="106">
        <v>3</v>
      </c>
      <c r="J326" s="87">
        <v>0.05</v>
      </c>
      <c r="K326" s="88">
        <f t="shared" si="29"/>
        <v>0.31666666666666665</v>
      </c>
      <c r="L326" s="248">
        <v>25274.42</v>
      </c>
      <c r="M326" s="248">
        <v>19003.13</v>
      </c>
      <c r="N326" s="249">
        <f t="shared" si="31"/>
        <v>11226.920445662099</v>
      </c>
      <c r="O326" s="249">
        <f t="shared" si="32"/>
        <v>14047.499554337899</v>
      </c>
      <c r="P326" s="264">
        <v>0.05</v>
      </c>
      <c r="Q326" s="249">
        <f t="shared" si="30"/>
        <v>13345.124576621003</v>
      </c>
    </row>
    <row r="327" spans="2:17" x14ac:dyDescent="0.25">
      <c r="B327" s="11">
        <v>324</v>
      </c>
      <c r="C327" s="244" t="s">
        <v>2404</v>
      </c>
      <c r="D327" s="259"/>
      <c r="E327" s="259"/>
      <c r="F327" s="152">
        <v>44001</v>
      </c>
      <c r="G327" s="58">
        <v>44513</v>
      </c>
      <c r="H327" s="5">
        <f t="shared" si="33"/>
        <v>1.4027397260273973</v>
      </c>
      <c r="I327" s="106">
        <v>3</v>
      </c>
      <c r="J327" s="87">
        <v>0.05</v>
      </c>
      <c r="K327" s="88">
        <f t="shared" si="29"/>
        <v>0.31666666666666665</v>
      </c>
      <c r="L327" s="248">
        <v>25274.42</v>
      </c>
      <c r="M327" s="248">
        <v>19003.13</v>
      </c>
      <c r="N327" s="249">
        <f t="shared" si="31"/>
        <v>11226.920445662099</v>
      </c>
      <c r="O327" s="249">
        <f t="shared" si="32"/>
        <v>14047.499554337899</v>
      </c>
      <c r="P327" s="264">
        <v>0.05</v>
      </c>
      <c r="Q327" s="249">
        <f t="shared" si="30"/>
        <v>13345.124576621003</v>
      </c>
    </row>
    <row r="328" spans="2:17" x14ac:dyDescent="0.25">
      <c r="B328" s="11">
        <v>325</v>
      </c>
      <c r="C328" s="244" t="s">
        <v>2404</v>
      </c>
      <c r="D328" s="259"/>
      <c r="E328" s="259"/>
      <c r="F328" s="152">
        <v>44001</v>
      </c>
      <c r="G328" s="58">
        <v>44513</v>
      </c>
      <c r="H328" s="5">
        <f t="shared" si="33"/>
        <v>1.4027397260273973</v>
      </c>
      <c r="I328" s="106">
        <v>3</v>
      </c>
      <c r="J328" s="87">
        <v>0.05</v>
      </c>
      <c r="K328" s="88">
        <f t="shared" si="29"/>
        <v>0.31666666666666665</v>
      </c>
      <c r="L328" s="248">
        <v>25274.42</v>
      </c>
      <c r="M328" s="248">
        <v>19003.13</v>
      </c>
      <c r="N328" s="249">
        <f t="shared" si="31"/>
        <v>11226.920445662099</v>
      </c>
      <c r="O328" s="249">
        <f t="shared" si="32"/>
        <v>14047.499554337899</v>
      </c>
      <c r="P328" s="264">
        <v>0.05</v>
      </c>
      <c r="Q328" s="249">
        <f t="shared" si="30"/>
        <v>13345.124576621003</v>
      </c>
    </row>
    <row r="329" spans="2:17" x14ac:dyDescent="0.25">
      <c r="B329" s="11">
        <v>326</v>
      </c>
      <c r="C329" s="244" t="s">
        <v>2405</v>
      </c>
      <c r="D329" s="259"/>
      <c r="E329" s="259"/>
      <c r="F329" s="152">
        <v>44259</v>
      </c>
      <c r="G329" s="58">
        <v>44513</v>
      </c>
      <c r="H329" s="5">
        <f t="shared" si="33"/>
        <v>0.69589041095890414</v>
      </c>
      <c r="I329" s="106">
        <v>3</v>
      </c>
      <c r="J329" s="87">
        <v>0.05</v>
      </c>
      <c r="K329" s="88">
        <f t="shared" si="29"/>
        <v>0.31666666666666665</v>
      </c>
      <c r="L329" s="248">
        <v>54178.67</v>
      </c>
      <c r="M329" s="248">
        <v>52862.55</v>
      </c>
      <c r="N329" s="249">
        <f t="shared" si="31"/>
        <v>11939.098694977169</v>
      </c>
      <c r="O329" s="249">
        <f t="shared" si="32"/>
        <v>42239.57130502283</v>
      </c>
      <c r="P329" s="264">
        <v>0.05</v>
      </c>
      <c r="Q329" s="249">
        <f t="shared" si="30"/>
        <v>40127.592739771688</v>
      </c>
    </row>
    <row r="330" spans="2:17" x14ac:dyDescent="0.25">
      <c r="B330" s="11">
        <v>327</v>
      </c>
      <c r="C330" s="244" t="s">
        <v>2405</v>
      </c>
      <c r="D330" s="259"/>
      <c r="E330" s="259"/>
      <c r="F330" s="152">
        <v>44259</v>
      </c>
      <c r="G330" s="58">
        <v>44513</v>
      </c>
      <c r="H330" s="5">
        <f t="shared" si="33"/>
        <v>0.69589041095890414</v>
      </c>
      <c r="I330" s="106">
        <v>3</v>
      </c>
      <c r="J330" s="87">
        <v>0.05</v>
      </c>
      <c r="K330" s="88">
        <f t="shared" si="29"/>
        <v>0.31666666666666665</v>
      </c>
      <c r="L330" s="248">
        <v>31222.799999999999</v>
      </c>
      <c r="M330" s="248">
        <v>30464.33</v>
      </c>
      <c r="N330" s="249">
        <f t="shared" si="31"/>
        <v>6880.421589041096</v>
      </c>
      <c r="O330" s="249">
        <f t="shared" si="32"/>
        <v>24342.378410958903</v>
      </c>
      <c r="P330" s="264">
        <v>0.05</v>
      </c>
      <c r="Q330" s="249">
        <f t="shared" si="30"/>
        <v>23125.259490410957</v>
      </c>
    </row>
    <row r="331" spans="2:17" x14ac:dyDescent="0.25">
      <c r="B331" s="11">
        <v>328</v>
      </c>
      <c r="C331" s="244" t="s">
        <v>2406</v>
      </c>
      <c r="D331" s="259"/>
      <c r="E331" s="259"/>
      <c r="F331" s="152">
        <v>43966</v>
      </c>
      <c r="G331" s="58">
        <v>44513</v>
      </c>
      <c r="H331" s="5">
        <f t="shared" si="33"/>
        <v>1.4986301369863013</v>
      </c>
      <c r="I331" s="11">
        <v>3</v>
      </c>
      <c r="J331" s="87">
        <v>0.05</v>
      </c>
      <c r="K331" s="88">
        <f t="shared" si="29"/>
        <v>0.31666666666666665</v>
      </c>
      <c r="L331" s="248">
        <v>15104</v>
      </c>
      <c r="M331" s="248">
        <v>10897.64</v>
      </c>
      <c r="N331" s="249">
        <f t="shared" si="31"/>
        <v>7167.84803652968</v>
      </c>
      <c r="O331" s="249">
        <f t="shared" si="32"/>
        <v>7936.15196347032</v>
      </c>
      <c r="P331" s="264">
        <v>0.05</v>
      </c>
      <c r="Q331" s="249">
        <f t="shared" si="30"/>
        <v>7539.3443652968035</v>
      </c>
    </row>
    <row r="332" spans="2:17" x14ac:dyDescent="0.25">
      <c r="B332" s="11">
        <v>329</v>
      </c>
      <c r="C332" s="244" t="s">
        <v>2406</v>
      </c>
      <c r="D332" s="259"/>
      <c r="E332" s="259"/>
      <c r="F332" s="152">
        <v>43966</v>
      </c>
      <c r="G332" s="58">
        <v>44513</v>
      </c>
      <c r="H332" s="5">
        <f t="shared" si="33"/>
        <v>1.4986301369863013</v>
      </c>
      <c r="I332" s="11">
        <v>3</v>
      </c>
      <c r="J332" s="87">
        <v>0.05</v>
      </c>
      <c r="K332" s="88">
        <f t="shared" si="29"/>
        <v>0.31666666666666665</v>
      </c>
      <c r="L332" s="248">
        <v>15104</v>
      </c>
      <c r="M332" s="248">
        <v>10897.64</v>
      </c>
      <c r="N332" s="249">
        <f t="shared" si="31"/>
        <v>7167.84803652968</v>
      </c>
      <c r="O332" s="249">
        <f t="shared" si="32"/>
        <v>7936.15196347032</v>
      </c>
      <c r="P332" s="264">
        <v>0.05</v>
      </c>
      <c r="Q332" s="249">
        <f t="shared" si="30"/>
        <v>7539.3443652968035</v>
      </c>
    </row>
    <row r="333" spans="2:17" x14ac:dyDescent="0.25">
      <c r="B333" s="11">
        <v>330</v>
      </c>
      <c r="C333" s="244" t="s">
        <v>2407</v>
      </c>
      <c r="D333" s="259"/>
      <c r="E333" s="259"/>
      <c r="F333" s="152">
        <v>44127</v>
      </c>
      <c r="G333" s="58">
        <v>44513</v>
      </c>
      <c r="H333" s="5">
        <f t="shared" si="33"/>
        <v>1.0575342465753426</v>
      </c>
      <c r="I333" s="106">
        <v>3</v>
      </c>
      <c r="J333" s="87">
        <v>0.05</v>
      </c>
      <c r="K333" s="88">
        <f t="shared" si="29"/>
        <v>0.31666666666666665</v>
      </c>
      <c r="L333" s="248">
        <v>19296.54</v>
      </c>
      <c r="M333" s="248">
        <v>16617.93</v>
      </c>
      <c r="N333" s="249">
        <f t="shared" si="31"/>
        <v>6462.1380986301374</v>
      </c>
      <c r="O333" s="249">
        <f t="shared" si="32"/>
        <v>12834.401901369863</v>
      </c>
      <c r="P333" s="264">
        <v>0.05</v>
      </c>
      <c r="Q333" s="249">
        <f t="shared" si="30"/>
        <v>12192.681806301369</v>
      </c>
    </row>
    <row r="334" spans="2:17" x14ac:dyDescent="0.25">
      <c r="B334" s="11">
        <v>331</v>
      </c>
      <c r="C334" s="244" t="s">
        <v>2407</v>
      </c>
      <c r="D334" s="259"/>
      <c r="E334" s="259"/>
      <c r="F334" s="152">
        <v>44127</v>
      </c>
      <c r="G334" s="58">
        <v>44513</v>
      </c>
      <c r="H334" s="5">
        <f t="shared" si="33"/>
        <v>1.0575342465753426</v>
      </c>
      <c r="I334" s="106">
        <v>3</v>
      </c>
      <c r="J334" s="87">
        <v>0.05</v>
      </c>
      <c r="K334" s="88">
        <f t="shared" si="29"/>
        <v>0.31666666666666665</v>
      </c>
      <c r="L334" s="248">
        <v>19296.54</v>
      </c>
      <c r="M334" s="248">
        <v>16617.93</v>
      </c>
      <c r="N334" s="249">
        <f t="shared" si="31"/>
        <v>6462.1380986301374</v>
      </c>
      <c r="O334" s="249">
        <f t="shared" si="32"/>
        <v>12834.401901369863</v>
      </c>
      <c r="P334" s="264">
        <v>0.05</v>
      </c>
      <c r="Q334" s="249">
        <f t="shared" si="30"/>
        <v>12192.681806301369</v>
      </c>
    </row>
    <row r="335" spans="2:17" x14ac:dyDescent="0.25">
      <c r="B335" s="11">
        <v>332</v>
      </c>
      <c r="C335" s="244" t="s">
        <v>2408</v>
      </c>
      <c r="D335" s="259"/>
      <c r="E335" s="259"/>
      <c r="F335" s="152">
        <v>44091</v>
      </c>
      <c r="G335" s="58">
        <v>44513</v>
      </c>
      <c r="H335" s="5">
        <f t="shared" si="33"/>
        <v>1.1561643835616437</v>
      </c>
      <c r="I335" s="11">
        <v>8</v>
      </c>
      <c r="J335" s="87">
        <v>0.05</v>
      </c>
      <c r="K335" s="88">
        <f t="shared" si="29"/>
        <v>0.11874999999999999</v>
      </c>
      <c r="L335" s="248">
        <v>70328</v>
      </c>
      <c r="M335" s="248">
        <v>58369.03</v>
      </c>
      <c r="N335" s="249">
        <f t="shared" si="31"/>
        <v>9655.6490410958886</v>
      </c>
      <c r="O335" s="249">
        <f t="shared" si="32"/>
        <v>60672.350958904113</v>
      </c>
      <c r="P335" s="264">
        <v>0.05</v>
      </c>
      <c r="Q335" s="249">
        <f t="shared" si="30"/>
        <v>57638.733410958906</v>
      </c>
    </row>
    <row r="336" spans="2:17" x14ac:dyDescent="0.25">
      <c r="B336" s="11">
        <v>333</v>
      </c>
      <c r="C336" s="244" t="s">
        <v>2409</v>
      </c>
      <c r="D336" s="259"/>
      <c r="E336" s="259"/>
      <c r="F336" s="152">
        <v>44091</v>
      </c>
      <c r="G336" s="58">
        <v>44513</v>
      </c>
      <c r="H336" s="5">
        <f t="shared" si="33"/>
        <v>1.1561643835616437</v>
      </c>
      <c r="I336" s="106">
        <v>3</v>
      </c>
      <c r="J336" s="87">
        <v>0.05</v>
      </c>
      <c r="K336" s="88">
        <f t="shared" si="29"/>
        <v>0.31666666666666665</v>
      </c>
      <c r="L336" s="248">
        <v>50976</v>
      </c>
      <c r="M336" s="248">
        <v>42307.75</v>
      </c>
      <c r="N336" s="249">
        <f t="shared" si="31"/>
        <v>18663.267945205476</v>
      </c>
      <c r="O336" s="249">
        <f t="shared" si="32"/>
        <v>32312.732054794524</v>
      </c>
      <c r="P336" s="264">
        <v>0.05</v>
      </c>
      <c r="Q336" s="249">
        <f t="shared" si="30"/>
        <v>30697.095452054797</v>
      </c>
    </row>
    <row r="337" spans="2:17" x14ac:dyDescent="0.25">
      <c r="B337" s="11">
        <v>334</v>
      </c>
      <c r="C337" s="244" t="s">
        <v>2410</v>
      </c>
      <c r="D337" s="259"/>
      <c r="E337" s="259"/>
      <c r="F337" s="152">
        <v>44091</v>
      </c>
      <c r="G337" s="58">
        <v>44513</v>
      </c>
      <c r="H337" s="5">
        <f t="shared" si="33"/>
        <v>1.1561643835616437</v>
      </c>
      <c r="I337" s="106">
        <v>3</v>
      </c>
      <c r="J337" s="87">
        <v>0.05</v>
      </c>
      <c r="K337" s="88">
        <f t="shared" si="29"/>
        <v>0.31666666666666665</v>
      </c>
      <c r="L337" s="248">
        <v>11328</v>
      </c>
      <c r="M337" s="248">
        <v>9401.7199999999993</v>
      </c>
      <c r="N337" s="249">
        <f t="shared" si="31"/>
        <v>4147.392876712328</v>
      </c>
      <c r="O337" s="249">
        <f t="shared" si="32"/>
        <v>7180.607123287672</v>
      </c>
      <c r="P337" s="264">
        <v>0.05</v>
      </c>
      <c r="Q337" s="249">
        <f t="shared" si="30"/>
        <v>6821.5767671232879</v>
      </c>
    </row>
    <row r="338" spans="2:17" x14ac:dyDescent="0.25">
      <c r="B338" s="11">
        <v>335</v>
      </c>
      <c r="C338" s="244" t="s">
        <v>2411</v>
      </c>
      <c r="D338" s="259"/>
      <c r="E338" s="259"/>
      <c r="F338" s="152">
        <v>44090</v>
      </c>
      <c r="G338" s="58">
        <v>44513</v>
      </c>
      <c r="H338" s="5">
        <f t="shared" si="33"/>
        <v>1.1589041095890411</v>
      </c>
      <c r="I338" s="11">
        <v>5</v>
      </c>
      <c r="J338" s="87">
        <v>0.05</v>
      </c>
      <c r="K338" s="88">
        <f t="shared" si="29"/>
        <v>0.19</v>
      </c>
      <c r="L338" s="248">
        <v>64310</v>
      </c>
      <c r="M338" s="248">
        <v>53318.57</v>
      </c>
      <c r="N338" s="249">
        <f t="shared" si="31"/>
        <v>14160.533424657535</v>
      </c>
      <c r="O338" s="249">
        <f t="shared" si="32"/>
        <v>50149.466575342463</v>
      </c>
      <c r="P338" s="264">
        <v>0.05</v>
      </c>
      <c r="Q338" s="249">
        <f t="shared" si="30"/>
        <v>47641.993246575337</v>
      </c>
    </row>
    <row r="339" spans="2:17" x14ac:dyDescent="0.25">
      <c r="B339" s="11">
        <v>336</v>
      </c>
      <c r="C339" s="244" t="s">
        <v>2411</v>
      </c>
      <c r="D339" s="259"/>
      <c r="E339" s="259"/>
      <c r="F339" s="152">
        <v>44090</v>
      </c>
      <c r="G339" s="58">
        <v>44513</v>
      </c>
      <c r="H339" s="5">
        <f t="shared" si="33"/>
        <v>1.1589041095890411</v>
      </c>
      <c r="I339" s="11">
        <v>5</v>
      </c>
      <c r="J339" s="87">
        <v>0.05</v>
      </c>
      <c r="K339" s="88">
        <f t="shared" si="29"/>
        <v>0.19</v>
      </c>
      <c r="L339" s="248">
        <v>64310</v>
      </c>
      <c r="M339" s="248">
        <v>53318.57</v>
      </c>
      <c r="N339" s="249">
        <f t="shared" si="31"/>
        <v>14160.533424657535</v>
      </c>
      <c r="O339" s="249">
        <f t="shared" si="32"/>
        <v>50149.466575342463</v>
      </c>
      <c r="P339" s="264">
        <v>0.05</v>
      </c>
      <c r="Q339" s="249">
        <f t="shared" si="30"/>
        <v>47641.993246575337</v>
      </c>
    </row>
    <row r="340" spans="2:17" x14ac:dyDescent="0.25">
      <c r="B340" s="11">
        <v>337</v>
      </c>
      <c r="C340" s="244" t="s">
        <v>2411</v>
      </c>
      <c r="D340" s="259"/>
      <c r="E340" s="259"/>
      <c r="F340" s="152">
        <v>44090</v>
      </c>
      <c r="G340" s="58">
        <v>44513</v>
      </c>
      <c r="H340" s="5">
        <f t="shared" si="33"/>
        <v>1.1589041095890411</v>
      </c>
      <c r="I340" s="11">
        <v>5</v>
      </c>
      <c r="J340" s="87">
        <v>0.05</v>
      </c>
      <c r="K340" s="88">
        <f t="shared" si="29"/>
        <v>0.19</v>
      </c>
      <c r="L340" s="248">
        <v>64310</v>
      </c>
      <c r="M340" s="248">
        <v>53318.57</v>
      </c>
      <c r="N340" s="249">
        <f t="shared" si="31"/>
        <v>14160.533424657535</v>
      </c>
      <c r="O340" s="249">
        <f t="shared" si="32"/>
        <v>50149.466575342463</v>
      </c>
      <c r="P340" s="264">
        <v>0.05</v>
      </c>
      <c r="Q340" s="249">
        <f t="shared" si="30"/>
        <v>47641.993246575337</v>
      </c>
    </row>
    <row r="341" spans="2:17" x14ac:dyDescent="0.25">
      <c r="B341" s="11">
        <v>338</v>
      </c>
      <c r="C341" s="244" t="s">
        <v>2411</v>
      </c>
      <c r="D341" s="259"/>
      <c r="E341" s="259"/>
      <c r="F341" s="152">
        <v>44090</v>
      </c>
      <c r="G341" s="58">
        <v>44513</v>
      </c>
      <c r="H341" s="5">
        <f t="shared" si="33"/>
        <v>1.1589041095890411</v>
      </c>
      <c r="I341" s="11">
        <v>5</v>
      </c>
      <c r="J341" s="87">
        <v>0.05</v>
      </c>
      <c r="K341" s="88">
        <f t="shared" si="29"/>
        <v>0.19</v>
      </c>
      <c r="L341" s="248">
        <v>64310</v>
      </c>
      <c r="M341" s="248">
        <v>53318.57</v>
      </c>
      <c r="N341" s="249">
        <f t="shared" si="31"/>
        <v>14160.533424657535</v>
      </c>
      <c r="O341" s="249">
        <f t="shared" si="32"/>
        <v>50149.466575342463</v>
      </c>
      <c r="P341" s="264">
        <v>0.05</v>
      </c>
      <c r="Q341" s="249">
        <f t="shared" si="30"/>
        <v>47641.993246575337</v>
      </c>
    </row>
    <row r="342" spans="2:17" x14ac:dyDescent="0.25">
      <c r="B342" s="11">
        <v>339</v>
      </c>
      <c r="C342" s="244" t="s">
        <v>2411</v>
      </c>
      <c r="D342" s="259"/>
      <c r="E342" s="259"/>
      <c r="F342" s="152">
        <v>44090</v>
      </c>
      <c r="G342" s="58">
        <v>44513</v>
      </c>
      <c r="H342" s="5">
        <f t="shared" si="33"/>
        <v>1.1589041095890411</v>
      </c>
      <c r="I342" s="11">
        <v>5</v>
      </c>
      <c r="J342" s="87">
        <v>0.05</v>
      </c>
      <c r="K342" s="88">
        <f t="shared" si="29"/>
        <v>0.19</v>
      </c>
      <c r="L342" s="248">
        <v>64310</v>
      </c>
      <c r="M342" s="248">
        <v>53318.57</v>
      </c>
      <c r="N342" s="249">
        <f t="shared" si="31"/>
        <v>14160.533424657535</v>
      </c>
      <c r="O342" s="249">
        <f t="shared" si="32"/>
        <v>50149.466575342463</v>
      </c>
      <c r="P342" s="264">
        <v>0.05</v>
      </c>
      <c r="Q342" s="249">
        <f t="shared" si="30"/>
        <v>47641.993246575337</v>
      </c>
    </row>
    <row r="343" spans="2:17" x14ac:dyDescent="0.25">
      <c r="B343" s="11">
        <v>340</v>
      </c>
      <c r="C343" s="244" t="s">
        <v>2411</v>
      </c>
      <c r="D343" s="259"/>
      <c r="E343" s="259"/>
      <c r="F343" s="152">
        <v>44090</v>
      </c>
      <c r="G343" s="58">
        <v>44513</v>
      </c>
      <c r="H343" s="5">
        <f t="shared" si="33"/>
        <v>1.1589041095890411</v>
      </c>
      <c r="I343" s="11">
        <v>5</v>
      </c>
      <c r="J343" s="87">
        <v>0.05</v>
      </c>
      <c r="K343" s="88">
        <f t="shared" si="29"/>
        <v>0.19</v>
      </c>
      <c r="L343" s="248">
        <v>64310</v>
      </c>
      <c r="M343" s="248">
        <v>53318.57</v>
      </c>
      <c r="N343" s="249">
        <f t="shared" si="31"/>
        <v>14160.533424657535</v>
      </c>
      <c r="O343" s="249">
        <f t="shared" si="32"/>
        <v>50149.466575342463</v>
      </c>
      <c r="P343" s="264">
        <v>0.05</v>
      </c>
      <c r="Q343" s="249">
        <f t="shared" si="30"/>
        <v>47641.993246575337</v>
      </c>
    </row>
    <row r="344" spans="2:17" x14ac:dyDescent="0.25">
      <c r="B344" s="11">
        <v>341</v>
      </c>
      <c r="C344" s="244" t="s">
        <v>2411</v>
      </c>
      <c r="D344" s="259"/>
      <c r="E344" s="259"/>
      <c r="F344" s="152">
        <v>44090</v>
      </c>
      <c r="G344" s="58">
        <v>44513</v>
      </c>
      <c r="H344" s="5">
        <f t="shared" si="33"/>
        <v>1.1589041095890411</v>
      </c>
      <c r="I344" s="11">
        <v>5</v>
      </c>
      <c r="J344" s="87">
        <v>0.05</v>
      </c>
      <c r="K344" s="88">
        <f t="shared" si="29"/>
        <v>0.19</v>
      </c>
      <c r="L344" s="248">
        <v>64310</v>
      </c>
      <c r="M344" s="248">
        <v>53318.57</v>
      </c>
      <c r="N344" s="249">
        <f t="shared" si="31"/>
        <v>14160.533424657535</v>
      </c>
      <c r="O344" s="249">
        <f t="shared" si="32"/>
        <v>50149.466575342463</v>
      </c>
      <c r="P344" s="264">
        <v>0.05</v>
      </c>
      <c r="Q344" s="249">
        <f t="shared" si="30"/>
        <v>47641.993246575337</v>
      </c>
    </row>
    <row r="345" spans="2:17" x14ac:dyDescent="0.25">
      <c r="B345" s="11">
        <v>342</v>
      </c>
      <c r="C345" s="244" t="s">
        <v>2411</v>
      </c>
      <c r="D345" s="259"/>
      <c r="E345" s="259"/>
      <c r="F345" s="152">
        <v>44090</v>
      </c>
      <c r="G345" s="58">
        <v>44513</v>
      </c>
      <c r="H345" s="5">
        <f t="shared" si="33"/>
        <v>1.1589041095890411</v>
      </c>
      <c r="I345" s="11">
        <v>5</v>
      </c>
      <c r="J345" s="87">
        <v>0.05</v>
      </c>
      <c r="K345" s="88">
        <f t="shared" si="29"/>
        <v>0.19</v>
      </c>
      <c r="L345" s="248">
        <v>64310</v>
      </c>
      <c r="M345" s="248">
        <v>53318.57</v>
      </c>
      <c r="N345" s="249">
        <f t="shared" si="31"/>
        <v>14160.533424657535</v>
      </c>
      <c r="O345" s="249">
        <f t="shared" si="32"/>
        <v>50149.466575342463</v>
      </c>
      <c r="P345" s="264">
        <v>0.05</v>
      </c>
      <c r="Q345" s="249">
        <f t="shared" si="30"/>
        <v>47641.993246575337</v>
      </c>
    </row>
    <row r="346" spans="2:17" x14ac:dyDescent="0.25">
      <c r="B346" s="11">
        <v>343</v>
      </c>
      <c r="C346" s="244" t="s">
        <v>2411</v>
      </c>
      <c r="D346" s="259"/>
      <c r="E346" s="259"/>
      <c r="F346" s="152">
        <v>44090</v>
      </c>
      <c r="G346" s="58">
        <v>44513</v>
      </c>
      <c r="H346" s="5">
        <f t="shared" si="33"/>
        <v>1.1589041095890411</v>
      </c>
      <c r="I346" s="11">
        <v>5</v>
      </c>
      <c r="J346" s="87">
        <v>0.05</v>
      </c>
      <c r="K346" s="88">
        <f t="shared" si="29"/>
        <v>0.19</v>
      </c>
      <c r="L346" s="248">
        <v>64310</v>
      </c>
      <c r="M346" s="248">
        <v>53318.57</v>
      </c>
      <c r="N346" s="249">
        <f t="shared" si="31"/>
        <v>14160.533424657535</v>
      </c>
      <c r="O346" s="249">
        <f t="shared" si="32"/>
        <v>50149.466575342463</v>
      </c>
      <c r="P346" s="264">
        <v>0.05</v>
      </c>
      <c r="Q346" s="249">
        <f t="shared" si="30"/>
        <v>47641.993246575337</v>
      </c>
    </row>
    <row r="347" spans="2:17" x14ac:dyDescent="0.25">
      <c r="B347" s="11">
        <v>344</v>
      </c>
      <c r="C347" s="244" t="s">
        <v>2411</v>
      </c>
      <c r="D347" s="259"/>
      <c r="E347" s="259"/>
      <c r="F347" s="152">
        <v>44090</v>
      </c>
      <c r="G347" s="58">
        <v>44513</v>
      </c>
      <c r="H347" s="5">
        <f t="shared" si="33"/>
        <v>1.1589041095890411</v>
      </c>
      <c r="I347" s="11">
        <v>5</v>
      </c>
      <c r="J347" s="87">
        <v>0.05</v>
      </c>
      <c r="K347" s="88">
        <f t="shared" si="29"/>
        <v>0.19</v>
      </c>
      <c r="L347" s="248">
        <v>64310</v>
      </c>
      <c r="M347" s="248">
        <v>53318.57</v>
      </c>
      <c r="N347" s="249">
        <f t="shared" si="31"/>
        <v>14160.533424657535</v>
      </c>
      <c r="O347" s="249">
        <f t="shared" si="32"/>
        <v>50149.466575342463</v>
      </c>
      <c r="P347" s="264">
        <v>0.05</v>
      </c>
      <c r="Q347" s="249">
        <f t="shared" si="30"/>
        <v>47641.993246575337</v>
      </c>
    </row>
    <row r="348" spans="2:17" x14ac:dyDescent="0.25">
      <c r="B348" s="11">
        <v>345</v>
      </c>
      <c r="C348" s="244" t="s">
        <v>2411</v>
      </c>
      <c r="D348" s="259"/>
      <c r="E348" s="259"/>
      <c r="F348" s="152">
        <v>44090</v>
      </c>
      <c r="G348" s="58">
        <v>44513</v>
      </c>
      <c r="H348" s="5">
        <f t="shared" si="33"/>
        <v>1.1589041095890411</v>
      </c>
      <c r="I348" s="11">
        <v>5</v>
      </c>
      <c r="J348" s="87">
        <v>0.05</v>
      </c>
      <c r="K348" s="88">
        <f t="shared" si="29"/>
        <v>0.19</v>
      </c>
      <c r="L348" s="248">
        <v>64310</v>
      </c>
      <c r="M348" s="248">
        <v>53318.57</v>
      </c>
      <c r="N348" s="249">
        <f t="shared" si="31"/>
        <v>14160.533424657535</v>
      </c>
      <c r="O348" s="249">
        <f t="shared" si="32"/>
        <v>50149.466575342463</v>
      </c>
      <c r="P348" s="264">
        <v>0.05</v>
      </c>
      <c r="Q348" s="249">
        <f t="shared" si="30"/>
        <v>47641.993246575337</v>
      </c>
    </row>
    <row r="349" spans="2:17" x14ac:dyDescent="0.25">
      <c r="B349" s="11">
        <v>346</v>
      </c>
      <c r="C349" s="244" t="s">
        <v>2411</v>
      </c>
      <c r="D349" s="259"/>
      <c r="E349" s="259"/>
      <c r="F349" s="152">
        <v>44090</v>
      </c>
      <c r="G349" s="58">
        <v>44513</v>
      </c>
      <c r="H349" s="5">
        <f t="shared" si="33"/>
        <v>1.1589041095890411</v>
      </c>
      <c r="I349" s="11">
        <v>5</v>
      </c>
      <c r="J349" s="87">
        <v>0.05</v>
      </c>
      <c r="K349" s="88">
        <f t="shared" si="29"/>
        <v>0.19</v>
      </c>
      <c r="L349" s="248">
        <v>64310</v>
      </c>
      <c r="M349" s="248">
        <v>53318.57</v>
      </c>
      <c r="N349" s="249">
        <f t="shared" si="31"/>
        <v>14160.533424657535</v>
      </c>
      <c r="O349" s="249">
        <f t="shared" si="32"/>
        <v>50149.466575342463</v>
      </c>
      <c r="P349" s="264">
        <v>0.05</v>
      </c>
      <c r="Q349" s="249">
        <f t="shared" si="30"/>
        <v>47641.993246575337</v>
      </c>
    </row>
    <row r="350" spans="2:17" x14ac:dyDescent="0.25">
      <c r="B350" s="11">
        <v>347</v>
      </c>
      <c r="C350" s="244" t="s">
        <v>2411</v>
      </c>
      <c r="D350" s="259"/>
      <c r="E350" s="259"/>
      <c r="F350" s="152">
        <v>44090</v>
      </c>
      <c r="G350" s="58">
        <v>44513</v>
      </c>
      <c r="H350" s="5">
        <f t="shared" si="33"/>
        <v>1.1589041095890411</v>
      </c>
      <c r="I350" s="11">
        <v>5</v>
      </c>
      <c r="J350" s="87">
        <v>0.05</v>
      </c>
      <c r="K350" s="88">
        <f t="shared" si="29"/>
        <v>0.19</v>
      </c>
      <c r="L350" s="248">
        <v>64310</v>
      </c>
      <c r="M350" s="248">
        <v>53318.57</v>
      </c>
      <c r="N350" s="249">
        <f t="shared" si="31"/>
        <v>14160.533424657535</v>
      </c>
      <c r="O350" s="249">
        <f t="shared" si="32"/>
        <v>50149.466575342463</v>
      </c>
      <c r="P350" s="264">
        <v>0.05</v>
      </c>
      <c r="Q350" s="249">
        <f t="shared" si="30"/>
        <v>47641.993246575337</v>
      </c>
    </row>
    <row r="351" spans="2:17" x14ac:dyDescent="0.25">
      <c r="B351" s="11">
        <v>348</v>
      </c>
      <c r="C351" s="244" t="s">
        <v>2411</v>
      </c>
      <c r="D351" s="259"/>
      <c r="E351" s="259"/>
      <c r="F351" s="152">
        <v>44090</v>
      </c>
      <c r="G351" s="58">
        <v>44513</v>
      </c>
      <c r="H351" s="5">
        <f t="shared" si="33"/>
        <v>1.1589041095890411</v>
      </c>
      <c r="I351" s="11">
        <v>5</v>
      </c>
      <c r="J351" s="87">
        <v>0.05</v>
      </c>
      <c r="K351" s="88">
        <f t="shared" si="29"/>
        <v>0.19</v>
      </c>
      <c r="L351" s="248">
        <v>64310</v>
      </c>
      <c r="M351" s="248">
        <v>53318.57</v>
      </c>
      <c r="N351" s="249">
        <f t="shared" si="31"/>
        <v>14160.533424657535</v>
      </c>
      <c r="O351" s="249">
        <f t="shared" si="32"/>
        <v>50149.466575342463</v>
      </c>
      <c r="P351" s="264">
        <v>0.05</v>
      </c>
      <c r="Q351" s="249">
        <f t="shared" si="30"/>
        <v>47641.993246575337</v>
      </c>
    </row>
    <row r="352" spans="2:17" x14ac:dyDescent="0.25">
      <c r="B352" s="11">
        <v>349</v>
      </c>
      <c r="C352" s="244" t="s">
        <v>2411</v>
      </c>
      <c r="D352" s="259"/>
      <c r="E352" s="259"/>
      <c r="F352" s="152">
        <v>44090</v>
      </c>
      <c r="G352" s="58">
        <v>44513</v>
      </c>
      <c r="H352" s="5">
        <f t="shared" si="33"/>
        <v>1.1589041095890411</v>
      </c>
      <c r="I352" s="11">
        <v>5</v>
      </c>
      <c r="J352" s="87">
        <v>0.05</v>
      </c>
      <c r="K352" s="88">
        <f t="shared" si="29"/>
        <v>0.19</v>
      </c>
      <c r="L352" s="248">
        <v>64310</v>
      </c>
      <c r="M352" s="248">
        <v>53318.57</v>
      </c>
      <c r="N352" s="249">
        <f t="shared" si="31"/>
        <v>14160.533424657535</v>
      </c>
      <c r="O352" s="249">
        <f t="shared" si="32"/>
        <v>50149.466575342463</v>
      </c>
      <c r="P352" s="264">
        <v>0.05</v>
      </c>
      <c r="Q352" s="249">
        <f t="shared" si="30"/>
        <v>47641.993246575337</v>
      </c>
    </row>
    <row r="353" spans="2:17" x14ac:dyDescent="0.25">
      <c r="B353" s="11">
        <v>350</v>
      </c>
      <c r="C353" s="244" t="s">
        <v>2412</v>
      </c>
      <c r="D353" s="259"/>
      <c r="E353" s="259"/>
      <c r="F353" s="152">
        <v>44230</v>
      </c>
      <c r="G353" s="58">
        <v>44513</v>
      </c>
      <c r="H353" s="5">
        <f t="shared" si="33"/>
        <v>0.77534246575342469</v>
      </c>
      <c r="I353" s="11">
        <v>5</v>
      </c>
      <c r="J353" s="87">
        <v>0.05</v>
      </c>
      <c r="K353" s="88">
        <f t="shared" si="29"/>
        <v>0.19</v>
      </c>
      <c r="L353" s="248">
        <v>50622</v>
      </c>
      <c r="M353" s="248">
        <v>48118.64</v>
      </c>
      <c r="N353" s="249">
        <f t="shared" si="31"/>
        <v>7457.3833972602733</v>
      </c>
      <c r="O353" s="249">
        <f t="shared" si="32"/>
        <v>43164.616602739727</v>
      </c>
      <c r="P353" s="264">
        <v>0.05</v>
      </c>
      <c r="Q353" s="249">
        <f t="shared" si="30"/>
        <v>41006.385772602742</v>
      </c>
    </row>
    <row r="354" spans="2:17" x14ac:dyDescent="0.25">
      <c r="B354" s="11">
        <v>351</v>
      </c>
      <c r="C354" s="244" t="s">
        <v>2412</v>
      </c>
      <c r="D354" s="259"/>
      <c r="E354" s="259"/>
      <c r="F354" s="152">
        <v>44230</v>
      </c>
      <c r="G354" s="58">
        <v>44513</v>
      </c>
      <c r="H354" s="5">
        <f t="shared" si="33"/>
        <v>0.77534246575342469</v>
      </c>
      <c r="I354" s="11">
        <v>5</v>
      </c>
      <c r="J354" s="87">
        <v>0.05</v>
      </c>
      <c r="K354" s="88">
        <f t="shared" si="29"/>
        <v>0.19</v>
      </c>
      <c r="L354" s="248">
        <v>50622</v>
      </c>
      <c r="M354" s="248">
        <v>48118.64</v>
      </c>
      <c r="N354" s="249">
        <f t="shared" si="31"/>
        <v>7457.3833972602733</v>
      </c>
      <c r="O354" s="249">
        <f t="shared" si="32"/>
        <v>43164.616602739727</v>
      </c>
      <c r="P354" s="264">
        <v>0.05</v>
      </c>
      <c r="Q354" s="249">
        <f t="shared" si="30"/>
        <v>41006.385772602742</v>
      </c>
    </row>
    <row r="355" spans="2:17" x14ac:dyDescent="0.25">
      <c r="B355" s="11">
        <v>352</v>
      </c>
      <c r="C355" s="244" t="s">
        <v>2412</v>
      </c>
      <c r="D355" s="259"/>
      <c r="E355" s="259"/>
      <c r="F355" s="152">
        <v>44230</v>
      </c>
      <c r="G355" s="58">
        <v>44513</v>
      </c>
      <c r="H355" s="5">
        <f t="shared" si="33"/>
        <v>0.77534246575342469</v>
      </c>
      <c r="I355" s="11">
        <v>5</v>
      </c>
      <c r="J355" s="87">
        <v>0.05</v>
      </c>
      <c r="K355" s="88">
        <f t="shared" si="29"/>
        <v>0.19</v>
      </c>
      <c r="L355" s="248">
        <v>50622</v>
      </c>
      <c r="M355" s="248">
        <v>48118.64</v>
      </c>
      <c r="N355" s="249">
        <f t="shared" si="31"/>
        <v>7457.3833972602733</v>
      </c>
      <c r="O355" s="249">
        <f t="shared" si="32"/>
        <v>43164.616602739727</v>
      </c>
      <c r="P355" s="264">
        <v>0.05</v>
      </c>
      <c r="Q355" s="249">
        <f t="shared" si="30"/>
        <v>41006.385772602742</v>
      </c>
    </row>
    <row r="356" spans="2:17" x14ac:dyDescent="0.25">
      <c r="B356" s="11">
        <v>353</v>
      </c>
      <c r="C356" s="244" t="s">
        <v>2412</v>
      </c>
      <c r="D356" s="259"/>
      <c r="E356" s="259"/>
      <c r="F356" s="152">
        <v>44230</v>
      </c>
      <c r="G356" s="58">
        <v>44513</v>
      </c>
      <c r="H356" s="5">
        <f t="shared" si="33"/>
        <v>0.77534246575342469</v>
      </c>
      <c r="I356" s="11">
        <v>5</v>
      </c>
      <c r="J356" s="87">
        <v>0.05</v>
      </c>
      <c r="K356" s="88">
        <f t="shared" si="29"/>
        <v>0.19</v>
      </c>
      <c r="L356" s="248">
        <v>50622</v>
      </c>
      <c r="M356" s="248">
        <v>48118.64</v>
      </c>
      <c r="N356" s="249">
        <f t="shared" si="31"/>
        <v>7457.3833972602733</v>
      </c>
      <c r="O356" s="249">
        <f t="shared" si="32"/>
        <v>43164.616602739727</v>
      </c>
      <c r="P356" s="264">
        <v>0.05</v>
      </c>
      <c r="Q356" s="249">
        <f t="shared" si="30"/>
        <v>41006.385772602742</v>
      </c>
    </row>
    <row r="357" spans="2:17" x14ac:dyDescent="0.25">
      <c r="B357" s="11">
        <v>354</v>
      </c>
      <c r="C357" s="244" t="s">
        <v>2412</v>
      </c>
      <c r="D357" s="259"/>
      <c r="E357" s="259"/>
      <c r="F357" s="152">
        <v>44230</v>
      </c>
      <c r="G357" s="58">
        <v>44513</v>
      </c>
      <c r="H357" s="5">
        <f t="shared" si="33"/>
        <v>0.77534246575342469</v>
      </c>
      <c r="I357" s="11">
        <v>5</v>
      </c>
      <c r="J357" s="87">
        <v>0.05</v>
      </c>
      <c r="K357" s="88">
        <f t="shared" si="29"/>
        <v>0.19</v>
      </c>
      <c r="L357" s="248">
        <v>50622</v>
      </c>
      <c r="M357" s="248">
        <v>48118.64</v>
      </c>
      <c r="N357" s="249">
        <f t="shared" si="31"/>
        <v>7457.3833972602733</v>
      </c>
      <c r="O357" s="249">
        <f t="shared" si="32"/>
        <v>43164.616602739727</v>
      </c>
      <c r="P357" s="264">
        <v>0.05</v>
      </c>
      <c r="Q357" s="249">
        <f t="shared" si="30"/>
        <v>41006.385772602742</v>
      </c>
    </row>
    <row r="358" spans="2:17" x14ac:dyDescent="0.25">
      <c r="B358" s="11">
        <v>355</v>
      </c>
      <c r="C358" s="244" t="s">
        <v>2412</v>
      </c>
      <c r="D358" s="259"/>
      <c r="E358" s="259"/>
      <c r="F358" s="152">
        <v>44230</v>
      </c>
      <c r="G358" s="58">
        <v>44513</v>
      </c>
      <c r="H358" s="5">
        <f t="shared" si="33"/>
        <v>0.77534246575342469</v>
      </c>
      <c r="I358" s="11">
        <v>5</v>
      </c>
      <c r="J358" s="87">
        <v>0.05</v>
      </c>
      <c r="K358" s="88">
        <f t="shared" si="29"/>
        <v>0.19</v>
      </c>
      <c r="L358" s="248">
        <v>50622</v>
      </c>
      <c r="M358" s="248">
        <v>48118.64</v>
      </c>
      <c r="N358" s="249">
        <f t="shared" si="31"/>
        <v>7457.3833972602733</v>
      </c>
      <c r="O358" s="249">
        <f t="shared" si="32"/>
        <v>43164.616602739727</v>
      </c>
      <c r="P358" s="264">
        <v>0.05</v>
      </c>
      <c r="Q358" s="249">
        <f t="shared" si="30"/>
        <v>41006.385772602742</v>
      </c>
    </row>
    <row r="359" spans="2:17" x14ac:dyDescent="0.25">
      <c r="B359" s="11">
        <v>356</v>
      </c>
      <c r="C359" s="244" t="s">
        <v>2412</v>
      </c>
      <c r="D359" s="259"/>
      <c r="E359" s="259"/>
      <c r="F359" s="152">
        <v>44230</v>
      </c>
      <c r="G359" s="58">
        <v>44513</v>
      </c>
      <c r="H359" s="5">
        <f t="shared" si="33"/>
        <v>0.77534246575342469</v>
      </c>
      <c r="I359" s="11">
        <v>5</v>
      </c>
      <c r="J359" s="87">
        <v>0.05</v>
      </c>
      <c r="K359" s="88">
        <f t="shared" si="29"/>
        <v>0.19</v>
      </c>
      <c r="L359" s="248">
        <v>50622</v>
      </c>
      <c r="M359" s="248">
        <v>48118.64</v>
      </c>
      <c r="N359" s="249">
        <f t="shared" si="31"/>
        <v>7457.3833972602733</v>
      </c>
      <c r="O359" s="249">
        <f t="shared" si="32"/>
        <v>43164.616602739727</v>
      </c>
      <c r="P359" s="264">
        <v>0.05</v>
      </c>
      <c r="Q359" s="249">
        <f t="shared" si="30"/>
        <v>41006.385772602742</v>
      </c>
    </row>
    <row r="360" spans="2:17" x14ac:dyDescent="0.25">
      <c r="B360" s="11">
        <v>357</v>
      </c>
      <c r="C360" s="244" t="s">
        <v>2412</v>
      </c>
      <c r="D360" s="259"/>
      <c r="E360" s="259"/>
      <c r="F360" s="152">
        <v>44230</v>
      </c>
      <c r="G360" s="58">
        <v>44513</v>
      </c>
      <c r="H360" s="5">
        <f t="shared" si="33"/>
        <v>0.77534246575342469</v>
      </c>
      <c r="I360" s="11">
        <v>5</v>
      </c>
      <c r="J360" s="87">
        <v>0.05</v>
      </c>
      <c r="K360" s="88">
        <f t="shared" si="29"/>
        <v>0.19</v>
      </c>
      <c r="L360" s="248">
        <v>50622</v>
      </c>
      <c r="M360" s="248">
        <v>48118.64</v>
      </c>
      <c r="N360" s="249">
        <f t="shared" si="31"/>
        <v>7457.3833972602733</v>
      </c>
      <c r="O360" s="249">
        <f t="shared" si="32"/>
        <v>43164.616602739727</v>
      </c>
      <c r="P360" s="264">
        <v>0.05</v>
      </c>
      <c r="Q360" s="249">
        <f t="shared" si="30"/>
        <v>41006.385772602742</v>
      </c>
    </row>
    <row r="361" spans="2:17" x14ac:dyDescent="0.25">
      <c r="B361" s="11">
        <v>358</v>
      </c>
      <c r="C361" s="244" t="s">
        <v>2412</v>
      </c>
      <c r="D361" s="259"/>
      <c r="E361" s="259"/>
      <c r="F361" s="152">
        <v>44230</v>
      </c>
      <c r="G361" s="58">
        <v>44513</v>
      </c>
      <c r="H361" s="5">
        <f t="shared" si="33"/>
        <v>0.77534246575342469</v>
      </c>
      <c r="I361" s="11">
        <v>5</v>
      </c>
      <c r="J361" s="87">
        <v>0.05</v>
      </c>
      <c r="K361" s="88">
        <f t="shared" si="29"/>
        <v>0.19</v>
      </c>
      <c r="L361" s="248">
        <v>50622</v>
      </c>
      <c r="M361" s="248">
        <v>48118.64</v>
      </c>
      <c r="N361" s="249">
        <f t="shared" si="31"/>
        <v>7457.3833972602733</v>
      </c>
      <c r="O361" s="249">
        <f t="shared" si="32"/>
        <v>43164.616602739727</v>
      </c>
      <c r="P361" s="264">
        <v>0.05</v>
      </c>
      <c r="Q361" s="249">
        <f t="shared" si="30"/>
        <v>41006.385772602742</v>
      </c>
    </row>
    <row r="362" spans="2:17" x14ac:dyDescent="0.25">
      <c r="B362" s="11">
        <v>359</v>
      </c>
      <c r="C362" s="244" t="s">
        <v>2412</v>
      </c>
      <c r="D362" s="259"/>
      <c r="E362" s="259"/>
      <c r="F362" s="152">
        <v>44230</v>
      </c>
      <c r="G362" s="58">
        <v>44513</v>
      </c>
      <c r="H362" s="5">
        <f t="shared" si="33"/>
        <v>0.77534246575342469</v>
      </c>
      <c r="I362" s="11">
        <v>5</v>
      </c>
      <c r="J362" s="87">
        <v>0.05</v>
      </c>
      <c r="K362" s="88">
        <f t="shared" si="29"/>
        <v>0.19</v>
      </c>
      <c r="L362" s="248">
        <v>50622</v>
      </c>
      <c r="M362" s="248">
        <v>48118.64</v>
      </c>
      <c r="N362" s="249">
        <f t="shared" si="31"/>
        <v>7457.3833972602733</v>
      </c>
      <c r="O362" s="249">
        <f t="shared" si="32"/>
        <v>43164.616602739727</v>
      </c>
      <c r="P362" s="264">
        <v>0.05</v>
      </c>
      <c r="Q362" s="249">
        <f t="shared" si="30"/>
        <v>41006.385772602742</v>
      </c>
    </row>
    <row r="363" spans="2:17" x14ac:dyDescent="0.25">
      <c r="B363" s="11">
        <v>360</v>
      </c>
      <c r="C363" s="244" t="s">
        <v>2412</v>
      </c>
      <c r="D363" s="259"/>
      <c r="E363" s="259"/>
      <c r="F363" s="152">
        <v>44230</v>
      </c>
      <c r="G363" s="58">
        <v>44513</v>
      </c>
      <c r="H363" s="5">
        <f t="shared" si="33"/>
        <v>0.77534246575342469</v>
      </c>
      <c r="I363" s="11">
        <v>5</v>
      </c>
      <c r="J363" s="87">
        <v>0.05</v>
      </c>
      <c r="K363" s="88">
        <f t="shared" si="29"/>
        <v>0.19</v>
      </c>
      <c r="L363" s="248">
        <v>50622</v>
      </c>
      <c r="M363" s="248">
        <v>48118.64</v>
      </c>
      <c r="N363" s="249">
        <f t="shared" si="31"/>
        <v>7457.3833972602733</v>
      </c>
      <c r="O363" s="249">
        <f t="shared" si="32"/>
        <v>43164.616602739727</v>
      </c>
      <c r="P363" s="264">
        <v>0.05</v>
      </c>
      <c r="Q363" s="249">
        <f t="shared" si="30"/>
        <v>41006.385772602742</v>
      </c>
    </row>
    <row r="364" spans="2:17" x14ac:dyDescent="0.25">
      <c r="B364" s="11">
        <v>361</v>
      </c>
      <c r="C364" s="244" t="s">
        <v>2412</v>
      </c>
      <c r="D364" s="259"/>
      <c r="E364" s="259"/>
      <c r="F364" s="152">
        <v>44230</v>
      </c>
      <c r="G364" s="58">
        <v>44513</v>
      </c>
      <c r="H364" s="5">
        <f t="shared" si="33"/>
        <v>0.77534246575342469</v>
      </c>
      <c r="I364" s="11">
        <v>5</v>
      </c>
      <c r="J364" s="87">
        <v>0.05</v>
      </c>
      <c r="K364" s="88">
        <f t="shared" si="29"/>
        <v>0.19</v>
      </c>
      <c r="L364" s="248">
        <v>50622</v>
      </c>
      <c r="M364" s="248">
        <v>48118.64</v>
      </c>
      <c r="N364" s="249">
        <f t="shared" si="31"/>
        <v>7457.3833972602733</v>
      </c>
      <c r="O364" s="249">
        <f t="shared" si="32"/>
        <v>43164.616602739727</v>
      </c>
      <c r="P364" s="264">
        <v>0.05</v>
      </c>
      <c r="Q364" s="249">
        <f t="shared" si="30"/>
        <v>41006.385772602742</v>
      </c>
    </row>
    <row r="365" spans="2:17" x14ac:dyDescent="0.25">
      <c r="B365" s="11">
        <v>362</v>
      </c>
      <c r="C365" s="244" t="s">
        <v>2412</v>
      </c>
      <c r="D365" s="259"/>
      <c r="E365" s="259"/>
      <c r="F365" s="152">
        <v>44230</v>
      </c>
      <c r="G365" s="58">
        <v>44513</v>
      </c>
      <c r="H365" s="5">
        <f t="shared" si="33"/>
        <v>0.77534246575342469</v>
      </c>
      <c r="I365" s="11">
        <v>5</v>
      </c>
      <c r="J365" s="87">
        <v>0.05</v>
      </c>
      <c r="K365" s="88">
        <f t="shared" si="29"/>
        <v>0.19</v>
      </c>
      <c r="L365" s="248">
        <v>50622</v>
      </c>
      <c r="M365" s="248">
        <v>48118.64</v>
      </c>
      <c r="N365" s="249">
        <f t="shared" si="31"/>
        <v>7457.3833972602733</v>
      </c>
      <c r="O365" s="249">
        <f t="shared" si="32"/>
        <v>43164.616602739727</v>
      </c>
      <c r="P365" s="264">
        <v>0.05</v>
      </c>
      <c r="Q365" s="249">
        <f t="shared" si="30"/>
        <v>41006.385772602742</v>
      </c>
    </row>
    <row r="366" spans="2:17" x14ac:dyDescent="0.25">
      <c r="B366" s="11">
        <v>363</v>
      </c>
      <c r="C366" s="244" t="s">
        <v>2412</v>
      </c>
      <c r="D366" s="259"/>
      <c r="E366" s="259"/>
      <c r="F366" s="152">
        <v>44230</v>
      </c>
      <c r="G366" s="58">
        <v>44513</v>
      </c>
      <c r="H366" s="5">
        <f t="shared" si="33"/>
        <v>0.77534246575342469</v>
      </c>
      <c r="I366" s="11">
        <v>5</v>
      </c>
      <c r="J366" s="87">
        <v>0.05</v>
      </c>
      <c r="K366" s="88">
        <f t="shared" si="29"/>
        <v>0.19</v>
      </c>
      <c r="L366" s="248">
        <v>50622</v>
      </c>
      <c r="M366" s="248">
        <v>48118.64</v>
      </c>
      <c r="N366" s="249">
        <f t="shared" si="31"/>
        <v>7457.3833972602733</v>
      </c>
      <c r="O366" s="249">
        <f t="shared" si="32"/>
        <v>43164.616602739727</v>
      </c>
      <c r="P366" s="264">
        <v>0.05</v>
      </c>
      <c r="Q366" s="249">
        <f t="shared" si="30"/>
        <v>41006.385772602742</v>
      </c>
    </row>
    <row r="367" spans="2:17" x14ac:dyDescent="0.25">
      <c r="B367" s="11">
        <v>364</v>
      </c>
      <c r="C367" s="244" t="s">
        <v>2412</v>
      </c>
      <c r="D367" s="259"/>
      <c r="E367" s="259"/>
      <c r="F367" s="152">
        <v>44230</v>
      </c>
      <c r="G367" s="58">
        <v>44513</v>
      </c>
      <c r="H367" s="5">
        <f t="shared" si="33"/>
        <v>0.77534246575342469</v>
      </c>
      <c r="I367" s="11">
        <v>5</v>
      </c>
      <c r="J367" s="87">
        <v>0.05</v>
      </c>
      <c r="K367" s="88">
        <f t="shared" si="29"/>
        <v>0.19</v>
      </c>
      <c r="L367" s="248">
        <v>50622</v>
      </c>
      <c r="M367" s="248">
        <v>48118.64</v>
      </c>
      <c r="N367" s="249">
        <f t="shared" si="31"/>
        <v>7457.3833972602733</v>
      </c>
      <c r="O367" s="249">
        <f t="shared" si="32"/>
        <v>43164.616602739727</v>
      </c>
      <c r="P367" s="264">
        <v>0.05</v>
      </c>
      <c r="Q367" s="249">
        <f t="shared" si="30"/>
        <v>41006.385772602742</v>
      </c>
    </row>
    <row r="368" spans="2:17" x14ac:dyDescent="0.25">
      <c r="B368" s="11">
        <v>365</v>
      </c>
      <c r="C368" s="244" t="s">
        <v>2412</v>
      </c>
      <c r="D368" s="259"/>
      <c r="E368" s="259"/>
      <c r="F368" s="152">
        <v>44230</v>
      </c>
      <c r="G368" s="58">
        <v>44513</v>
      </c>
      <c r="H368" s="5">
        <f t="shared" si="33"/>
        <v>0.77534246575342469</v>
      </c>
      <c r="I368" s="11">
        <v>5</v>
      </c>
      <c r="J368" s="87">
        <v>0.05</v>
      </c>
      <c r="K368" s="88">
        <f t="shared" si="29"/>
        <v>0.19</v>
      </c>
      <c r="L368" s="248">
        <v>50622</v>
      </c>
      <c r="M368" s="248">
        <v>48118.64</v>
      </c>
      <c r="N368" s="249">
        <f t="shared" si="31"/>
        <v>7457.3833972602733</v>
      </c>
      <c r="O368" s="249">
        <f t="shared" si="32"/>
        <v>43164.616602739727</v>
      </c>
      <c r="P368" s="264">
        <v>0.05</v>
      </c>
      <c r="Q368" s="249">
        <f t="shared" si="30"/>
        <v>41006.385772602742</v>
      </c>
    </row>
    <row r="369" spans="2:17" x14ac:dyDescent="0.25">
      <c r="B369" s="11">
        <v>366</v>
      </c>
      <c r="C369" s="244" t="s">
        <v>2412</v>
      </c>
      <c r="D369" s="259"/>
      <c r="E369" s="259"/>
      <c r="F369" s="152">
        <v>44230</v>
      </c>
      <c r="G369" s="58">
        <v>44513</v>
      </c>
      <c r="H369" s="5">
        <f t="shared" si="33"/>
        <v>0.77534246575342469</v>
      </c>
      <c r="I369" s="11">
        <v>5</v>
      </c>
      <c r="J369" s="87">
        <v>0.05</v>
      </c>
      <c r="K369" s="88">
        <f t="shared" si="29"/>
        <v>0.19</v>
      </c>
      <c r="L369" s="248">
        <v>50622</v>
      </c>
      <c r="M369" s="248">
        <v>48118.64</v>
      </c>
      <c r="N369" s="249">
        <f t="shared" si="31"/>
        <v>7457.3833972602733</v>
      </c>
      <c r="O369" s="249">
        <f t="shared" si="32"/>
        <v>43164.616602739727</v>
      </c>
      <c r="P369" s="264">
        <v>0.05</v>
      </c>
      <c r="Q369" s="249">
        <f t="shared" si="30"/>
        <v>41006.385772602742</v>
      </c>
    </row>
    <row r="370" spans="2:17" x14ac:dyDescent="0.25">
      <c r="B370" s="11">
        <v>367</v>
      </c>
      <c r="C370" s="244" t="s">
        <v>2412</v>
      </c>
      <c r="D370" s="259"/>
      <c r="E370" s="259"/>
      <c r="F370" s="152">
        <v>44230</v>
      </c>
      <c r="G370" s="58">
        <v>44513</v>
      </c>
      <c r="H370" s="5">
        <f t="shared" si="33"/>
        <v>0.77534246575342469</v>
      </c>
      <c r="I370" s="11">
        <v>5</v>
      </c>
      <c r="J370" s="87">
        <v>0.05</v>
      </c>
      <c r="K370" s="88">
        <f t="shared" si="29"/>
        <v>0.19</v>
      </c>
      <c r="L370" s="248">
        <v>50622</v>
      </c>
      <c r="M370" s="248">
        <v>48118.64</v>
      </c>
      <c r="N370" s="249">
        <f t="shared" si="31"/>
        <v>7457.3833972602733</v>
      </c>
      <c r="O370" s="249">
        <f t="shared" si="32"/>
        <v>43164.616602739727</v>
      </c>
      <c r="P370" s="264">
        <v>0.05</v>
      </c>
      <c r="Q370" s="249">
        <f t="shared" si="30"/>
        <v>41006.385772602742</v>
      </c>
    </row>
    <row r="371" spans="2:17" x14ac:dyDescent="0.25">
      <c r="B371" s="11">
        <v>368</v>
      </c>
      <c r="C371" s="244" t="s">
        <v>2412</v>
      </c>
      <c r="D371" s="259"/>
      <c r="E371" s="259"/>
      <c r="F371" s="152">
        <v>44230</v>
      </c>
      <c r="G371" s="58">
        <v>44513</v>
      </c>
      <c r="H371" s="5">
        <f t="shared" si="33"/>
        <v>0.77534246575342469</v>
      </c>
      <c r="I371" s="11">
        <v>5</v>
      </c>
      <c r="J371" s="87">
        <v>0.05</v>
      </c>
      <c r="K371" s="88">
        <f t="shared" si="29"/>
        <v>0.19</v>
      </c>
      <c r="L371" s="248">
        <v>50622</v>
      </c>
      <c r="M371" s="248">
        <v>48118.64</v>
      </c>
      <c r="N371" s="249">
        <f t="shared" si="31"/>
        <v>7457.3833972602733</v>
      </c>
      <c r="O371" s="249">
        <f t="shared" si="32"/>
        <v>43164.616602739727</v>
      </c>
      <c r="P371" s="264">
        <v>0.05</v>
      </c>
      <c r="Q371" s="249">
        <f t="shared" si="30"/>
        <v>41006.385772602742</v>
      </c>
    </row>
    <row r="372" spans="2:17" x14ac:dyDescent="0.25">
      <c r="B372" s="11">
        <v>369</v>
      </c>
      <c r="C372" s="244" t="s">
        <v>2412</v>
      </c>
      <c r="D372" s="259"/>
      <c r="E372" s="259"/>
      <c r="F372" s="152">
        <v>44230</v>
      </c>
      <c r="G372" s="58">
        <v>44513</v>
      </c>
      <c r="H372" s="5">
        <f t="shared" si="33"/>
        <v>0.77534246575342469</v>
      </c>
      <c r="I372" s="11">
        <v>5</v>
      </c>
      <c r="J372" s="87">
        <v>0.05</v>
      </c>
      <c r="K372" s="88">
        <f t="shared" si="29"/>
        <v>0.19</v>
      </c>
      <c r="L372" s="248">
        <v>50622</v>
      </c>
      <c r="M372" s="248">
        <v>48118.64</v>
      </c>
      <c r="N372" s="249">
        <f t="shared" si="31"/>
        <v>7457.3833972602733</v>
      </c>
      <c r="O372" s="249">
        <f t="shared" si="32"/>
        <v>43164.616602739727</v>
      </c>
      <c r="P372" s="264">
        <v>0.05</v>
      </c>
      <c r="Q372" s="249">
        <f t="shared" si="30"/>
        <v>41006.385772602742</v>
      </c>
    </row>
    <row r="373" spans="2:17" x14ac:dyDescent="0.25">
      <c r="B373" s="11">
        <v>370</v>
      </c>
      <c r="C373" s="244" t="s">
        <v>2412</v>
      </c>
      <c r="D373" s="259"/>
      <c r="E373" s="259"/>
      <c r="F373" s="152">
        <v>44230</v>
      </c>
      <c r="G373" s="58">
        <v>44513</v>
      </c>
      <c r="H373" s="5">
        <f t="shared" si="33"/>
        <v>0.77534246575342469</v>
      </c>
      <c r="I373" s="11">
        <v>5</v>
      </c>
      <c r="J373" s="87">
        <v>0.05</v>
      </c>
      <c r="K373" s="88">
        <f t="shared" ref="K373:K430" si="34">(1-J373)/I373</f>
        <v>0.19</v>
      </c>
      <c r="L373" s="248">
        <v>50622</v>
      </c>
      <c r="M373" s="248">
        <v>48118.64</v>
      </c>
      <c r="N373" s="249">
        <f t="shared" si="31"/>
        <v>7457.3833972602733</v>
      </c>
      <c r="O373" s="249">
        <f t="shared" si="32"/>
        <v>43164.616602739727</v>
      </c>
      <c r="P373" s="264">
        <v>0.05</v>
      </c>
      <c r="Q373" s="249">
        <f t="shared" si="30"/>
        <v>41006.385772602742</v>
      </c>
    </row>
    <row r="374" spans="2:17" x14ac:dyDescent="0.25">
      <c r="B374" s="11">
        <v>371</v>
      </c>
      <c r="C374" s="244" t="s">
        <v>2412</v>
      </c>
      <c r="D374" s="259"/>
      <c r="E374" s="259"/>
      <c r="F374" s="152">
        <v>44230</v>
      </c>
      <c r="G374" s="58">
        <v>44513</v>
      </c>
      <c r="H374" s="5">
        <f t="shared" si="33"/>
        <v>0.77534246575342469</v>
      </c>
      <c r="I374" s="11">
        <v>5</v>
      </c>
      <c r="J374" s="87">
        <v>0.05</v>
      </c>
      <c r="K374" s="88">
        <f t="shared" si="34"/>
        <v>0.19</v>
      </c>
      <c r="L374" s="248">
        <v>50622</v>
      </c>
      <c r="M374" s="248">
        <v>48118.64</v>
      </c>
      <c r="N374" s="249">
        <f t="shared" si="31"/>
        <v>7457.3833972602733</v>
      </c>
      <c r="O374" s="249">
        <f t="shared" si="32"/>
        <v>43164.616602739727</v>
      </c>
      <c r="P374" s="264">
        <v>0.05</v>
      </c>
      <c r="Q374" s="249">
        <f t="shared" si="30"/>
        <v>41006.385772602742</v>
      </c>
    </row>
    <row r="375" spans="2:17" x14ac:dyDescent="0.25">
      <c r="B375" s="11">
        <v>372</v>
      </c>
      <c r="C375" s="244" t="s">
        <v>2412</v>
      </c>
      <c r="D375" s="259"/>
      <c r="E375" s="259"/>
      <c r="F375" s="152">
        <v>44230</v>
      </c>
      <c r="G375" s="58">
        <v>44513</v>
      </c>
      <c r="H375" s="5">
        <f t="shared" si="33"/>
        <v>0.77534246575342469</v>
      </c>
      <c r="I375" s="11">
        <v>5</v>
      </c>
      <c r="J375" s="87">
        <v>0.05</v>
      </c>
      <c r="K375" s="88">
        <f t="shared" si="34"/>
        <v>0.19</v>
      </c>
      <c r="L375" s="248">
        <v>50622</v>
      </c>
      <c r="M375" s="248">
        <v>48118.64</v>
      </c>
      <c r="N375" s="249">
        <f t="shared" si="31"/>
        <v>7457.3833972602733</v>
      </c>
      <c r="O375" s="249">
        <f t="shared" si="32"/>
        <v>43164.616602739727</v>
      </c>
      <c r="P375" s="264">
        <v>0.05</v>
      </c>
      <c r="Q375" s="249">
        <f t="shared" si="30"/>
        <v>41006.385772602742</v>
      </c>
    </row>
    <row r="376" spans="2:17" x14ac:dyDescent="0.25">
      <c r="B376" s="11">
        <v>373</v>
      </c>
      <c r="C376" s="244" t="s">
        <v>2412</v>
      </c>
      <c r="D376" s="259"/>
      <c r="E376" s="259"/>
      <c r="F376" s="152">
        <v>44230</v>
      </c>
      <c r="G376" s="58">
        <v>44513</v>
      </c>
      <c r="H376" s="5">
        <f t="shared" si="33"/>
        <v>0.77534246575342469</v>
      </c>
      <c r="I376" s="11">
        <v>5</v>
      </c>
      <c r="J376" s="87">
        <v>0.05</v>
      </c>
      <c r="K376" s="88">
        <f t="shared" si="34"/>
        <v>0.19</v>
      </c>
      <c r="L376" s="248">
        <v>50622</v>
      </c>
      <c r="M376" s="248">
        <v>48118.64</v>
      </c>
      <c r="N376" s="249">
        <f t="shared" si="31"/>
        <v>7457.3833972602733</v>
      </c>
      <c r="O376" s="249">
        <f t="shared" si="32"/>
        <v>43164.616602739727</v>
      </c>
      <c r="P376" s="264">
        <v>0.05</v>
      </c>
      <c r="Q376" s="249">
        <f t="shared" si="30"/>
        <v>41006.385772602742</v>
      </c>
    </row>
    <row r="377" spans="2:17" x14ac:dyDescent="0.25">
      <c r="B377" s="11">
        <v>374</v>
      </c>
      <c r="C377" s="244" t="s">
        <v>2412</v>
      </c>
      <c r="D377" s="259"/>
      <c r="E377" s="259"/>
      <c r="F377" s="152">
        <v>44230</v>
      </c>
      <c r="G377" s="58">
        <v>44513</v>
      </c>
      <c r="H377" s="5">
        <f t="shared" si="33"/>
        <v>0.77534246575342469</v>
      </c>
      <c r="I377" s="11">
        <v>5</v>
      </c>
      <c r="J377" s="87">
        <v>0.05</v>
      </c>
      <c r="K377" s="88">
        <f t="shared" si="34"/>
        <v>0.19</v>
      </c>
      <c r="L377" s="248">
        <v>50622</v>
      </c>
      <c r="M377" s="248">
        <v>48118.64</v>
      </c>
      <c r="N377" s="249">
        <f t="shared" si="31"/>
        <v>7457.3833972602733</v>
      </c>
      <c r="O377" s="249">
        <f t="shared" si="32"/>
        <v>43164.616602739727</v>
      </c>
      <c r="P377" s="264">
        <v>0.05</v>
      </c>
      <c r="Q377" s="249">
        <f t="shared" si="30"/>
        <v>41006.385772602742</v>
      </c>
    </row>
    <row r="378" spans="2:17" x14ac:dyDescent="0.25">
      <c r="B378" s="11">
        <v>375</v>
      </c>
      <c r="C378" s="244" t="s">
        <v>2412</v>
      </c>
      <c r="D378" s="259"/>
      <c r="E378" s="259"/>
      <c r="F378" s="152">
        <v>44230</v>
      </c>
      <c r="G378" s="58">
        <v>44513</v>
      </c>
      <c r="H378" s="5">
        <f t="shared" si="33"/>
        <v>0.77534246575342469</v>
      </c>
      <c r="I378" s="11">
        <v>5</v>
      </c>
      <c r="J378" s="87">
        <v>0.05</v>
      </c>
      <c r="K378" s="88">
        <f t="shared" si="34"/>
        <v>0.19</v>
      </c>
      <c r="L378" s="248">
        <v>50622</v>
      </c>
      <c r="M378" s="248">
        <v>48118.64</v>
      </c>
      <c r="N378" s="249">
        <f t="shared" si="31"/>
        <v>7457.3833972602733</v>
      </c>
      <c r="O378" s="249">
        <f t="shared" si="32"/>
        <v>43164.616602739727</v>
      </c>
      <c r="P378" s="264">
        <v>0.05</v>
      </c>
      <c r="Q378" s="249">
        <f t="shared" si="30"/>
        <v>41006.385772602742</v>
      </c>
    </row>
    <row r="379" spans="2:17" x14ac:dyDescent="0.25">
      <c r="B379" s="11">
        <v>376</v>
      </c>
      <c r="C379" s="244" t="s">
        <v>2412</v>
      </c>
      <c r="D379" s="259"/>
      <c r="E379" s="259"/>
      <c r="F379" s="152">
        <v>44230</v>
      </c>
      <c r="G379" s="58">
        <v>44513</v>
      </c>
      <c r="H379" s="5">
        <f t="shared" si="33"/>
        <v>0.77534246575342469</v>
      </c>
      <c r="I379" s="11">
        <v>5</v>
      </c>
      <c r="J379" s="87">
        <v>0.05</v>
      </c>
      <c r="K379" s="88">
        <f t="shared" si="34"/>
        <v>0.19</v>
      </c>
      <c r="L379" s="248">
        <v>50622</v>
      </c>
      <c r="M379" s="248">
        <v>48118.64</v>
      </c>
      <c r="N379" s="249">
        <f t="shared" si="31"/>
        <v>7457.3833972602733</v>
      </c>
      <c r="O379" s="249">
        <f t="shared" si="32"/>
        <v>43164.616602739727</v>
      </c>
      <c r="P379" s="264">
        <v>0.05</v>
      </c>
      <c r="Q379" s="249">
        <f t="shared" si="30"/>
        <v>41006.385772602742</v>
      </c>
    </row>
    <row r="380" spans="2:17" x14ac:dyDescent="0.25">
      <c r="B380" s="11">
        <v>377</v>
      </c>
      <c r="C380" s="244" t="s">
        <v>2412</v>
      </c>
      <c r="D380" s="259"/>
      <c r="E380" s="259"/>
      <c r="F380" s="152">
        <v>44230</v>
      </c>
      <c r="G380" s="58">
        <v>44513</v>
      </c>
      <c r="H380" s="5">
        <f t="shared" si="33"/>
        <v>0.77534246575342469</v>
      </c>
      <c r="I380" s="11">
        <v>5</v>
      </c>
      <c r="J380" s="87">
        <v>0.05</v>
      </c>
      <c r="K380" s="88">
        <f t="shared" si="34"/>
        <v>0.19</v>
      </c>
      <c r="L380" s="248">
        <v>50622</v>
      </c>
      <c r="M380" s="248">
        <v>48118.64</v>
      </c>
      <c r="N380" s="249">
        <f t="shared" si="31"/>
        <v>7457.3833972602733</v>
      </c>
      <c r="O380" s="249">
        <f t="shared" si="32"/>
        <v>43164.616602739727</v>
      </c>
      <c r="P380" s="264">
        <v>0.05</v>
      </c>
      <c r="Q380" s="249">
        <f t="shared" ref="Q380:Q430" si="35">IF(M380&lt;=0,0,IF(O380&lt;=J380*L380,J380*L380,O380*(1-P380)))</f>
        <v>41006.385772602742</v>
      </c>
    </row>
    <row r="381" spans="2:17" x14ac:dyDescent="0.25">
      <c r="B381" s="11">
        <v>378</v>
      </c>
      <c r="C381" s="244" t="s">
        <v>2412</v>
      </c>
      <c r="D381" s="259"/>
      <c r="E381" s="259"/>
      <c r="F381" s="152">
        <v>44230</v>
      </c>
      <c r="G381" s="58">
        <v>44513</v>
      </c>
      <c r="H381" s="5">
        <f t="shared" si="33"/>
        <v>0.77534246575342469</v>
      </c>
      <c r="I381" s="11">
        <v>5</v>
      </c>
      <c r="J381" s="87">
        <v>0.05</v>
      </c>
      <c r="K381" s="88">
        <f t="shared" si="34"/>
        <v>0.19</v>
      </c>
      <c r="L381" s="248">
        <v>50622</v>
      </c>
      <c r="M381" s="248">
        <v>48118.64</v>
      </c>
      <c r="N381" s="249">
        <f t="shared" si="31"/>
        <v>7457.3833972602733</v>
      </c>
      <c r="O381" s="249">
        <f t="shared" si="32"/>
        <v>43164.616602739727</v>
      </c>
      <c r="P381" s="264">
        <v>0.05</v>
      </c>
      <c r="Q381" s="249">
        <f t="shared" si="35"/>
        <v>41006.385772602742</v>
      </c>
    </row>
    <row r="382" spans="2:17" x14ac:dyDescent="0.25">
      <c r="B382" s="11">
        <v>379</v>
      </c>
      <c r="C382" s="244" t="s">
        <v>2412</v>
      </c>
      <c r="D382" s="259"/>
      <c r="E382" s="259"/>
      <c r="F382" s="152">
        <v>44230</v>
      </c>
      <c r="G382" s="58">
        <v>44513</v>
      </c>
      <c r="H382" s="5">
        <f t="shared" si="33"/>
        <v>0.77534246575342469</v>
      </c>
      <c r="I382" s="11">
        <v>5</v>
      </c>
      <c r="J382" s="87">
        <v>0.05</v>
      </c>
      <c r="K382" s="88">
        <f t="shared" si="34"/>
        <v>0.19</v>
      </c>
      <c r="L382" s="248">
        <v>50622</v>
      </c>
      <c r="M382" s="248">
        <v>48118.64</v>
      </c>
      <c r="N382" s="249">
        <f t="shared" si="31"/>
        <v>7457.3833972602733</v>
      </c>
      <c r="O382" s="249">
        <f t="shared" si="32"/>
        <v>43164.616602739727</v>
      </c>
      <c r="P382" s="264">
        <v>0.05</v>
      </c>
      <c r="Q382" s="249">
        <f t="shared" si="35"/>
        <v>41006.385772602742</v>
      </c>
    </row>
    <row r="383" spans="2:17" x14ac:dyDescent="0.25">
      <c r="B383" s="11">
        <v>380</v>
      </c>
      <c r="C383" s="244" t="s">
        <v>2413</v>
      </c>
      <c r="D383" s="259"/>
      <c r="E383" s="259"/>
      <c r="F383" s="152">
        <v>44280</v>
      </c>
      <c r="G383" s="58">
        <v>44513</v>
      </c>
      <c r="H383" s="5">
        <f t="shared" si="33"/>
        <v>0.63835616438356169</v>
      </c>
      <c r="I383" s="106">
        <v>3</v>
      </c>
      <c r="J383" s="87">
        <v>0.05</v>
      </c>
      <c r="K383" s="88">
        <f t="shared" si="34"/>
        <v>0.31666666666666665</v>
      </c>
      <c r="L383" s="248">
        <v>18540.21</v>
      </c>
      <c r="M383" s="248">
        <v>18427.61</v>
      </c>
      <c r="N383" s="249">
        <f t="shared" si="31"/>
        <v>3747.8314917808216</v>
      </c>
      <c r="O383" s="249">
        <f t="shared" si="32"/>
        <v>14792.378508219177</v>
      </c>
      <c r="P383" s="264">
        <v>0.05</v>
      </c>
      <c r="Q383" s="249">
        <f t="shared" si="35"/>
        <v>14052.759582808218</v>
      </c>
    </row>
    <row r="384" spans="2:17" x14ac:dyDescent="0.25">
      <c r="B384" s="11">
        <v>381</v>
      </c>
      <c r="C384" s="244" t="s">
        <v>2413</v>
      </c>
      <c r="D384" s="259"/>
      <c r="E384" s="259"/>
      <c r="F384" s="152">
        <v>44280</v>
      </c>
      <c r="G384" s="58">
        <v>44513</v>
      </c>
      <c r="H384" s="5">
        <f t="shared" si="33"/>
        <v>0.63835616438356169</v>
      </c>
      <c r="I384" s="106">
        <v>3</v>
      </c>
      <c r="J384" s="87">
        <v>0.05</v>
      </c>
      <c r="K384" s="88">
        <f t="shared" si="34"/>
        <v>0.31666666666666665</v>
      </c>
      <c r="L384" s="248">
        <v>18540.21</v>
      </c>
      <c r="M384" s="248">
        <v>18427.61</v>
      </c>
      <c r="N384" s="249">
        <f t="shared" si="31"/>
        <v>3747.8314917808216</v>
      </c>
      <c r="O384" s="249">
        <f t="shared" si="32"/>
        <v>14792.378508219177</v>
      </c>
      <c r="P384" s="264">
        <v>0.05</v>
      </c>
      <c r="Q384" s="249">
        <f t="shared" si="35"/>
        <v>14052.759582808218</v>
      </c>
    </row>
    <row r="385" spans="2:17" x14ac:dyDescent="0.25">
      <c r="B385" s="11">
        <v>382</v>
      </c>
      <c r="C385" s="244" t="s">
        <v>2414</v>
      </c>
      <c r="D385" s="259"/>
      <c r="E385" s="259"/>
      <c r="F385" s="152">
        <v>44273</v>
      </c>
      <c r="G385" s="58">
        <v>44513</v>
      </c>
      <c r="H385" s="5">
        <f t="shared" si="33"/>
        <v>0.65753424657534243</v>
      </c>
      <c r="I385" s="106">
        <v>3</v>
      </c>
      <c r="J385" s="87">
        <v>0.05</v>
      </c>
      <c r="K385" s="88">
        <f t="shared" si="34"/>
        <v>0.31666666666666665</v>
      </c>
      <c r="L385" s="248">
        <v>26068.560000000001</v>
      </c>
      <c r="M385" s="248">
        <v>25751.93</v>
      </c>
      <c r="N385" s="249">
        <f t="shared" si="31"/>
        <v>5427.9741369863013</v>
      </c>
      <c r="O385" s="249">
        <f t="shared" si="32"/>
        <v>20640.585863013701</v>
      </c>
      <c r="P385" s="264">
        <v>0.05</v>
      </c>
      <c r="Q385" s="249">
        <f t="shared" si="35"/>
        <v>19608.556569863016</v>
      </c>
    </row>
    <row r="386" spans="2:17" x14ac:dyDescent="0.25">
      <c r="B386" s="11">
        <v>383</v>
      </c>
      <c r="C386" s="244" t="s">
        <v>2415</v>
      </c>
      <c r="D386" s="259"/>
      <c r="E386" s="259"/>
      <c r="F386" s="152">
        <v>44285</v>
      </c>
      <c r="G386" s="58">
        <v>44513</v>
      </c>
      <c r="H386" s="5">
        <f t="shared" si="33"/>
        <v>0.62465753424657533</v>
      </c>
      <c r="I386" s="106">
        <v>3</v>
      </c>
      <c r="J386" s="87">
        <v>0.05</v>
      </c>
      <c r="K386" s="88">
        <f t="shared" si="34"/>
        <v>0.31666666666666665</v>
      </c>
      <c r="L386" s="248">
        <v>59472</v>
      </c>
      <c r="M386" s="248">
        <v>59368.81</v>
      </c>
      <c r="N386" s="249">
        <f t="shared" si="31"/>
        <v>11764.050410958902</v>
      </c>
      <c r="O386" s="249">
        <f t="shared" si="32"/>
        <v>47707.949589041098</v>
      </c>
      <c r="P386" s="264">
        <v>0.05</v>
      </c>
      <c r="Q386" s="249">
        <f t="shared" si="35"/>
        <v>45322.552109589044</v>
      </c>
    </row>
    <row r="387" spans="2:17" x14ac:dyDescent="0.25">
      <c r="B387" s="11">
        <v>384</v>
      </c>
      <c r="C387" s="244" t="s">
        <v>2416</v>
      </c>
      <c r="D387" s="259"/>
      <c r="E387" s="259"/>
      <c r="F387" s="152">
        <v>44285</v>
      </c>
      <c r="G387" s="58">
        <v>44513</v>
      </c>
      <c r="H387" s="5">
        <f t="shared" si="33"/>
        <v>0.62465753424657533</v>
      </c>
      <c r="I387" s="106">
        <v>3</v>
      </c>
      <c r="J387" s="87">
        <v>0.05</v>
      </c>
      <c r="K387" s="88">
        <f t="shared" si="34"/>
        <v>0.31666666666666665</v>
      </c>
      <c r="L387" s="248">
        <v>642374.18999999994</v>
      </c>
      <c r="M387" s="248">
        <v>641259.56999999995</v>
      </c>
      <c r="N387" s="249">
        <f t="shared" si="31"/>
        <v>127066.89456986298</v>
      </c>
      <c r="O387" s="249">
        <f t="shared" si="32"/>
        <v>515307.29543013696</v>
      </c>
      <c r="P387" s="264">
        <v>0.05</v>
      </c>
      <c r="Q387" s="249">
        <f t="shared" si="35"/>
        <v>489541.9306586301</v>
      </c>
    </row>
    <row r="388" spans="2:17" x14ac:dyDescent="0.25">
      <c r="B388" s="11">
        <v>385</v>
      </c>
      <c r="C388" s="244" t="s">
        <v>2417</v>
      </c>
      <c r="D388" s="259"/>
      <c r="E388" s="259"/>
      <c r="F388" s="152">
        <v>41589</v>
      </c>
      <c r="G388" s="58">
        <v>44513</v>
      </c>
      <c r="H388" s="5">
        <f t="shared" si="33"/>
        <v>8.0109589041095894</v>
      </c>
      <c r="I388" s="11">
        <v>3</v>
      </c>
      <c r="J388" s="87">
        <v>0.05</v>
      </c>
      <c r="K388" s="88">
        <f t="shared" si="34"/>
        <v>0.31666666666666665</v>
      </c>
      <c r="L388" s="248">
        <v>4375</v>
      </c>
      <c r="M388" s="248">
        <v>218.75</v>
      </c>
      <c r="N388" s="249">
        <f t="shared" ref="N388:N430" si="36">H388*K388*L388</f>
        <v>11098.51598173516</v>
      </c>
      <c r="O388" s="249">
        <f t="shared" ref="O388:O430" si="37">MAX(L388-N388,0)</f>
        <v>0</v>
      </c>
      <c r="P388" s="264">
        <v>0.05</v>
      </c>
      <c r="Q388" s="249">
        <f t="shared" si="35"/>
        <v>218.75</v>
      </c>
    </row>
    <row r="389" spans="2:17" x14ac:dyDescent="0.25">
      <c r="B389" s="11">
        <v>386</v>
      </c>
      <c r="C389" s="244" t="s">
        <v>2417</v>
      </c>
      <c r="D389" s="259"/>
      <c r="E389" s="259"/>
      <c r="F389" s="152">
        <v>41579</v>
      </c>
      <c r="G389" s="58">
        <v>44513</v>
      </c>
      <c r="H389" s="5">
        <f t="shared" ref="H389:H430" si="38">(G389-F389)/365</f>
        <v>8.0383561643835613</v>
      </c>
      <c r="I389" s="11">
        <v>3</v>
      </c>
      <c r="J389" s="87">
        <v>0.05</v>
      </c>
      <c r="K389" s="88">
        <f t="shared" si="34"/>
        <v>0.31666666666666665</v>
      </c>
      <c r="L389" s="248">
        <v>5100</v>
      </c>
      <c r="M389" s="248">
        <v>255</v>
      </c>
      <c r="N389" s="249">
        <f t="shared" si="36"/>
        <v>12981.945205479451</v>
      </c>
      <c r="O389" s="249">
        <f t="shared" si="37"/>
        <v>0</v>
      </c>
      <c r="P389" s="264">
        <v>0.05</v>
      </c>
      <c r="Q389" s="249">
        <f t="shared" si="35"/>
        <v>255</v>
      </c>
    </row>
    <row r="390" spans="2:17" x14ac:dyDescent="0.25">
      <c r="B390" s="11">
        <v>387</v>
      </c>
      <c r="C390" s="244" t="s">
        <v>2418</v>
      </c>
      <c r="D390" s="259"/>
      <c r="E390" s="259"/>
      <c r="F390" s="152">
        <v>41638</v>
      </c>
      <c r="G390" s="58">
        <v>44513</v>
      </c>
      <c r="H390" s="5">
        <f t="shared" si="38"/>
        <v>7.8767123287671232</v>
      </c>
      <c r="I390" s="106">
        <v>3</v>
      </c>
      <c r="J390" s="87">
        <v>0.05</v>
      </c>
      <c r="K390" s="88">
        <f t="shared" si="34"/>
        <v>0.31666666666666665</v>
      </c>
      <c r="L390" s="248">
        <v>3000</v>
      </c>
      <c r="M390" s="248">
        <v>150</v>
      </c>
      <c r="N390" s="249">
        <f t="shared" si="36"/>
        <v>7482.8767123287671</v>
      </c>
      <c r="O390" s="249">
        <f t="shared" si="37"/>
        <v>0</v>
      </c>
      <c r="P390" s="264">
        <v>0.05</v>
      </c>
      <c r="Q390" s="249">
        <f t="shared" si="35"/>
        <v>150</v>
      </c>
    </row>
    <row r="391" spans="2:17" x14ac:dyDescent="0.25">
      <c r="B391" s="11">
        <v>388</v>
      </c>
      <c r="C391" s="244" t="s">
        <v>2419</v>
      </c>
      <c r="D391" s="259"/>
      <c r="E391" s="259"/>
      <c r="F391" s="152">
        <v>41638</v>
      </c>
      <c r="G391" s="58">
        <v>44513</v>
      </c>
      <c r="H391" s="5">
        <f t="shared" si="38"/>
        <v>7.8767123287671232</v>
      </c>
      <c r="I391" s="106">
        <v>3</v>
      </c>
      <c r="J391" s="87">
        <v>0.05</v>
      </c>
      <c r="K391" s="88">
        <f t="shared" si="34"/>
        <v>0.31666666666666665</v>
      </c>
      <c r="L391" s="248">
        <v>4850</v>
      </c>
      <c r="M391" s="248">
        <v>242.5</v>
      </c>
      <c r="N391" s="249">
        <f t="shared" si="36"/>
        <v>12097.317351598174</v>
      </c>
      <c r="O391" s="249">
        <f t="shared" si="37"/>
        <v>0</v>
      </c>
      <c r="P391" s="264">
        <v>0.05</v>
      </c>
      <c r="Q391" s="249">
        <f t="shared" si="35"/>
        <v>242.5</v>
      </c>
    </row>
    <row r="392" spans="2:17" x14ac:dyDescent="0.25">
      <c r="B392" s="11">
        <v>389</v>
      </c>
      <c r="C392" s="244" t="s">
        <v>2420</v>
      </c>
      <c r="D392" s="259"/>
      <c r="E392" s="259"/>
      <c r="F392" s="152">
        <v>41655</v>
      </c>
      <c r="G392" s="58">
        <v>44513</v>
      </c>
      <c r="H392" s="5">
        <f t="shared" si="38"/>
        <v>7.8301369863013699</v>
      </c>
      <c r="I392" s="106">
        <v>3</v>
      </c>
      <c r="J392" s="87">
        <v>0.05</v>
      </c>
      <c r="K392" s="88">
        <f t="shared" si="34"/>
        <v>0.31666666666666665</v>
      </c>
      <c r="L392" s="248">
        <v>4253</v>
      </c>
      <c r="M392" s="248">
        <v>212.65</v>
      </c>
      <c r="N392" s="249">
        <f t="shared" si="36"/>
        <v>10545.49799086758</v>
      </c>
      <c r="O392" s="249">
        <f t="shared" si="37"/>
        <v>0</v>
      </c>
      <c r="P392" s="264">
        <v>0.05</v>
      </c>
      <c r="Q392" s="249">
        <f t="shared" si="35"/>
        <v>212.65</v>
      </c>
    </row>
    <row r="393" spans="2:17" x14ac:dyDescent="0.25">
      <c r="B393" s="11">
        <v>390</v>
      </c>
      <c r="C393" s="244" t="s">
        <v>2421</v>
      </c>
      <c r="D393" s="259"/>
      <c r="E393" s="259"/>
      <c r="F393" s="152">
        <v>41650</v>
      </c>
      <c r="G393" s="58">
        <v>44513</v>
      </c>
      <c r="H393" s="5">
        <f t="shared" si="38"/>
        <v>7.8438356164383558</v>
      </c>
      <c r="I393" s="106">
        <v>3</v>
      </c>
      <c r="J393" s="87">
        <v>0.05</v>
      </c>
      <c r="K393" s="88">
        <f t="shared" si="34"/>
        <v>0.31666666666666665</v>
      </c>
      <c r="L393" s="248">
        <v>0</v>
      </c>
      <c r="M393" s="248">
        <v>0</v>
      </c>
      <c r="N393" s="249">
        <f t="shared" si="36"/>
        <v>0</v>
      </c>
      <c r="O393" s="249">
        <f t="shared" si="37"/>
        <v>0</v>
      </c>
      <c r="P393" s="264">
        <v>0.05</v>
      </c>
      <c r="Q393" s="249">
        <f t="shared" si="35"/>
        <v>0</v>
      </c>
    </row>
    <row r="394" spans="2:17" x14ac:dyDescent="0.25">
      <c r="B394" s="11">
        <v>391</v>
      </c>
      <c r="C394" s="244" t="s">
        <v>2422</v>
      </c>
      <c r="D394" s="259"/>
      <c r="E394" s="259"/>
      <c r="F394" s="152">
        <v>41682</v>
      </c>
      <c r="G394" s="58">
        <v>44513</v>
      </c>
      <c r="H394" s="5">
        <f t="shared" si="38"/>
        <v>7.7561643835616438</v>
      </c>
      <c r="I394" s="11">
        <v>3</v>
      </c>
      <c r="J394" s="87">
        <v>0.05</v>
      </c>
      <c r="K394" s="88">
        <f t="shared" si="34"/>
        <v>0.31666666666666665</v>
      </c>
      <c r="L394" s="248">
        <v>10400</v>
      </c>
      <c r="M394" s="248">
        <v>520</v>
      </c>
      <c r="N394" s="249">
        <f t="shared" si="36"/>
        <v>25543.634703196349</v>
      </c>
      <c r="O394" s="249">
        <f t="shared" si="37"/>
        <v>0</v>
      </c>
      <c r="P394" s="264">
        <v>0.05</v>
      </c>
      <c r="Q394" s="249">
        <f t="shared" si="35"/>
        <v>520</v>
      </c>
    </row>
    <row r="395" spans="2:17" x14ac:dyDescent="0.25">
      <c r="B395" s="11">
        <v>392</v>
      </c>
      <c r="C395" s="244" t="s">
        <v>2423</v>
      </c>
      <c r="D395" s="259"/>
      <c r="E395" s="259"/>
      <c r="F395" s="152">
        <v>41718</v>
      </c>
      <c r="G395" s="58">
        <v>44513</v>
      </c>
      <c r="H395" s="5">
        <f t="shared" si="38"/>
        <v>7.6575342465753424</v>
      </c>
      <c r="I395" s="106">
        <v>3</v>
      </c>
      <c r="J395" s="87">
        <v>0.05</v>
      </c>
      <c r="K395" s="88">
        <f t="shared" si="34"/>
        <v>0.31666666666666665</v>
      </c>
      <c r="L395" s="248">
        <v>5000</v>
      </c>
      <c r="M395" s="248">
        <v>250</v>
      </c>
      <c r="N395" s="249">
        <f t="shared" si="36"/>
        <v>12124.429223744291</v>
      </c>
      <c r="O395" s="249">
        <f t="shared" si="37"/>
        <v>0</v>
      </c>
      <c r="P395" s="264">
        <v>0.05</v>
      </c>
      <c r="Q395" s="249">
        <f t="shared" si="35"/>
        <v>250</v>
      </c>
    </row>
    <row r="396" spans="2:17" x14ac:dyDescent="0.25">
      <c r="B396" s="11">
        <v>393</v>
      </c>
      <c r="C396" s="244" t="s">
        <v>2424</v>
      </c>
      <c r="D396" s="259"/>
      <c r="E396" s="259"/>
      <c r="F396" s="152">
        <v>41364</v>
      </c>
      <c r="G396" s="58">
        <v>44513</v>
      </c>
      <c r="H396" s="5">
        <f t="shared" si="38"/>
        <v>8.6273972602739732</v>
      </c>
      <c r="I396" s="106">
        <v>3</v>
      </c>
      <c r="J396" s="87">
        <v>0.05</v>
      </c>
      <c r="K396" s="88">
        <f t="shared" si="34"/>
        <v>0.31666666666666665</v>
      </c>
      <c r="L396" s="248">
        <v>0</v>
      </c>
      <c r="M396" s="248">
        <v>0</v>
      </c>
      <c r="N396" s="249">
        <f t="shared" si="36"/>
        <v>0</v>
      </c>
      <c r="O396" s="249">
        <f t="shared" si="37"/>
        <v>0</v>
      </c>
      <c r="P396" s="264">
        <v>0.05</v>
      </c>
      <c r="Q396" s="249">
        <f t="shared" si="35"/>
        <v>0</v>
      </c>
    </row>
    <row r="397" spans="2:17" x14ac:dyDescent="0.25">
      <c r="B397" s="11">
        <v>394</v>
      </c>
      <c r="C397" s="244" t="s">
        <v>2425</v>
      </c>
      <c r="D397" s="259"/>
      <c r="E397" s="259"/>
      <c r="F397" s="152">
        <v>41820</v>
      </c>
      <c r="G397" s="58">
        <v>44513</v>
      </c>
      <c r="H397" s="5">
        <f t="shared" si="38"/>
        <v>7.3780821917808215</v>
      </c>
      <c r="I397" s="106">
        <v>3</v>
      </c>
      <c r="J397" s="87">
        <v>0.05</v>
      </c>
      <c r="K397" s="88">
        <f t="shared" si="34"/>
        <v>0.31666666666666665</v>
      </c>
      <c r="L397" s="248">
        <v>315315</v>
      </c>
      <c r="M397" s="248">
        <v>15765.75</v>
      </c>
      <c r="N397" s="249">
        <f t="shared" si="36"/>
        <v>736699.66232876712</v>
      </c>
      <c r="O397" s="249">
        <f t="shared" si="37"/>
        <v>0</v>
      </c>
      <c r="P397" s="264">
        <v>0.05</v>
      </c>
      <c r="Q397" s="249">
        <f t="shared" si="35"/>
        <v>15765.75</v>
      </c>
    </row>
    <row r="398" spans="2:17" x14ac:dyDescent="0.25">
      <c r="B398" s="11">
        <v>395</v>
      </c>
      <c r="C398" s="244" t="s">
        <v>2426</v>
      </c>
      <c r="D398" s="259"/>
      <c r="E398" s="259"/>
      <c r="F398" s="152">
        <v>41780</v>
      </c>
      <c r="G398" s="58">
        <v>44513</v>
      </c>
      <c r="H398" s="5">
        <f t="shared" si="38"/>
        <v>7.4876712328767123</v>
      </c>
      <c r="I398" s="11">
        <v>5</v>
      </c>
      <c r="J398" s="87">
        <v>0.05</v>
      </c>
      <c r="K398" s="88">
        <f t="shared" si="34"/>
        <v>0.19</v>
      </c>
      <c r="L398" s="248">
        <v>0</v>
      </c>
      <c r="M398" s="248">
        <v>0</v>
      </c>
      <c r="N398" s="249">
        <f t="shared" si="36"/>
        <v>0</v>
      </c>
      <c r="O398" s="249">
        <f t="shared" si="37"/>
        <v>0</v>
      </c>
      <c r="P398" s="264">
        <v>0.05</v>
      </c>
      <c r="Q398" s="249">
        <f t="shared" si="35"/>
        <v>0</v>
      </c>
    </row>
    <row r="399" spans="2:17" x14ac:dyDescent="0.25">
      <c r="B399" s="11">
        <v>396</v>
      </c>
      <c r="C399" s="244" t="s">
        <v>2427</v>
      </c>
      <c r="D399" s="259"/>
      <c r="E399" s="259"/>
      <c r="F399" s="152">
        <v>41816</v>
      </c>
      <c r="G399" s="58">
        <v>44513</v>
      </c>
      <c r="H399" s="5">
        <f t="shared" si="38"/>
        <v>7.3890410958904109</v>
      </c>
      <c r="I399" s="11">
        <v>5</v>
      </c>
      <c r="J399" s="87">
        <v>0.05</v>
      </c>
      <c r="K399" s="88">
        <f t="shared" si="34"/>
        <v>0.19</v>
      </c>
      <c r="L399" s="248">
        <v>59982.6</v>
      </c>
      <c r="M399" s="248">
        <v>2999.13</v>
      </c>
      <c r="N399" s="249">
        <f t="shared" si="36"/>
        <v>84210.640323287676</v>
      </c>
      <c r="O399" s="249">
        <f t="shared" si="37"/>
        <v>0</v>
      </c>
      <c r="P399" s="264">
        <v>0.05</v>
      </c>
      <c r="Q399" s="249">
        <f t="shared" si="35"/>
        <v>2999.13</v>
      </c>
    </row>
    <row r="400" spans="2:17" x14ac:dyDescent="0.25">
      <c r="B400" s="11">
        <v>397</v>
      </c>
      <c r="C400" s="244" t="s">
        <v>2428</v>
      </c>
      <c r="D400" s="259"/>
      <c r="E400" s="259"/>
      <c r="F400" s="152">
        <v>41829</v>
      </c>
      <c r="G400" s="58">
        <v>44513</v>
      </c>
      <c r="H400" s="5">
        <f t="shared" si="38"/>
        <v>7.353424657534247</v>
      </c>
      <c r="I400" s="106">
        <v>8</v>
      </c>
      <c r="J400" s="87">
        <v>0.05</v>
      </c>
      <c r="K400" s="88">
        <f t="shared" si="34"/>
        <v>0.11874999999999999</v>
      </c>
      <c r="L400" s="248">
        <v>42071</v>
      </c>
      <c r="M400" s="248">
        <v>2103.5500000000002</v>
      </c>
      <c r="N400" s="249">
        <f t="shared" si="36"/>
        <v>36737.204041095887</v>
      </c>
      <c r="O400" s="249">
        <f t="shared" si="37"/>
        <v>5333.7959589041129</v>
      </c>
      <c r="P400" s="264">
        <v>0.05</v>
      </c>
      <c r="Q400" s="249">
        <f t="shared" si="35"/>
        <v>5067.1061609589069</v>
      </c>
    </row>
    <row r="401" spans="2:17" x14ac:dyDescent="0.25">
      <c r="B401" s="11">
        <v>398</v>
      </c>
      <c r="C401" s="244" t="s">
        <v>2429</v>
      </c>
      <c r="D401" s="259"/>
      <c r="E401" s="259"/>
      <c r="F401" s="152">
        <v>41808</v>
      </c>
      <c r="G401" s="58">
        <v>44513</v>
      </c>
      <c r="H401" s="5">
        <f t="shared" si="38"/>
        <v>7.4109589041095889</v>
      </c>
      <c r="I401" s="106">
        <v>3</v>
      </c>
      <c r="J401" s="87">
        <v>0.05</v>
      </c>
      <c r="K401" s="88">
        <f t="shared" si="34"/>
        <v>0.31666666666666665</v>
      </c>
      <c r="L401" s="248">
        <v>31350</v>
      </c>
      <c r="M401" s="248">
        <v>1567.5</v>
      </c>
      <c r="N401" s="249">
        <f t="shared" si="36"/>
        <v>73572.294520547948</v>
      </c>
      <c r="O401" s="249">
        <f t="shared" si="37"/>
        <v>0</v>
      </c>
      <c r="P401" s="264">
        <v>0.05</v>
      </c>
      <c r="Q401" s="249">
        <f t="shared" si="35"/>
        <v>1567.5</v>
      </c>
    </row>
    <row r="402" spans="2:17" x14ac:dyDescent="0.25">
      <c r="B402" s="11">
        <v>399</v>
      </c>
      <c r="C402" s="244" t="s">
        <v>2430</v>
      </c>
      <c r="D402" s="259"/>
      <c r="E402" s="259"/>
      <c r="F402" s="152">
        <v>41760</v>
      </c>
      <c r="G402" s="58">
        <v>44513</v>
      </c>
      <c r="H402" s="5">
        <f t="shared" si="38"/>
        <v>7.5424657534246577</v>
      </c>
      <c r="I402" s="106">
        <v>3</v>
      </c>
      <c r="J402" s="87">
        <v>0.05</v>
      </c>
      <c r="K402" s="88">
        <f t="shared" si="34"/>
        <v>0.31666666666666665</v>
      </c>
      <c r="L402" s="248">
        <v>0</v>
      </c>
      <c r="M402" s="248">
        <v>0</v>
      </c>
      <c r="N402" s="249">
        <f t="shared" si="36"/>
        <v>0</v>
      </c>
      <c r="O402" s="249">
        <f t="shared" si="37"/>
        <v>0</v>
      </c>
      <c r="P402" s="264">
        <v>0.05</v>
      </c>
      <c r="Q402" s="249">
        <f t="shared" si="35"/>
        <v>0</v>
      </c>
    </row>
    <row r="403" spans="2:17" x14ac:dyDescent="0.25">
      <c r="B403" s="11">
        <v>400</v>
      </c>
      <c r="C403" s="244" t="s">
        <v>2431</v>
      </c>
      <c r="D403" s="259"/>
      <c r="E403" s="259"/>
      <c r="F403" s="152">
        <v>41760</v>
      </c>
      <c r="G403" s="58">
        <v>44513</v>
      </c>
      <c r="H403" s="5">
        <f t="shared" si="38"/>
        <v>7.5424657534246577</v>
      </c>
      <c r="I403" s="106">
        <v>3</v>
      </c>
      <c r="J403" s="87">
        <v>0.05</v>
      </c>
      <c r="K403" s="88">
        <f t="shared" si="34"/>
        <v>0.31666666666666665</v>
      </c>
      <c r="L403" s="248">
        <v>2225776</v>
      </c>
      <c r="M403" s="248">
        <v>111288.8</v>
      </c>
      <c r="N403" s="249">
        <f t="shared" si="36"/>
        <v>5316149.0973515986</v>
      </c>
      <c r="O403" s="249">
        <f t="shared" si="37"/>
        <v>0</v>
      </c>
      <c r="P403" s="264">
        <v>0.05</v>
      </c>
      <c r="Q403" s="249">
        <f t="shared" si="35"/>
        <v>111288.8</v>
      </c>
    </row>
    <row r="404" spans="2:17" x14ac:dyDescent="0.25">
      <c r="B404" s="11">
        <v>401</v>
      </c>
      <c r="C404" s="244" t="s">
        <v>2432</v>
      </c>
      <c r="D404" s="259"/>
      <c r="E404" s="259"/>
      <c r="F404" s="152">
        <v>41820</v>
      </c>
      <c r="G404" s="58">
        <v>44513</v>
      </c>
      <c r="H404" s="5">
        <f t="shared" si="38"/>
        <v>7.3780821917808215</v>
      </c>
      <c r="I404" s="11">
        <v>5</v>
      </c>
      <c r="J404" s="87">
        <v>0.05</v>
      </c>
      <c r="K404" s="88">
        <f t="shared" si="34"/>
        <v>0.19</v>
      </c>
      <c r="L404" s="248">
        <v>1958039.5</v>
      </c>
      <c r="M404" s="248">
        <v>97901.98</v>
      </c>
      <c r="N404" s="249">
        <f t="shared" si="36"/>
        <v>2744849.5094931507</v>
      </c>
      <c r="O404" s="249">
        <f t="shared" si="37"/>
        <v>0</v>
      </c>
      <c r="P404" s="264">
        <v>0.05</v>
      </c>
      <c r="Q404" s="249">
        <f t="shared" si="35"/>
        <v>97901.975000000006</v>
      </c>
    </row>
    <row r="405" spans="2:17" x14ac:dyDescent="0.25">
      <c r="B405" s="11">
        <v>402</v>
      </c>
      <c r="C405" s="244" t="s">
        <v>2433</v>
      </c>
      <c r="D405" s="259"/>
      <c r="E405" s="259"/>
      <c r="F405" s="152">
        <v>41827</v>
      </c>
      <c r="G405" s="58">
        <v>44513</v>
      </c>
      <c r="H405" s="5">
        <f t="shared" si="38"/>
        <v>7.3589041095890408</v>
      </c>
      <c r="I405" s="106">
        <v>3</v>
      </c>
      <c r="J405" s="87">
        <v>0.05</v>
      </c>
      <c r="K405" s="88">
        <f t="shared" si="34"/>
        <v>0.31666666666666665</v>
      </c>
      <c r="L405" s="248">
        <v>31350</v>
      </c>
      <c r="M405" s="248">
        <v>1567.5</v>
      </c>
      <c r="N405" s="249">
        <f t="shared" si="36"/>
        <v>73055.520547945198</v>
      </c>
      <c r="O405" s="249">
        <f t="shared" si="37"/>
        <v>0</v>
      </c>
      <c r="P405" s="264">
        <v>0.05</v>
      </c>
      <c r="Q405" s="249">
        <f t="shared" si="35"/>
        <v>1567.5</v>
      </c>
    </row>
    <row r="406" spans="2:17" x14ac:dyDescent="0.25">
      <c r="B406" s="11">
        <v>403</v>
      </c>
      <c r="C406" s="244" t="s">
        <v>2434</v>
      </c>
      <c r="D406" s="259"/>
      <c r="E406" s="259"/>
      <c r="F406" s="152">
        <v>41827</v>
      </c>
      <c r="G406" s="58">
        <v>44513</v>
      </c>
      <c r="H406" s="5">
        <f t="shared" si="38"/>
        <v>7.3589041095890408</v>
      </c>
      <c r="I406" s="11">
        <v>5</v>
      </c>
      <c r="J406" s="87">
        <v>0.05</v>
      </c>
      <c r="K406" s="88">
        <f t="shared" si="34"/>
        <v>0.19</v>
      </c>
      <c r="L406" s="248">
        <v>53347.199999999997</v>
      </c>
      <c r="M406" s="248">
        <v>2667.36</v>
      </c>
      <c r="N406" s="249">
        <f t="shared" si="36"/>
        <v>74589.616569863007</v>
      </c>
      <c r="O406" s="249">
        <f t="shared" si="37"/>
        <v>0</v>
      </c>
      <c r="P406" s="264">
        <v>0.05</v>
      </c>
      <c r="Q406" s="249">
        <f t="shared" si="35"/>
        <v>2667.36</v>
      </c>
    </row>
    <row r="407" spans="2:17" x14ac:dyDescent="0.25">
      <c r="B407" s="11">
        <v>404</v>
      </c>
      <c r="C407" s="244" t="s">
        <v>2435</v>
      </c>
      <c r="D407" s="259"/>
      <c r="E407" s="259"/>
      <c r="F407" s="152">
        <v>41844</v>
      </c>
      <c r="G407" s="58">
        <v>44513</v>
      </c>
      <c r="H407" s="5">
        <f t="shared" si="38"/>
        <v>7.3123287671232875</v>
      </c>
      <c r="I407" s="11">
        <v>5</v>
      </c>
      <c r="J407" s="87">
        <v>0.05</v>
      </c>
      <c r="K407" s="88">
        <f t="shared" si="34"/>
        <v>0.19</v>
      </c>
      <c r="L407" s="248">
        <v>24994.2</v>
      </c>
      <c r="M407" s="248">
        <v>1249.71</v>
      </c>
      <c r="N407" s="249">
        <f t="shared" si="36"/>
        <v>34725.503457534243</v>
      </c>
      <c r="O407" s="249">
        <f t="shared" si="37"/>
        <v>0</v>
      </c>
      <c r="P407" s="264">
        <v>0.05</v>
      </c>
      <c r="Q407" s="249">
        <f t="shared" si="35"/>
        <v>1249.71</v>
      </c>
    </row>
    <row r="408" spans="2:17" x14ac:dyDescent="0.25">
      <c r="B408" s="11">
        <v>405</v>
      </c>
      <c r="C408" s="244" t="s">
        <v>2436</v>
      </c>
      <c r="D408" s="259"/>
      <c r="E408" s="259"/>
      <c r="F408" s="152">
        <v>41843</v>
      </c>
      <c r="G408" s="58">
        <v>44513</v>
      </c>
      <c r="H408" s="5">
        <f t="shared" si="38"/>
        <v>7.3150684931506849</v>
      </c>
      <c r="I408" s="106">
        <v>3</v>
      </c>
      <c r="J408" s="87">
        <v>0.05</v>
      </c>
      <c r="K408" s="88">
        <f t="shared" si="34"/>
        <v>0.31666666666666665</v>
      </c>
      <c r="L408" s="248">
        <v>0</v>
      </c>
      <c r="M408" s="248">
        <v>0</v>
      </c>
      <c r="N408" s="249">
        <f t="shared" si="36"/>
        <v>0</v>
      </c>
      <c r="O408" s="249">
        <f t="shared" si="37"/>
        <v>0</v>
      </c>
      <c r="P408" s="264">
        <v>0.05</v>
      </c>
      <c r="Q408" s="249">
        <f t="shared" si="35"/>
        <v>0</v>
      </c>
    </row>
    <row r="409" spans="2:17" x14ac:dyDescent="0.25">
      <c r="B409" s="11">
        <v>406</v>
      </c>
      <c r="C409" s="244" t="s">
        <v>2437</v>
      </c>
      <c r="D409" s="259"/>
      <c r="E409" s="259"/>
      <c r="F409" s="152">
        <v>41880</v>
      </c>
      <c r="G409" s="58">
        <v>44513</v>
      </c>
      <c r="H409" s="5">
        <f t="shared" si="38"/>
        <v>7.2136986301369861</v>
      </c>
      <c r="I409" s="11">
        <v>3</v>
      </c>
      <c r="J409" s="87">
        <v>0.05</v>
      </c>
      <c r="K409" s="88">
        <f t="shared" si="34"/>
        <v>0.31666666666666665</v>
      </c>
      <c r="L409" s="248">
        <v>35250</v>
      </c>
      <c r="M409" s="248">
        <v>1762.5</v>
      </c>
      <c r="N409" s="249">
        <f t="shared" si="36"/>
        <v>80522.910958904104</v>
      </c>
      <c r="O409" s="249">
        <f t="shared" si="37"/>
        <v>0</v>
      </c>
      <c r="P409" s="264">
        <v>0.05</v>
      </c>
      <c r="Q409" s="249">
        <f t="shared" si="35"/>
        <v>1762.5</v>
      </c>
    </row>
    <row r="410" spans="2:17" x14ac:dyDescent="0.25">
      <c r="B410" s="11">
        <v>407</v>
      </c>
      <c r="C410" s="244" t="s">
        <v>2438</v>
      </c>
      <c r="D410" s="259"/>
      <c r="E410" s="259"/>
      <c r="F410" s="152">
        <v>41879</v>
      </c>
      <c r="G410" s="58">
        <v>44513</v>
      </c>
      <c r="H410" s="5">
        <f t="shared" si="38"/>
        <v>7.2164383561643834</v>
      </c>
      <c r="I410" s="106">
        <v>3</v>
      </c>
      <c r="J410" s="87">
        <v>0.05</v>
      </c>
      <c r="K410" s="88">
        <f t="shared" si="34"/>
        <v>0.31666666666666665</v>
      </c>
      <c r="L410" s="248">
        <v>58290</v>
      </c>
      <c r="M410" s="248">
        <v>2914.5</v>
      </c>
      <c r="N410" s="249">
        <f t="shared" si="36"/>
        <v>133204.62739726025</v>
      </c>
      <c r="O410" s="249">
        <f t="shared" si="37"/>
        <v>0</v>
      </c>
      <c r="P410" s="264">
        <v>0.05</v>
      </c>
      <c r="Q410" s="249">
        <f t="shared" si="35"/>
        <v>2914.5</v>
      </c>
    </row>
    <row r="411" spans="2:17" x14ac:dyDescent="0.25">
      <c r="B411" s="11">
        <v>408</v>
      </c>
      <c r="C411" s="244" t="s">
        <v>2429</v>
      </c>
      <c r="D411" s="259"/>
      <c r="E411" s="259"/>
      <c r="F411" s="152">
        <v>41894</v>
      </c>
      <c r="G411" s="58">
        <v>44513</v>
      </c>
      <c r="H411" s="5">
        <f t="shared" si="38"/>
        <v>7.1753424657534248</v>
      </c>
      <c r="I411" s="106">
        <v>3</v>
      </c>
      <c r="J411" s="87">
        <v>0.05</v>
      </c>
      <c r="K411" s="88">
        <f t="shared" si="34"/>
        <v>0.31666666666666665</v>
      </c>
      <c r="L411" s="248">
        <v>15675</v>
      </c>
      <c r="M411" s="248">
        <v>783.75</v>
      </c>
      <c r="N411" s="249">
        <f t="shared" si="36"/>
        <v>35616.606164383556</v>
      </c>
      <c r="O411" s="249">
        <f t="shared" si="37"/>
        <v>0</v>
      </c>
      <c r="P411" s="264">
        <v>0.05</v>
      </c>
      <c r="Q411" s="249">
        <f t="shared" si="35"/>
        <v>783.75</v>
      </c>
    </row>
    <row r="412" spans="2:17" x14ac:dyDescent="0.25">
      <c r="B412" s="11">
        <v>409</v>
      </c>
      <c r="C412" s="244" t="s">
        <v>2439</v>
      </c>
      <c r="D412" s="259"/>
      <c r="E412" s="259"/>
      <c r="F412" s="152">
        <v>41985</v>
      </c>
      <c r="G412" s="58">
        <v>44513</v>
      </c>
      <c r="H412" s="5">
        <f t="shared" si="38"/>
        <v>6.9260273972602739</v>
      </c>
      <c r="I412" s="106">
        <v>3</v>
      </c>
      <c r="J412" s="87">
        <v>0.05</v>
      </c>
      <c r="K412" s="88">
        <f t="shared" si="34"/>
        <v>0.31666666666666665</v>
      </c>
      <c r="L412" s="248">
        <v>55545</v>
      </c>
      <c r="M412" s="248">
        <v>2777.25</v>
      </c>
      <c r="N412" s="249">
        <f t="shared" si="36"/>
        <v>121823.62739726026</v>
      </c>
      <c r="O412" s="249">
        <f t="shared" si="37"/>
        <v>0</v>
      </c>
      <c r="P412" s="264">
        <v>0.05</v>
      </c>
      <c r="Q412" s="249">
        <f t="shared" si="35"/>
        <v>2777.25</v>
      </c>
    </row>
    <row r="413" spans="2:17" x14ac:dyDescent="0.25">
      <c r="B413" s="11">
        <v>410</v>
      </c>
      <c r="C413" s="244" t="s">
        <v>2440</v>
      </c>
      <c r="D413" s="259"/>
      <c r="E413" s="259"/>
      <c r="F413" s="152">
        <v>42311</v>
      </c>
      <c r="G413" s="58">
        <v>44513</v>
      </c>
      <c r="H413" s="5">
        <f t="shared" si="38"/>
        <v>6.0328767123287674</v>
      </c>
      <c r="I413" s="11">
        <v>3</v>
      </c>
      <c r="J413" s="87">
        <v>0.05</v>
      </c>
      <c r="K413" s="88">
        <f t="shared" si="34"/>
        <v>0.31666666666666665</v>
      </c>
      <c r="L413" s="248">
        <v>13125</v>
      </c>
      <c r="M413" s="248">
        <v>656.25</v>
      </c>
      <c r="N413" s="249">
        <f t="shared" si="36"/>
        <v>25074.14383561644</v>
      </c>
      <c r="O413" s="249">
        <f t="shared" si="37"/>
        <v>0</v>
      </c>
      <c r="P413" s="264">
        <v>0.05</v>
      </c>
      <c r="Q413" s="249">
        <f t="shared" si="35"/>
        <v>656.25</v>
      </c>
    </row>
    <row r="414" spans="2:17" x14ac:dyDescent="0.25">
      <c r="B414" s="11">
        <v>411</v>
      </c>
      <c r="C414" s="244" t="s">
        <v>2441</v>
      </c>
      <c r="D414" s="259"/>
      <c r="E414" s="259"/>
      <c r="F414" s="152">
        <v>42311</v>
      </c>
      <c r="G414" s="58">
        <v>44513</v>
      </c>
      <c r="H414" s="5">
        <f t="shared" si="38"/>
        <v>6.0328767123287674</v>
      </c>
      <c r="I414" s="11">
        <v>3</v>
      </c>
      <c r="J414" s="87">
        <v>0.05</v>
      </c>
      <c r="K414" s="88">
        <f t="shared" si="34"/>
        <v>0.31666666666666665</v>
      </c>
      <c r="L414" s="248">
        <v>13125</v>
      </c>
      <c r="M414" s="248">
        <v>656.25</v>
      </c>
      <c r="N414" s="249">
        <f t="shared" si="36"/>
        <v>25074.14383561644</v>
      </c>
      <c r="O414" s="249">
        <f t="shared" si="37"/>
        <v>0</v>
      </c>
      <c r="P414" s="264">
        <v>0.05</v>
      </c>
      <c r="Q414" s="249">
        <f t="shared" si="35"/>
        <v>656.25</v>
      </c>
    </row>
    <row r="415" spans="2:17" x14ac:dyDescent="0.25">
      <c r="B415" s="11">
        <v>412</v>
      </c>
      <c r="C415" s="244" t="s">
        <v>2442</v>
      </c>
      <c r="D415" s="259"/>
      <c r="E415" s="259"/>
      <c r="F415" s="152">
        <v>42320</v>
      </c>
      <c r="G415" s="58">
        <v>44513</v>
      </c>
      <c r="H415" s="5">
        <f t="shared" si="38"/>
        <v>6.0082191780821921</v>
      </c>
      <c r="I415" s="106">
        <v>3</v>
      </c>
      <c r="J415" s="87">
        <v>0.05</v>
      </c>
      <c r="K415" s="88">
        <f t="shared" si="34"/>
        <v>0.31666666666666665</v>
      </c>
      <c r="L415" s="248">
        <v>25095</v>
      </c>
      <c r="M415" s="248">
        <v>1254.75</v>
      </c>
      <c r="N415" s="249">
        <f t="shared" si="36"/>
        <v>47745.815753424657</v>
      </c>
      <c r="O415" s="249">
        <f t="shared" si="37"/>
        <v>0</v>
      </c>
      <c r="P415" s="264">
        <v>0.05</v>
      </c>
      <c r="Q415" s="249">
        <f t="shared" si="35"/>
        <v>1254.75</v>
      </c>
    </row>
    <row r="416" spans="2:17" x14ac:dyDescent="0.25">
      <c r="B416" s="11">
        <v>413</v>
      </c>
      <c r="C416" s="244" t="s">
        <v>2443</v>
      </c>
      <c r="D416" s="259"/>
      <c r="E416" s="259"/>
      <c r="F416" s="152">
        <v>42677</v>
      </c>
      <c r="G416" s="58">
        <v>44513</v>
      </c>
      <c r="H416" s="5">
        <f t="shared" si="38"/>
        <v>5.0301369863013701</v>
      </c>
      <c r="I416" s="11">
        <v>5</v>
      </c>
      <c r="J416" s="87">
        <v>0.05</v>
      </c>
      <c r="K416" s="88">
        <f t="shared" si="34"/>
        <v>0.19</v>
      </c>
      <c r="L416" s="248">
        <v>74730</v>
      </c>
      <c r="M416" s="248">
        <v>3736.5</v>
      </c>
      <c r="N416" s="249">
        <f t="shared" si="36"/>
        <v>71421.406027397257</v>
      </c>
      <c r="O416" s="249">
        <f t="shared" si="37"/>
        <v>3308.5939726027427</v>
      </c>
      <c r="P416" s="264">
        <v>0.05</v>
      </c>
      <c r="Q416" s="249">
        <f t="shared" si="35"/>
        <v>3736.5</v>
      </c>
    </row>
    <row r="417" spans="2:17" x14ac:dyDescent="0.25">
      <c r="B417" s="11">
        <v>414</v>
      </c>
      <c r="C417" s="244" t="s">
        <v>2216</v>
      </c>
      <c r="D417" s="259"/>
      <c r="E417" s="259"/>
      <c r="F417" s="152">
        <v>42992</v>
      </c>
      <c r="G417" s="58">
        <v>44513</v>
      </c>
      <c r="H417" s="5">
        <f t="shared" si="38"/>
        <v>4.1671232876712327</v>
      </c>
      <c r="I417" s="11">
        <v>5</v>
      </c>
      <c r="J417" s="87">
        <v>0.05</v>
      </c>
      <c r="K417" s="88">
        <f t="shared" si="34"/>
        <v>0.19</v>
      </c>
      <c r="L417" s="248">
        <v>75402</v>
      </c>
      <c r="M417" s="248">
        <v>3770.1</v>
      </c>
      <c r="N417" s="249">
        <f t="shared" si="36"/>
        <v>59699.79172602739</v>
      </c>
      <c r="O417" s="249">
        <f t="shared" si="37"/>
        <v>15702.20827397261</v>
      </c>
      <c r="P417" s="264">
        <v>0.05</v>
      </c>
      <c r="Q417" s="249">
        <f t="shared" si="35"/>
        <v>14917.09786027398</v>
      </c>
    </row>
    <row r="418" spans="2:17" x14ac:dyDescent="0.25">
      <c r="B418" s="11">
        <v>415</v>
      </c>
      <c r="C418" s="244" t="s">
        <v>2444</v>
      </c>
      <c r="D418" s="259"/>
      <c r="E418" s="259"/>
      <c r="F418" s="152">
        <v>42992</v>
      </c>
      <c r="G418" s="58">
        <v>44513</v>
      </c>
      <c r="H418" s="5">
        <f t="shared" si="38"/>
        <v>4.1671232876712327</v>
      </c>
      <c r="I418" s="11">
        <v>5</v>
      </c>
      <c r="J418" s="87">
        <v>0.05</v>
      </c>
      <c r="K418" s="88">
        <f t="shared" si="34"/>
        <v>0.19</v>
      </c>
      <c r="L418" s="248">
        <v>75402</v>
      </c>
      <c r="M418" s="248">
        <v>3770.1</v>
      </c>
      <c r="N418" s="249">
        <f t="shared" si="36"/>
        <v>59699.79172602739</v>
      </c>
      <c r="O418" s="249">
        <f t="shared" si="37"/>
        <v>15702.20827397261</v>
      </c>
      <c r="P418" s="264">
        <v>0.05</v>
      </c>
      <c r="Q418" s="249">
        <f t="shared" si="35"/>
        <v>14917.09786027398</v>
      </c>
    </row>
    <row r="419" spans="2:17" x14ac:dyDescent="0.25">
      <c r="B419" s="11">
        <v>416</v>
      </c>
      <c r="C419" s="244" t="s">
        <v>2445</v>
      </c>
      <c r="D419" s="259"/>
      <c r="E419" s="259"/>
      <c r="F419" s="152">
        <v>43070</v>
      </c>
      <c r="G419" s="58">
        <v>44513</v>
      </c>
      <c r="H419" s="5">
        <f t="shared" si="38"/>
        <v>3.9534246575342467</v>
      </c>
      <c r="I419" s="11">
        <v>5</v>
      </c>
      <c r="J419" s="87">
        <v>0.05</v>
      </c>
      <c r="K419" s="88">
        <f t="shared" si="34"/>
        <v>0.19</v>
      </c>
      <c r="L419" s="248">
        <v>72000.06</v>
      </c>
      <c r="M419" s="248">
        <v>3600</v>
      </c>
      <c r="N419" s="249">
        <f t="shared" si="36"/>
        <v>54082.894384109582</v>
      </c>
      <c r="O419" s="249">
        <f t="shared" si="37"/>
        <v>17917.165615890415</v>
      </c>
      <c r="P419" s="264">
        <v>0.05</v>
      </c>
      <c r="Q419" s="249">
        <f t="shared" si="35"/>
        <v>17021.307335095895</v>
      </c>
    </row>
    <row r="420" spans="2:17" x14ac:dyDescent="0.25">
      <c r="B420" s="11">
        <v>417</v>
      </c>
      <c r="C420" s="244" t="s">
        <v>2446</v>
      </c>
      <c r="D420" s="259"/>
      <c r="E420" s="259"/>
      <c r="F420" s="152">
        <v>43244</v>
      </c>
      <c r="G420" s="58">
        <v>44513</v>
      </c>
      <c r="H420" s="5">
        <f t="shared" si="38"/>
        <v>3.4767123287671233</v>
      </c>
      <c r="I420" s="11">
        <v>5</v>
      </c>
      <c r="J420" s="87">
        <v>0.05</v>
      </c>
      <c r="K420" s="88">
        <f t="shared" si="34"/>
        <v>0.19</v>
      </c>
      <c r="L420" s="248">
        <v>60000</v>
      </c>
      <c r="M420" s="248">
        <v>6166.67</v>
      </c>
      <c r="N420" s="249">
        <f t="shared" si="36"/>
        <v>39634.520547945205</v>
      </c>
      <c r="O420" s="249">
        <f t="shared" si="37"/>
        <v>20365.479452054795</v>
      </c>
      <c r="P420" s="264">
        <v>0.05</v>
      </c>
      <c r="Q420" s="249">
        <f t="shared" si="35"/>
        <v>19347.205479452055</v>
      </c>
    </row>
    <row r="421" spans="2:17" x14ac:dyDescent="0.25">
      <c r="B421" s="11">
        <v>418</v>
      </c>
      <c r="C421" s="244" t="s">
        <v>2447</v>
      </c>
      <c r="D421" s="259"/>
      <c r="E421" s="259"/>
      <c r="F421" s="152">
        <v>43320</v>
      </c>
      <c r="G421" s="58">
        <v>44513</v>
      </c>
      <c r="H421" s="5">
        <f t="shared" si="38"/>
        <v>3.2684931506849315</v>
      </c>
      <c r="I421" s="106">
        <v>3</v>
      </c>
      <c r="J421" s="87">
        <v>0.05</v>
      </c>
      <c r="K421" s="88">
        <f t="shared" si="34"/>
        <v>0.31666666666666665</v>
      </c>
      <c r="L421" s="248">
        <v>46994.68</v>
      </c>
      <c r="M421" s="248">
        <v>7609.27</v>
      </c>
      <c r="N421" s="249">
        <f t="shared" si="36"/>
        <v>48640.566737899542</v>
      </c>
      <c r="O421" s="249">
        <f t="shared" si="37"/>
        <v>0</v>
      </c>
      <c r="P421" s="264">
        <v>0.05</v>
      </c>
      <c r="Q421" s="249">
        <f t="shared" si="35"/>
        <v>2349.7339999999999</v>
      </c>
    </row>
    <row r="422" spans="2:17" x14ac:dyDescent="0.25">
      <c r="B422" s="11">
        <v>419</v>
      </c>
      <c r="C422" s="244" t="s">
        <v>2448</v>
      </c>
      <c r="D422" s="259"/>
      <c r="E422" s="259"/>
      <c r="F422" s="152">
        <v>43320</v>
      </c>
      <c r="G422" s="58">
        <v>44513</v>
      </c>
      <c r="H422" s="5">
        <f t="shared" si="38"/>
        <v>3.2684931506849315</v>
      </c>
      <c r="I422" s="11">
        <v>8</v>
      </c>
      <c r="J422" s="87">
        <v>0.05</v>
      </c>
      <c r="K422" s="88">
        <f t="shared" si="34"/>
        <v>0.11874999999999999</v>
      </c>
      <c r="L422" s="248">
        <v>13876.8</v>
      </c>
      <c r="M422" s="248">
        <v>2246.9</v>
      </c>
      <c r="N422" s="249">
        <f t="shared" si="36"/>
        <v>5386.0518082191775</v>
      </c>
      <c r="O422" s="249">
        <f t="shared" si="37"/>
        <v>8490.7481917808218</v>
      </c>
      <c r="P422" s="264">
        <v>0.05</v>
      </c>
      <c r="Q422" s="249">
        <f t="shared" si="35"/>
        <v>8066.2107821917807</v>
      </c>
    </row>
    <row r="423" spans="2:17" x14ac:dyDescent="0.25">
      <c r="B423" s="11">
        <v>420</v>
      </c>
      <c r="C423" s="244" t="s">
        <v>2449</v>
      </c>
      <c r="D423" s="259"/>
      <c r="E423" s="259"/>
      <c r="F423" s="152">
        <v>43326</v>
      </c>
      <c r="G423" s="58">
        <v>44513</v>
      </c>
      <c r="H423" s="5">
        <f t="shared" si="38"/>
        <v>3.2520547945205478</v>
      </c>
      <c r="I423" s="106">
        <v>3</v>
      </c>
      <c r="J423" s="87">
        <v>0.05</v>
      </c>
      <c r="K423" s="88">
        <f t="shared" si="34"/>
        <v>0.31666666666666665</v>
      </c>
      <c r="L423" s="248">
        <v>8600</v>
      </c>
      <c r="M423" s="248">
        <v>1437.26</v>
      </c>
      <c r="N423" s="249">
        <f t="shared" si="36"/>
        <v>8856.4292237442914</v>
      </c>
      <c r="O423" s="249">
        <f t="shared" si="37"/>
        <v>0</v>
      </c>
      <c r="P423" s="264">
        <v>0.05</v>
      </c>
      <c r="Q423" s="249">
        <f t="shared" si="35"/>
        <v>430</v>
      </c>
    </row>
    <row r="424" spans="2:17" x14ac:dyDescent="0.25">
      <c r="B424" s="11">
        <v>421</v>
      </c>
      <c r="C424" s="244" t="s">
        <v>2450</v>
      </c>
      <c r="D424" s="259"/>
      <c r="E424" s="259"/>
      <c r="F424" s="152">
        <v>44020</v>
      </c>
      <c r="G424" s="58">
        <v>44513</v>
      </c>
      <c r="H424" s="5">
        <f t="shared" si="38"/>
        <v>1.3506849315068492</v>
      </c>
      <c r="I424" s="11">
        <v>5</v>
      </c>
      <c r="J424" s="87">
        <v>0.05</v>
      </c>
      <c r="K424" s="88">
        <f t="shared" si="34"/>
        <v>0.19</v>
      </c>
      <c r="L424" s="248">
        <v>1225559.8</v>
      </c>
      <c r="M424" s="248">
        <v>941666.43</v>
      </c>
      <c r="N424" s="249">
        <f t="shared" si="36"/>
        <v>314515.57935890404</v>
      </c>
      <c r="O424" s="249">
        <f t="shared" si="37"/>
        <v>911044.22064109601</v>
      </c>
      <c r="P424" s="264">
        <v>0.05</v>
      </c>
      <c r="Q424" s="249">
        <f t="shared" si="35"/>
        <v>865492.00960904115</v>
      </c>
    </row>
    <row r="425" spans="2:17" x14ac:dyDescent="0.25">
      <c r="B425" s="11">
        <v>422</v>
      </c>
      <c r="C425" s="244" t="s">
        <v>2451</v>
      </c>
      <c r="D425" s="259"/>
      <c r="E425" s="259"/>
      <c r="F425" s="152">
        <v>41901</v>
      </c>
      <c r="G425" s="58">
        <v>44513</v>
      </c>
      <c r="H425" s="5">
        <f t="shared" si="38"/>
        <v>7.1561643835616442</v>
      </c>
      <c r="I425" s="11">
        <v>5</v>
      </c>
      <c r="J425" s="87">
        <v>0.05</v>
      </c>
      <c r="K425" s="88">
        <f t="shared" si="34"/>
        <v>0.19</v>
      </c>
      <c r="L425" s="248">
        <v>2300</v>
      </c>
      <c r="M425" s="248">
        <v>115</v>
      </c>
      <c r="N425" s="249">
        <f t="shared" si="36"/>
        <v>3127.2438356164384</v>
      </c>
      <c r="O425" s="249">
        <f t="shared" si="37"/>
        <v>0</v>
      </c>
      <c r="P425" s="264">
        <v>0.05</v>
      </c>
      <c r="Q425" s="249">
        <f t="shared" si="35"/>
        <v>115</v>
      </c>
    </row>
    <row r="426" spans="2:17" x14ac:dyDescent="0.25">
      <c r="B426" s="11">
        <v>423</v>
      </c>
      <c r="C426" s="244" t="s">
        <v>2452</v>
      </c>
      <c r="D426" s="259"/>
      <c r="E426" s="259"/>
      <c r="F426" s="152">
        <v>43308</v>
      </c>
      <c r="G426" s="58">
        <v>44513</v>
      </c>
      <c r="H426" s="5">
        <f t="shared" si="38"/>
        <v>3.3013698630136985</v>
      </c>
      <c r="I426" s="106">
        <v>3</v>
      </c>
      <c r="J426" s="87">
        <v>0.05</v>
      </c>
      <c r="K426" s="88">
        <f t="shared" si="34"/>
        <v>0.31666666666666665</v>
      </c>
      <c r="L426" s="248">
        <v>4248</v>
      </c>
      <c r="M426" s="248">
        <v>0</v>
      </c>
      <c r="N426" s="249">
        <f t="shared" si="36"/>
        <v>4441.0027397260264</v>
      </c>
      <c r="O426" s="249">
        <f t="shared" si="37"/>
        <v>0</v>
      </c>
      <c r="P426" s="264">
        <v>0.05</v>
      </c>
      <c r="Q426" s="249">
        <f t="shared" si="35"/>
        <v>0</v>
      </c>
    </row>
    <row r="427" spans="2:17" x14ac:dyDescent="0.25">
      <c r="B427" s="11">
        <v>424</v>
      </c>
      <c r="C427" s="244" t="s">
        <v>2453</v>
      </c>
      <c r="D427" s="259"/>
      <c r="E427" s="259"/>
      <c r="F427" s="152">
        <v>41790</v>
      </c>
      <c r="G427" s="58">
        <v>44513</v>
      </c>
      <c r="H427" s="5">
        <f t="shared" si="38"/>
        <v>7.4602739726027396</v>
      </c>
      <c r="I427" s="11">
        <v>5</v>
      </c>
      <c r="J427" s="87">
        <v>0.05</v>
      </c>
      <c r="K427" s="88">
        <f t="shared" si="34"/>
        <v>0.19</v>
      </c>
      <c r="L427" s="248">
        <v>0</v>
      </c>
      <c r="M427" s="248">
        <v>0</v>
      </c>
      <c r="N427" s="249">
        <f t="shared" si="36"/>
        <v>0</v>
      </c>
      <c r="O427" s="249">
        <f t="shared" si="37"/>
        <v>0</v>
      </c>
      <c r="P427" s="264">
        <v>0.05</v>
      </c>
      <c r="Q427" s="249">
        <f t="shared" si="35"/>
        <v>0</v>
      </c>
    </row>
    <row r="428" spans="2:17" x14ac:dyDescent="0.25">
      <c r="B428" s="11">
        <v>425</v>
      </c>
      <c r="C428" s="244" t="s">
        <v>2454</v>
      </c>
      <c r="D428" s="259"/>
      <c r="E428" s="259"/>
      <c r="F428" s="152">
        <v>41816</v>
      </c>
      <c r="G428" s="58">
        <v>44513</v>
      </c>
      <c r="H428" s="5">
        <f t="shared" si="38"/>
        <v>7.3890410958904109</v>
      </c>
      <c r="I428" s="11">
        <v>8</v>
      </c>
      <c r="J428" s="87">
        <v>0.05</v>
      </c>
      <c r="K428" s="88">
        <f t="shared" si="34"/>
        <v>0.11874999999999999</v>
      </c>
      <c r="L428" s="248">
        <v>2650</v>
      </c>
      <c r="M428" s="248">
        <v>132.5</v>
      </c>
      <c r="N428" s="249">
        <f t="shared" si="36"/>
        <v>2325.2388698630134</v>
      </c>
      <c r="O428" s="249">
        <f t="shared" si="37"/>
        <v>324.76113013698659</v>
      </c>
      <c r="P428" s="264">
        <v>0.05</v>
      </c>
      <c r="Q428" s="249">
        <f t="shared" si="35"/>
        <v>308.52307363013728</v>
      </c>
    </row>
    <row r="429" spans="2:17" x14ac:dyDescent="0.25">
      <c r="B429" s="11">
        <v>426</v>
      </c>
      <c r="C429" s="244" t="s">
        <v>2455</v>
      </c>
      <c r="D429" s="259"/>
      <c r="E429" s="259"/>
      <c r="F429" s="152">
        <v>41856</v>
      </c>
      <c r="G429" s="58">
        <v>44513</v>
      </c>
      <c r="H429" s="5">
        <f t="shared" si="38"/>
        <v>7.279452054794521</v>
      </c>
      <c r="I429" s="106">
        <v>3</v>
      </c>
      <c r="J429" s="87">
        <v>0.05</v>
      </c>
      <c r="K429" s="88">
        <f t="shared" si="34"/>
        <v>0.31666666666666665</v>
      </c>
      <c r="L429" s="248">
        <v>2600</v>
      </c>
      <c r="M429" s="248">
        <v>130</v>
      </c>
      <c r="N429" s="249">
        <f t="shared" si="36"/>
        <v>5993.4155251141556</v>
      </c>
      <c r="O429" s="249">
        <f t="shared" si="37"/>
        <v>0</v>
      </c>
      <c r="P429" s="264">
        <v>0.05</v>
      </c>
      <c r="Q429" s="249">
        <f t="shared" si="35"/>
        <v>130</v>
      </c>
    </row>
    <row r="430" spans="2:17" x14ac:dyDescent="0.25">
      <c r="B430" s="11">
        <v>427</v>
      </c>
      <c r="C430" s="244" t="s">
        <v>2456</v>
      </c>
      <c r="D430" s="259"/>
      <c r="E430" s="259"/>
      <c r="F430" s="152">
        <v>41919</v>
      </c>
      <c r="G430" s="58">
        <v>44513</v>
      </c>
      <c r="H430" s="5">
        <f t="shared" si="38"/>
        <v>7.1068493150684935</v>
      </c>
      <c r="I430" s="11">
        <v>3</v>
      </c>
      <c r="J430" s="87">
        <v>0.05</v>
      </c>
      <c r="K430" s="88">
        <f t="shared" si="34"/>
        <v>0.31666666666666665</v>
      </c>
      <c r="L430" s="248">
        <v>4900</v>
      </c>
      <c r="M430" s="248">
        <v>245</v>
      </c>
      <c r="N430" s="249">
        <f t="shared" si="36"/>
        <v>11027.461187214612</v>
      </c>
      <c r="O430" s="249">
        <f t="shared" si="37"/>
        <v>0</v>
      </c>
      <c r="P430" s="264">
        <v>0.05</v>
      </c>
      <c r="Q430" s="249">
        <f t="shared" si="35"/>
        <v>245</v>
      </c>
    </row>
    <row r="431" spans="2:17" x14ac:dyDescent="0.25">
      <c r="B431" s="240" t="s">
        <v>14</v>
      </c>
      <c r="C431" s="240"/>
      <c r="D431" s="240"/>
      <c r="E431" s="240"/>
      <c r="F431" s="240"/>
      <c r="G431" s="240"/>
      <c r="H431" s="240"/>
      <c r="I431" s="240"/>
      <c r="J431" s="240"/>
      <c r="K431" s="240"/>
      <c r="L431" s="265">
        <f>SUM(L4:L430)</f>
        <v>45482211.670000009</v>
      </c>
      <c r="M431" s="265">
        <f t="shared" ref="M431:Q431" si="39">SUM(M4:M430)</f>
        <v>9233479.1699999925</v>
      </c>
      <c r="N431" s="265"/>
      <c r="O431" s="265"/>
      <c r="P431" s="266"/>
      <c r="Q431" s="265">
        <f t="shared" si="39"/>
        <v>8729530.5312616825</v>
      </c>
    </row>
    <row r="432" spans="2:17" x14ac:dyDescent="0.25">
      <c r="C432" s="92"/>
      <c r="F432" s="91"/>
      <c r="I432" s="96"/>
    </row>
    <row r="433" spans="3:6" x14ac:dyDescent="0.25">
      <c r="C433" s="92"/>
      <c r="F433" s="91"/>
    </row>
    <row r="434" spans="3:6" x14ac:dyDescent="0.25">
      <c r="C434" s="92"/>
      <c r="F434" s="91"/>
    </row>
    <row r="435" spans="3:6" x14ac:dyDescent="0.25">
      <c r="C435" s="92"/>
      <c r="F435" s="91"/>
    </row>
    <row r="436" spans="3:6" x14ac:dyDescent="0.25">
      <c r="C436" s="92"/>
      <c r="F436" s="91"/>
    </row>
    <row r="437" spans="3:6" x14ac:dyDescent="0.25">
      <c r="C437" s="92"/>
      <c r="F437" s="91"/>
    </row>
    <row r="438" spans="3:6" x14ac:dyDescent="0.25">
      <c r="C438" s="92"/>
      <c r="F438" s="91"/>
    </row>
    <row r="439" spans="3:6" x14ac:dyDescent="0.25">
      <c r="C439" s="92"/>
      <c r="F439" s="91"/>
    </row>
    <row r="440" spans="3:6" x14ac:dyDescent="0.25">
      <c r="C440" s="92"/>
      <c r="F440" s="91"/>
    </row>
    <row r="441" spans="3:6" x14ac:dyDescent="0.25">
      <c r="C441" s="92"/>
      <c r="F441" s="91"/>
    </row>
    <row r="442" spans="3:6" x14ac:dyDescent="0.25">
      <c r="C442" s="92"/>
      <c r="F442" s="91"/>
    </row>
    <row r="443" spans="3:6" x14ac:dyDescent="0.25">
      <c r="C443" s="92"/>
      <c r="F443" s="91"/>
    </row>
    <row r="444" spans="3:6" x14ac:dyDescent="0.25">
      <c r="C444" s="92"/>
      <c r="F444" s="91"/>
    </row>
    <row r="445" spans="3:6" x14ac:dyDescent="0.25">
      <c r="C445" s="92"/>
      <c r="F445" s="91"/>
    </row>
    <row r="446" spans="3:6" x14ac:dyDescent="0.25">
      <c r="C446" s="92"/>
      <c r="F446" s="91"/>
    </row>
    <row r="447" spans="3:6" x14ac:dyDescent="0.25">
      <c r="C447" s="92"/>
      <c r="F447" s="91"/>
    </row>
    <row r="448" spans="3:6" x14ac:dyDescent="0.25">
      <c r="C448" s="92"/>
      <c r="F448" s="91"/>
    </row>
    <row r="449" spans="3:6" x14ac:dyDescent="0.25">
      <c r="C449" s="92"/>
      <c r="F449" s="91"/>
    </row>
    <row r="450" spans="3:6" x14ac:dyDescent="0.25">
      <c r="C450" s="92"/>
      <c r="F450" s="91"/>
    </row>
    <row r="451" spans="3:6" x14ac:dyDescent="0.25">
      <c r="C451" s="92"/>
      <c r="F451" s="91"/>
    </row>
    <row r="452" spans="3:6" x14ac:dyDescent="0.25">
      <c r="C452" s="92"/>
      <c r="F452" s="91"/>
    </row>
    <row r="453" spans="3:6" x14ac:dyDescent="0.25">
      <c r="C453" s="92"/>
      <c r="F453" s="91"/>
    </row>
    <row r="454" spans="3:6" x14ac:dyDescent="0.25">
      <c r="C454" s="92"/>
      <c r="F454" s="91"/>
    </row>
    <row r="455" spans="3:6" x14ac:dyDescent="0.25">
      <c r="C455" s="92"/>
      <c r="F455" s="91"/>
    </row>
    <row r="456" spans="3:6" x14ac:dyDescent="0.25">
      <c r="C456" s="92"/>
      <c r="F456" s="91"/>
    </row>
    <row r="457" spans="3:6" x14ac:dyDescent="0.25">
      <c r="C457" s="92"/>
      <c r="F457" s="91"/>
    </row>
    <row r="458" spans="3:6" x14ac:dyDescent="0.25">
      <c r="C458" s="92"/>
      <c r="F458" s="91"/>
    </row>
    <row r="459" spans="3:6" x14ac:dyDescent="0.25">
      <c r="C459" s="92"/>
      <c r="F459" s="91"/>
    </row>
    <row r="460" spans="3:6" x14ac:dyDescent="0.25">
      <c r="C460" s="92"/>
      <c r="F460" s="91"/>
    </row>
    <row r="461" spans="3:6" x14ac:dyDescent="0.25">
      <c r="C461" s="92"/>
      <c r="F461" s="91"/>
    </row>
    <row r="462" spans="3:6" x14ac:dyDescent="0.25">
      <c r="C462" s="92"/>
      <c r="F462" s="91"/>
    </row>
    <row r="463" spans="3:6" x14ac:dyDescent="0.25">
      <c r="C463" s="92"/>
      <c r="F463" s="91"/>
    </row>
    <row r="464" spans="3:6" x14ac:dyDescent="0.25">
      <c r="C464" s="92"/>
      <c r="F464" s="91"/>
    </row>
    <row r="465" spans="3:6" x14ac:dyDescent="0.25">
      <c r="C465" s="92"/>
      <c r="F465" s="91"/>
    </row>
    <row r="466" spans="3:6" x14ac:dyDescent="0.25">
      <c r="C466" s="92"/>
      <c r="F466" s="91"/>
    </row>
    <row r="467" spans="3:6" x14ac:dyDescent="0.25">
      <c r="C467" s="92"/>
      <c r="F467" s="91"/>
    </row>
    <row r="468" spans="3:6" x14ac:dyDescent="0.25">
      <c r="C468" s="92"/>
      <c r="F468" s="91"/>
    </row>
    <row r="469" spans="3:6" x14ac:dyDescent="0.25">
      <c r="C469" s="92"/>
      <c r="F469" s="91"/>
    </row>
    <row r="470" spans="3:6" x14ac:dyDescent="0.25">
      <c r="C470" s="92"/>
      <c r="F470" s="91"/>
    </row>
    <row r="471" spans="3:6" x14ac:dyDescent="0.25">
      <c r="C471" s="92"/>
      <c r="F471" s="91"/>
    </row>
    <row r="472" spans="3:6" x14ac:dyDescent="0.25">
      <c r="C472" s="92"/>
      <c r="F472" s="91"/>
    </row>
    <row r="473" spans="3:6" x14ac:dyDescent="0.25">
      <c r="C473" s="92"/>
      <c r="F473" s="91"/>
    </row>
    <row r="474" spans="3:6" x14ac:dyDescent="0.25">
      <c r="C474" s="92"/>
      <c r="F474" s="91"/>
    </row>
    <row r="475" spans="3:6" x14ac:dyDescent="0.25">
      <c r="C475" s="92"/>
      <c r="F475" s="91"/>
    </row>
    <row r="476" spans="3:6" x14ac:dyDescent="0.25">
      <c r="C476" s="92"/>
      <c r="F476" s="91"/>
    </row>
    <row r="477" spans="3:6" x14ac:dyDescent="0.25">
      <c r="C477" s="92"/>
      <c r="F477" s="91"/>
    </row>
    <row r="478" spans="3:6" x14ac:dyDescent="0.25">
      <c r="C478" s="92"/>
      <c r="F478" s="91"/>
    </row>
    <row r="479" spans="3:6" x14ac:dyDescent="0.25">
      <c r="C479" s="92"/>
      <c r="F479" s="91"/>
    </row>
    <row r="480" spans="3:6" x14ac:dyDescent="0.25">
      <c r="C480" s="92"/>
      <c r="F480" s="91"/>
    </row>
    <row r="481" spans="3:6" x14ac:dyDescent="0.25">
      <c r="C481" s="92"/>
      <c r="F481" s="91"/>
    </row>
    <row r="482" spans="3:6" x14ac:dyDescent="0.25">
      <c r="C482" s="92"/>
      <c r="F482" s="91"/>
    </row>
    <row r="483" spans="3:6" x14ac:dyDescent="0.25">
      <c r="C483" s="92"/>
      <c r="F483" s="91"/>
    </row>
    <row r="484" spans="3:6" x14ac:dyDescent="0.25">
      <c r="C484" s="92"/>
      <c r="F484" s="91"/>
    </row>
    <row r="485" spans="3:6" x14ac:dyDescent="0.25">
      <c r="C485" s="92"/>
      <c r="F485" s="91"/>
    </row>
    <row r="486" spans="3:6" x14ac:dyDescent="0.25">
      <c r="C486" s="92"/>
      <c r="F486" s="91"/>
    </row>
    <row r="487" spans="3:6" x14ac:dyDescent="0.25">
      <c r="C487" s="92"/>
      <c r="F487" s="91"/>
    </row>
    <row r="488" spans="3:6" x14ac:dyDescent="0.25">
      <c r="C488" s="92"/>
      <c r="F488" s="91"/>
    </row>
    <row r="489" spans="3:6" x14ac:dyDescent="0.25">
      <c r="C489" s="92"/>
      <c r="F489" s="91"/>
    </row>
    <row r="490" spans="3:6" x14ac:dyDescent="0.25">
      <c r="C490" s="92"/>
      <c r="F490" s="91"/>
    </row>
    <row r="491" spans="3:6" x14ac:dyDescent="0.25">
      <c r="C491" s="92"/>
      <c r="F491" s="91"/>
    </row>
    <row r="492" spans="3:6" x14ac:dyDescent="0.25">
      <c r="C492" s="92"/>
      <c r="F492" s="91"/>
    </row>
    <row r="493" spans="3:6" x14ac:dyDescent="0.25">
      <c r="C493" s="92"/>
      <c r="F493" s="91"/>
    </row>
    <row r="494" spans="3:6" x14ac:dyDescent="0.25">
      <c r="C494" s="92"/>
      <c r="F494" s="91"/>
    </row>
    <row r="495" spans="3:6" x14ac:dyDescent="0.25">
      <c r="C495" s="92"/>
      <c r="F495" s="91"/>
    </row>
    <row r="496" spans="3:6" x14ac:dyDescent="0.25">
      <c r="C496" s="92"/>
      <c r="F496" s="91"/>
    </row>
    <row r="497" spans="3:6" x14ac:dyDescent="0.25">
      <c r="C497" s="92"/>
      <c r="F497" s="91"/>
    </row>
    <row r="498" spans="3:6" x14ac:dyDescent="0.25">
      <c r="C498" s="92"/>
      <c r="F498" s="91"/>
    </row>
    <row r="499" spans="3:6" x14ac:dyDescent="0.25">
      <c r="C499" s="92"/>
      <c r="F499" s="91"/>
    </row>
    <row r="500" spans="3:6" x14ac:dyDescent="0.25">
      <c r="C500" s="92"/>
      <c r="F500" s="91"/>
    </row>
    <row r="501" spans="3:6" x14ac:dyDescent="0.25">
      <c r="C501" s="92"/>
      <c r="F501" s="91"/>
    </row>
    <row r="502" spans="3:6" x14ac:dyDescent="0.25">
      <c r="C502" s="92"/>
      <c r="F502" s="91"/>
    </row>
    <row r="503" spans="3:6" x14ac:dyDescent="0.25">
      <c r="C503" s="92"/>
      <c r="F503" s="91"/>
    </row>
    <row r="504" spans="3:6" x14ac:dyDescent="0.25">
      <c r="C504" s="92"/>
      <c r="F504" s="91"/>
    </row>
    <row r="505" spans="3:6" x14ac:dyDescent="0.25">
      <c r="C505" s="92"/>
      <c r="F505" s="91"/>
    </row>
    <row r="506" spans="3:6" x14ac:dyDescent="0.25">
      <c r="C506" s="92"/>
      <c r="F506" s="91"/>
    </row>
    <row r="507" spans="3:6" x14ac:dyDescent="0.25">
      <c r="C507" s="92"/>
      <c r="F507" s="91"/>
    </row>
    <row r="508" spans="3:6" x14ac:dyDescent="0.25">
      <c r="C508" s="92"/>
      <c r="F508" s="91"/>
    </row>
    <row r="509" spans="3:6" x14ac:dyDescent="0.25">
      <c r="C509" s="92"/>
      <c r="F509" s="91"/>
    </row>
    <row r="510" spans="3:6" x14ac:dyDescent="0.25">
      <c r="C510" s="92"/>
      <c r="F510" s="91"/>
    </row>
    <row r="511" spans="3:6" x14ac:dyDescent="0.25">
      <c r="C511" s="92"/>
      <c r="F511" s="91"/>
    </row>
    <row r="512" spans="3:6" x14ac:dyDescent="0.25">
      <c r="C512" s="92"/>
      <c r="F512" s="91"/>
    </row>
    <row r="513" spans="3:6" x14ac:dyDescent="0.25">
      <c r="C513" s="92"/>
      <c r="F513" s="91"/>
    </row>
    <row r="514" spans="3:6" x14ac:dyDescent="0.25">
      <c r="C514" s="92"/>
      <c r="F514" s="91"/>
    </row>
    <row r="515" spans="3:6" x14ac:dyDescent="0.25">
      <c r="C515" s="92"/>
      <c r="F515" s="91"/>
    </row>
    <row r="516" spans="3:6" x14ac:dyDescent="0.25">
      <c r="C516" s="92"/>
      <c r="F516" s="91"/>
    </row>
    <row r="517" spans="3:6" x14ac:dyDescent="0.25">
      <c r="C517" s="92"/>
      <c r="F517" s="91"/>
    </row>
    <row r="518" spans="3:6" x14ac:dyDescent="0.25">
      <c r="C518" s="92"/>
      <c r="F518" s="91"/>
    </row>
    <row r="519" spans="3:6" x14ac:dyDescent="0.25">
      <c r="C519" s="92"/>
      <c r="F519" s="91"/>
    </row>
    <row r="520" spans="3:6" x14ac:dyDescent="0.25">
      <c r="C520" s="92"/>
      <c r="F520" s="91"/>
    </row>
    <row r="521" spans="3:6" x14ac:dyDescent="0.25">
      <c r="C521" s="92"/>
      <c r="F521" s="91"/>
    </row>
    <row r="522" spans="3:6" x14ac:dyDescent="0.25">
      <c r="C522" s="92"/>
      <c r="F522" s="91"/>
    </row>
    <row r="523" spans="3:6" x14ac:dyDescent="0.25">
      <c r="C523" s="92"/>
      <c r="F523" s="91"/>
    </row>
    <row r="524" spans="3:6" x14ac:dyDescent="0.25">
      <c r="C524" s="92"/>
      <c r="F524" s="91"/>
    </row>
    <row r="525" spans="3:6" x14ac:dyDescent="0.25">
      <c r="C525" s="92"/>
      <c r="F525" s="91"/>
    </row>
    <row r="526" spans="3:6" x14ac:dyDescent="0.25">
      <c r="C526" s="92"/>
      <c r="F526" s="91"/>
    </row>
    <row r="527" spans="3:6" x14ac:dyDescent="0.25">
      <c r="C527" s="92"/>
      <c r="F527" s="91"/>
    </row>
    <row r="528" spans="3:6" x14ac:dyDescent="0.25">
      <c r="C528" s="92"/>
      <c r="F528" s="91"/>
    </row>
    <row r="529" spans="3:6" x14ac:dyDescent="0.25">
      <c r="C529" s="92"/>
      <c r="F529" s="91"/>
    </row>
    <row r="530" spans="3:6" x14ac:dyDescent="0.25">
      <c r="C530" s="92"/>
      <c r="F530" s="91"/>
    </row>
    <row r="531" spans="3:6" x14ac:dyDescent="0.25">
      <c r="C531" s="92"/>
      <c r="F531" s="91"/>
    </row>
    <row r="532" spans="3:6" x14ac:dyDescent="0.25">
      <c r="C532" s="92"/>
      <c r="F532" s="91"/>
    </row>
    <row r="533" spans="3:6" x14ac:dyDescent="0.25">
      <c r="C533" s="92"/>
      <c r="F533" s="91"/>
    </row>
    <row r="534" spans="3:6" x14ac:dyDescent="0.25">
      <c r="C534" s="92"/>
      <c r="F534" s="91"/>
    </row>
    <row r="535" spans="3:6" x14ac:dyDescent="0.25">
      <c r="C535" s="92"/>
      <c r="F535" s="91"/>
    </row>
    <row r="536" spans="3:6" x14ac:dyDescent="0.25">
      <c r="C536" s="92"/>
      <c r="F536" s="91"/>
    </row>
    <row r="537" spans="3:6" x14ac:dyDescent="0.25">
      <c r="C537" s="92"/>
      <c r="F537" s="91"/>
    </row>
    <row r="538" spans="3:6" x14ac:dyDescent="0.25">
      <c r="C538" s="92"/>
      <c r="F538" s="91"/>
    </row>
    <row r="539" spans="3:6" x14ac:dyDescent="0.25">
      <c r="C539" s="92"/>
      <c r="F539" s="91"/>
    </row>
    <row r="540" spans="3:6" x14ac:dyDescent="0.25">
      <c r="C540" s="92"/>
      <c r="F540" s="91"/>
    </row>
    <row r="541" spans="3:6" x14ac:dyDescent="0.25">
      <c r="C541" s="92"/>
      <c r="F541" s="91"/>
    </row>
    <row r="542" spans="3:6" x14ac:dyDescent="0.25">
      <c r="C542" s="92"/>
      <c r="F542" s="91"/>
    </row>
    <row r="543" spans="3:6" x14ac:dyDescent="0.25">
      <c r="C543" s="92"/>
      <c r="F543" s="91"/>
    </row>
    <row r="544" spans="3:6" x14ac:dyDescent="0.25">
      <c r="C544" s="92"/>
      <c r="F544" s="91"/>
    </row>
    <row r="545" spans="3:6" x14ac:dyDescent="0.25">
      <c r="C545" s="92"/>
      <c r="F545" s="91"/>
    </row>
    <row r="546" spans="3:6" x14ac:dyDescent="0.25">
      <c r="C546" s="92"/>
      <c r="F546" s="91"/>
    </row>
    <row r="547" spans="3:6" x14ac:dyDescent="0.25">
      <c r="C547" s="92"/>
      <c r="F547" s="91"/>
    </row>
    <row r="548" spans="3:6" x14ac:dyDescent="0.25">
      <c r="C548" s="92"/>
      <c r="F548" s="91"/>
    </row>
    <row r="549" spans="3:6" x14ac:dyDescent="0.25">
      <c r="C549" s="92"/>
      <c r="F549" s="91"/>
    </row>
    <row r="550" spans="3:6" x14ac:dyDescent="0.25">
      <c r="C550" s="92"/>
      <c r="F550" s="91"/>
    </row>
    <row r="551" spans="3:6" x14ac:dyDescent="0.25">
      <c r="C551" s="92"/>
      <c r="F551" s="91"/>
    </row>
    <row r="552" spans="3:6" x14ac:dyDescent="0.25">
      <c r="C552" s="92"/>
      <c r="F552" s="91"/>
    </row>
    <row r="553" spans="3:6" x14ac:dyDescent="0.25">
      <c r="C553" s="92"/>
      <c r="F553" s="91"/>
    </row>
    <row r="554" spans="3:6" x14ac:dyDescent="0.25">
      <c r="C554" s="92"/>
      <c r="F554" s="91"/>
    </row>
    <row r="555" spans="3:6" x14ac:dyDescent="0.25">
      <c r="C555" s="92"/>
      <c r="F555" s="91"/>
    </row>
    <row r="556" spans="3:6" x14ac:dyDescent="0.25">
      <c r="C556" s="92"/>
      <c r="F556" s="91"/>
    </row>
    <row r="557" spans="3:6" x14ac:dyDescent="0.25">
      <c r="C557" s="92"/>
      <c r="F557" s="91"/>
    </row>
    <row r="558" spans="3:6" x14ac:dyDescent="0.25">
      <c r="C558" s="92"/>
      <c r="F558" s="91"/>
    </row>
    <row r="559" spans="3:6" x14ac:dyDescent="0.25">
      <c r="C559" s="92"/>
      <c r="F559" s="91"/>
    </row>
    <row r="560" spans="3:6" x14ac:dyDescent="0.25">
      <c r="C560" s="92"/>
      <c r="F560" s="91"/>
    </row>
    <row r="561" spans="3:6" x14ac:dyDescent="0.25">
      <c r="C561" s="92"/>
      <c r="F561" s="91"/>
    </row>
    <row r="562" spans="3:6" x14ac:dyDescent="0.25">
      <c r="C562" s="92"/>
      <c r="F562" s="91"/>
    </row>
    <row r="563" spans="3:6" x14ac:dyDescent="0.25">
      <c r="C563" s="92"/>
      <c r="F563" s="91"/>
    </row>
    <row r="564" spans="3:6" x14ac:dyDescent="0.25">
      <c r="C564" s="92"/>
      <c r="F564" s="91"/>
    </row>
    <row r="565" spans="3:6" x14ac:dyDescent="0.25">
      <c r="C565" s="92"/>
      <c r="F565" s="91"/>
    </row>
    <row r="566" spans="3:6" x14ac:dyDescent="0.25">
      <c r="C566" s="92"/>
      <c r="F566" s="91"/>
    </row>
    <row r="567" spans="3:6" x14ac:dyDescent="0.25">
      <c r="C567" s="92"/>
      <c r="F567" s="91"/>
    </row>
    <row r="568" spans="3:6" x14ac:dyDescent="0.25">
      <c r="C568" s="92"/>
      <c r="F568" s="91"/>
    </row>
    <row r="569" spans="3:6" x14ac:dyDescent="0.25">
      <c r="C569" s="92"/>
      <c r="F569" s="91"/>
    </row>
    <row r="570" spans="3:6" x14ac:dyDescent="0.25">
      <c r="C570" s="92"/>
      <c r="F570" s="91"/>
    </row>
    <row r="571" spans="3:6" x14ac:dyDescent="0.25">
      <c r="C571" s="92"/>
      <c r="F571" s="91"/>
    </row>
    <row r="572" spans="3:6" x14ac:dyDescent="0.25">
      <c r="C572" s="92"/>
      <c r="F572" s="91"/>
    </row>
    <row r="573" spans="3:6" x14ac:dyDescent="0.25">
      <c r="C573" s="92"/>
      <c r="F573" s="91"/>
    </row>
    <row r="574" spans="3:6" x14ac:dyDescent="0.25">
      <c r="C574" s="92"/>
      <c r="F574" s="91"/>
    </row>
    <row r="575" spans="3:6" x14ac:dyDescent="0.25">
      <c r="C575" s="92"/>
      <c r="F575" s="91"/>
    </row>
    <row r="576" spans="3:6" x14ac:dyDescent="0.25">
      <c r="C576" s="92"/>
      <c r="F576" s="91"/>
    </row>
    <row r="577" spans="3:6" x14ac:dyDescent="0.25">
      <c r="C577" s="92"/>
      <c r="F577" s="91"/>
    </row>
    <row r="578" spans="3:6" x14ac:dyDescent="0.25">
      <c r="C578" s="92"/>
      <c r="F578" s="91"/>
    </row>
    <row r="579" spans="3:6" x14ac:dyDescent="0.25">
      <c r="C579" s="92"/>
      <c r="F579" s="91"/>
    </row>
    <row r="580" spans="3:6" x14ac:dyDescent="0.25">
      <c r="C580" s="92"/>
      <c r="F580" s="91"/>
    </row>
    <row r="581" spans="3:6" x14ac:dyDescent="0.25">
      <c r="C581" s="92"/>
      <c r="F581" s="91"/>
    </row>
    <row r="582" spans="3:6" x14ac:dyDescent="0.25">
      <c r="C582" s="92"/>
      <c r="F582" s="91"/>
    </row>
    <row r="583" spans="3:6" x14ac:dyDescent="0.25">
      <c r="C583" s="92"/>
      <c r="F583" s="91"/>
    </row>
    <row r="584" spans="3:6" x14ac:dyDescent="0.25">
      <c r="C584" s="92"/>
      <c r="F584" s="91"/>
    </row>
    <row r="585" spans="3:6" x14ac:dyDescent="0.25">
      <c r="C585" s="92"/>
      <c r="F585" s="91"/>
    </row>
    <row r="586" spans="3:6" x14ac:dyDescent="0.25">
      <c r="C586" s="92"/>
      <c r="F586" s="91"/>
    </row>
    <row r="587" spans="3:6" x14ac:dyDescent="0.25">
      <c r="C587" s="92"/>
      <c r="F587" s="91"/>
    </row>
    <row r="588" spans="3:6" x14ac:dyDescent="0.25">
      <c r="C588" s="92"/>
      <c r="F588" s="91"/>
    </row>
    <row r="589" spans="3:6" x14ac:dyDescent="0.25">
      <c r="C589" s="92"/>
      <c r="F589" s="91"/>
    </row>
    <row r="590" spans="3:6" x14ac:dyDescent="0.25">
      <c r="C590" s="92"/>
      <c r="F590" s="91"/>
    </row>
    <row r="591" spans="3:6" x14ac:dyDescent="0.25">
      <c r="C591" s="92"/>
      <c r="F591" s="91"/>
    </row>
    <row r="592" spans="3:6" x14ac:dyDescent="0.25">
      <c r="C592" s="92"/>
      <c r="F592" s="91"/>
    </row>
    <row r="593" spans="3:6" x14ac:dyDescent="0.25">
      <c r="C593" s="92"/>
      <c r="F593" s="91"/>
    </row>
    <row r="594" spans="3:6" x14ac:dyDescent="0.25">
      <c r="C594" s="92"/>
      <c r="F594" s="91"/>
    </row>
    <row r="595" spans="3:6" x14ac:dyDescent="0.25">
      <c r="C595" s="92"/>
      <c r="F595" s="91"/>
    </row>
    <row r="596" spans="3:6" x14ac:dyDescent="0.25">
      <c r="C596" s="92"/>
      <c r="F596" s="91"/>
    </row>
    <row r="597" spans="3:6" x14ac:dyDescent="0.25">
      <c r="C597" s="92"/>
      <c r="F597" s="91"/>
    </row>
    <row r="598" spans="3:6" x14ac:dyDescent="0.25">
      <c r="C598" s="92"/>
      <c r="F598" s="91"/>
    </row>
    <row r="599" spans="3:6" x14ac:dyDescent="0.25">
      <c r="C599" s="92"/>
      <c r="F599" s="91"/>
    </row>
    <row r="600" spans="3:6" x14ac:dyDescent="0.25">
      <c r="C600" s="92"/>
      <c r="F600" s="91"/>
    </row>
    <row r="601" spans="3:6" x14ac:dyDescent="0.25">
      <c r="C601" s="92"/>
      <c r="F601" s="91"/>
    </row>
    <row r="602" spans="3:6" x14ac:dyDescent="0.25">
      <c r="C602" s="92"/>
      <c r="F602" s="91"/>
    </row>
    <row r="603" spans="3:6" x14ac:dyDescent="0.25">
      <c r="C603" s="92"/>
      <c r="F603" s="91"/>
    </row>
    <row r="604" spans="3:6" x14ac:dyDescent="0.25">
      <c r="C604" s="92"/>
      <c r="F604" s="91"/>
    </row>
    <row r="605" spans="3:6" x14ac:dyDescent="0.25">
      <c r="C605" s="92"/>
      <c r="F605" s="91"/>
    </row>
    <row r="606" spans="3:6" x14ac:dyDescent="0.25">
      <c r="C606" s="92"/>
      <c r="F606" s="91"/>
    </row>
    <row r="607" spans="3:6" x14ac:dyDescent="0.25">
      <c r="C607" s="92"/>
      <c r="F607" s="91"/>
    </row>
    <row r="608" spans="3:6" x14ac:dyDescent="0.25">
      <c r="C608" s="92"/>
      <c r="F608" s="91"/>
    </row>
    <row r="609" spans="3:6" x14ac:dyDescent="0.25">
      <c r="C609" s="92"/>
      <c r="F609" s="91"/>
    </row>
    <row r="610" spans="3:6" x14ac:dyDescent="0.25">
      <c r="C610" s="92"/>
      <c r="F610" s="91"/>
    </row>
    <row r="611" spans="3:6" x14ac:dyDescent="0.25">
      <c r="C611" s="92"/>
      <c r="F611" s="91"/>
    </row>
    <row r="612" spans="3:6" x14ac:dyDescent="0.25">
      <c r="C612" s="92"/>
      <c r="F612" s="91"/>
    </row>
    <row r="613" spans="3:6" x14ac:dyDescent="0.25">
      <c r="C613" s="92"/>
      <c r="F613" s="91"/>
    </row>
    <row r="614" spans="3:6" x14ac:dyDescent="0.25">
      <c r="C614" s="92"/>
      <c r="F614" s="91"/>
    </row>
    <row r="615" spans="3:6" x14ac:dyDescent="0.25">
      <c r="C615" s="92"/>
      <c r="F615" s="91"/>
    </row>
    <row r="616" spans="3:6" x14ac:dyDescent="0.25">
      <c r="C616" s="92"/>
      <c r="F616" s="91"/>
    </row>
    <row r="617" spans="3:6" x14ac:dyDescent="0.25">
      <c r="C617" s="92"/>
      <c r="F617" s="91"/>
    </row>
    <row r="618" spans="3:6" x14ac:dyDescent="0.25">
      <c r="C618" s="92"/>
      <c r="F618" s="91"/>
    </row>
    <row r="619" spans="3:6" x14ac:dyDescent="0.25">
      <c r="C619" s="92"/>
      <c r="F619" s="91"/>
    </row>
    <row r="620" spans="3:6" x14ac:dyDescent="0.25">
      <c r="C620" s="92"/>
      <c r="F620" s="91"/>
    </row>
    <row r="621" spans="3:6" x14ac:dyDescent="0.25">
      <c r="C621" s="92"/>
      <c r="F621" s="91"/>
    </row>
    <row r="622" spans="3:6" x14ac:dyDescent="0.25">
      <c r="C622" s="92"/>
      <c r="F622" s="91"/>
    </row>
    <row r="623" spans="3:6" x14ac:dyDescent="0.25">
      <c r="C623" s="92"/>
      <c r="F623" s="91"/>
    </row>
    <row r="624" spans="3:6" x14ac:dyDescent="0.25">
      <c r="C624" s="92"/>
      <c r="F624" s="91"/>
    </row>
    <row r="625" spans="3:6" x14ac:dyDescent="0.25">
      <c r="C625" s="92"/>
      <c r="F625" s="91"/>
    </row>
    <row r="626" spans="3:6" x14ac:dyDescent="0.25">
      <c r="C626" s="92"/>
      <c r="F626" s="91"/>
    </row>
    <row r="627" spans="3:6" x14ac:dyDescent="0.25">
      <c r="C627" s="92"/>
      <c r="F627" s="91"/>
    </row>
    <row r="628" spans="3:6" x14ac:dyDescent="0.25">
      <c r="C628" s="92"/>
      <c r="F628" s="91"/>
    </row>
    <row r="629" spans="3:6" x14ac:dyDescent="0.25">
      <c r="C629" s="92"/>
      <c r="F629" s="91"/>
    </row>
    <row r="630" spans="3:6" x14ac:dyDescent="0.25">
      <c r="C630" s="92"/>
      <c r="F630" s="91"/>
    </row>
    <row r="631" spans="3:6" x14ac:dyDescent="0.25">
      <c r="C631" s="92"/>
      <c r="F631" s="91"/>
    </row>
    <row r="632" spans="3:6" x14ac:dyDescent="0.25">
      <c r="C632" s="92"/>
      <c r="F632" s="91"/>
    </row>
    <row r="633" spans="3:6" x14ac:dyDescent="0.25">
      <c r="C633" s="92"/>
      <c r="F633" s="91"/>
    </row>
    <row r="634" spans="3:6" x14ac:dyDescent="0.25">
      <c r="C634" s="92"/>
      <c r="F634" s="91"/>
    </row>
    <row r="635" spans="3:6" x14ac:dyDescent="0.25">
      <c r="C635" s="92"/>
      <c r="F635" s="91"/>
    </row>
    <row r="636" spans="3:6" x14ac:dyDescent="0.25">
      <c r="C636" s="92"/>
      <c r="F636" s="91"/>
    </row>
    <row r="637" spans="3:6" x14ac:dyDescent="0.25">
      <c r="C637" s="92"/>
      <c r="F637" s="91"/>
    </row>
    <row r="638" spans="3:6" x14ac:dyDescent="0.25">
      <c r="C638" s="92"/>
      <c r="F638" s="91"/>
    </row>
    <row r="639" spans="3:6" x14ac:dyDescent="0.25">
      <c r="C639" s="92"/>
      <c r="F639" s="91"/>
    </row>
    <row r="640" spans="3:6" x14ac:dyDescent="0.25">
      <c r="C640" s="92"/>
      <c r="F640" s="91"/>
    </row>
    <row r="641" spans="3:6" x14ac:dyDescent="0.25">
      <c r="C641" s="92"/>
      <c r="F641" s="91"/>
    </row>
    <row r="642" spans="3:6" x14ac:dyDescent="0.25">
      <c r="C642" s="92"/>
      <c r="F642" s="91"/>
    </row>
    <row r="643" spans="3:6" x14ac:dyDescent="0.25">
      <c r="C643" s="92"/>
      <c r="F643" s="91"/>
    </row>
    <row r="644" spans="3:6" x14ac:dyDescent="0.25">
      <c r="C644" s="92"/>
      <c r="F644" s="91"/>
    </row>
    <row r="645" spans="3:6" x14ac:dyDescent="0.25">
      <c r="C645" s="92"/>
      <c r="F645" s="91"/>
    </row>
    <row r="646" spans="3:6" x14ac:dyDescent="0.25">
      <c r="C646" s="92"/>
      <c r="F646" s="91"/>
    </row>
    <row r="647" spans="3:6" x14ac:dyDescent="0.25">
      <c r="C647" s="92"/>
      <c r="F647" s="91"/>
    </row>
    <row r="648" spans="3:6" x14ac:dyDescent="0.25">
      <c r="C648" s="92"/>
      <c r="F648" s="91"/>
    </row>
    <row r="649" spans="3:6" x14ac:dyDescent="0.25">
      <c r="C649" s="92"/>
      <c r="F649" s="91"/>
    </row>
    <row r="650" spans="3:6" x14ac:dyDescent="0.25">
      <c r="C650" s="92"/>
      <c r="F650" s="91"/>
    </row>
    <row r="651" spans="3:6" x14ac:dyDescent="0.25">
      <c r="C651" s="92"/>
      <c r="F651" s="91"/>
    </row>
    <row r="652" spans="3:6" x14ac:dyDescent="0.25">
      <c r="C652" s="92"/>
      <c r="F652" s="91"/>
    </row>
    <row r="653" spans="3:6" x14ac:dyDescent="0.25">
      <c r="C653" s="92"/>
      <c r="F653" s="91"/>
    </row>
    <row r="654" spans="3:6" x14ac:dyDescent="0.25">
      <c r="C654" s="92"/>
      <c r="F654" s="91"/>
    </row>
    <row r="655" spans="3:6" x14ac:dyDescent="0.25">
      <c r="C655" s="92"/>
      <c r="F655" s="91"/>
    </row>
    <row r="656" spans="3:6" x14ac:dyDescent="0.25">
      <c r="C656" s="92"/>
      <c r="F656" s="91"/>
    </row>
    <row r="657" spans="3:6" x14ac:dyDescent="0.25">
      <c r="C657" s="92"/>
      <c r="F657" s="91"/>
    </row>
    <row r="658" spans="3:6" x14ac:dyDescent="0.25">
      <c r="C658" s="92"/>
      <c r="F658" s="91"/>
    </row>
    <row r="659" spans="3:6" x14ac:dyDescent="0.25">
      <c r="C659" s="92"/>
      <c r="F659" s="91"/>
    </row>
    <row r="660" spans="3:6" x14ac:dyDescent="0.25">
      <c r="C660" s="92"/>
      <c r="F660" s="91"/>
    </row>
    <row r="661" spans="3:6" x14ac:dyDescent="0.25">
      <c r="C661" s="92"/>
      <c r="F661" s="91"/>
    </row>
    <row r="662" spans="3:6" x14ac:dyDescent="0.25">
      <c r="C662" s="92"/>
      <c r="F662" s="91"/>
    </row>
    <row r="663" spans="3:6" x14ac:dyDescent="0.25">
      <c r="C663" s="92"/>
      <c r="F663" s="91"/>
    </row>
    <row r="664" spans="3:6" x14ac:dyDescent="0.25">
      <c r="C664" s="92"/>
      <c r="F664" s="91"/>
    </row>
    <row r="665" spans="3:6" x14ac:dyDescent="0.25">
      <c r="C665" s="92"/>
      <c r="F665" s="91"/>
    </row>
    <row r="666" spans="3:6" x14ac:dyDescent="0.25">
      <c r="C666" s="92"/>
      <c r="F666" s="91"/>
    </row>
    <row r="667" spans="3:6" x14ac:dyDescent="0.25">
      <c r="C667" s="92"/>
      <c r="F667" s="91"/>
    </row>
    <row r="668" spans="3:6" x14ac:dyDescent="0.25">
      <c r="C668" s="92"/>
      <c r="F668" s="91"/>
    </row>
    <row r="669" spans="3:6" x14ac:dyDescent="0.25">
      <c r="C669" s="92"/>
      <c r="F669" s="91"/>
    </row>
    <row r="670" spans="3:6" x14ac:dyDescent="0.25">
      <c r="C670" s="92"/>
      <c r="F670" s="91"/>
    </row>
    <row r="671" spans="3:6" x14ac:dyDescent="0.25">
      <c r="C671" s="92"/>
      <c r="F671" s="91"/>
    </row>
    <row r="672" spans="3:6" x14ac:dyDescent="0.25">
      <c r="C672" s="92"/>
      <c r="F672" s="91"/>
    </row>
    <row r="673" spans="3:6" x14ac:dyDescent="0.25">
      <c r="C673" s="92"/>
      <c r="F673" s="91"/>
    </row>
    <row r="674" spans="3:6" x14ac:dyDescent="0.25">
      <c r="C674" s="92"/>
      <c r="F674" s="91"/>
    </row>
    <row r="675" spans="3:6" x14ac:dyDescent="0.25">
      <c r="C675" s="92"/>
      <c r="F675" s="91"/>
    </row>
    <row r="676" spans="3:6" x14ac:dyDescent="0.25">
      <c r="C676" s="92"/>
      <c r="F676" s="91"/>
    </row>
    <row r="677" spans="3:6" x14ac:dyDescent="0.25">
      <c r="C677" s="92"/>
      <c r="F677" s="91"/>
    </row>
    <row r="678" spans="3:6" x14ac:dyDescent="0.25">
      <c r="C678" s="92"/>
      <c r="F678" s="91"/>
    </row>
    <row r="679" spans="3:6" x14ac:dyDescent="0.25">
      <c r="C679" s="92"/>
      <c r="F679" s="91"/>
    </row>
    <row r="680" spans="3:6" x14ac:dyDescent="0.25">
      <c r="C680" s="92"/>
      <c r="F680" s="91"/>
    </row>
    <row r="681" spans="3:6" x14ac:dyDescent="0.25">
      <c r="C681" s="92"/>
      <c r="F681" s="91"/>
    </row>
    <row r="682" spans="3:6" x14ac:dyDescent="0.25">
      <c r="C682" s="92"/>
      <c r="F682" s="91"/>
    </row>
    <row r="683" spans="3:6" x14ac:dyDescent="0.25">
      <c r="C683" s="92"/>
      <c r="F683" s="91"/>
    </row>
    <row r="684" spans="3:6" x14ac:dyDescent="0.25">
      <c r="C684" s="92"/>
      <c r="F684" s="91"/>
    </row>
    <row r="685" spans="3:6" x14ac:dyDescent="0.25">
      <c r="C685" s="92"/>
      <c r="F685" s="91"/>
    </row>
    <row r="686" spans="3:6" x14ac:dyDescent="0.25">
      <c r="C686" s="92"/>
      <c r="F686" s="91"/>
    </row>
    <row r="687" spans="3:6" x14ac:dyDescent="0.25">
      <c r="C687" s="92"/>
      <c r="F687" s="91"/>
    </row>
    <row r="688" spans="3:6" x14ac:dyDescent="0.25">
      <c r="C688" s="92"/>
      <c r="F688" s="91"/>
    </row>
    <row r="689" spans="3:6" x14ac:dyDescent="0.25">
      <c r="C689" s="92"/>
      <c r="F689" s="91"/>
    </row>
    <row r="690" spans="3:6" x14ac:dyDescent="0.25">
      <c r="C690" s="92"/>
      <c r="F690" s="91"/>
    </row>
    <row r="691" spans="3:6" x14ac:dyDescent="0.25">
      <c r="C691" s="92"/>
      <c r="F691" s="91"/>
    </row>
    <row r="692" spans="3:6" x14ac:dyDescent="0.25">
      <c r="C692" s="92"/>
      <c r="F692" s="91"/>
    </row>
    <row r="693" spans="3:6" x14ac:dyDescent="0.25">
      <c r="C693" s="92"/>
      <c r="F693" s="91"/>
    </row>
    <row r="694" spans="3:6" x14ac:dyDescent="0.25">
      <c r="C694" s="92"/>
      <c r="F694" s="91"/>
    </row>
    <row r="695" spans="3:6" x14ac:dyDescent="0.25">
      <c r="C695" s="92"/>
      <c r="F695" s="91"/>
    </row>
    <row r="696" spans="3:6" x14ac:dyDescent="0.25">
      <c r="C696" s="92"/>
      <c r="F696" s="91"/>
    </row>
    <row r="697" spans="3:6" x14ac:dyDescent="0.25">
      <c r="C697" s="92"/>
      <c r="F697" s="91"/>
    </row>
    <row r="698" spans="3:6" x14ac:dyDescent="0.25">
      <c r="C698" s="92"/>
      <c r="F698" s="91"/>
    </row>
    <row r="699" spans="3:6" x14ac:dyDescent="0.25">
      <c r="C699" s="92"/>
      <c r="F699" s="91"/>
    </row>
    <row r="700" spans="3:6" x14ac:dyDescent="0.25">
      <c r="C700" s="92"/>
      <c r="F700" s="91"/>
    </row>
    <row r="701" spans="3:6" x14ac:dyDescent="0.25">
      <c r="C701" s="92"/>
      <c r="F701" s="91"/>
    </row>
    <row r="702" spans="3:6" x14ac:dyDescent="0.25">
      <c r="C702" s="92"/>
      <c r="F702" s="91"/>
    </row>
    <row r="703" spans="3:6" x14ac:dyDescent="0.25">
      <c r="C703" s="92"/>
      <c r="F703" s="91"/>
    </row>
    <row r="704" spans="3:6" x14ac:dyDescent="0.25">
      <c r="C704" s="92"/>
      <c r="F704" s="91"/>
    </row>
    <row r="705" spans="3:6" x14ac:dyDescent="0.25">
      <c r="C705" s="92"/>
      <c r="F705" s="91"/>
    </row>
    <row r="706" spans="3:6" x14ac:dyDescent="0.25">
      <c r="C706" s="92"/>
      <c r="F706" s="91"/>
    </row>
    <row r="707" spans="3:6" x14ac:dyDescent="0.25">
      <c r="C707" s="92"/>
      <c r="F707" s="91"/>
    </row>
    <row r="708" spans="3:6" x14ac:dyDescent="0.25">
      <c r="C708" s="92"/>
      <c r="F708" s="91"/>
    </row>
    <row r="709" spans="3:6" x14ac:dyDescent="0.25">
      <c r="C709" s="92"/>
      <c r="F709" s="91"/>
    </row>
    <row r="710" spans="3:6" x14ac:dyDescent="0.25">
      <c r="C710" s="92"/>
      <c r="F710" s="91"/>
    </row>
    <row r="711" spans="3:6" x14ac:dyDescent="0.25">
      <c r="C711" s="92"/>
      <c r="F711" s="91"/>
    </row>
    <row r="712" spans="3:6" x14ac:dyDescent="0.25">
      <c r="C712" s="92"/>
      <c r="F712" s="91"/>
    </row>
    <row r="713" spans="3:6" x14ac:dyDescent="0.25">
      <c r="C713" s="92"/>
      <c r="F713" s="91"/>
    </row>
    <row r="714" spans="3:6" x14ac:dyDescent="0.25">
      <c r="C714" s="92"/>
      <c r="F714" s="91"/>
    </row>
    <row r="715" spans="3:6" x14ac:dyDescent="0.25">
      <c r="C715" s="92"/>
      <c r="F715" s="91"/>
    </row>
    <row r="716" spans="3:6" x14ac:dyDescent="0.25">
      <c r="C716" s="92"/>
      <c r="F716" s="91"/>
    </row>
    <row r="717" spans="3:6" x14ac:dyDescent="0.25">
      <c r="C717" s="92"/>
      <c r="F717" s="91"/>
    </row>
    <row r="718" spans="3:6" x14ac:dyDescent="0.25">
      <c r="C718" s="92"/>
      <c r="F718" s="91"/>
    </row>
    <row r="719" spans="3:6" x14ac:dyDescent="0.25">
      <c r="C719" s="92"/>
      <c r="F719" s="91"/>
    </row>
    <row r="720" spans="3:6" x14ac:dyDescent="0.25">
      <c r="C720" s="92"/>
      <c r="F720" s="91"/>
    </row>
    <row r="721" spans="3:6" x14ac:dyDescent="0.25">
      <c r="C721" s="92"/>
      <c r="F721" s="91"/>
    </row>
    <row r="722" spans="3:6" x14ac:dyDescent="0.25">
      <c r="C722" s="92"/>
      <c r="F722" s="91"/>
    </row>
    <row r="723" spans="3:6" x14ac:dyDescent="0.25">
      <c r="C723" s="92"/>
      <c r="F723" s="91"/>
    </row>
    <row r="724" spans="3:6" x14ac:dyDescent="0.25">
      <c r="C724" s="92"/>
      <c r="F724" s="91"/>
    </row>
    <row r="725" spans="3:6" x14ac:dyDescent="0.25">
      <c r="C725" s="92"/>
      <c r="F725" s="91"/>
    </row>
    <row r="726" spans="3:6" x14ac:dyDescent="0.25">
      <c r="C726" s="92"/>
      <c r="F726" s="91"/>
    </row>
    <row r="727" spans="3:6" x14ac:dyDescent="0.25">
      <c r="C727" s="92"/>
      <c r="F727" s="91"/>
    </row>
    <row r="728" spans="3:6" x14ac:dyDescent="0.25">
      <c r="C728" s="92"/>
      <c r="F728" s="91"/>
    </row>
    <row r="729" spans="3:6" x14ac:dyDescent="0.25">
      <c r="C729" s="92"/>
      <c r="F729" s="91"/>
    </row>
    <row r="730" spans="3:6" x14ac:dyDescent="0.25">
      <c r="C730" s="92"/>
      <c r="F730" s="91"/>
    </row>
    <row r="731" spans="3:6" x14ac:dyDescent="0.25">
      <c r="C731" s="92"/>
      <c r="F731" s="91"/>
    </row>
    <row r="732" spans="3:6" x14ac:dyDescent="0.25">
      <c r="C732" s="92"/>
      <c r="F732" s="91"/>
    </row>
    <row r="733" spans="3:6" x14ac:dyDescent="0.25">
      <c r="C733" s="92"/>
      <c r="F733" s="91"/>
    </row>
    <row r="734" spans="3:6" x14ac:dyDescent="0.25">
      <c r="C734" s="92"/>
      <c r="F734" s="91"/>
    </row>
    <row r="735" spans="3:6" x14ac:dyDescent="0.25">
      <c r="C735" s="92"/>
      <c r="F735" s="91"/>
    </row>
    <row r="736" spans="3:6" x14ac:dyDescent="0.25">
      <c r="C736" s="92"/>
      <c r="F736" s="91"/>
    </row>
    <row r="737" spans="3:6" x14ac:dyDescent="0.25">
      <c r="C737" s="92"/>
      <c r="F737" s="91"/>
    </row>
    <row r="738" spans="3:6" x14ac:dyDescent="0.25">
      <c r="C738" s="92"/>
      <c r="F738" s="91"/>
    </row>
    <row r="739" spans="3:6" x14ac:dyDescent="0.25">
      <c r="C739" s="92"/>
      <c r="F739" s="91"/>
    </row>
    <row r="740" spans="3:6" x14ac:dyDescent="0.25">
      <c r="C740" s="92"/>
      <c r="F740" s="91"/>
    </row>
    <row r="741" spans="3:6" x14ac:dyDescent="0.25">
      <c r="C741" s="92"/>
      <c r="F741" s="91"/>
    </row>
    <row r="742" spans="3:6" x14ac:dyDescent="0.25">
      <c r="C742" s="92"/>
      <c r="F742" s="91"/>
    </row>
    <row r="743" spans="3:6" x14ac:dyDescent="0.25">
      <c r="C743" s="92"/>
      <c r="F743" s="91"/>
    </row>
    <row r="744" spans="3:6" x14ac:dyDescent="0.25">
      <c r="C744" s="92"/>
      <c r="F744" s="91"/>
    </row>
    <row r="745" spans="3:6" x14ac:dyDescent="0.25">
      <c r="C745" s="92"/>
      <c r="F745" s="91"/>
    </row>
    <row r="746" spans="3:6" x14ac:dyDescent="0.25">
      <c r="C746" s="92"/>
      <c r="F746" s="91"/>
    </row>
    <row r="747" spans="3:6" x14ac:dyDescent="0.25">
      <c r="C747" s="92"/>
      <c r="F747" s="91"/>
    </row>
    <row r="748" spans="3:6" x14ac:dyDescent="0.25">
      <c r="C748" s="92"/>
      <c r="F748" s="91"/>
    </row>
    <row r="749" spans="3:6" x14ac:dyDescent="0.25">
      <c r="C749" s="92"/>
      <c r="F749" s="91"/>
    </row>
    <row r="750" spans="3:6" x14ac:dyDescent="0.25">
      <c r="C750" s="92"/>
      <c r="F750" s="91"/>
    </row>
    <row r="751" spans="3:6" x14ac:dyDescent="0.25">
      <c r="C751" s="92"/>
      <c r="F751" s="91"/>
    </row>
    <row r="752" spans="3:6" x14ac:dyDescent="0.25">
      <c r="C752" s="92"/>
      <c r="F752" s="91"/>
    </row>
    <row r="753" spans="3:6" x14ac:dyDescent="0.25">
      <c r="C753" s="92"/>
      <c r="F753" s="91"/>
    </row>
    <row r="754" spans="3:6" x14ac:dyDescent="0.25">
      <c r="C754" s="92"/>
      <c r="F754" s="91"/>
    </row>
    <row r="755" spans="3:6" x14ac:dyDescent="0.25">
      <c r="C755" s="92"/>
      <c r="F755" s="91"/>
    </row>
    <row r="756" spans="3:6" x14ac:dyDescent="0.25">
      <c r="C756" s="92"/>
      <c r="F756" s="91"/>
    </row>
    <row r="757" spans="3:6" x14ac:dyDescent="0.25">
      <c r="C757" s="92"/>
      <c r="F757" s="91"/>
    </row>
    <row r="758" spans="3:6" x14ac:dyDescent="0.25">
      <c r="C758" s="92"/>
      <c r="F758" s="91"/>
    </row>
    <row r="759" spans="3:6" x14ac:dyDescent="0.25">
      <c r="C759" s="92"/>
      <c r="F759" s="91"/>
    </row>
    <row r="760" spans="3:6" x14ac:dyDescent="0.25">
      <c r="C760" s="92"/>
      <c r="F760" s="91"/>
    </row>
    <row r="761" spans="3:6" x14ac:dyDescent="0.25">
      <c r="C761" s="92"/>
      <c r="F761" s="91"/>
    </row>
    <row r="762" spans="3:6" x14ac:dyDescent="0.25">
      <c r="C762" s="92"/>
      <c r="F762" s="91"/>
    </row>
    <row r="763" spans="3:6" x14ac:dyDescent="0.25">
      <c r="C763" s="92"/>
      <c r="F763" s="91"/>
    </row>
    <row r="764" spans="3:6" x14ac:dyDescent="0.25">
      <c r="C764" s="92"/>
      <c r="F764" s="91"/>
    </row>
    <row r="765" spans="3:6" x14ac:dyDescent="0.25">
      <c r="C765" s="92"/>
      <c r="F765" s="91"/>
    </row>
    <row r="766" spans="3:6" x14ac:dyDescent="0.25">
      <c r="C766" s="92"/>
      <c r="F766" s="91"/>
    </row>
    <row r="767" spans="3:6" x14ac:dyDescent="0.25">
      <c r="C767" s="92"/>
      <c r="F767" s="91"/>
    </row>
    <row r="768" spans="3:6" x14ac:dyDescent="0.25">
      <c r="C768" s="92"/>
      <c r="F768" s="91"/>
    </row>
    <row r="769" spans="3:6" x14ac:dyDescent="0.25">
      <c r="C769" s="92"/>
      <c r="F769" s="91"/>
    </row>
    <row r="770" spans="3:6" x14ac:dyDescent="0.25">
      <c r="C770" s="92"/>
      <c r="F770" s="91"/>
    </row>
    <row r="771" spans="3:6" x14ac:dyDescent="0.25">
      <c r="C771" s="92"/>
      <c r="F771" s="91"/>
    </row>
    <row r="772" spans="3:6" x14ac:dyDescent="0.25">
      <c r="C772" s="92"/>
      <c r="F772" s="91"/>
    </row>
    <row r="773" spans="3:6" x14ac:dyDescent="0.25">
      <c r="C773" s="92"/>
      <c r="F773" s="91"/>
    </row>
    <row r="774" spans="3:6" x14ac:dyDescent="0.25">
      <c r="C774" s="92"/>
      <c r="F774" s="91"/>
    </row>
    <row r="775" spans="3:6" x14ac:dyDescent="0.25">
      <c r="C775" s="92"/>
      <c r="F775" s="91"/>
    </row>
    <row r="776" spans="3:6" x14ac:dyDescent="0.25">
      <c r="C776" s="92"/>
      <c r="F776" s="91"/>
    </row>
    <row r="777" spans="3:6" x14ac:dyDescent="0.25">
      <c r="C777" s="92"/>
      <c r="F777" s="91"/>
    </row>
    <row r="778" spans="3:6" x14ac:dyDescent="0.25">
      <c r="C778" s="92"/>
      <c r="F778" s="91"/>
    </row>
    <row r="779" spans="3:6" x14ac:dyDescent="0.25">
      <c r="C779" s="92"/>
      <c r="F779" s="91"/>
    </row>
    <row r="780" spans="3:6" x14ac:dyDescent="0.25">
      <c r="C780" s="92"/>
      <c r="F780" s="91"/>
    </row>
    <row r="781" spans="3:6" x14ac:dyDescent="0.25">
      <c r="C781" s="92"/>
      <c r="F781" s="91"/>
    </row>
    <row r="782" spans="3:6" x14ac:dyDescent="0.25">
      <c r="C782" s="92"/>
      <c r="F782" s="91"/>
    </row>
    <row r="783" spans="3:6" x14ac:dyDescent="0.25">
      <c r="C783" s="92"/>
      <c r="F783" s="91"/>
    </row>
    <row r="784" spans="3:6" x14ac:dyDescent="0.25">
      <c r="C784" s="92"/>
      <c r="F784" s="91"/>
    </row>
    <row r="785" spans="3:6" x14ac:dyDescent="0.25">
      <c r="C785" s="92"/>
      <c r="F785" s="91"/>
    </row>
    <row r="786" spans="3:6" x14ac:dyDescent="0.25">
      <c r="C786" s="92"/>
      <c r="F786" s="91"/>
    </row>
    <row r="787" spans="3:6" x14ac:dyDescent="0.25">
      <c r="C787" s="92"/>
      <c r="F787" s="91"/>
    </row>
    <row r="788" spans="3:6" x14ac:dyDescent="0.25">
      <c r="C788" s="92"/>
      <c r="F788" s="91"/>
    </row>
    <row r="789" spans="3:6" x14ac:dyDescent="0.25">
      <c r="C789" s="92"/>
      <c r="F789" s="91"/>
    </row>
    <row r="790" spans="3:6" x14ac:dyDescent="0.25">
      <c r="C790" s="92"/>
      <c r="F790" s="91"/>
    </row>
    <row r="791" spans="3:6" x14ac:dyDescent="0.25">
      <c r="C791" s="92"/>
      <c r="F791" s="91"/>
    </row>
    <row r="792" spans="3:6" x14ac:dyDescent="0.25">
      <c r="C792" s="92"/>
      <c r="F792" s="91"/>
    </row>
    <row r="793" spans="3:6" x14ac:dyDescent="0.25">
      <c r="C793" s="92"/>
      <c r="F793" s="91"/>
    </row>
    <row r="794" spans="3:6" x14ac:dyDescent="0.25">
      <c r="C794" s="92"/>
      <c r="F794" s="91"/>
    </row>
    <row r="795" spans="3:6" x14ac:dyDescent="0.25">
      <c r="C795" s="92"/>
      <c r="F795" s="91"/>
    </row>
    <row r="796" spans="3:6" x14ac:dyDescent="0.25">
      <c r="C796" s="92"/>
      <c r="F796" s="91"/>
    </row>
    <row r="797" spans="3:6" x14ac:dyDescent="0.25">
      <c r="C797" s="92"/>
      <c r="F797" s="91"/>
    </row>
    <row r="798" spans="3:6" x14ac:dyDescent="0.25">
      <c r="C798" s="92"/>
      <c r="F798" s="91"/>
    </row>
    <row r="799" spans="3:6" x14ac:dyDescent="0.25">
      <c r="C799" s="92"/>
      <c r="F799" s="91"/>
    </row>
    <row r="800" spans="3:6" x14ac:dyDescent="0.25">
      <c r="C800" s="92"/>
      <c r="F800" s="91"/>
    </row>
    <row r="801" spans="3:6" x14ac:dyDescent="0.25">
      <c r="C801" s="92"/>
      <c r="F801" s="91"/>
    </row>
    <row r="802" spans="3:6" x14ac:dyDescent="0.25">
      <c r="C802" s="92"/>
      <c r="F802" s="91"/>
    </row>
    <row r="803" spans="3:6" x14ac:dyDescent="0.25">
      <c r="C803" s="92"/>
      <c r="F803" s="91"/>
    </row>
    <row r="804" spans="3:6" x14ac:dyDescent="0.25">
      <c r="C804" s="92"/>
      <c r="F804" s="91"/>
    </row>
    <row r="805" spans="3:6" x14ac:dyDescent="0.25">
      <c r="C805" s="92"/>
      <c r="F805" s="91"/>
    </row>
    <row r="806" spans="3:6" x14ac:dyDescent="0.25">
      <c r="C806" s="92"/>
      <c r="F806" s="91"/>
    </row>
    <row r="807" spans="3:6" x14ac:dyDescent="0.25">
      <c r="C807" s="92"/>
      <c r="F807" s="91"/>
    </row>
    <row r="808" spans="3:6" x14ac:dyDescent="0.25">
      <c r="C808" s="92"/>
      <c r="F808" s="91"/>
    </row>
    <row r="809" spans="3:6" x14ac:dyDescent="0.25">
      <c r="C809" s="92"/>
      <c r="F809" s="91"/>
    </row>
    <row r="810" spans="3:6" x14ac:dyDescent="0.25">
      <c r="C810" s="92"/>
      <c r="F810" s="91"/>
    </row>
    <row r="811" spans="3:6" x14ac:dyDescent="0.25">
      <c r="C811" s="92"/>
      <c r="F811" s="91"/>
    </row>
    <row r="812" spans="3:6" x14ac:dyDescent="0.25">
      <c r="C812" s="92"/>
      <c r="F812" s="91"/>
    </row>
    <row r="813" spans="3:6" x14ac:dyDescent="0.25">
      <c r="C813" s="92"/>
      <c r="F813" s="91"/>
    </row>
    <row r="814" spans="3:6" x14ac:dyDescent="0.25">
      <c r="C814" s="92"/>
      <c r="F814" s="91"/>
    </row>
    <row r="815" spans="3:6" x14ac:dyDescent="0.25">
      <c r="C815" s="92"/>
      <c r="F815" s="91"/>
    </row>
    <row r="816" spans="3:6" x14ac:dyDescent="0.25">
      <c r="C816" s="92"/>
      <c r="F816" s="91"/>
    </row>
    <row r="817" spans="3:6" x14ac:dyDescent="0.25">
      <c r="C817" s="92"/>
      <c r="F817" s="91"/>
    </row>
    <row r="818" spans="3:6" x14ac:dyDescent="0.25">
      <c r="C818" s="92"/>
      <c r="F818" s="91"/>
    </row>
    <row r="819" spans="3:6" x14ac:dyDescent="0.25">
      <c r="C819" s="92"/>
      <c r="F819" s="91"/>
    </row>
    <row r="820" spans="3:6" x14ac:dyDescent="0.25">
      <c r="C820" s="92"/>
      <c r="F820" s="91"/>
    </row>
    <row r="821" spans="3:6" x14ac:dyDescent="0.25">
      <c r="C821" s="92"/>
      <c r="F821" s="91"/>
    </row>
    <row r="822" spans="3:6" x14ac:dyDescent="0.25">
      <c r="C822" s="92"/>
      <c r="F822" s="91"/>
    </row>
    <row r="823" spans="3:6" x14ac:dyDescent="0.25">
      <c r="C823" s="92"/>
      <c r="F823" s="91"/>
    </row>
    <row r="824" spans="3:6" x14ac:dyDescent="0.25">
      <c r="C824" s="92"/>
      <c r="F824" s="91"/>
    </row>
    <row r="825" spans="3:6" x14ac:dyDescent="0.25">
      <c r="C825" s="92"/>
      <c r="F825" s="91"/>
    </row>
    <row r="826" spans="3:6" x14ac:dyDescent="0.25">
      <c r="C826" s="92"/>
      <c r="F826" s="91"/>
    </row>
    <row r="827" spans="3:6" x14ac:dyDescent="0.25">
      <c r="C827" s="92"/>
      <c r="F827" s="91"/>
    </row>
    <row r="828" spans="3:6" x14ac:dyDescent="0.25">
      <c r="C828" s="92"/>
      <c r="F828" s="91"/>
    </row>
    <row r="829" spans="3:6" x14ac:dyDescent="0.25">
      <c r="C829" s="92"/>
      <c r="F829" s="91"/>
    </row>
    <row r="830" spans="3:6" x14ac:dyDescent="0.25">
      <c r="C830" s="92"/>
      <c r="F830" s="91"/>
    </row>
    <row r="831" spans="3:6" x14ac:dyDescent="0.25">
      <c r="C831" s="92"/>
      <c r="F831" s="91"/>
    </row>
    <row r="832" spans="3:6" x14ac:dyDescent="0.25">
      <c r="C832" s="92"/>
      <c r="F832" s="91"/>
    </row>
    <row r="833" spans="3:6" x14ac:dyDescent="0.25">
      <c r="C833" s="92"/>
      <c r="F833" s="91"/>
    </row>
    <row r="834" spans="3:6" x14ac:dyDescent="0.25">
      <c r="C834" s="92"/>
      <c r="F834" s="91"/>
    </row>
    <row r="835" spans="3:6" x14ac:dyDescent="0.25">
      <c r="C835" s="92"/>
      <c r="F835" s="91"/>
    </row>
    <row r="836" spans="3:6" x14ac:dyDescent="0.25">
      <c r="C836" s="92"/>
      <c r="F836" s="91"/>
    </row>
    <row r="837" spans="3:6" x14ac:dyDescent="0.25">
      <c r="C837" s="92"/>
      <c r="F837" s="91"/>
    </row>
    <row r="838" spans="3:6" x14ac:dyDescent="0.25">
      <c r="C838" s="92"/>
      <c r="F838" s="91"/>
    </row>
    <row r="839" spans="3:6" x14ac:dyDescent="0.25">
      <c r="C839" s="92"/>
      <c r="F839" s="91"/>
    </row>
    <row r="840" spans="3:6" x14ac:dyDescent="0.25">
      <c r="C840" s="92"/>
      <c r="F840" s="91"/>
    </row>
    <row r="841" spans="3:6" x14ac:dyDescent="0.25">
      <c r="C841" s="92"/>
      <c r="F841" s="91"/>
    </row>
    <row r="842" spans="3:6" x14ac:dyDescent="0.25">
      <c r="C842" s="92"/>
      <c r="F842" s="91"/>
    </row>
    <row r="843" spans="3:6" x14ac:dyDescent="0.25">
      <c r="C843" s="92"/>
      <c r="F843" s="91"/>
    </row>
    <row r="844" spans="3:6" x14ac:dyDescent="0.25">
      <c r="C844" s="92"/>
      <c r="F844" s="91"/>
    </row>
    <row r="845" spans="3:6" x14ac:dyDescent="0.25">
      <c r="C845" s="92"/>
      <c r="F845" s="91"/>
    </row>
    <row r="846" spans="3:6" x14ac:dyDescent="0.25">
      <c r="C846" s="92"/>
      <c r="F846" s="91"/>
    </row>
    <row r="847" spans="3:6" x14ac:dyDescent="0.25">
      <c r="C847" s="92"/>
      <c r="F847" s="91"/>
    </row>
    <row r="848" spans="3:6" x14ac:dyDescent="0.25">
      <c r="C848" s="92"/>
      <c r="F848" s="91"/>
    </row>
    <row r="849" spans="3:6" x14ac:dyDescent="0.25">
      <c r="C849" s="92"/>
      <c r="F849" s="91"/>
    </row>
    <row r="850" spans="3:6" x14ac:dyDescent="0.25">
      <c r="C850" s="92"/>
      <c r="F850" s="91"/>
    </row>
    <row r="851" spans="3:6" x14ac:dyDescent="0.25">
      <c r="C851" s="92"/>
      <c r="F851" s="91"/>
    </row>
    <row r="852" spans="3:6" x14ac:dyDescent="0.25">
      <c r="C852" s="92"/>
      <c r="F852" s="91"/>
    </row>
    <row r="853" spans="3:6" x14ac:dyDescent="0.25">
      <c r="C853" s="92"/>
      <c r="F853" s="91"/>
    </row>
    <row r="854" spans="3:6" x14ac:dyDescent="0.25">
      <c r="C854" s="92"/>
      <c r="F854" s="91"/>
    </row>
    <row r="855" spans="3:6" x14ac:dyDescent="0.25">
      <c r="C855" s="92"/>
      <c r="F855" s="91"/>
    </row>
    <row r="856" spans="3:6" x14ac:dyDescent="0.25">
      <c r="C856" s="92"/>
      <c r="F856" s="91"/>
    </row>
    <row r="857" spans="3:6" x14ac:dyDescent="0.25">
      <c r="C857" s="92"/>
      <c r="F857" s="91"/>
    </row>
    <row r="858" spans="3:6" x14ac:dyDescent="0.25">
      <c r="C858" s="92"/>
      <c r="F858" s="91"/>
    </row>
    <row r="859" spans="3:6" x14ac:dyDescent="0.25">
      <c r="C859" s="92"/>
      <c r="F859" s="91"/>
    </row>
    <row r="860" spans="3:6" x14ac:dyDescent="0.25">
      <c r="C860" s="92"/>
      <c r="F860" s="91"/>
    </row>
    <row r="861" spans="3:6" x14ac:dyDescent="0.25">
      <c r="C861" s="92"/>
      <c r="F861" s="91"/>
    </row>
    <row r="862" spans="3:6" x14ac:dyDescent="0.25">
      <c r="C862" s="92"/>
      <c r="F862" s="91"/>
    </row>
    <row r="863" spans="3:6" x14ac:dyDescent="0.25">
      <c r="C863" s="92"/>
      <c r="F863" s="91"/>
    </row>
    <row r="864" spans="3:6" x14ac:dyDescent="0.25">
      <c r="C864" s="92"/>
      <c r="F864" s="91"/>
    </row>
    <row r="865" spans="3:6" x14ac:dyDescent="0.25">
      <c r="C865" s="92"/>
      <c r="F865" s="91"/>
    </row>
    <row r="866" spans="3:6" x14ac:dyDescent="0.25">
      <c r="C866" s="92"/>
      <c r="F866" s="91"/>
    </row>
    <row r="867" spans="3:6" x14ac:dyDescent="0.25">
      <c r="C867" s="92"/>
      <c r="F867" s="91"/>
    </row>
    <row r="868" spans="3:6" x14ac:dyDescent="0.25">
      <c r="C868" s="92"/>
      <c r="F868" s="91"/>
    </row>
    <row r="869" spans="3:6" x14ac:dyDescent="0.25">
      <c r="C869" s="92"/>
      <c r="F869" s="91"/>
    </row>
    <row r="870" spans="3:6" x14ac:dyDescent="0.25">
      <c r="C870" s="92"/>
      <c r="F870" s="91"/>
    </row>
    <row r="871" spans="3:6" x14ac:dyDescent="0.25">
      <c r="C871" s="92"/>
      <c r="F871" s="91"/>
    </row>
    <row r="872" spans="3:6" x14ac:dyDescent="0.25">
      <c r="C872" s="92"/>
      <c r="F872" s="91"/>
    </row>
    <row r="873" spans="3:6" x14ac:dyDescent="0.25">
      <c r="C873" s="92"/>
      <c r="F873" s="91"/>
    </row>
    <row r="874" spans="3:6" x14ac:dyDescent="0.25">
      <c r="C874" s="92"/>
      <c r="F874" s="91"/>
    </row>
    <row r="875" spans="3:6" x14ac:dyDescent="0.25">
      <c r="C875" s="92"/>
      <c r="F875" s="91"/>
    </row>
    <row r="876" spans="3:6" x14ac:dyDescent="0.25">
      <c r="C876" s="92"/>
      <c r="F876" s="91"/>
    </row>
    <row r="877" spans="3:6" x14ac:dyDescent="0.25">
      <c r="C877" s="92"/>
      <c r="F877" s="91"/>
    </row>
    <row r="878" spans="3:6" x14ac:dyDescent="0.25">
      <c r="C878" s="92"/>
      <c r="F878" s="91"/>
    </row>
    <row r="879" spans="3:6" x14ac:dyDescent="0.25">
      <c r="C879" s="92"/>
      <c r="F879" s="91"/>
    </row>
    <row r="880" spans="3:6" x14ac:dyDescent="0.25">
      <c r="C880" s="92"/>
      <c r="F880" s="91"/>
    </row>
    <row r="881" spans="3:6" x14ac:dyDescent="0.25">
      <c r="C881" s="92"/>
      <c r="F881" s="91"/>
    </row>
    <row r="882" spans="3:6" x14ac:dyDescent="0.25">
      <c r="C882" s="92"/>
      <c r="F882" s="91"/>
    </row>
    <row r="883" spans="3:6" x14ac:dyDescent="0.25">
      <c r="C883" s="92"/>
      <c r="F883" s="91"/>
    </row>
    <row r="884" spans="3:6" x14ac:dyDescent="0.25">
      <c r="C884" s="92"/>
      <c r="F884" s="91"/>
    </row>
    <row r="885" spans="3:6" x14ac:dyDescent="0.25">
      <c r="C885" s="92"/>
      <c r="F885" s="91"/>
    </row>
    <row r="886" spans="3:6" x14ac:dyDescent="0.25">
      <c r="C886" s="92"/>
      <c r="F886" s="91"/>
    </row>
    <row r="887" spans="3:6" x14ac:dyDescent="0.25">
      <c r="C887" s="92"/>
      <c r="F887" s="91"/>
    </row>
    <row r="888" spans="3:6" x14ac:dyDescent="0.25">
      <c r="C888" s="92"/>
      <c r="F888" s="91"/>
    </row>
    <row r="889" spans="3:6" x14ac:dyDescent="0.25">
      <c r="C889" s="92"/>
      <c r="F889" s="91"/>
    </row>
    <row r="890" spans="3:6" x14ac:dyDescent="0.25">
      <c r="C890" s="92"/>
      <c r="F890" s="91"/>
    </row>
    <row r="891" spans="3:6" x14ac:dyDescent="0.25">
      <c r="C891" s="92"/>
      <c r="F891" s="91"/>
    </row>
    <row r="892" spans="3:6" x14ac:dyDescent="0.25">
      <c r="C892" s="92"/>
      <c r="F892" s="91"/>
    </row>
    <row r="893" spans="3:6" x14ac:dyDescent="0.25">
      <c r="C893" s="92"/>
      <c r="F893" s="91"/>
    </row>
    <row r="894" spans="3:6" x14ac:dyDescent="0.25">
      <c r="C894" s="92"/>
      <c r="F894" s="91"/>
    </row>
    <row r="895" spans="3:6" x14ac:dyDescent="0.25">
      <c r="C895" s="92"/>
      <c r="F895" s="91"/>
    </row>
    <row r="896" spans="3:6" x14ac:dyDescent="0.25">
      <c r="C896" s="92"/>
      <c r="F896" s="91"/>
    </row>
    <row r="897" spans="3:6" x14ac:dyDescent="0.25">
      <c r="C897" s="92"/>
      <c r="F897" s="91"/>
    </row>
    <row r="898" spans="3:6" x14ac:dyDescent="0.25">
      <c r="C898" s="92"/>
      <c r="F898" s="91"/>
    </row>
    <row r="899" spans="3:6" x14ac:dyDescent="0.25">
      <c r="C899" s="92"/>
      <c r="F899" s="91"/>
    </row>
    <row r="900" spans="3:6" x14ac:dyDescent="0.25">
      <c r="C900" s="92"/>
      <c r="F900" s="91"/>
    </row>
    <row r="901" spans="3:6" x14ac:dyDescent="0.25">
      <c r="C901" s="92"/>
      <c r="F901" s="91"/>
    </row>
    <row r="902" spans="3:6" x14ac:dyDescent="0.25">
      <c r="C902" s="92"/>
      <c r="F902" s="91"/>
    </row>
    <row r="903" spans="3:6" x14ac:dyDescent="0.25">
      <c r="C903" s="92"/>
      <c r="F903" s="91"/>
    </row>
    <row r="904" spans="3:6" x14ac:dyDescent="0.25">
      <c r="C904" s="92"/>
      <c r="F904" s="91"/>
    </row>
    <row r="905" spans="3:6" x14ac:dyDescent="0.25">
      <c r="C905" s="92"/>
      <c r="F905" s="91"/>
    </row>
    <row r="906" spans="3:6" x14ac:dyDescent="0.25">
      <c r="C906" s="92"/>
      <c r="F906" s="91"/>
    </row>
    <row r="907" spans="3:6" x14ac:dyDescent="0.25">
      <c r="C907" s="92"/>
      <c r="F907" s="91"/>
    </row>
    <row r="908" spans="3:6" x14ac:dyDescent="0.25">
      <c r="C908" s="92"/>
      <c r="F908" s="91"/>
    </row>
    <row r="909" spans="3:6" x14ac:dyDescent="0.25">
      <c r="C909" s="92"/>
      <c r="F909" s="91"/>
    </row>
    <row r="910" spans="3:6" x14ac:dyDescent="0.25">
      <c r="C910" s="92"/>
      <c r="F910" s="91"/>
    </row>
    <row r="911" spans="3:6" x14ac:dyDescent="0.25">
      <c r="C911" s="92"/>
      <c r="F911" s="91"/>
    </row>
    <row r="912" spans="3:6" x14ac:dyDescent="0.25">
      <c r="C912" s="92"/>
      <c r="F912" s="91"/>
    </row>
    <row r="913" spans="3:6" x14ac:dyDescent="0.25">
      <c r="C913" s="92"/>
      <c r="F913" s="91"/>
    </row>
    <row r="914" spans="3:6" x14ac:dyDescent="0.25">
      <c r="C914" s="92"/>
      <c r="F914" s="91"/>
    </row>
    <row r="915" spans="3:6" x14ac:dyDescent="0.25">
      <c r="C915" s="92"/>
      <c r="F915" s="91"/>
    </row>
    <row r="916" spans="3:6" x14ac:dyDescent="0.25">
      <c r="C916" s="92"/>
      <c r="F916" s="91"/>
    </row>
    <row r="917" spans="3:6" x14ac:dyDescent="0.25">
      <c r="C917" s="92"/>
      <c r="F917" s="91"/>
    </row>
    <row r="918" spans="3:6" x14ac:dyDescent="0.25">
      <c r="C918" s="92"/>
      <c r="F918" s="91"/>
    </row>
    <row r="919" spans="3:6" x14ac:dyDescent="0.25">
      <c r="C919" s="92"/>
      <c r="F919" s="91"/>
    </row>
    <row r="920" spans="3:6" x14ac:dyDescent="0.25">
      <c r="C920" s="92"/>
      <c r="F920" s="91"/>
    </row>
    <row r="921" spans="3:6" x14ac:dyDescent="0.25">
      <c r="C921" s="92"/>
      <c r="F921" s="91"/>
    </row>
    <row r="922" spans="3:6" x14ac:dyDescent="0.25">
      <c r="C922" s="92"/>
      <c r="F922" s="91"/>
    </row>
    <row r="923" spans="3:6" x14ac:dyDescent="0.25">
      <c r="C923" s="92"/>
      <c r="F923" s="91"/>
    </row>
    <row r="924" spans="3:6" x14ac:dyDescent="0.25">
      <c r="C924" s="92"/>
      <c r="F924" s="91"/>
    </row>
    <row r="925" spans="3:6" x14ac:dyDescent="0.25">
      <c r="C925" s="92"/>
      <c r="F925" s="91"/>
    </row>
    <row r="926" spans="3:6" x14ac:dyDescent="0.25">
      <c r="C926" s="92"/>
      <c r="F926" s="91"/>
    </row>
    <row r="927" spans="3:6" x14ac:dyDescent="0.25">
      <c r="C927" s="92"/>
      <c r="F927" s="91"/>
    </row>
    <row r="928" spans="3:6" x14ac:dyDescent="0.25">
      <c r="C928" s="92"/>
      <c r="F928" s="91"/>
    </row>
    <row r="929" spans="3:6" x14ac:dyDescent="0.25">
      <c r="C929" s="92"/>
      <c r="F929" s="91"/>
    </row>
    <row r="930" spans="3:6" x14ac:dyDescent="0.25">
      <c r="C930" s="92"/>
      <c r="F930" s="91"/>
    </row>
    <row r="931" spans="3:6" x14ac:dyDescent="0.25">
      <c r="C931" s="92"/>
      <c r="F931" s="91"/>
    </row>
    <row r="932" spans="3:6" x14ac:dyDescent="0.25">
      <c r="C932" s="92"/>
      <c r="F932" s="91"/>
    </row>
    <row r="933" spans="3:6" x14ac:dyDescent="0.25">
      <c r="C933" s="92"/>
      <c r="F933" s="91"/>
    </row>
    <row r="934" spans="3:6" x14ac:dyDescent="0.25">
      <c r="C934" s="92"/>
      <c r="F934" s="91"/>
    </row>
    <row r="935" spans="3:6" x14ac:dyDescent="0.25">
      <c r="C935" s="92"/>
      <c r="F935" s="91"/>
    </row>
    <row r="936" spans="3:6" x14ac:dyDescent="0.25">
      <c r="C936" s="92"/>
      <c r="F936" s="91"/>
    </row>
    <row r="937" spans="3:6" x14ac:dyDescent="0.25">
      <c r="C937" s="92"/>
      <c r="F937" s="91"/>
    </row>
    <row r="938" spans="3:6" x14ac:dyDescent="0.25">
      <c r="C938" s="92"/>
      <c r="F938" s="91"/>
    </row>
    <row r="939" spans="3:6" x14ac:dyDescent="0.25">
      <c r="C939" s="92"/>
      <c r="F939" s="91"/>
    </row>
    <row r="940" spans="3:6" x14ac:dyDescent="0.25">
      <c r="C940" s="92"/>
      <c r="F940" s="91"/>
    </row>
    <row r="941" spans="3:6" x14ac:dyDescent="0.25">
      <c r="C941" s="92"/>
      <c r="F941" s="91"/>
    </row>
    <row r="942" spans="3:6" x14ac:dyDescent="0.25">
      <c r="C942" s="92"/>
      <c r="F942" s="91"/>
    </row>
    <row r="943" spans="3:6" x14ac:dyDescent="0.25">
      <c r="C943" s="92"/>
      <c r="F943" s="91"/>
    </row>
    <row r="944" spans="3:6" x14ac:dyDescent="0.25">
      <c r="C944" s="92"/>
      <c r="F944" s="91"/>
    </row>
    <row r="945" spans="3:6" x14ac:dyDescent="0.25">
      <c r="C945" s="92"/>
      <c r="F945" s="91"/>
    </row>
    <row r="946" spans="3:6" x14ac:dyDescent="0.25">
      <c r="C946" s="92"/>
      <c r="F946" s="91"/>
    </row>
    <row r="947" spans="3:6" x14ac:dyDescent="0.25">
      <c r="C947" s="92"/>
      <c r="F947" s="91"/>
    </row>
    <row r="948" spans="3:6" x14ac:dyDescent="0.25">
      <c r="C948" s="92"/>
      <c r="F948" s="91"/>
    </row>
    <row r="949" spans="3:6" x14ac:dyDescent="0.25">
      <c r="C949" s="92"/>
      <c r="F949" s="91"/>
    </row>
    <row r="950" spans="3:6" x14ac:dyDescent="0.25">
      <c r="C950" s="92"/>
      <c r="F950" s="91"/>
    </row>
    <row r="951" spans="3:6" x14ac:dyDescent="0.25">
      <c r="C951" s="92"/>
      <c r="F951" s="91"/>
    </row>
    <row r="952" spans="3:6" x14ac:dyDescent="0.25">
      <c r="C952" s="92"/>
      <c r="F952" s="91"/>
    </row>
    <row r="953" spans="3:6" x14ac:dyDescent="0.25">
      <c r="C953" s="92"/>
      <c r="F953" s="91"/>
    </row>
    <row r="954" spans="3:6" x14ac:dyDescent="0.25">
      <c r="C954" s="92"/>
      <c r="F954" s="91"/>
    </row>
    <row r="955" spans="3:6" x14ac:dyDescent="0.25">
      <c r="C955" s="92"/>
      <c r="F955" s="91"/>
    </row>
    <row r="956" spans="3:6" x14ac:dyDescent="0.25">
      <c r="C956" s="92"/>
      <c r="F956" s="91"/>
    </row>
    <row r="957" spans="3:6" x14ac:dyDescent="0.25">
      <c r="C957" s="92"/>
      <c r="F957" s="91"/>
    </row>
    <row r="958" spans="3:6" x14ac:dyDescent="0.25">
      <c r="C958" s="92"/>
      <c r="F958" s="91"/>
    </row>
    <row r="959" spans="3:6" x14ac:dyDescent="0.25">
      <c r="C959" s="92"/>
      <c r="F959" s="91"/>
    </row>
    <row r="960" spans="3:6" x14ac:dyDescent="0.25">
      <c r="C960" s="92"/>
      <c r="F960" s="91"/>
    </row>
    <row r="961" spans="3:6" x14ac:dyDescent="0.25">
      <c r="C961" s="92"/>
      <c r="F961" s="91"/>
    </row>
    <row r="962" spans="3:6" x14ac:dyDescent="0.25">
      <c r="C962" s="92"/>
      <c r="F962" s="91"/>
    </row>
    <row r="963" spans="3:6" x14ac:dyDescent="0.25">
      <c r="C963" s="92"/>
      <c r="F963" s="91"/>
    </row>
    <row r="964" spans="3:6" x14ac:dyDescent="0.25">
      <c r="C964" s="92"/>
      <c r="F964" s="91"/>
    </row>
    <row r="965" spans="3:6" x14ac:dyDescent="0.25">
      <c r="C965" s="92"/>
      <c r="F965" s="91"/>
    </row>
    <row r="966" spans="3:6" x14ac:dyDescent="0.25">
      <c r="C966" s="92"/>
      <c r="F966" s="91"/>
    </row>
    <row r="967" spans="3:6" x14ac:dyDescent="0.25">
      <c r="C967" s="92"/>
      <c r="F967" s="91"/>
    </row>
    <row r="968" spans="3:6" x14ac:dyDescent="0.25">
      <c r="C968" s="92"/>
      <c r="F968" s="91"/>
    </row>
    <row r="969" spans="3:6" x14ac:dyDescent="0.25">
      <c r="C969" s="92"/>
      <c r="F969" s="91"/>
    </row>
    <row r="970" spans="3:6" x14ac:dyDescent="0.25">
      <c r="C970" s="92"/>
      <c r="F970" s="91"/>
    </row>
    <row r="971" spans="3:6" x14ac:dyDescent="0.25">
      <c r="C971" s="92"/>
      <c r="F971" s="91"/>
    </row>
    <row r="972" spans="3:6" x14ac:dyDescent="0.25">
      <c r="C972" s="92"/>
      <c r="F972" s="91"/>
    </row>
    <row r="973" spans="3:6" x14ac:dyDescent="0.25">
      <c r="C973" s="92"/>
      <c r="F973" s="91"/>
    </row>
    <row r="974" spans="3:6" x14ac:dyDescent="0.25">
      <c r="C974" s="92"/>
      <c r="F974" s="91"/>
    </row>
    <row r="975" spans="3:6" x14ac:dyDescent="0.25">
      <c r="C975" s="92"/>
      <c r="F975" s="91"/>
    </row>
    <row r="976" spans="3:6" x14ac:dyDescent="0.25">
      <c r="C976" s="92"/>
      <c r="F976" s="91"/>
    </row>
    <row r="977" spans="3:6" x14ac:dyDescent="0.25">
      <c r="C977" s="92"/>
      <c r="F977" s="91"/>
    </row>
    <row r="978" spans="3:6" x14ac:dyDescent="0.25">
      <c r="C978" s="92"/>
      <c r="F978" s="91"/>
    </row>
    <row r="979" spans="3:6" x14ac:dyDescent="0.25">
      <c r="C979" s="92"/>
      <c r="F979" s="91"/>
    </row>
    <row r="980" spans="3:6" x14ac:dyDescent="0.25">
      <c r="C980" s="92"/>
      <c r="F980" s="91"/>
    </row>
    <row r="981" spans="3:6" x14ac:dyDescent="0.25">
      <c r="C981" s="92"/>
      <c r="F981" s="91"/>
    </row>
    <row r="982" spans="3:6" x14ac:dyDescent="0.25">
      <c r="C982" s="92"/>
      <c r="F982" s="91"/>
    </row>
  </sheetData>
  <autoFilter ref="B3:Q431"/>
  <mergeCells count="2">
    <mergeCell ref="B2:Q2"/>
    <mergeCell ref="B431:K431"/>
  </mergeCells>
  <pageMargins left="0.23622047244094491" right="0.23622047244094491" top="0.56999999999999995" bottom="0.41" header="0.31496062992125984" footer="0.31496062992125984"/>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T161"/>
  <sheetViews>
    <sheetView topLeftCell="B2" workbookViewId="0">
      <pane xSplit="1" ySplit="3" topLeftCell="G146" activePane="bottomRight" state="frozen"/>
      <selection activeCell="B2" sqref="B2"/>
      <selection pane="topRight" activeCell="C2" sqref="C2"/>
      <selection pane="bottomLeft" activeCell="B5" sqref="B5"/>
      <selection pane="bottomRight" activeCell="C3" sqref="C3:T161"/>
    </sheetView>
  </sheetViews>
  <sheetFormatPr defaultRowHeight="15" x14ac:dyDescent="0.25"/>
  <cols>
    <col min="1" max="3" width="9.140625" style="90"/>
    <col min="4" max="4" width="47.5703125" style="90" bestFit="1" customWidth="1"/>
    <col min="5" max="5" width="8.7109375" style="90" hidden="1" customWidth="1"/>
    <col min="6" max="6" width="5.7109375" style="90" hidden="1" customWidth="1"/>
    <col min="7" max="7" width="13.28515625" style="90" customWidth="1"/>
    <col min="8" max="9" width="10.42578125" style="90" bestFit="1" customWidth="1"/>
    <col min="10" max="10" width="12.85546875" style="90" customWidth="1"/>
    <col min="11" max="11" width="7.7109375" style="90" bestFit="1" customWidth="1"/>
    <col min="12" max="12" width="12.42578125" style="90" bestFit="1" customWidth="1"/>
    <col min="13" max="13" width="14" style="90" customWidth="1"/>
    <col min="14" max="14" width="12.42578125" style="90" customWidth="1"/>
    <col min="15" max="15" width="0" style="90" hidden="1" customWidth="1"/>
    <col min="16" max="16" width="18.42578125" style="90" customWidth="1"/>
    <col min="17" max="17" width="13.140625" style="90" customWidth="1"/>
    <col min="18" max="18" width="14.5703125" style="90" customWidth="1"/>
    <col min="19" max="19" width="10.85546875" style="90" hidden="1" customWidth="1"/>
    <col min="20" max="20" width="14.85546875" style="90" customWidth="1"/>
    <col min="21" max="16384" width="9.140625" style="90"/>
  </cols>
  <sheetData>
    <row r="1" spans="2:20" customFormat="1" x14ac:dyDescent="0.25"/>
    <row r="2" spans="2:20" customFormat="1" x14ac:dyDescent="0.25"/>
    <row r="3" spans="2:20" customFormat="1" ht="15.75" x14ac:dyDescent="0.25">
      <c r="C3" s="218" t="s">
        <v>2687</v>
      </c>
      <c r="D3" s="218"/>
      <c r="E3" s="218"/>
      <c r="F3" s="218"/>
      <c r="G3" s="218"/>
      <c r="H3" s="218"/>
      <c r="I3" s="218"/>
      <c r="J3" s="218"/>
      <c r="K3" s="218"/>
      <c r="L3" s="218"/>
      <c r="M3" s="218"/>
      <c r="N3" s="218"/>
      <c r="O3" s="218"/>
      <c r="P3" s="218"/>
      <c r="Q3" s="218"/>
      <c r="R3" s="218"/>
      <c r="S3" s="218"/>
      <c r="T3" s="218"/>
    </row>
    <row r="4" spans="2:20" customFormat="1" ht="60" x14ac:dyDescent="0.25">
      <c r="C4" s="15" t="s">
        <v>4</v>
      </c>
      <c r="D4" s="15" t="s">
        <v>5</v>
      </c>
      <c r="E4" s="15" t="s">
        <v>60</v>
      </c>
      <c r="F4" s="15" t="s">
        <v>70</v>
      </c>
      <c r="G4" s="15" t="s">
        <v>6</v>
      </c>
      <c r="H4" s="15" t="s">
        <v>7</v>
      </c>
      <c r="I4" s="15" t="s">
        <v>2658</v>
      </c>
      <c r="J4" s="15" t="s">
        <v>2659</v>
      </c>
      <c r="K4" s="15" t="s">
        <v>27</v>
      </c>
      <c r="L4" s="15" t="s">
        <v>9</v>
      </c>
      <c r="M4" s="15" t="s">
        <v>10</v>
      </c>
      <c r="N4" s="15" t="s">
        <v>51</v>
      </c>
      <c r="O4" s="15" t="s">
        <v>11</v>
      </c>
      <c r="P4" s="15" t="s">
        <v>2660</v>
      </c>
      <c r="Q4" s="15" t="s">
        <v>12</v>
      </c>
      <c r="R4" s="15" t="s">
        <v>28</v>
      </c>
      <c r="S4" s="15" t="s">
        <v>52</v>
      </c>
      <c r="T4" s="15" t="s">
        <v>13</v>
      </c>
    </row>
    <row r="5" spans="2:20" x14ac:dyDescent="0.25">
      <c r="B5" s="254"/>
      <c r="C5" s="11">
        <v>1</v>
      </c>
      <c r="D5" s="255" t="s">
        <v>2487</v>
      </c>
      <c r="E5" s="237">
        <v>24</v>
      </c>
      <c r="F5" s="11" t="s">
        <v>62</v>
      </c>
      <c r="G5" s="152">
        <v>40666</v>
      </c>
      <c r="H5" s="58">
        <v>44482</v>
      </c>
      <c r="I5" s="5">
        <f>(H5-G5)/365</f>
        <v>10.454794520547946</v>
      </c>
      <c r="J5" s="11">
        <v>5</v>
      </c>
      <c r="K5" s="87">
        <v>0.05</v>
      </c>
      <c r="L5" s="88">
        <f>(1-K5)/J5</f>
        <v>0.19</v>
      </c>
      <c r="M5" s="249">
        <v>0</v>
      </c>
      <c r="N5" s="249">
        <v>0</v>
      </c>
      <c r="O5" s="89">
        <v>0.08</v>
      </c>
      <c r="P5" s="239">
        <f t="shared" ref="P5" si="0">M5*(1+O5)</f>
        <v>0</v>
      </c>
      <c r="Q5" s="238">
        <f t="shared" ref="Q5" si="1">P5*L5*I5</f>
        <v>0</v>
      </c>
      <c r="R5" s="238">
        <f t="shared" ref="R5" si="2">MAX(P5-Q5,0)</f>
        <v>0</v>
      </c>
      <c r="S5" s="89">
        <v>0.05</v>
      </c>
      <c r="T5" s="238">
        <f>IF(N5&lt;=0,0,IF(R5&gt;P5*5%,R5*(1-S5),P5*5%))</f>
        <v>0</v>
      </c>
    </row>
    <row r="6" spans="2:20" x14ac:dyDescent="0.25">
      <c r="B6" s="254"/>
      <c r="C6" s="11">
        <v>2</v>
      </c>
      <c r="D6" s="255" t="s">
        <v>2488</v>
      </c>
      <c r="E6" s="237">
        <v>1</v>
      </c>
      <c r="F6" s="11" t="s">
        <v>65</v>
      </c>
      <c r="G6" s="152">
        <v>40667</v>
      </c>
      <c r="H6" s="58">
        <v>44482</v>
      </c>
      <c r="I6" s="5">
        <f t="shared" ref="I6:I7" si="3">(H6-G6)/365</f>
        <v>10.452054794520548</v>
      </c>
      <c r="J6" s="11">
        <v>15</v>
      </c>
      <c r="K6" s="87">
        <v>0.05</v>
      </c>
      <c r="L6" s="88">
        <f t="shared" ref="L6:L7" si="4">(1-K6)/J6</f>
        <v>6.3333333333333325E-2</v>
      </c>
      <c r="M6" s="249">
        <v>0</v>
      </c>
      <c r="N6" s="249">
        <v>0</v>
      </c>
      <c r="O6" s="89">
        <v>0.08</v>
      </c>
      <c r="P6" s="239">
        <f t="shared" ref="P6:P7" si="5">M6*(1+O6)</f>
        <v>0</v>
      </c>
      <c r="Q6" s="238">
        <f t="shared" ref="Q6:Q7" si="6">P6*L6*I6</f>
        <v>0</v>
      </c>
      <c r="R6" s="238">
        <f t="shared" ref="R6:R7" si="7">MAX(P6-Q6,0)</f>
        <v>0</v>
      </c>
      <c r="S6" s="89">
        <v>0.05</v>
      </c>
      <c r="T6" s="238">
        <f>IF(N6&lt;=0,0,IF(R6&gt;P6*5%,R6*(1-S6),P6*5%))</f>
        <v>0</v>
      </c>
    </row>
    <row r="7" spans="2:20" x14ac:dyDescent="0.25">
      <c r="B7" s="254"/>
      <c r="C7" s="11">
        <v>3</v>
      </c>
      <c r="D7" s="255" t="s">
        <v>2489</v>
      </c>
      <c r="E7" s="237">
        <v>6</v>
      </c>
      <c r="F7" s="11" t="s">
        <v>63</v>
      </c>
      <c r="G7" s="152">
        <v>41000</v>
      </c>
      <c r="H7" s="58">
        <v>44482</v>
      </c>
      <c r="I7" s="5">
        <f t="shared" si="3"/>
        <v>9.5397260273972595</v>
      </c>
      <c r="J7" s="11">
        <v>15</v>
      </c>
      <c r="K7" s="87">
        <v>0.05</v>
      </c>
      <c r="L7" s="88">
        <f t="shared" si="4"/>
        <v>6.3333333333333325E-2</v>
      </c>
      <c r="M7" s="249">
        <v>0</v>
      </c>
      <c r="N7" s="249">
        <v>0</v>
      </c>
      <c r="O7" s="89">
        <v>0.1</v>
      </c>
      <c r="P7" s="239">
        <f t="shared" si="5"/>
        <v>0</v>
      </c>
      <c r="Q7" s="238">
        <f t="shared" si="6"/>
        <v>0</v>
      </c>
      <c r="R7" s="238">
        <f t="shared" si="7"/>
        <v>0</v>
      </c>
      <c r="S7" s="89">
        <v>0.05</v>
      </c>
      <c r="T7" s="238">
        <f>IF(N7&lt;=0,0,IF(R7&gt;P7*5%,R7*(1-S7),P7*5%))</f>
        <v>0</v>
      </c>
    </row>
    <row r="8" spans="2:20" s="253" customFormat="1" x14ac:dyDescent="0.25">
      <c r="B8" s="256"/>
      <c r="C8" s="11">
        <v>4</v>
      </c>
      <c r="D8" s="255" t="s">
        <v>2490</v>
      </c>
      <c r="E8" s="24"/>
      <c r="F8" s="24"/>
      <c r="G8" s="152">
        <v>39523</v>
      </c>
      <c r="H8" s="58">
        <v>44482</v>
      </c>
      <c r="I8" s="5">
        <f t="shared" ref="I8:I71" si="8">(H8-G8)/365</f>
        <v>13.586301369863014</v>
      </c>
      <c r="J8" s="11">
        <v>6</v>
      </c>
      <c r="K8" s="87">
        <v>0.05</v>
      </c>
      <c r="L8" s="88">
        <f t="shared" ref="L8:L71" si="9">(1-K8)/J8</f>
        <v>0.15833333333333333</v>
      </c>
      <c r="M8" s="249">
        <v>52891</v>
      </c>
      <c r="N8" s="249">
        <v>2644.55</v>
      </c>
      <c r="O8" s="89">
        <v>0.1</v>
      </c>
      <c r="P8" s="239">
        <f t="shared" ref="P8:P71" si="10">M8*(1+O8)</f>
        <v>58180.100000000006</v>
      </c>
      <c r="Q8" s="238">
        <f t="shared" ref="Q8:Q71" si="11">P8*L8*I8</f>
        <v>125154.9589520548</v>
      </c>
      <c r="R8" s="238">
        <f t="shared" ref="R8:R71" si="12">MAX(P8-Q8,0)</f>
        <v>0</v>
      </c>
      <c r="S8" s="89">
        <v>0.05</v>
      </c>
      <c r="T8" s="238">
        <f t="shared" ref="T8:T71" si="13">IF(N8&lt;=0,0,IF(R8&gt;P8*5%,R8*(1-S8),P8*5%))</f>
        <v>2909.0050000000006</v>
      </c>
    </row>
    <row r="9" spans="2:20" x14ac:dyDescent="0.25">
      <c r="B9" s="254"/>
      <c r="C9" s="11">
        <v>5</v>
      </c>
      <c r="D9" s="255" t="s">
        <v>2491</v>
      </c>
      <c r="E9" s="11"/>
      <c r="F9" s="11"/>
      <c r="G9" s="152">
        <v>39547</v>
      </c>
      <c r="H9" s="58">
        <v>44482</v>
      </c>
      <c r="I9" s="5">
        <f t="shared" si="8"/>
        <v>13.520547945205479</v>
      </c>
      <c r="J9" s="11">
        <v>6</v>
      </c>
      <c r="K9" s="87">
        <v>0.05</v>
      </c>
      <c r="L9" s="88">
        <f t="shared" si="9"/>
        <v>0.15833333333333333</v>
      </c>
      <c r="M9" s="249">
        <v>0</v>
      </c>
      <c r="N9" s="249">
        <v>0</v>
      </c>
      <c r="O9" s="89">
        <v>0.1</v>
      </c>
      <c r="P9" s="239">
        <f t="shared" si="10"/>
        <v>0</v>
      </c>
      <c r="Q9" s="238">
        <f t="shared" si="11"/>
        <v>0</v>
      </c>
      <c r="R9" s="238">
        <f t="shared" si="12"/>
        <v>0</v>
      </c>
      <c r="S9" s="89">
        <v>0.05</v>
      </c>
      <c r="T9" s="238">
        <f t="shared" si="13"/>
        <v>0</v>
      </c>
    </row>
    <row r="10" spans="2:20" x14ac:dyDescent="0.25">
      <c r="B10" s="254"/>
      <c r="C10" s="11">
        <v>6</v>
      </c>
      <c r="D10" s="255" t="s">
        <v>2491</v>
      </c>
      <c r="E10" s="11"/>
      <c r="F10" s="11"/>
      <c r="G10" s="152">
        <v>39554</v>
      </c>
      <c r="H10" s="58">
        <v>44482</v>
      </c>
      <c r="I10" s="5">
        <f t="shared" si="8"/>
        <v>13.501369863013698</v>
      </c>
      <c r="J10" s="11">
        <v>6</v>
      </c>
      <c r="K10" s="87">
        <v>0.05</v>
      </c>
      <c r="L10" s="88">
        <f t="shared" si="9"/>
        <v>0.15833333333333333</v>
      </c>
      <c r="M10" s="249">
        <v>0</v>
      </c>
      <c r="N10" s="249">
        <v>0</v>
      </c>
      <c r="O10" s="89">
        <v>0.1</v>
      </c>
      <c r="P10" s="239">
        <f t="shared" si="10"/>
        <v>0</v>
      </c>
      <c r="Q10" s="238">
        <f t="shared" si="11"/>
        <v>0</v>
      </c>
      <c r="R10" s="238">
        <f t="shared" si="12"/>
        <v>0</v>
      </c>
      <c r="S10" s="89">
        <v>0.05</v>
      </c>
      <c r="T10" s="238">
        <f t="shared" si="13"/>
        <v>0</v>
      </c>
    </row>
    <row r="11" spans="2:20" x14ac:dyDescent="0.25">
      <c r="B11" s="254"/>
      <c r="C11" s="11">
        <v>7</v>
      </c>
      <c r="D11" s="255" t="s">
        <v>2492</v>
      </c>
      <c r="E11" s="11"/>
      <c r="F11" s="11"/>
      <c r="G11" s="152">
        <v>40289</v>
      </c>
      <c r="H11" s="58">
        <v>44482</v>
      </c>
      <c r="I11" s="5">
        <f t="shared" si="8"/>
        <v>11.487671232876712</v>
      </c>
      <c r="J11" s="11">
        <v>6</v>
      </c>
      <c r="K11" s="87">
        <v>0.05</v>
      </c>
      <c r="L11" s="88">
        <f t="shared" si="9"/>
        <v>0.15833333333333333</v>
      </c>
      <c r="M11" s="249">
        <v>15500</v>
      </c>
      <c r="N11" s="249">
        <v>775</v>
      </c>
      <c r="O11" s="89">
        <v>0.08</v>
      </c>
      <c r="P11" s="239">
        <f t="shared" si="10"/>
        <v>16740</v>
      </c>
      <c r="Q11" s="238">
        <f t="shared" si="11"/>
        <v>30448.072602739725</v>
      </c>
      <c r="R11" s="238">
        <f t="shared" si="12"/>
        <v>0</v>
      </c>
      <c r="S11" s="89">
        <v>0.05</v>
      </c>
      <c r="T11" s="238">
        <f t="shared" si="13"/>
        <v>837</v>
      </c>
    </row>
    <row r="12" spans="2:20" x14ac:dyDescent="0.25">
      <c r="B12" s="254"/>
      <c r="C12" s="11">
        <v>8</v>
      </c>
      <c r="D12" s="255" t="s">
        <v>2493</v>
      </c>
      <c r="E12" s="11"/>
      <c r="F12" s="11"/>
      <c r="G12" s="152">
        <v>40308</v>
      </c>
      <c r="H12" s="58">
        <v>44482</v>
      </c>
      <c r="I12" s="5">
        <f t="shared" si="8"/>
        <v>11.435616438356165</v>
      </c>
      <c r="J12" s="11">
        <v>6</v>
      </c>
      <c r="K12" s="87">
        <v>0.05</v>
      </c>
      <c r="L12" s="88">
        <f t="shared" si="9"/>
        <v>0.15833333333333333</v>
      </c>
      <c r="M12" s="249">
        <v>0</v>
      </c>
      <c r="N12" s="249">
        <v>0</v>
      </c>
      <c r="O12" s="89">
        <v>0.08</v>
      </c>
      <c r="P12" s="239">
        <f t="shared" si="10"/>
        <v>0</v>
      </c>
      <c r="Q12" s="238">
        <f t="shared" si="11"/>
        <v>0</v>
      </c>
      <c r="R12" s="238">
        <f t="shared" si="12"/>
        <v>0</v>
      </c>
      <c r="S12" s="89">
        <v>0.05</v>
      </c>
      <c r="T12" s="238">
        <f t="shared" si="13"/>
        <v>0</v>
      </c>
    </row>
    <row r="13" spans="2:20" x14ac:dyDescent="0.25">
      <c r="B13" s="254"/>
      <c r="C13" s="11">
        <v>9</v>
      </c>
      <c r="D13" s="255" t="s">
        <v>2494</v>
      </c>
      <c r="E13" s="11"/>
      <c r="F13" s="11"/>
      <c r="G13" s="152">
        <v>40348</v>
      </c>
      <c r="H13" s="58">
        <v>44482</v>
      </c>
      <c r="I13" s="5">
        <f t="shared" si="8"/>
        <v>11.326027397260274</v>
      </c>
      <c r="J13" s="11">
        <v>6</v>
      </c>
      <c r="K13" s="87">
        <v>0.05</v>
      </c>
      <c r="L13" s="88">
        <f t="shared" si="9"/>
        <v>0.15833333333333333</v>
      </c>
      <c r="M13" s="249">
        <v>18300</v>
      </c>
      <c r="N13" s="249">
        <v>915</v>
      </c>
      <c r="O13" s="89">
        <v>0.08</v>
      </c>
      <c r="P13" s="239">
        <f t="shared" si="10"/>
        <v>19764</v>
      </c>
      <c r="Q13" s="238">
        <f t="shared" si="11"/>
        <v>35442.53753424657</v>
      </c>
      <c r="R13" s="238">
        <f t="shared" si="12"/>
        <v>0</v>
      </c>
      <c r="S13" s="89">
        <v>0.05</v>
      </c>
      <c r="T13" s="238">
        <f t="shared" si="13"/>
        <v>988.2</v>
      </c>
    </row>
    <row r="14" spans="2:20" x14ac:dyDescent="0.25">
      <c r="B14" s="254"/>
      <c r="C14" s="11">
        <v>10</v>
      </c>
      <c r="D14" s="255" t="s">
        <v>2495</v>
      </c>
      <c r="E14" s="11"/>
      <c r="F14" s="11"/>
      <c r="G14" s="152">
        <v>40371</v>
      </c>
      <c r="H14" s="58">
        <v>44482</v>
      </c>
      <c r="I14" s="5">
        <f t="shared" si="8"/>
        <v>11.263013698630138</v>
      </c>
      <c r="J14" s="11">
        <v>5</v>
      </c>
      <c r="K14" s="87">
        <v>0.05</v>
      </c>
      <c r="L14" s="88">
        <f t="shared" si="9"/>
        <v>0.19</v>
      </c>
      <c r="M14" s="249">
        <v>8600</v>
      </c>
      <c r="N14" s="249">
        <v>0</v>
      </c>
      <c r="O14" s="89">
        <v>0.08</v>
      </c>
      <c r="P14" s="239">
        <f t="shared" si="10"/>
        <v>9288</v>
      </c>
      <c r="Q14" s="238">
        <f t="shared" si="11"/>
        <v>19876.065534246576</v>
      </c>
      <c r="R14" s="238">
        <f t="shared" si="12"/>
        <v>0</v>
      </c>
      <c r="S14" s="89">
        <v>0.05</v>
      </c>
      <c r="T14" s="238">
        <f t="shared" si="13"/>
        <v>0</v>
      </c>
    </row>
    <row r="15" spans="2:20" x14ac:dyDescent="0.25">
      <c r="B15" s="254"/>
      <c r="C15" s="11">
        <v>11</v>
      </c>
      <c r="D15" s="255" t="s">
        <v>2496</v>
      </c>
      <c r="E15" s="11"/>
      <c r="F15" s="11"/>
      <c r="G15" s="152">
        <v>40374</v>
      </c>
      <c r="H15" s="58">
        <v>44482</v>
      </c>
      <c r="I15" s="5">
        <f t="shared" si="8"/>
        <v>11.254794520547945</v>
      </c>
      <c r="J15" s="11">
        <v>6</v>
      </c>
      <c r="K15" s="87">
        <v>0.05</v>
      </c>
      <c r="L15" s="88">
        <f t="shared" si="9"/>
        <v>0.15833333333333333</v>
      </c>
      <c r="M15" s="249">
        <v>54901</v>
      </c>
      <c r="N15" s="249">
        <v>2745.05</v>
      </c>
      <c r="O15" s="89">
        <v>0.08</v>
      </c>
      <c r="P15" s="239">
        <f t="shared" si="10"/>
        <v>59293.08</v>
      </c>
      <c r="Q15" s="238">
        <f t="shared" si="11"/>
        <v>105660.81004931506</v>
      </c>
      <c r="R15" s="238">
        <f t="shared" si="12"/>
        <v>0</v>
      </c>
      <c r="S15" s="89">
        <v>0.05</v>
      </c>
      <c r="T15" s="238">
        <f t="shared" si="13"/>
        <v>2964.6540000000005</v>
      </c>
    </row>
    <row r="16" spans="2:20" x14ac:dyDescent="0.25">
      <c r="B16" s="254"/>
      <c r="C16" s="11">
        <v>12</v>
      </c>
      <c r="D16" s="255" t="s">
        <v>2497</v>
      </c>
      <c r="E16" s="11"/>
      <c r="F16" s="11"/>
      <c r="G16" s="152">
        <v>40404</v>
      </c>
      <c r="H16" s="58">
        <v>44482</v>
      </c>
      <c r="I16" s="5">
        <f t="shared" si="8"/>
        <v>11.172602739726027</v>
      </c>
      <c r="J16" s="11">
        <v>6</v>
      </c>
      <c r="K16" s="87">
        <v>0.05</v>
      </c>
      <c r="L16" s="88">
        <f t="shared" si="9"/>
        <v>0.15833333333333333</v>
      </c>
      <c r="M16" s="249">
        <v>278560</v>
      </c>
      <c r="N16" s="249">
        <v>13928</v>
      </c>
      <c r="O16" s="89">
        <v>0.08</v>
      </c>
      <c r="P16" s="239">
        <f t="shared" si="10"/>
        <v>300844.80000000005</v>
      </c>
      <c r="Q16" s="238">
        <f t="shared" si="11"/>
        <v>532193.07747945213</v>
      </c>
      <c r="R16" s="238">
        <f t="shared" si="12"/>
        <v>0</v>
      </c>
      <c r="S16" s="89">
        <v>0.05</v>
      </c>
      <c r="T16" s="238">
        <f t="shared" si="13"/>
        <v>15042.240000000003</v>
      </c>
    </row>
    <row r="17" spans="2:20" x14ac:dyDescent="0.25">
      <c r="B17" s="254"/>
      <c r="C17" s="11">
        <v>13</v>
      </c>
      <c r="D17" s="255" t="s">
        <v>2498</v>
      </c>
      <c r="E17" s="11"/>
      <c r="F17" s="11"/>
      <c r="G17" s="152">
        <v>40473</v>
      </c>
      <c r="H17" s="58">
        <v>44482</v>
      </c>
      <c r="I17" s="5">
        <f t="shared" si="8"/>
        <v>10.983561643835616</v>
      </c>
      <c r="J17" s="11">
        <v>6</v>
      </c>
      <c r="K17" s="87">
        <v>0.05</v>
      </c>
      <c r="L17" s="88">
        <f t="shared" si="9"/>
        <v>0.15833333333333333</v>
      </c>
      <c r="M17" s="249">
        <v>10499</v>
      </c>
      <c r="N17" s="249">
        <v>524.95000000000005</v>
      </c>
      <c r="O17" s="89">
        <v>0.08</v>
      </c>
      <c r="P17" s="239">
        <f t="shared" si="10"/>
        <v>11338.92</v>
      </c>
      <c r="Q17" s="238">
        <f t="shared" si="11"/>
        <v>19719.106742465752</v>
      </c>
      <c r="R17" s="238">
        <f t="shared" si="12"/>
        <v>0</v>
      </c>
      <c r="S17" s="89">
        <v>0.05</v>
      </c>
      <c r="T17" s="238">
        <f t="shared" si="13"/>
        <v>566.94600000000003</v>
      </c>
    </row>
    <row r="18" spans="2:20" x14ac:dyDescent="0.25">
      <c r="B18" s="254"/>
      <c r="C18" s="11">
        <v>14</v>
      </c>
      <c r="D18" s="255" t="s">
        <v>2499</v>
      </c>
      <c r="E18" s="11"/>
      <c r="F18" s="11"/>
      <c r="G18" s="152">
        <v>40473</v>
      </c>
      <c r="H18" s="58">
        <v>44482</v>
      </c>
      <c r="I18" s="5">
        <f t="shared" si="8"/>
        <v>10.983561643835616</v>
      </c>
      <c r="J18" s="11">
        <v>6</v>
      </c>
      <c r="K18" s="87">
        <v>0.05</v>
      </c>
      <c r="L18" s="88">
        <f t="shared" si="9"/>
        <v>0.15833333333333333</v>
      </c>
      <c r="M18" s="249">
        <v>0</v>
      </c>
      <c r="N18" s="249">
        <v>0</v>
      </c>
      <c r="O18" s="89">
        <v>0.08</v>
      </c>
      <c r="P18" s="239">
        <f t="shared" si="10"/>
        <v>0</v>
      </c>
      <c r="Q18" s="238">
        <f t="shared" si="11"/>
        <v>0</v>
      </c>
      <c r="R18" s="238">
        <f t="shared" si="12"/>
        <v>0</v>
      </c>
      <c r="S18" s="89">
        <v>0.05</v>
      </c>
      <c r="T18" s="238">
        <f t="shared" si="13"/>
        <v>0</v>
      </c>
    </row>
    <row r="19" spans="2:20" x14ac:dyDescent="0.25">
      <c r="B19" s="254"/>
      <c r="C19" s="11">
        <v>15</v>
      </c>
      <c r="D19" s="255" t="s">
        <v>2500</v>
      </c>
      <c r="E19" s="11"/>
      <c r="F19" s="11"/>
      <c r="G19" s="152">
        <v>40476</v>
      </c>
      <c r="H19" s="58">
        <v>44482</v>
      </c>
      <c r="I19" s="5">
        <f t="shared" si="8"/>
        <v>10.975342465753425</v>
      </c>
      <c r="J19" s="11">
        <v>5</v>
      </c>
      <c r="K19" s="87">
        <v>0.05</v>
      </c>
      <c r="L19" s="88">
        <f t="shared" si="9"/>
        <v>0.19</v>
      </c>
      <c r="M19" s="249">
        <v>0</v>
      </c>
      <c r="N19" s="249">
        <v>0</v>
      </c>
      <c r="O19" s="89">
        <v>0.08</v>
      </c>
      <c r="P19" s="239">
        <f t="shared" si="10"/>
        <v>0</v>
      </c>
      <c r="Q19" s="238">
        <f t="shared" si="11"/>
        <v>0</v>
      </c>
      <c r="R19" s="238">
        <f t="shared" si="12"/>
        <v>0</v>
      </c>
      <c r="S19" s="89">
        <v>0.05</v>
      </c>
      <c r="T19" s="238">
        <f t="shared" si="13"/>
        <v>0</v>
      </c>
    </row>
    <row r="20" spans="2:20" x14ac:dyDescent="0.25">
      <c r="B20" s="254"/>
      <c r="C20" s="11">
        <v>16</v>
      </c>
      <c r="D20" s="255" t="s">
        <v>2501</v>
      </c>
      <c r="E20" s="11"/>
      <c r="F20" s="11"/>
      <c r="G20" s="152">
        <v>40499</v>
      </c>
      <c r="H20" s="58">
        <v>44482</v>
      </c>
      <c r="I20" s="5">
        <f t="shared" si="8"/>
        <v>10.912328767123288</v>
      </c>
      <c r="J20" s="11">
        <v>6</v>
      </c>
      <c r="K20" s="87">
        <v>0.05</v>
      </c>
      <c r="L20" s="88">
        <f t="shared" si="9"/>
        <v>0.15833333333333333</v>
      </c>
      <c r="M20" s="249">
        <v>0</v>
      </c>
      <c r="N20" s="249">
        <v>0</v>
      </c>
      <c r="O20" s="89">
        <v>0.08</v>
      </c>
      <c r="P20" s="239">
        <f t="shared" si="10"/>
        <v>0</v>
      </c>
      <c r="Q20" s="238">
        <f t="shared" si="11"/>
        <v>0</v>
      </c>
      <c r="R20" s="238">
        <f t="shared" si="12"/>
        <v>0</v>
      </c>
      <c r="S20" s="89">
        <v>0.05</v>
      </c>
      <c r="T20" s="238">
        <f t="shared" si="13"/>
        <v>0</v>
      </c>
    </row>
    <row r="21" spans="2:20" x14ac:dyDescent="0.25">
      <c r="B21" s="254"/>
      <c r="C21" s="11">
        <v>17</v>
      </c>
      <c r="D21" s="255" t="s">
        <v>2502</v>
      </c>
      <c r="E21" s="11"/>
      <c r="F21" s="11"/>
      <c r="G21" s="152">
        <v>40500</v>
      </c>
      <c r="H21" s="58">
        <v>44482</v>
      </c>
      <c r="I21" s="5">
        <f t="shared" si="8"/>
        <v>10.90958904109589</v>
      </c>
      <c r="J21" s="11">
        <v>6</v>
      </c>
      <c r="K21" s="87">
        <v>0.05</v>
      </c>
      <c r="L21" s="88">
        <f t="shared" si="9"/>
        <v>0.15833333333333333</v>
      </c>
      <c r="M21" s="249">
        <v>0</v>
      </c>
      <c r="N21" s="249">
        <v>0</v>
      </c>
      <c r="O21" s="89">
        <v>0.08</v>
      </c>
      <c r="P21" s="239">
        <f t="shared" si="10"/>
        <v>0</v>
      </c>
      <c r="Q21" s="238">
        <f t="shared" si="11"/>
        <v>0</v>
      </c>
      <c r="R21" s="238">
        <f t="shared" si="12"/>
        <v>0</v>
      </c>
      <c r="S21" s="89">
        <v>0.05</v>
      </c>
      <c r="T21" s="238">
        <f t="shared" si="13"/>
        <v>0</v>
      </c>
    </row>
    <row r="22" spans="2:20" x14ac:dyDescent="0.25">
      <c r="B22" s="254"/>
      <c r="C22" s="11">
        <v>18</v>
      </c>
      <c r="D22" s="255" t="s">
        <v>2503</v>
      </c>
      <c r="E22" s="11"/>
      <c r="F22" s="11"/>
      <c r="G22" s="152">
        <v>40540</v>
      </c>
      <c r="H22" s="58">
        <v>44482</v>
      </c>
      <c r="I22" s="5">
        <f t="shared" si="8"/>
        <v>10.8</v>
      </c>
      <c r="J22" s="11">
        <v>6</v>
      </c>
      <c r="K22" s="87">
        <v>0.05</v>
      </c>
      <c r="L22" s="88">
        <f t="shared" si="9"/>
        <v>0.15833333333333333</v>
      </c>
      <c r="M22" s="249">
        <v>35000</v>
      </c>
      <c r="N22" s="249">
        <v>1750</v>
      </c>
      <c r="O22" s="89">
        <v>0.08</v>
      </c>
      <c r="P22" s="239">
        <f t="shared" si="10"/>
        <v>37800</v>
      </c>
      <c r="Q22" s="238">
        <f t="shared" si="11"/>
        <v>64638.000000000007</v>
      </c>
      <c r="R22" s="238">
        <f t="shared" si="12"/>
        <v>0</v>
      </c>
      <c r="S22" s="89">
        <v>0.05</v>
      </c>
      <c r="T22" s="238">
        <f t="shared" si="13"/>
        <v>1890</v>
      </c>
    </row>
    <row r="23" spans="2:20" x14ac:dyDescent="0.25">
      <c r="B23" s="254"/>
      <c r="C23" s="11">
        <v>19</v>
      </c>
      <c r="D23" s="255" t="s">
        <v>2503</v>
      </c>
      <c r="E23" s="11"/>
      <c r="F23" s="11"/>
      <c r="G23" s="152">
        <v>40617</v>
      </c>
      <c r="H23" s="58">
        <v>44482</v>
      </c>
      <c r="I23" s="5">
        <f t="shared" si="8"/>
        <v>10.58904109589041</v>
      </c>
      <c r="J23" s="11">
        <v>6</v>
      </c>
      <c r="K23" s="87">
        <v>0.05</v>
      </c>
      <c r="L23" s="88">
        <f t="shared" si="9"/>
        <v>0.15833333333333333</v>
      </c>
      <c r="M23" s="249">
        <v>0</v>
      </c>
      <c r="N23" s="249">
        <v>0</v>
      </c>
      <c r="O23" s="89">
        <v>0.08</v>
      </c>
      <c r="P23" s="239">
        <f t="shared" si="10"/>
        <v>0</v>
      </c>
      <c r="Q23" s="238">
        <f t="shared" si="11"/>
        <v>0</v>
      </c>
      <c r="R23" s="238">
        <f t="shared" si="12"/>
        <v>0</v>
      </c>
      <c r="S23" s="89">
        <v>0.05</v>
      </c>
      <c r="T23" s="238">
        <f t="shared" si="13"/>
        <v>0</v>
      </c>
    </row>
    <row r="24" spans="2:20" x14ac:dyDescent="0.25">
      <c r="B24" s="254"/>
      <c r="C24" s="11">
        <v>20</v>
      </c>
      <c r="D24" s="255" t="s">
        <v>2504</v>
      </c>
      <c r="E24" s="11"/>
      <c r="F24" s="11"/>
      <c r="G24" s="152">
        <v>40618</v>
      </c>
      <c r="H24" s="58">
        <v>44482</v>
      </c>
      <c r="I24" s="5">
        <f t="shared" si="8"/>
        <v>10.586301369863014</v>
      </c>
      <c r="J24" s="11">
        <v>6</v>
      </c>
      <c r="K24" s="87">
        <v>0.05</v>
      </c>
      <c r="L24" s="88">
        <f t="shared" si="9"/>
        <v>0.15833333333333333</v>
      </c>
      <c r="M24" s="249">
        <v>7000</v>
      </c>
      <c r="N24" s="249">
        <v>0</v>
      </c>
      <c r="O24" s="89">
        <v>0.08</v>
      </c>
      <c r="P24" s="239">
        <f t="shared" si="10"/>
        <v>7560.0000000000009</v>
      </c>
      <c r="Q24" s="238">
        <f t="shared" si="11"/>
        <v>12671.802739726027</v>
      </c>
      <c r="R24" s="238">
        <f t="shared" si="12"/>
        <v>0</v>
      </c>
      <c r="S24" s="89">
        <v>0.05</v>
      </c>
      <c r="T24" s="238">
        <f t="shared" si="13"/>
        <v>0</v>
      </c>
    </row>
    <row r="25" spans="2:20" x14ac:dyDescent="0.25">
      <c r="B25" s="254"/>
      <c r="C25" s="11">
        <v>21</v>
      </c>
      <c r="D25" s="255" t="s">
        <v>2491</v>
      </c>
      <c r="E25" s="11"/>
      <c r="F25" s="11"/>
      <c r="G25" s="152">
        <v>40628</v>
      </c>
      <c r="H25" s="58">
        <v>44482</v>
      </c>
      <c r="I25" s="5">
        <f t="shared" si="8"/>
        <v>10.558904109589042</v>
      </c>
      <c r="J25" s="11">
        <v>6</v>
      </c>
      <c r="K25" s="87">
        <v>0.05</v>
      </c>
      <c r="L25" s="88">
        <f t="shared" si="9"/>
        <v>0.15833333333333333</v>
      </c>
      <c r="M25" s="249">
        <v>40600</v>
      </c>
      <c r="N25" s="249">
        <v>2030</v>
      </c>
      <c r="O25" s="89">
        <v>0.08</v>
      </c>
      <c r="P25" s="239">
        <f t="shared" si="10"/>
        <v>43848</v>
      </c>
      <c r="Q25" s="238">
        <f t="shared" si="11"/>
        <v>73306.247671232879</v>
      </c>
      <c r="R25" s="238">
        <f t="shared" si="12"/>
        <v>0</v>
      </c>
      <c r="S25" s="89">
        <v>0.05</v>
      </c>
      <c r="T25" s="238">
        <f t="shared" si="13"/>
        <v>2192.4</v>
      </c>
    </row>
    <row r="26" spans="2:20" x14ac:dyDescent="0.25">
      <c r="B26" s="254"/>
      <c r="C26" s="11">
        <v>22</v>
      </c>
      <c r="D26" s="255" t="s">
        <v>2505</v>
      </c>
      <c r="E26" s="11"/>
      <c r="F26" s="11"/>
      <c r="G26" s="152">
        <v>40637</v>
      </c>
      <c r="H26" s="58">
        <v>44482</v>
      </c>
      <c r="I26" s="5">
        <f t="shared" si="8"/>
        <v>10.534246575342467</v>
      </c>
      <c r="J26" s="11">
        <v>5</v>
      </c>
      <c r="K26" s="87">
        <v>0.05</v>
      </c>
      <c r="L26" s="88">
        <f t="shared" si="9"/>
        <v>0.19</v>
      </c>
      <c r="M26" s="249">
        <v>67890</v>
      </c>
      <c r="N26" s="249">
        <v>3394.5</v>
      </c>
      <c r="O26" s="89">
        <v>0.08</v>
      </c>
      <c r="P26" s="239">
        <f t="shared" si="10"/>
        <v>73321.200000000012</v>
      </c>
      <c r="Q26" s="238">
        <f t="shared" si="11"/>
        <v>146752.88400000002</v>
      </c>
      <c r="R26" s="238">
        <f t="shared" si="12"/>
        <v>0</v>
      </c>
      <c r="S26" s="89">
        <v>0.05</v>
      </c>
      <c r="T26" s="238">
        <f t="shared" si="13"/>
        <v>3666.0600000000009</v>
      </c>
    </row>
    <row r="27" spans="2:20" x14ac:dyDescent="0.25">
      <c r="B27" s="254"/>
      <c r="C27" s="11">
        <v>23</v>
      </c>
      <c r="D27" s="255" t="s">
        <v>2491</v>
      </c>
      <c r="E27" s="11"/>
      <c r="F27" s="11"/>
      <c r="G27" s="152">
        <v>40647</v>
      </c>
      <c r="H27" s="58">
        <v>44482</v>
      </c>
      <c r="I27" s="5">
        <f t="shared" si="8"/>
        <v>10.506849315068493</v>
      </c>
      <c r="J27" s="11">
        <v>6</v>
      </c>
      <c r="K27" s="87">
        <v>0.05</v>
      </c>
      <c r="L27" s="88">
        <f t="shared" si="9"/>
        <v>0.15833333333333333</v>
      </c>
      <c r="M27" s="249">
        <v>40600</v>
      </c>
      <c r="N27" s="249">
        <v>2030</v>
      </c>
      <c r="O27" s="89">
        <v>0.08</v>
      </c>
      <c r="P27" s="239">
        <f t="shared" si="10"/>
        <v>43848</v>
      </c>
      <c r="Q27" s="238">
        <f t="shared" si="11"/>
        <v>72944.852054794508</v>
      </c>
      <c r="R27" s="238">
        <f t="shared" si="12"/>
        <v>0</v>
      </c>
      <c r="S27" s="89">
        <v>0.05</v>
      </c>
      <c r="T27" s="238">
        <f t="shared" si="13"/>
        <v>2192.4</v>
      </c>
    </row>
    <row r="28" spans="2:20" x14ac:dyDescent="0.25">
      <c r="B28" s="254"/>
      <c r="C28" s="11">
        <v>24</v>
      </c>
      <c r="D28" s="255" t="s">
        <v>2495</v>
      </c>
      <c r="E28" s="11"/>
      <c r="F28" s="11"/>
      <c r="G28" s="152">
        <v>40698</v>
      </c>
      <c r="H28" s="58">
        <v>44482</v>
      </c>
      <c r="I28" s="5">
        <f t="shared" si="8"/>
        <v>10.367123287671232</v>
      </c>
      <c r="J28" s="11">
        <v>5</v>
      </c>
      <c r="K28" s="87">
        <v>0.05</v>
      </c>
      <c r="L28" s="88">
        <f t="shared" si="9"/>
        <v>0.19</v>
      </c>
      <c r="M28" s="249">
        <v>17500</v>
      </c>
      <c r="N28" s="249">
        <v>1207.03</v>
      </c>
      <c r="O28" s="89">
        <v>0.08</v>
      </c>
      <c r="P28" s="239">
        <f t="shared" si="10"/>
        <v>18900</v>
      </c>
      <c r="Q28" s="238">
        <f t="shared" si="11"/>
        <v>37228.339726027392</v>
      </c>
      <c r="R28" s="238">
        <f t="shared" si="12"/>
        <v>0</v>
      </c>
      <c r="S28" s="89">
        <v>0.05</v>
      </c>
      <c r="T28" s="238">
        <f t="shared" si="13"/>
        <v>945</v>
      </c>
    </row>
    <row r="29" spans="2:20" x14ac:dyDescent="0.25">
      <c r="B29" s="254"/>
      <c r="C29" s="11">
        <v>25</v>
      </c>
      <c r="D29" s="255" t="s">
        <v>2506</v>
      </c>
      <c r="E29" s="11"/>
      <c r="F29" s="11"/>
      <c r="G29" s="152">
        <v>40718</v>
      </c>
      <c r="H29" s="58">
        <v>44482</v>
      </c>
      <c r="I29" s="5">
        <f t="shared" si="8"/>
        <v>10.312328767123288</v>
      </c>
      <c r="J29" s="11">
        <v>6</v>
      </c>
      <c r="K29" s="87">
        <v>0.05</v>
      </c>
      <c r="L29" s="88">
        <f t="shared" si="9"/>
        <v>0.15833333333333333</v>
      </c>
      <c r="M29" s="249">
        <v>984103</v>
      </c>
      <c r="N29" s="249">
        <v>67944.03</v>
      </c>
      <c r="O29" s="89">
        <v>0.08</v>
      </c>
      <c r="P29" s="239">
        <f t="shared" si="10"/>
        <v>1062831.24</v>
      </c>
      <c r="Q29" s="238">
        <f t="shared" si="11"/>
        <v>1735375.3187178082</v>
      </c>
      <c r="R29" s="238">
        <f t="shared" si="12"/>
        <v>0</v>
      </c>
      <c r="S29" s="89">
        <v>0.05</v>
      </c>
      <c r="T29" s="238">
        <f t="shared" si="13"/>
        <v>53141.562000000005</v>
      </c>
    </row>
    <row r="30" spans="2:20" x14ac:dyDescent="0.25">
      <c r="B30" s="254"/>
      <c r="C30" s="11">
        <v>26</v>
      </c>
      <c r="D30" s="255" t="s">
        <v>2507</v>
      </c>
      <c r="E30" s="11"/>
      <c r="F30" s="11"/>
      <c r="G30" s="152">
        <v>40764</v>
      </c>
      <c r="H30" s="58">
        <v>44482</v>
      </c>
      <c r="I30" s="5">
        <f t="shared" si="8"/>
        <v>10.186301369863013</v>
      </c>
      <c r="J30" s="11">
        <v>5</v>
      </c>
      <c r="K30" s="87">
        <v>0.05</v>
      </c>
      <c r="L30" s="88">
        <f t="shared" si="9"/>
        <v>0.19</v>
      </c>
      <c r="M30" s="249">
        <v>94050</v>
      </c>
      <c r="N30" s="249">
        <v>8226.9</v>
      </c>
      <c r="O30" s="89">
        <v>0.08</v>
      </c>
      <c r="P30" s="239">
        <f t="shared" si="10"/>
        <v>101574</v>
      </c>
      <c r="Q30" s="238">
        <f t="shared" si="11"/>
        <v>196586.04131506849</v>
      </c>
      <c r="R30" s="238">
        <f t="shared" si="12"/>
        <v>0</v>
      </c>
      <c r="S30" s="89">
        <v>0.05</v>
      </c>
      <c r="T30" s="238">
        <f t="shared" si="13"/>
        <v>5078.7000000000007</v>
      </c>
    </row>
    <row r="31" spans="2:20" x14ac:dyDescent="0.25">
      <c r="B31" s="254"/>
      <c r="C31" s="11">
        <v>27</v>
      </c>
      <c r="D31" s="255" t="s">
        <v>2508</v>
      </c>
      <c r="E31" s="11"/>
      <c r="F31" s="11"/>
      <c r="G31" s="152">
        <v>40794</v>
      </c>
      <c r="H31" s="58">
        <v>44482</v>
      </c>
      <c r="I31" s="5">
        <f t="shared" si="8"/>
        <v>10.104109589041096</v>
      </c>
      <c r="J31" s="11">
        <v>6</v>
      </c>
      <c r="K31" s="87">
        <v>0.05</v>
      </c>
      <c r="L31" s="88">
        <f t="shared" si="9"/>
        <v>0.15833333333333333</v>
      </c>
      <c r="M31" s="249">
        <v>451967</v>
      </c>
      <c r="N31" s="249">
        <v>43630.63</v>
      </c>
      <c r="O31" s="89">
        <v>0.08</v>
      </c>
      <c r="P31" s="239">
        <f t="shared" si="10"/>
        <v>488124.36000000004</v>
      </c>
      <c r="Q31" s="238">
        <f t="shared" si="11"/>
        <v>780909.82086575346</v>
      </c>
      <c r="R31" s="238">
        <f t="shared" si="12"/>
        <v>0</v>
      </c>
      <c r="S31" s="89">
        <v>0.05</v>
      </c>
      <c r="T31" s="238">
        <f t="shared" si="13"/>
        <v>24406.218000000004</v>
      </c>
    </row>
    <row r="32" spans="2:20" x14ac:dyDescent="0.25">
      <c r="B32" s="254"/>
      <c r="C32" s="11">
        <v>28</v>
      </c>
      <c r="D32" s="255" t="s">
        <v>2509</v>
      </c>
      <c r="E32" s="11"/>
      <c r="F32" s="11"/>
      <c r="G32" s="152">
        <v>40719</v>
      </c>
      <c r="H32" s="58">
        <v>44482</v>
      </c>
      <c r="I32" s="5">
        <f t="shared" si="8"/>
        <v>10.30958904109589</v>
      </c>
      <c r="J32" s="11">
        <v>6</v>
      </c>
      <c r="K32" s="87">
        <v>0.05</v>
      </c>
      <c r="L32" s="88">
        <f t="shared" si="9"/>
        <v>0.15833333333333333</v>
      </c>
      <c r="M32" s="249">
        <v>17789</v>
      </c>
      <c r="N32" s="249">
        <v>1228.0899999999999</v>
      </c>
      <c r="O32" s="89">
        <v>0.08</v>
      </c>
      <c r="P32" s="239">
        <f t="shared" si="10"/>
        <v>19212.120000000003</v>
      </c>
      <c r="Q32" s="238">
        <f t="shared" si="11"/>
        <v>31360.934786301372</v>
      </c>
      <c r="R32" s="238">
        <f t="shared" si="12"/>
        <v>0</v>
      </c>
      <c r="S32" s="89">
        <v>0.05</v>
      </c>
      <c r="T32" s="238">
        <f t="shared" si="13"/>
        <v>960.60600000000022</v>
      </c>
    </row>
    <row r="33" spans="2:20" x14ac:dyDescent="0.25">
      <c r="B33" s="254"/>
      <c r="C33" s="11">
        <v>29</v>
      </c>
      <c r="D33" s="255" t="s">
        <v>2509</v>
      </c>
      <c r="E33" s="11"/>
      <c r="F33" s="11"/>
      <c r="G33" s="152">
        <v>40722</v>
      </c>
      <c r="H33" s="58">
        <v>44482</v>
      </c>
      <c r="I33" s="5">
        <f t="shared" si="8"/>
        <v>10.301369863013699</v>
      </c>
      <c r="J33" s="11">
        <v>6</v>
      </c>
      <c r="K33" s="87">
        <v>0.05</v>
      </c>
      <c r="L33" s="88">
        <f t="shared" si="9"/>
        <v>0.15833333333333333</v>
      </c>
      <c r="M33" s="249">
        <v>13999</v>
      </c>
      <c r="N33" s="249">
        <v>966.57</v>
      </c>
      <c r="O33" s="89">
        <v>0.08</v>
      </c>
      <c r="P33" s="239">
        <f t="shared" si="10"/>
        <v>15118.920000000002</v>
      </c>
      <c r="Q33" s="238">
        <f t="shared" si="11"/>
        <v>24659.717917808222</v>
      </c>
      <c r="R33" s="238">
        <f t="shared" si="12"/>
        <v>0</v>
      </c>
      <c r="S33" s="89">
        <v>0.05</v>
      </c>
      <c r="T33" s="238">
        <f t="shared" si="13"/>
        <v>755.94600000000014</v>
      </c>
    </row>
    <row r="34" spans="2:20" x14ac:dyDescent="0.25">
      <c r="B34" s="254"/>
      <c r="C34" s="11">
        <v>30</v>
      </c>
      <c r="D34" s="255" t="s">
        <v>2509</v>
      </c>
      <c r="E34" s="11"/>
      <c r="F34" s="11"/>
      <c r="G34" s="152">
        <v>40729</v>
      </c>
      <c r="H34" s="58">
        <v>44482</v>
      </c>
      <c r="I34" s="5">
        <f t="shared" si="8"/>
        <v>10.282191780821918</v>
      </c>
      <c r="J34" s="11">
        <v>6</v>
      </c>
      <c r="K34" s="87">
        <v>0.05</v>
      </c>
      <c r="L34" s="88">
        <f t="shared" si="9"/>
        <v>0.15833333333333333</v>
      </c>
      <c r="M34" s="249">
        <v>38498</v>
      </c>
      <c r="N34" s="249">
        <v>3013.27</v>
      </c>
      <c r="O34" s="89">
        <v>0.08</v>
      </c>
      <c r="P34" s="239">
        <f t="shared" si="10"/>
        <v>41577.840000000004</v>
      </c>
      <c r="Q34" s="238">
        <f t="shared" si="11"/>
        <v>67689.293079452065</v>
      </c>
      <c r="R34" s="238">
        <f t="shared" si="12"/>
        <v>0</v>
      </c>
      <c r="S34" s="89">
        <v>0.05</v>
      </c>
      <c r="T34" s="238">
        <f t="shared" si="13"/>
        <v>2078.8920000000003</v>
      </c>
    </row>
    <row r="35" spans="2:20" x14ac:dyDescent="0.25">
      <c r="B35" s="254"/>
      <c r="C35" s="11">
        <v>31</v>
      </c>
      <c r="D35" s="255" t="s">
        <v>2509</v>
      </c>
      <c r="E35" s="11"/>
      <c r="F35" s="11"/>
      <c r="G35" s="152">
        <v>40735</v>
      </c>
      <c r="H35" s="58">
        <v>44482</v>
      </c>
      <c r="I35" s="5">
        <f t="shared" si="8"/>
        <v>10.265753424657534</v>
      </c>
      <c r="J35" s="11">
        <v>6</v>
      </c>
      <c r="K35" s="87">
        <v>0.05</v>
      </c>
      <c r="L35" s="88">
        <f t="shared" si="9"/>
        <v>0.15833333333333333</v>
      </c>
      <c r="M35" s="249">
        <v>55997</v>
      </c>
      <c r="N35" s="249">
        <v>4384.45</v>
      </c>
      <c r="O35" s="89">
        <v>0.08</v>
      </c>
      <c r="P35" s="239">
        <f t="shared" si="10"/>
        <v>60476.76</v>
      </c>
      <c r="Q35" s="238">
        <f t="shared" si="11"/>
        <v>98299.588463013686</v>
      </c>
      <c r="R35" s="238">
        <f t="shared" si="12"/>
        <v>0</v>
      </c>
      <c r="S35" s="89">
        <v>0.05</v>
      </c>
      <c r="T35" s="238">
        <f t="shared" si="13"/>
        <v>3023.8380000000002</v>
      </c>
    </row>
    <row r="36" spans="2:20" x14ac:dyDescent="0.25">
      <c r="B36" s="254"/>
      <c r="C36" s="11">
        <v>32</v>
      </c>
      <c r="D36" s="255" t="s">
        <v>2509</v>
      </c>
      <c r="E36" s="11"/>
      <c r="F36" s="11"/>
      <c r="G36" s="152">
        <v>40732</v>
      </c>
      <c r="H36" s="58">
        <v>44482</v>
      </c>
      <c r="I36" s="5">
        <f t="shared" si="8"/>
        <v>10.273972602739725</v>
      </c>
      <c r="J36" s="11">
        <v>6</v>
      </c>
      <c r="K36" s="87">
        <v>0.05</v>
      </c>
      <c r="L36" s="88">
        <f t="shared" si="9"/>
        <v>0.15833333333333333</v>
      </c>
      <c r="M36" s="249">
        <v>73760</v>
      </c>
      <c r="N36" s="249">
        <v>5774.26</v>
      </c>
      <c r="O36" s="89">
        <v>0.08</v>
      </c>
      <c r="P36" s="239">
        <f t="shared" si="10"/>
        <v>79660.800000000003</v>
      </c>
      <c r="Q36" s="238">
        <f t="shared" si="11"/>
        <v>129585.20547945204</v>
      </c>
      <c r="R36" s="238">
        <f t="shared" si="12"/>
        <v>0</v>
      </c>
      <c r="S36" s="89">
        <v>0.05</v>
      </c>
      <c r="T36" s="238">
        <f t="shared" si="13"/>
        <v>3983.0400000000004</v>
      </c>
    </row>
    <row r="37" spans="2:20" x14ac:dyDescent="0.25">
      <c r="B37" s="254"/>
      <c r="C37" s="11">
        <v>33</v>
      </c>
      <c r="D37" s="255" t="s">
        <v>2509</v>
      </c>
      <c r="E37" s="11"/>
      <c r="F37" s="11"/>
      <c r="G37" s="152">
        <v>40732</v>
      </c>
      <c r="H37" s="58">
        <v>44482</v>
      </c>
      <c r="I37" s="5">
        <f t="shared" si="8"/>
        <v>10.273972602739725</v>
      </c>
      <c r="J37" s="11">
        <v>6</v>
      </c>
      <c r="K37" s="87">
        <v>0.05</v>
      </c>
      <c r="L37" s="88">
        <f t="shared" si="9"/>
        <v>0.15833333333333333</v>
      </c>
      <c r="M37" s="249">
        <v>0</v>
      </c>
      <c r="N37" s="249">
        <v>0</v>
      </c>
      <c r="O37" s="89">
        <v>0.08</v>
      </c>
      <c r="P37" s="239">
        <f t="shared" si="10"/>
        <v>0</v>
      </c>
      <c r="Q37" s="238">
        <f t="shared" si="11"/>
        <v>0</v>
      </c>
      <c r="R37" s="238">
        <f t="shared" si="12"/>
        <v>0</v>
      </c>
      <c r="S37" s="89">
        <v>0.05</v>
      </c>
      <c r="T37" s="238">
        <f t="shared" si="13"/>
        <v>0</v>
      </c>
    </row>
    <row r="38" spans="2:20" x14ac:dyDescent="0.25">
      <c r="B38" s="254"/>
      <c r="C38" s="11">
        <v>34</v>
      </c>
      <c r="D38" s="255" t="s">
        <v>2509</v>
      </c>
      <c r="E38" s="11"/>
      <c r="F38" s="11"/>
      <c r="G38" s="152">
        <v>40751</v>
      </c>
      <c r="H38" s="58">
        <v>44482</v>
      </c>
      <c r="I38" s="5">
        <f t="shared" si="8"/>
        <v>10.221917808219178</v>
      </c>
      <c r="J38" s="11">
        <v>6</v>
      </c>
      <c r="K38" s="87">
        <v>0.05</v>
      </c>
      <c r="L38" s="88">
        <f t="shared" si="9"/>
        <v>0.15833333333333333</v>
      </c>
      <c r="M38" s="249">
        <v>19500</v>
      </c>
      <c r="N38" s="249">
        <v>1528.22</v>
      </c>
      <c r="O38" s="89">
        <v>0.08</v>
      </c>
      <c r="P38" s="239">
        <f t="shared" si="10"/>
        <v>21060</v>
      </c>
      <c r="Q38" s="238">
        <f t="shared" si="11"/>
        <v>34084.98493150685</v>
      </c>
      <c r="R38" s="238">
        <f t="shared" si="12"/>
        <v>0</v>
      </c>
      <c r="S38" s="89">
        <v>0.05</v>
      </c>
      <c r="T38" s="238">
        <f t="shared" si="13"/>
        <v>1053</v>
      </c>
    </row>
    <row r="39" spans="2:20" x14ac:dyDescent="0.25">
      <c r="B39" s="254"/>
      <c r="C39" s="11">
        <v>35</v>
      </c>
      <c r="D39" s="255" t="s">
        <v>2510</v>
      </c>
      <c r="E39" s="11"/>
      <c r="F39" s="11"/>
      <c r="G39" s="152">
        <v>40877</v>
      </c>
      <c r="H39" s="58">
        <v>44482</v>
      </c>
      <c r="I39" s="5">
        <f t="shared" si="8"/>
        <v>9.8767123287671232</v>
      </c>
      <c r="J39" s="11">
        <v>6</v>
      </c>
      <c r="K39" s="87">
        <v>0.05</v>
      </c>
      <c r="L39" s="88">
        <f t="shared" si="9"/>
        <v>0.15833333333333333</v>
      </c>
      <c r="M39" s="249">
        <v>22800</v>
      </c>
      <c r="N39" s="249">
        <v>2525.23</v>
      </c>
      <c r="O39" s="89">
        <v>0.08</v>
      </c>
      <c r="P39" s="239">
        <f t="shared" si="10"/>
        <v>24624</v>
      </c>
      <c r="Q39" s="238">
        <f t="shared" si="11"/>
        <v>38507.326027397256</v>
      </c>
      <c r="R39" s="238">
        <f t="shared" si="12"/>
        <v>0</v>
      </c>
      <c r="S39" s="89">
        <v>0.05</v>
      </c>
      <c r="T39" s="238">
        <f t="shared" si="13"/>
        <v>1231.2</v>
      </c>
    </row>
    <row r="40" spans="2:20" x14ac:dyDescent="0.25">
      <c r="B40" s="254"/>
      <c r="C40" s="11">
        <v>36</v>
      </c>
      <c r="D40" s="255" t="s">
        <v>2511</v>
      </c>
      <c r="E40" s="11"/>
      <c r="F40" s="11"/>
      <c r="G40" s="152">
        <v>40655</v>
      </c>
      <c r="H40" s="58">
        <v>44482</v>
      </c>
      <c r="I40" s="5">
        <f t="shared" si="8"/>
        <v>10.484931506849316</v>
      </c>
      <c r="J40" s="11">
        <v>6</v>
      </c>
      <c r="K40" s="87">
        <v>0.05</v>
      </c>
      <c r="L40" s="88">
        <f t="shared" si="9"/>
        <v>0.15833333333333333</v>
      </c>
      <c r="M40" s="249">
        <v>627681</v>
      </c>
      <c r="N40" s="249">
        <v>31384.05</v>
      </c>
      <c r="O40" s="89">
        <v>0.08</v>
      </c>
      <c r="P40" s="239">
        <f t="shared" si="10"/>
        <v>677895.4800000001</v>
      </c>
      <c r="Q40" s="238">
        <f t="shared" si="11"/>
        <v>1125383.8821287674</v>
      </c>
      <c r="R40" s="238">
        <f t="shared" si="12"/>
        <v>0</v>
      </c>
      <c r="S40" s="89">
        <v>0.05</v>
      </c>
      <c r="T40" s="238">
        <f t="shared" si="13"/>
        <v>33894.774000000005</v>
      </c>
    </row>
    <row r="41" spans="2:20" x14ac:dyDescent="0.25">
      <c r="B41" s="254"/>
      <c r="C41" s="11">
        <v>37</v>
      </c>
      <c r="D41" s="255" t="s">
        <v>2512</v>
      </c>
      <c r="E41" s="11"/>
      <c r="F41" s="11"/>
      <c r="G41" s="152">
        <v>40731</v>
      </c>
      <c r="H41" s="58">
        <v>44482</v>
      </c>
      <c r="I41" s="5">
        <f t="shared" si="8"/>
        <v>10.276712328767124</v>
      </c>
      <c r="J41" s="11">
        <v>3</v>
      </c>
      <c r="K41" s="87">
        <v>0.05</v>
      </c>
      <c r="L41" s="88">
        <f t="shared" si="9"/>
        <v>0.31666666666666665</v>
      </c>
      <c r="M41" s="249">
        <v>8205</v>
      </c>
      <c r="N41" s="249">
        <v>642.28</v>
      </c>
      <c r="O41" s="89">
        <v>0.08</v>
      </c>
      <c r="P41" s="239">
        <f t="shared" si="10"/>
        <v>8861.4000000000015</v>
      </c>
      <c r="Q41" s="238">
        <f t="shared" si="11"/>
        <v>28837.585232876714</v>
      </c>
      <c r="R41" s="238">
        <f t="shared" si="12"/>
        <v>0</v>
      </c>
      <c r="S41" s="89">
        <v>0.05</v>
      </c>
      <c r="T41" s="238">
        <f t="shared" si="13"/>
        <v>443.07000000000011</v>
      </c>
    </row>
    <row r="42" spans="2:20" x14ac:dyDescent="0.25">
      <c r="B42" s="254"/>
      <c r="C42" s="11">
        <v>38</v>
      </c>
      <c r="D42" s="255" t="s">
        <v>2513</v>
      </c>
      <c r="E42" s="11"/>
      <c r="F42" s="11"/>
      <c r="G42" s="152">
        <v>40719</v>
      </c>
      <c r="H42" s="58">
        <v>44482</v>
      </c>
      <c r="I42" s="5">
        <f t="shared" si="8"/>
        <v>10.30958904109589</v>
      </c>
      <c r="J42" s="11">
        <v>1</v>
      </c>
      <c r="K42" s="87">
        <v>0.05</v>
      </c>
      <c r="L42" s="88">
        <f t="shared" si="9"/>
        <v>0.95</v>
      </c>
      <c r="M42" s="249">
        <v>136770</v>
      </c>
      <c r="N42" s="249">
        <v>9442.09</v>
      </c>
      <c r="O42" s="89">
        <v>0.08</v>
      </c>
      <c r="P42" s="239">
        <f t="shared" si="10"/>
        <v>147711.6</v>
      </c>
      <c r="Q42" s="238">
        <f t="shared" si="11"/>
        <v>1446703.5979726026</v>
      </c>
      <c r="R42" s="238">
        <f t="shared" si="12"/>
        <v>0</v>
      </c>
      <c r="S42" s="89">
        <v>0.05</v>
      </c>
      <c r="T42" s="238">
        <v>0</v>
      </c>
    </row>
    <row r="43" spans="2:20" x14ac:dyDescent="0.25">
      <c r="B43" s="254"/>
      <c r="C43" s="11">
        <v>39</v>
      </c>
      <c r="D43" s="255" t="s">
        <v>2514</v>
      </c>
      <c r="E43" s="11"/>
      <c r="F43" s="11"/>
      <c r="G43" s="152">
        <v>40798</v>
      </c>
      <c r="H43" s="58">
        <v>44482</v>
      </c>
      <c r="I43" s="5">
        <f t="shared" si="8"/>
        <v>10.093150684931507</v>
      </c>
      <c r="J43" s="11">
        <v>5</v>
      </c>
      <c r="K43" s="87">
        <v>0.05</v>
      </c>
      <c r="L43" s="88">
        <f t="shared" si="9"/>
        <v>0.19</v>
      </c>
      <c r="M43" s="249">
        <v>14423</v>
      </c>
      <c r="N43" s="249">
        <v>1392.75</v>
      </c>
      <c r="O43" s="89">
        <v>0.08</v>
      </c>
      <c r="P43" s="239">
        <f t="shared" si="10"/>
        <v>15576.84</v>
      </c>
      <c r="Q43" s="238">
        <f t="shared" si="11"/>
        <v>29871.684729863013</v>
      </c>
      <c r="R43" s="238">
        <f t="shared" si="12"/>
        <v>0</v>
      </c>
      <c r="S43" s="89">
        <v>0.05</v>
      </c>
      <c r="T43" s="238">
        <f t="shared" si="13"/>
        <v>778.8420000000001</v>
      </c>
    </row>
    <row r="44" spans="2:20" x14ac:dyDescent="0.25">
      <c r="B44" s="254"/>
      <c r="C44" s="11">
        <v>40</v>
      </c>
      <c r="D44" s="255" t="s">
        <v>2515</v>
      </c>
      <c r="E44" s="11"/>
      <c r="F44" s="11"/>
      <c r="G44" s="152">
        <v>40719</v>
      </c>
      <c r="H44" s="58">
        <v>44482</v>
      </c>
      <c r="I44" s="5">
        <f t="shared" si="8"/>
        <v>10.30958904109589</v>
      </c>
      <c r="J44" s="11">
        <v>25</v>
      </c>
      <c r="K44" s="87">
        <v>0.05</v>
      </c>
      <c r="L44" s="88">
        <f t="shared" si="9"/>
        <v>3.7999999999999999E-2</v>
      </c>
      <c r="M44" s="249">
        <v>22030</v>
      </c>
      <c r="N44" s="249">
        <v>1520.88</v>
      </c>
      <c r="O44" s="89">
        <v>0.08</v>
      </c>
      <c r="P44" s="239">
        <f t="shared" si="10"/>
        <v>23792.400000000001</v>
      </c>
      <c r="Q44" s="238">
        <f t="shared" si="11"/>
        <v>9321.0149194520545</v>
      </c>
      <c r="R44" s="238">
        <f t="shared" si="12"/>
        <v>14471.385080547947</v>
      </c>
      <c r="S44" s="89">
        <v>0.05</v>
      </c>
      <c r="T44" s="238">
        <f t="shared" si="13"/>
        <v>13747.815826520549</v>
      </c>
    </row>
    <row r="45" spans="2:20" x14ac:dyDescent="0.25">
      <c r="B45" s="254"/>
      <c r="C45" s="11">
        <v>41</v>
      </c>
      <c r="D45" s="255" t="s">
        <v>2516</v>
      </c>
      <c r="E45" s="11"/>
      <c r="F45" s="11"/>
      <c r="G45" s="152">
        <v>40634</v>
      </c>
      <c r="H45" s="58">
        <v>44482</v>
      </c>
      <c r="I45" s="5">
        <f t="shared" si="8"/>
        <v>10.542465753424658</v>
      </c>
      <c r="J45" s="11">
        <v>5</v>
      </c>
      <c r="K45" s="87">
        <v>0.05</v>
      </c>
      <c r="L45" s="88">
        <f t="shared" si="9"/>
        <v>0.19</v>
      </c>
      <c r="M45" s="249">
        <v>147682</v>
      </c>
      <c r="N45" s="249">
        <v>7384.1</v>
      </c>
      <c r="O45" s="89">
        <v>0.08</v>
      </c>
      <c r="P45" s="239">
        <f t="shared" si="10"/>
        <v>159496.56</v>
      </c>
      <c r="Q45" s="238">
        <f t="shared" si="11"/>
        <v>319482.53410191782</v>
      </c>
      <c r="R45" s="238">
        <f t="shared" si="12"/>
        <v>0</v>
      </c>
      <c r="S45" s="89">
        <v>0.05</v>
      </c>
      <c r="T45" s="238">
        <f t="shared" si="13"/>
        <v>7974.8280000000004</v>
      </c>
    </row>
    <row r="46" spans="2:20" x14ac:dyDescent="0.25">
      <c r="B46" s="254"/>
      <c r="C46" s="11">
        <v>42</v>
      </c>
      <c r="D46" s="255" t="s">
        <v>2517</v>
      </c>
      <c r="E46" s="11"/>
      <c r="F46" s="11"/>
      <c r="G46" s="152">
        <v>40716</v>
      </c>
      <c r="H46" s="58">
        <v>44482</v>
      </c>
      <c r="I46" s="5">
        <f t="shared" si="8"/>
        <v>10.317808219178081</v>
      </c>
      <c r="J46" s="11">
        <v>25</v>
      </c>
      <c r="K46" s="87">
        <v>0.05</v>
      </c>
      <c r="L46" s="88">
        <f t="shared" si="9"/>
        <v>3.7999999999999999E-2</v>
      </c>
      <c r="M46" s="249">
        <v>16900</v>
      </c>
      <c r="N46" s="249">
        <v>1166.55</v>
      </c>
      <c r="O46" s="89">
        <v>0.08</v>
      </c>
      <c r="P46" s="239">
        <f t="shared" si="10"/>
        <v>18252</v>
      </c>
      <c r="Q46" s="238">
        <f t="shared" si="11"/>
        <v>7156.1841534246569</v>
      </c>
      <c r="R46" s="238">
        <f t="shared" si="12"/>
        <v>11095.815846575344</v>
      </c>
      <c r="S46" s="89">
        <v>0.05</v>
      </c>
      <c r="T46" s="238">
        <f t="shared" si="13"/>
        <v>10541.025054246576</v>
      </c>
    </row>
    <row r="47" spans="2:20" x14ac:dyDescent="0.25">
      <c r="B47" s="254"/>
      <c r="C47" s="11">
        <v>43</v>
      </c>
      <c r="D47" s="255" t="s">
        <v>2518</v>
      </c>
      <c r="E47" s="11"/>
      <c r="F47" s="11"/>
      <c r="G47" s="152">
        <v>40634</v>
      </c>
      <c r="H47" s="58">
        <v>44482</v>
      </c>
      <c r="I47" s="5">
        <f t="shared" si="8"/>
        <v>10.542465753424658</v>
      </c>
      <c r="J47" s="11">
        <v>25</v>
      </c>
      <c r="K47" s="87">
        <v>0.05</v>
      </c>
      <c r="L47" s="88">
        <f t="shared" si="9"/>
        <v>3.7999999999999999E-2</v>
      </c>
      <c r="M47" s="249">
        <v>269649</v>
      </c>
      <c r="N47" s="249">
        <v>13482.45</v>
      </c>
      <c r="O47" s="89">
        <v>0.1</v>
      </c>
      <c r="P47" s="239">
        <f t="shared" si="10"/>
        <v>296613.90000000002</v>
      </c>
      <c r="Q47" s="238">
        <f t="shared" si="11"/>
        <v>118827.59154410959</v>
      </c>
      <c r="R47" s="238">
        <f t="shared" si="12"/>
        <v>177786.30845589045</v>
      </c>
      <c r="S47" s="89">
        <v>0.05</v>
      </c>
      <c r="T47" s="238">
        <f t="shared" si="13"/>
        <v>168896.99303309593</v>
      </c>
    </row>
    <row r="48" spans="2:20" x14ac:dyDescent="0.25">
      <c r="B48" s="254"/>
      <c r="C48" s="11">
        <v>44</v>
      </c>
      <c r="D48" s="255" t="s">
        <v>2518</v>
      </c>
      <c r="E48" s="11"/>
      <c r="F48" s="11"/>
      <c r="G48" s="152">
        <v>40634</v>
      </c>
      <c r="H48" s="58">
        <v>44482</v>
      </c>
      <c r="I48" s="5">
        <f t="shared" si="8"/>
        <v>10.542465753424658</v>
      </c>
      <c r="J48" s="11">
        <v>25</v>
      </c>
      <c r="K48" s="87">
        <v>0.05</v>
      </c>
      <c r="L48" s="88">
        <f t="shared" si="9"/>
        <v>3.7999999999999999E-2</v>
      </c>
      <c r="M48" s="249">
        <v>88332</v>
      </c>
      <c r="N48" s="249">
        <v>4416.6000000000004</v>
      </c>
      <c r="O48" s="89">
        <v>0.1</v>
      </c>
      <c r="P48" s="239">
        <f t="shared" si="10"/>
        <v>97165.200000000012</v>
      </c>
      <c r="Q48" s="238">
        <f t="shared" si="11"/>
        <v>38925.710150136991</v>
      </c>
      <c r="R48" s="238">
        <f t="shared" si="12"/>
        <v>58239.489849863021</v>
      </c>
      <c r="S48" s="89">
        <v>0.05</v>
      </c>
      <c r="T48" s="238">
        <f t="shared" si="13"/>
        <v>55327.51535736987</v>
      </c>
    </row>
    <row r="49" spans="2:20" x14ac:dyDescent="0.25">
      <c r="B49" s="254"/>
      <c r="C49" s="11">
        <v>45</v>
      </c>
      <c r="D49" s="255" t="s">
        <v>2518</v>
      </c>
      <c r="E49" s="11"/>
      <c r="F49" s="11"/>
      <c r="G49" s="152">
        <v>40634</v>
      </c>
      <c r="H49" s="58">
        <v>44482</v>
      </c>
      <c r="I49" s="5">
        <f t="shared" si="8"/>
        <v>10.542465753424658</v>
      </c>
      <c r="J49" s="11">
        <v>25</v>
      </c>
      <c r="K49" s="87">
        <v>0.05</v>
      </c>
      <c r="L49" s="88">
        <f t="shared" si="9"/>
        <v>3.7999999999999999E-2</v>
      </c>
      <c r="M49" s="249">
        <v>1198650</v>
      </c>
      <c r="N49" s="249">
        <v>59932.5</v>
      </c>
      <c r="O49" s="89">
        <v>0.1</v>
      </c>
      <c r="P49" s="239">
        <f t="shared" si="10"/>
        <v>1318515</v>
      </c>
      <c r="Q49" s="238">
        <f t="shared" si="11"/>
        <v>528215.17084931512</v>
      </c>
      <c r="R49" s="238">
        <f t="shared" si="12"/>
        <v>790299.82915068488</v>
      </c>
      <c r="S49" s="89">
        <v>0.05</v>
      </c>
      <c r="T49" s="238">
        <f t="shared" si="13"/>
        <v>750784.83769315062</v>
      </c>
    </row>
    <row r="50" spans="2:20" x14ac:dyDescent="0.25">
      <c r="B50" s="254"/>
      <c r="C50" s="11">
        <v>46</v>
      </c>
      <c r="D50" s="255" t="s">
        <v>2518</v>
      </c>
      <c r="E50" s="11"/>
      <c r="F50" s="11"/>
      <c r="G50" s="152">
        <v>40634</v>
      </c>
      <c r="H50" s="58">
        <v>44482</v>
      </c>
      <c r="I50" s="5">
        <f t="shared" si="8"/>
        <v>10.542465753424658</v>
      </c>
      <c r="J50" s="11">
        <v>25</v>
      </c>
      <c r="K50" s="87">
        <v>0.05</v>
      </c>
      <c r="L50" s="88">
        <f t="shared" si="9"/>
        <v>3.7999999999999999E-2</v>
      </c>
      <c r="M50" s="249">
        <v>314565</v>
      </c>
      <c r="N50" s="249">
        <v>15728.25</v>
      </c>
      <c r="O50" s="89">
        <v>0.1</v>
      </c>
      <c r="P50" s="239">
        <f t="shared" si="10"/>
        <v>346021.5</v>
      </c>
      <c r="Q50" s="238">
        <f t="shared" si="11"/>
        <v>138620.95292054795</v>
      </c>
      <c r="R50" s="238">
        <f t="shared" si="12"/>
        <v>207400.54707945205</v>
      </c>
      <c r="S50" s="89">
        <v>0.05</v>
      </c>
      <c r="T50" s="238">
        <f t="shared" si="13"/>
        <v>197030.51972547945</v>
      </c>
    </row>
    <row r="51" spans="2:20" x14ac:dyDescent="0.25">
      <c r="B51" s="254"/>
      <c r="C51" s="11">
        <v>47</v>
      </c>
      <c r="D51" s="255" t="s">
        <v>2518</v>
      </c>
      <c r="E51" s="11"/>
      <c r="F51" s="11"/>
      <c r="G51" s="152">
        <v>40765</v>
      </c>
      <c r="H51" s="58">
        <v>44482</v>
      </c>
      <c r="I51" s="5">
        <f t="shared" si="8"/>
        <v>10.183561643835617</v>
      </c>
      <c r="J51" s="11">
        <v>25</v>
      </c>
      <c r="K51" s="87">
        <v>0.05</v>
      </c>
      <c r="L51" s="88">
        <f t="shared" si="9"/>
        <v>3.7999999999999999E-2</v>
      </c>
      <c r="M51" s="249">
        <v>66313</v>
      </c>
      <c r="N51" s="249">
        <v>5801.02</v>
      </c>
      <c r="O51" s="89">
        <v>0.1</v>
      </c>
      <c r="P51" s="239">
        <f t="shared" si="10"/>
        <v>72944.3</v>
      </c>
      <c r="Q51" s="238">
        <f t="shared" si="11"/>
        <v>28227.645473424662</v>
      </c>
      <c r="R51" s="238">
        <f t="shared" si="12"/>
        <v>44716.654526575338</v>
      </c>
      <c r="S51" s="89">
        <v>0.05</v>
      </c>
      <c r="T51" s="238">
        <f t="shared" si="13"/>
        <v>42480.821800246566</v>
      </c>
    </row>
    <row r="52" spans="2:20" x14ac:dyDescent="0.25">
      <c r="B52" s="254"/>
      <c r="C52" s="11">
        <v>48</v>
      </c>
      <c r="D52" s="255" t="s">
        <v>2518</v>
      </c>
      <c r="E52" s="11"/>
      <c r="F52" s="11"/>
      <c r="G52" s="152">
        <v>40765</v>
      </c>
      <c r="H52" s="58">
        <v>44482</v>
      </c>
      <c r="I52" s="5">
        <f t="shared" si="8"/>
        <v>10.183561643835617</v>
      </c>
      <c r="J52" s="11">
        <v>25</v>
      </c>
      <c r="K52" s="87">
        <v>0.05</v>
      </c>
      <c r="L52" s="88">
        <f t="shared" si="9"/>
        <v>3.7999999999999999E-2</v>
      </c>
      <c r="M52" s="249">
        <v>197264</v>
      </c>
      <c r="N52" s="249">
        <v>17256.55</v>
      </c>
      <c r="O52" s="89">
        <v>0.1</v>
      </c>
      <c r="P52" s="239">
        <f t="shared" si="10"/>
        <v>216990.40000000002</v>
      </c>
      <c r="Q52" s="238">
        <f t="shared" si="11"/>
        <v>83969.93435178083</v>
      </c>
      <c r="R52" s="238">
        <f t="shared" si="12"/>
        <v>133020.46564821919</v>
      </c>
      <c r="S52" s="89">
        <v>0.05</v>
      </c>
      <c r="T52" s="238">
        <f t="shared" si="13"/>
        <v>126369.44236580822</v>
      </c>
    </row>
    <row r="53" spans="2:20" x14ac:dyDescent="0.25">
      <c r="B53" s="254"/>
      <c r="C53" s="11">
        <v>49</v>
      </c>
      <c r="D53" s="255" t="s">
        <v>2518</v>
      </c>
      <c r="E53" s="11"/>
      <c r="F53" s="11"/>
      <c r="G53" s="152">
        <v>40634</v>
      </c>
      <c r="H53" s="58">
        <v>44482</v>
      </c>
      <c r="I53" s="5">
        <f t="shared" si="8"/>
        <v>10.542465753424658</v>
      </c>
      <c r="J53" s="11">
        <v>25</v>
      </c>
      <c r="K53" s="87">
        <v>0.05</v>
      </c>
      <c r="L53" s="88">
        <f t="shared" si="9"/>
        <v>3.7999999999999999E-2</v>
      </c>
      <c r="M53" s="249">
        <v>268279</v>
      </c>
      <c r="N53" s="249">
        <v>13413.95</v>
      </c>
      <c r="O53" s="89">
        <v>0.1</v>
      </c>
      <c r="P53" s="239">
        <f t="shared" si="10"/>
        <v>295106.90000000002</v>
      </c>
      <c r="Q53" s="238">
        <f t="shared" si="11"/>
        <v>118223.86670027398</v>
      </c>
      <c r="R53" s="238">
        <f t="shared" si="12"/>
        <v>176883.03329972603</v>
      </c>
      <c r="S53" s="89">
        <v>0.05</v>
      </c>
      <c r="T53" s="238">
        <f t="shared" si="13"/>
        <v>168038.88163473972</v>
      </c>
    </row>
    <row r="54" spans="2:20" x14ac:dyDescent="0.25">
      <c r="B54" s="254"/>
      <c r="C54" s="11">
        <v>50</v>
      </c>
      <c r="D54" s="255" t="s">
        <v>2518</v>
      </c>
      <c r="E54" s="11"/>
      <c r="F54" s="11"/>
      <c r="G54" s="152">
        <v>40767</v>
      </c>
      <c r="H54" s="58">
        <v>44482</v>
      </c>
      <c r="I54" s="5">
        <f t="shared" si="8"/>
        <v>10.178082191780822</v>
      </c>
      <c r="J54" s="11">
        <v>25</v>
      </c>
      <c r="K54" s="87">
        <v>0.05</v>
      </c>
      <c r="L54" s="88">
        <f t="shared" si="9"/>
        <v>3.7999999999999999E-2</v>
      </c>
      <c r="M54" s="249">
        <v>39727</v>
      </c>
      <c r="N54" s="249">
        <v>3475.77</v>
      </c>
      <c r="O54" s="89">
        <v>0.1</v>
      </c>
      <c r="P54" s="239">
        <f t="shared" si="10"/>
        <v>43699.700000000004</v>
      </c>
      <c r="Q54" s="238">
        <f t="shared" si="11"/>
        <v>16901.607257534248</v>
      </c>
      <c r="R54" s="238">
        <f t="shared" si="12"/>
        <v>26798.092742465757</v>
      </c>
      <c r="S54" s="89">
        <v>0.05</v>
      </c>
      <c r="T54" s="238">
        <f t="shared" si="13"/>
        <v>25458.188105342466</v>
      </c>
    </row>
    <row r="55" spans="2:20" x14ac:dyDescent="0.25">
      <c r="B55" s="254"/>
      <c r="C55" s="11">
        <v>51</v>
      </c>
      <c r="D55" s="255" t="s">
        <v>2518</v>
      </c>
      <c r="E55" s="11"/>
      <c r="F55" s="11"/>
      <c r="G55" s="152">
        <v>40729</v>
      </c>
      <c r="H55" s="58">
        <v>44482</v>
      </c>
      <c r="I55" s="5">
        <f t="shared" si="8"/>
        <v>10.282191780821918</v>
      </c>
      <c r="J55" s="11">
        <v>25</v>
      </c>
      <c r="K55" s="87">
        <v>0.05</v>
      </c>
      <c r="L55" s="88">
        <f t="shared" si="9"/>
        <v>3.7999999999999999E-2</v>
      </c>
      <c r="M55" s="249">
        <v>5276893</v>
      </c>
      <c r="N55" s="249">
        <v>412961.2</v>
      </c>
      <c r="O55" s="89">
        <v>0.1</v>
      </c>
      <c r="P55" s="239">
        <f t="shared" si="10"/>
        <v>5804582.3000000007</v>
      </c>
      <c r="Q55" s="238">
        <f t="shared" si="11"/>
        <v>2267985.4798142468</v>
      </c>
      <c r="R55" s="238">
        <f t="shared" si="12"/>
        <v>3536596.820185754</v>
      </c>
      <c r="S55" s="89">
        <v>0.05</v>
      </c>
      <c r="T55" s="238">
        <f t="shared" si="13"/>
        <v>3359766.9791764664</v>
      </c>
    </row>
    <row r="56" spans="2:20" x14ac:dyDescent="0.25">
      <c r="B56" s="254"/>
      <c r="C56" s="11">
        <v>52</v>
      </c>
      <c r="D56" s="255" t="s">
        <v>2518</v>
      </c>
      <c r="E56" s="11"/>
      <c r="F56" s="11"/>
      <c r="G56" s="152">
        <v>40729</v>
      </c>
      <c r="H56" s="58">
        <v>44482</v>
      </c>
      <c r="I56" s="5">
        <f t="shared" si="8"/>
        <v>10.282191780821918</v>
      </c>
      <c r="J56" s="11">
        <v>25</v>
      </c>
      <c r="K56" s="87">
        <v>0.05</v>
      </c>
      <c r="L56" s="88">
        <f t="shared" si="9"/>
        <v>3.7999999999999999E-2</v>
      </c>
      <c r="M56" s="249">
        <v>1424948</v>
      </c>
      <c r="N56" s="249">
        <v>111532.3</v>
      </c>
      <c r="O56" s="89">
        <v>0.1</v>
      </c>
      <c r="P56" s="239">
        <f t="shared" si="10"/>
        <v>1567442.8</v>
      </c>
      <c r="Q56" s="238">
        <f t="shared" si="11"/>
        <v>612436.40405260271</v>
      </c>
      <c r="R56" s="238">
        <f t="shared" si="12"/>
        <v>955006.39594739734</v>
      </c>
      <c r="S56" s="89">
        <v>0.05</v>
      </c>
      <c r="T56" s="238">
        <f t="shared" si="13"/>
        <v>907256.07615002745</v>
      </c>
    </row>
    <row r="57" spans="2:20" x14ac:dyDescent="0.25">
      <c r="B57" s="254"/>
      <c r="C57" s="11">
        <v>53</v>
      </c>
      <c r="D57" s="255" t="s">
        <v>2518</v>
      </c>
      <c r="E57" s="11"/>
      <c r="F57" s="11"/>
      <c r="G57" s="152">
        <v>40729</v>
      </c>
      <c r="H57" s="58">
        <v>44482</v>
      </c>
      <c r="I57" s="5">
        <f t="shared" si="8"/>
        <v>10.282191780821918</v>
      </c>
      <c r="J57" s="11">
        <v>25</v>
      </c>
      <c r="K57" s="87">
        <v>0.05</v>
      </c>
      <c r="L57" s="88">
        <f t="shared" si="9"/>
        <v>3.7999999999999999E-2</v>
      </c>
      <c r="M57" s="249">
        <v>1058627</v>
      </c>
      <c r="N57" s="249">
        <v>82859.929999999993</v>
      </c>
      <c r="O57" s="89">
        <v>0.1</v>
      </c>
      <c r="P57" s="239">
        <f t="shared" si="10"/>
        <v>1164489.7000000002</v>
      </c>
      <c r="Q57" s="238">
        <f t="shared" si="11"/>
        <v>454993.24404328776</v>
      </c>
      <c r="R57" s="238">
        <f t="shared" si="12"/>
        <v>709496.45595671237</v>
      </c>
      <c r="S57" s="89">
        <v>0.05</v>
      </c>
      <c r="T57" s="238">
        <f t="shared" si="13"/>
        <v>674021.63315887668</v>
      </c>
    </row>
    <row r="58" spans="2:20" x14ac:dyDescent="0.25">
      <c r="B58" s="254"/>
      <c r="C58" s="11">
        <v>54</v>
      </c>
      <c r="D58" s="255" t="s">
        <v>2518</v>
      </c>
      <c r="E58" s="11"/>
      <c r="F58" s="11"/>
      <c r="G58" s="152">
        <v>40665</v>
      </c>
      <c r="H58" s="58">
        <v>44482</v>
      </c>
      <c r="I58" s="5">
        <f t="shared" si="8"/>
        <v>10.457534246575342</v>
      </c>
      <c r="J58" s="11">
        <v>25</v>
      </c>
      <c r="K58" s="87">
        <v>0.05</v>
      </c>
      <c r="L58" s="88">
        <f t="shared" si="9"/>
        <v>3.7999999999999999E-2</v>
      </c>
      <c r="M58" s="249">
        <v>744956</v>
      </c>
      <c r="N58" s="249">
        <v>44360.24</v>
      </c>
      <c r="O58" s="89">
        <v>0.1</v>
      </c>
      <c r="P58" s="239">
        <f t="shared" si="10"/>
        <v>819451.60000000009</v>
      </c>
      <c r="Q58" s="238">
        <f t="shared" si="11"/>
        <v>325638.84047561645</v>
      </c>
      <c r="R58" s="238">
        <f t="shared" si="12"/>
        <v>493812.75952438364</v>
      </c>
      <c r="S58" s="89">
        <v>0.05</v>
      </c>
      <c r="T58" s="238">
        <f t="shared" si="13"/>
        <v>469122.12154816446</v>
      </c>
    </row>
    <row r="59" spans="2:20" x14ac:dyDescent="0.25">
      <c r="B59" s="254"/>
      <c r="C59" s="11">
        <v>55</v>
      </c>
      <c r="D59" s="255" t="s">
        <v>2518</v>
      </c>
      <c r="E59" s="11"/>
      <c r="F59" s="11"/>
      <c r="G59" s="152">
        <v>40665</v>
      </c>
      <c r="H59" s="58">
        <v>44482</v>
      </c>
      <c r="I59" s="5">
        <f t="shared" si="8"/>
        <v>10.457534246575342</v>
      </c>
      <c r="J59" s="11">
        <v>25</v>
      </c>
      <c r="K59" s="87">
        <v>0.05</v>
      </c>
      <c r="L59" s="88">
        <f t="shared" si="9"/>
        <v>3.7999999999999999E-2</v>
      </c>
      <c r="M59" s="249">
        <v>249532</v>
      </c>
      <c r="N59" s="249">
        <v>14858.99</v>
      </c>
      <c r="O59" s="89">
        <v>0.1</v>
      </c>
      <c r="P59" s="239">
        <f t="shared" si="10"/>
        <v>274485.2</v>
      </c>
      <c r="Q59" s="238">
        <f t="shared" si="11"/>
        <v>109076.65840876711</v>
      </c>
      <c r="R59" s="238">
        <f t="shared" si="12"/>
        <v>165408.5415912329</v>
      </c>
      <c r="S59" s="89">
        <v>0.05</v>
      </c>
      <c r="T59" s="238">
        <f t="shared" si="13"/>
        <v>157138.11451167124</v>
      </c>
    </row>
    <row r="60" spans="2:20" x14ac:dyDescent="0.25">
      <c r="B60" s="254"/>
      <c r="C60" s="11">
        <v>56</v>
      </c>
      <c r="D60" s="255" t="s">
        <v>2518</v>
      </c>
      <c r="E60" s="11"/>
      <c r="F60" s="11"/>
      <c r="G60" s="152">
        <v>40665</v>
      </c>
      <c r="H60" s="58">
        <v>44482</v>
      </c>
      <c r="I60" s="5">
        <f t="shared" si="8"/>
        <v>10.457534246575342</v>
      </c>
      <c r="J60" s="11">
        <v>25</v>
      </c>
      <c r="K60" s="87">
        <v>0.05</v>
      </c>
      <c r="L60" s="88">
        <f t="shared" si="9"/>
        <v>3.7999999999999999E-2</v>
      </c>
      <c r="M60" s="249">
        <v>459765</v>
      </c>
      <c r="N60" s="249">
        <v>27377.84</v>
      </c>
      <c r="O60" s="89">
        <v>0.1</v>
      </c>
      <c r="P60" s="239">
        <f t="shared" si="10"/>
        <v>505741.50000000006</v>
      </c>
      <c r="Q60" s="238">
        <f t="shared" si="11"/>
        <v>200974.7441342466</v>
      </c>
      <c r="R60" s="238">
        <f t="shared" si="12"/>
        <v>304766.75586575345</v>
      </c>
      <c r="S60" s="89">
        <v>0.05</v>
      </c>
      <c r="T60" s="238">
        <f t="shared" si="13"/>
        <v>289528.41807246575</v>
      </c>
    </row>
    <row r="61" spans="2:20" x14ac:dyDescent="0.25">
      <c r="B61" s="254"/>
      <c r="C61" s="11">
        <v>57</v>
      </c>
      <c r="D61" s="255" t="s">
        <v>2518</v>
      </c>
      <c r="E61" s="11"/>
      <c r="F61" s="11"/>
      <c r="G61" s="152">
        <v>40665</v>
      </c>
      <c r="H61" s="58">
        <v>44482</v>
      </c>
      <c r="I61" s="5">
        <f t="shared" si="8"/>
        <v>10.457534246575342</v>
      </c>
      <c r="J61" s="11">
        <v>25</v>
      </c>
      <c r="K61" s="87">
        <v>0.05</v>
      </c>
      <c r="L61" s="88">
        <f t="shared" si="9"/>
        <v>3.7999999999999999E-2</v>
      </c>
      <c r="M61" s="249">
        <v>82230</v>
      </c>
      <c r="N61" s="249">
        <v>4896.59</v>
      </c>
      <c r="O61" s="89">
        <v>0.1</v>
      </c>
      <c r="P61" s="239">
        <f t="shared" si="10"/>
        <v>90453.000000000015</v>
      </c>
      <c r="Q61" s="238">
        <f t="shared" si="11"/>
        <v>35944.78311780822</v>
      </c>
      <c r="R61" s="238">
        <f t="shared" si="12"/>
        <v>54508.216882191795</v>
      </c>
      <c r="S61" s="89">
        <v>0.05</v>
      </c>
      <c r="T61" s="238">
        <f t="shared" si="13"/>
        <v>51782.806038082206</v>
      </c>
    </row>
    <row r="62" spans="2:20" x14ac:dyDescent="0.25">
      <c r="B62" s="254"/>
      <c r="C62" s="11">
        <v>58</v>
      </c>
      <c r="D62" s="255" t="s">
        <v>2518</v>
      </c>
      <c r="E62" s="11"/>
      <c r="F62" s="11"/>
      <c r="G62" s="152">
        <v>40729</v>
      </c>
      <c r="H62" s="58">
        <v>44482</v>
      </c>
      <c r="I62" s="5">
        <f t="shared" si="8"/>
        <v>10.282191780821918</v>
      </c>
      <c r="J62" s="11">
        <v>25</v>
      </c>
      <c r="K62" s="87">
        <v>0.05</v>
      </c>
      <c r="L62" s="88">
        <f t="shared" si="9"/>
        <v>3.7999999999999999E-2</v>
      </c>
      <c r="M62" s="249">
        <v>1605701</v>
      </c>
      <c r="N62" s="249">
        <v>125680.04</v>
      </c>
      <c r="O62" s="89">
        <v>0.1</v>
      </c>
      <c r="P62" s="239">
        <f t="shared" si="10"/>
        <v>1766271.1</v>
      </c>
      <c r="Q62" s="238">
        <f t="shared" si="11"/>
        <v>690123.25111068494</v>
      </c>
      <c r="R62" s="238">
        <f t="shared" si="12"/>
        <v>1076147.848889315</v>
      </c>
      <c r="S62" s="89">
        <v>0.05</v>
      </c>
      <c r="T62" s="238">
        <f t="shared" si="13"/>
        <v>1022340.4564448493</v>
      </c>
    </row>
    <row r="63" spans="2:20" x14ac:dyDescent="0.25">
      <c r="B63" s="254"/>
      <c r="C63" s="11">
        <v>59</v>
      </c>
      <c r="D63" s="255" t="s">
        <v>2518</v>
      </c>
      <c r="E63" s="11"/>
      <c r="F63" s="11"/>
      <c r="G63" s="152">
        <v>40729</v>
      </c>
      <c r="H63" s="58">
        <v>44482</v>
      </c>
      <c r="I63" s="5">
        <f t="shared" si="8"/>
        <v>10.282191780821918</v>
      </c>
      <c r="J63" s="11">
        <v>25</v>
      </c>
      <c r="K63" s="87">
        <v>0.05</v>
      </c>
      <c r="L63" s="88">
        <f t="shared" si="9"/>
        <v>3.7999999999999999E-2</v>
      </c>
      <c r="M63" s="249">
        <v>732726</v>
      </c>
      <c r="N63" s="249">
        <v>57351.31</v>
      </c>
      <c r="O63" s="89">
        <v>0.1</v>
      </c>
      <c r="P63" s="239">
        <f t="shared" si="10"/>
        <v>805998.60000000009</v>
      </c>
      <c r="Q63" s="238">
        <f t="shared" si="11"/>
        <v>314922.42285041098</v>
      </c>
      <c r="R63" s="238">
        <f t="shared" si="12"/>
        <v>491076.17714958912</v>
      </c>
      <c r="S63" s="89">
        <v>0.05</v>
      </c>
      <c r="T63" s="238">
        <f t="shared" si="13"/>
        <v>466522.36829210963</v>
      </c>
    </row>
    <row r="64" spans="2:20" x14ac:dyDescent="0.25">
      <c r="B64" s="254"/>
      <c r="C64" s="11">
        <v>60</v>
      </c>
      <c r="D64" s="255" t="s">
        <v>2518</v>
      </c>
      <c r="E64" s="11"/>
      <c r="F64" s="11"/>
      <c r="G64" s="152">
        <v>40665</v>
      </c>
      <c r="H64" s="58">
        <v>44482</v>
      </c>
      <c r="I64" s="5">
        <f t="shared" si="8"/>
        <v>10.457534246575342</v>
      </c>
      <c r="J64" s="11">
        <v>25</v>
      </c>
      <c r="K64" s="87">
        <v>0.05</v>
      </c>
      <c r="L64" s="88">
        <f t="shared" si="9"/>
        <v>3.7999999999999999E-2</v>
      </c>
      <c r="M64" s="249">
        <v>12473</v>
      </c>
      <c r="N64" s="249">
        <v>0</v>
      </c>
      <c r="O64" s="89">
        <v>0.1</v>
      </c>
      <c r="P64" s="239">
        <f t="shared" si="10"/>
        <v>13720.300000000001</v>
      </c>
      <c r="Q64" s="238">
        <f t="shared" si="11"/>
        <v>5452.2592706849309</v>
      </c>
      <c r="R64" s="238">
        <f t="shared" si="12"/>
        <v>8268.0407293150711</v>
      </c>
      <c r="S64" s="89">
        <v>0.05</v>
      </c>
      <c r="T64" s="238">
        <f t="shared" si="13"/>
        <v>0</v>
      </c>
    </row>
    <row r="65" spans="2:20" x14ac:dyDescent="0.25">
      <c r="B65" s="254"/>
      <c r="C65" s="11">
        <v>61</v>
      </c>
      <c r="D65" s="255" t="s">
        <v>2518</v>
      </c>
      <c r="E65" s="11"/>
      <c r="F65" s="11"/>
      <c r="G65" s="152">
        <v>40665</v>
      </c>
      <c r="H65" s="58">
        <v>44482</v>
      </c>
      <c r="I65" s="5">
        <f t="shared" si="8"/>
        <v>10.457534246575342</v>
      </c>
      <c r="J65" s="11">
        <v>25</v>
      </c>
      <c r="K65" s="87">
        <v>0.05</v>
      </c>
      <c r="L65" s="88">
        <f t="shared" si="9"/>
        <v>3.7999999999999999E-2</v>
      </c>
      <c r="M65" s="249">
        <v>35800</v>
      </c>
      <c r="N65" s="249">
        <v>0</v>
      </c>
      <c r="O65" s="89">
        <v>0.1</v>
      </c>
      <c r="P65" s="239">
        <f t="shared" si="10"/>
        <v>39380</v>
      </c>
      <c r="Q65" s="238">
        <f t="shared" si="11"/>
        <v>15649.072547945205</v>
      </c>
      <c r="R65" s="238">
        <f t="shared" si="12"/>
        <v>23730.927452054795</v>
      </c>
      <c r="S65" s="89">
        <v>0.05</v>
      </c>
      <c r="T65" s="238">
        <f t="shared" si="13"/>
        <v>0</v>
      </c>
    </row>
    <row r="66" spans="2:20" x14ac:dyDescent="0.25">
      <c r="B66" s="254"/>
      <c r="C66" s="11">
        <v>62</v>
      </c>
      <c r="D66" s="255" t="s">
        <v>2518</v>
      </c>
      <c r="E66" s="11"/>
      <c r="F66" s="11"/>
      <c r="G66" s="152">
        <v>40729</v>
      </c>
      <c r="H66" s="58">
        <v>44482</v>
      </c>
      <c r="I66" s="5">
        <f t="shared" si="8"/>
        <v>10.282191780821918</v>
      </c>
      <c r="J66" s="11">
        <v>25</v>
      </c>
      <c r="K66" s="87">
        <v>0.05</v>
      </c>
      <c r="L66" s="88">
        <f t="shared" si="9"/>
        <v>3.7999999999999999E-2</v>
      </c>
      <c r="M66" s="249">
        <v>130348</v>
      </c>
      <c r="N66" s="249">
        <v>10202.469999999999</v>
      </c>
      <c r="O66" s="89">
        <v>0.1</v>
      </c>
      <c r="P66" s="239">
        <f t="shared" si="10"/>
        <v>143382.80000000002</v>
      </c>
      <c r="Q66" s="238">
        <f t="shared" si="11"/>
        <v>56022.99901150685</v>
      </c>
      <c r="R66" s="238">
        <f t="shared" si="12"/>
        <v>87359.800988493167</v>
      </c>
      <c r="S66" s="89">
        <v>0.05</v>
      </c>
      <c r="T66" s="238">
        <f t="shared" si="13"/>
        <v>82991.810939068499</v>
      </c>
    </row>
    <row r="67" spans="2:20" x14ac:dyDescent="0.25">
      <c r="B67" s="254"/>
      <c r="C67" s="11">
        <v>63</v>
      </c>
      <c r="D67" s="255" t="s">
        <v>2518</v>
      </c>
      <c r="E67" s="11"/>
      <c r="F67" s="11"/>
      <c r="G67" s="152">
        <v>40729</v>
      </c>
      <c r="H67" s="58">
        <v>44482</v>
      </c>
      <c r="I67" s="5">
        <f t="shared" si="8"/>
        <v>10.282191780821918</v>
      </c>
      <c r="J67" s="11">
        <v>25</v>
      </c>
      <c r="K67" s="87">
        <v>0.05</v>
      </c>
      <c r="L67" s="88">
        <f t="shared" si="9"/>
        <v>3.7999999999999999E-2</v>
      </c>
      <c r="M67" s="249">
        <v>762479</v>
      </c>
      <c r="N67" s="249">
        <v>59680.09</v>
      </c>
      <c r="O67" s="89">
        <v>0.1</v>
      </c>
      <c r="P67" s="239">
        <f t="shared" si="10"/>
        <v>838726.9</v>
      </c>
      <c r="Q67" s="238">
        <f t="shared" si="11"/>
        <v>327710.1318263014</v>
      </c>
      <c r="R67" s="238">
        <f t="shared" si="12"/>
        <v>511016.76817369863</v>
      </c>
      <c r="S67" s="89">
        <v>0.05</v>
      </c>
      <c r="T67" s="238">
        <f t="shared" si="13"/>
        <v>485465.92976501369</v>
      </c>
    </row>
    <row r="68" spans="2:20" x14ac:dyDescent="0.25">
      <c r="B68" s="254"/>
      <c r="C68" s="11">
        <v>64</v>
      </c>
      <c r="D68" s="255" t="s">
        <v>2518</v>
      </c>
      <c r="E68" s="11"/>
      <c r="F68" s="11"/>
      <c r="G68" s="152">
        <v>40729</v>
      </c>
      <c r="H68" s="58">
        <v>44482</v>
      </c>
      <c r="I68" s="5">
        <f t="shared" si="8"/>
        <v>10.282191780821918</v>
      </c>
      <c r="J68" s="11">
        <v>25</v>
      </c>
      <c r="K68" s="87">
        <v>0.05</v>
      </c>
      <c r="L68" s="88">
        <f t="shared" si="9"/>
        <v>3.7999999999999999E-2</v>
      </c>
      <c r="M68" s="249">
        <v>2839575</v>
      </c>
      <c r="N68" s="249">
        <v>218275.52</v>
      </c>
      <c r="O68" s="89">
        <v>0.1</v>
      </c>
      <c r="P68" s="239">
        <f t="shared" si="10"/>
        <v>3123532.5000000005</v>
      </c>
      <c r="Q68" s="238">
        <f t="shared" si="11"/>
        <v>1220436.8875479454</v>
      </c>
      <c r="R68" s="238">
        <f t="shared" si="12"/>
        <v>1903095.6124520551</v>
      </c>
      <c r="S68" s="89">
        <v>0.05</v>
      </c>
      <c r="T68" s="238">
        <f t="shared" si="13"/>
        <v>1807940.8318294522</v>
      </c>
    </row>
    <row r="69" spans="2:20" x14ac:dyDescent="0.25">
      <c r="B69" s="254"/>
      <c r="C69" s="11">
        <v>65</v>
      </c>
      <c r="D69" s="255" t="s">
        <v>2518</v>
      </c>
      <c r="E69" s="11"/>
      <c r="F69" s="11"/>
      <c r="G69" s="152">
        <v>40729</v>
      </c>
      <c r="H69" s="58">
        <v>44482</v>
      </c>
      <c r="I69" s="5">
        <f t="shared" si="8"/>
        <v>10.282191780821918</v>
      </c>
      <c r="J69" s="11">
        <v>25</v>
      </c>
      <c r="K69" s="87">
        <v>0.05</v>
      </c>
      <c r="L69" s="88">
        <f t="shared" si="9"/>
        <v>3.7999999999999999E-2</v>
      </c>
      <c r="M69" s="249">
        <v>1199839</v>
      </c>
      <c r="N69" s="249">
        <v>93912.78</v>
      </c>
      <c r="O69" s="89">
        <v>0.1</v>
      </c>
      <c r="P69" s="239">
        <f t="shared" si="10"/>
        <v>1319822.9000000001</v>
      </c>
      <c r="Q69" s="238">
        <f t="shared" si="11"/>
        <v>515685.5426317809</v>
      </c>
      <c r="R69" s="238">
        <f t="shared" si="12"/>
        <v>804137.35736821918</v>
      </c>
      <c r="S69" s="89">
        <v>0.05</v>
      </c>
      <c r="T69" s="238">
        <f t="shared" si="13"/>
        <v>763930.48949980817</v>
      </c>
    </row>
    <row r="70" spans="2:20" x14ac:dyDescent="0.25">
      <c r="B70" s="254"/>
      <c r="C70" s="11">
        <v>66</v>
      </c>
      <c r="D70" s="255" t="s">
        <v>2518</v>
      </c>
      <c r="E70" s="11"/>
      <c r="F70" s="11"/>
      <c r="G70" s="152">
        <v>40999</v>
      </c>
      <c r="H70" s="58">
        <v>44482</v>
      </c>
      <c r="I70" s="5">
        <f t="shared" si="8"/>
        <v>9.5424657534246577</v>
      </c>
      <c r="J70" s="11">
        <v>25</v>
      </c>
      <c r="K70" s="87">
        <v>0.05</v>
      </c>
      <c r="L70" s="88">
        <f t="shared" si="9"/>
        <v>3.7999999999999999E-2</v>
      </c>
      <c r="M70" s="249">
        <v>279359</v>
      </c>
      <c r="N70" s="249">
        <v>41624.44</v>
      </c>
      <c r="O70" s="89">
        <v>0.1</v>
      </c>
      <c r="P70" s="239">
        <f t="shared" si="10"/>
        <v>307294.90000000002</v>
      </c>
      <c r="Q70" s="238">
        <f t="shared" si="11"/>
        <v>111429.34025917809</v>
      </c>
      <c r="R70" s="238">
        <f t="shared" si="12"/>
        <v>195865.55974082195</v>
      </c>
      <c r="S70" s="89">
        <v>0.05</v>
      </c>
      <c r="T70" s="238">
        <f t="shared" si="13"/>
        <v>186072.28175378084</v>
      </c>
    </row>
    <row r="71" spans="2:20" x14ac:dyDescent="0.25">
      <c r="B71" s="254"/>
      <c r="C71" s="11">
        <v>67</v>
      </c>
      <c r="D71" s="255" t="s">
        <v>2518</v>
      </c>
      <c r="E71" s="11"/>
      <c r="F71" s="11"/>
      <c r="G71" s="152">
        <v>40729</v>
      </c>
      <c r="H71" s="58">
        <v>44482</v>
      </c>
      <c r="I71" s="5">
        <f t="shared" si="8"/>
        <v>10.282191780821918</v>
      </c>
      <c r="J71" s="11">
        <v>25</v>
      </c>
      <c r="K71" s="87">
        <v>0.05</v>
      </c>
      <c r="L71" s="88">
        <f t="shared" si="9"/>
        <v>3.7999999999999999E-2</v>
      </c>
      <c r="M71" s="249">
        <v>89300</v>
      </c>
      <c r="N71" s="249">
        <v>6989.6</v>
      </c>
      <c r="O71" s="89">
        <v>0.1</v>
      </c>
      <c r="P71" s="239">
        <f t="shared" si="10"/>
        <v>98230.000000000015</v>
      </c>
      <c r="Q71" s="238">
        <f t="shared" si="11"/>
        <v>38380.748547945208</v>
      </c>
      <c r="R71" s="238">
        <f t="shared" si="12"/>
        <v>59849.251452054807</v>
      </c>
      <c r="S71" s="89">
        <v>0.05</v>
      </c>
      <c r="T71" s="238">
        <f t="shared" si="13"/>
        <v>56856.788879452062</v>
      </c>
    </row>
    <row r="72" spans="2:20" x14ac:dyDescent="0.25">
      <c r="B72" s="254"/>
      <c r="C72" s="11">
        <v>68</v>
      </c>
      <c r="D72" s="255" t="s">
        <v>2518</v>
      </c>
      <c r="E72" s="11"/>
      <c r="F72" s="11"/>
      <c r="G72" s="152">
        <v>40746</v>
      </c>
      <c r="H72" s="58">
        <v>44482</v>
      </c>
      <c r="I72" s="5">
        <f t="shared" ref="I72:I135" si="14">(H72-G72)/365</f>
        <v>10.235616438356164</v>
      </c>
      <c r="J72" s="11">
        <v>25</v>
      </c>
      <c r="K72" s="87">
        <v>0.05</v>
      </c>
      <c r="L72" s="88">
        <f t="shared" ref="L72:L135" si="15">(1-K72)/J72</f>
        <v>3.7999999999999999E-2</v>
      </c>
      <c r="M72" s="249">
        <v>47478</v>
      </c>
      <c r="N72" s="249">
        <v>3719.79</v>
      </c>
      <c r="O72" s="89">
        <v>0.1</v>
      </c>
      <c r="P72" s="239">
        <f t="shared" ref="P72:P135" si="16">M72*(1+O72)</f>
        <v>52225.8</v>
      </c>
      <c r="Q72" s="238">
        <f t="shared" ref="Q72:Q135" si="17">P72*L72*I72</f>
        <v>20313.403765479452</v>
      </c>
      <c r="R72" s="238">
        <f t="shared" ref="R72:R135" si="18">MAX(P72-Q72,0)</f>
        <v>31912.396234520551</v>
      </c>
      <c r="S72" s="89">
        <v>0.05</v>
      </c>
      <c r="T72" s="238">
        <f t="shared" ref="T72:T135" si="19">IF(N72&lt;=0,0,IF(R72&gt;P72*5%,R72*(1-S72),P72*5%))</f>
        <v>30316.776422794523</v>
      </c>
    </row>
    <row r="73" spans="2:20" x14ac:dyDescent="0.25">
      <c r="B73" s="254"/>
      <c r="C73" s="11">
        <v>69</v>
      </c>
      <c r="D73" s="255" t="s">
        <v>2518</v>
      </c>
      <c r="E73" s="11"/>
      <c r="F73" s="11"/>
      <c r="G73" s="152">
        <v>40947</v>
      </c>
      <c r="H73" s="58">
        <v>44482</v>
      </c>
      <c r="I73" s="5">
        <f t="shared" si="14"/>
        <v>9.6849315068493151</v>
      </c>
      <c r="J73" s="11">
        <v>25</v>
      </c>
      <c r="K73" s="87">
        <v>0.05</v>
      </c>
      <c r="L73" s="88">
        <f t="shared" si="15"/>
        <v>3.7999999999999999E-2</v>
      </c>
      <c r="M73" s="249">
        <v>0</v>
      </c>
      <c r="N73" s="249">
        <v>0</v>
      </c>
      <c r="O73" s="89">
        <v>0.1</v>
      </c>
      <c r="P73" s="239">
        <f t="shared" si="16"/>
        <v>0</v>
      </c>
      <c r="Q73" s="238">
        <f t="shared" si="17"/>
        <v>0</v>
      </c>
      <c r="R73" s="238">
        <f t="shared" si="18"/>
        <v>0</v>
      </c>
      <c r="S73" s="89">
        <v>0.05</v>
      </c>
      <c r="T73" s="238">
        <f t="shared" si="19"/>
        <v>0</v>
      </c>
    </row>
    <row r="74" spans="2:20" x14ac:dyDescent="0.25">
      <c r="B74" s="254"/>
      <c r="C74" s="11">
        <v>70</v>
      </c>
      <c r="D74" s="255" t="s">
        <v>2518</v>
      </c>
      <c r="E74" s="11"/>
      <c r="F74" s="11"/>
      <c r="G74" s="152">
        <v>40999</v>
      </c>
      <c r="H74" s="58">
        <v>44482</v>
      </c>
      <c r="I74" s="5">
        <f t="shared" si="14"/>
        <v>9.5424657534246577</v>
      </c>
      <c r="J74" s="11">
        <v>25</v>
      </c>
      <c r="K74" s="87">
        <v>0.05</v>
      </c>
      <c r="L74" s="88">
        <f t="shared" si="15"/>
        <v>3.7999999999999999E-2</v>
      </c>
      <c r="M74" s="249">
        <v>199533</v>
      </c>
      <c r="N74" s="249">
        <v>29730.400000000001</v>
      </c>
      <c r="O74" s="89">
        <v>0.1</v>
      </c>
      <c r="P74" s="239">
        <f t="shared" si="16"/>
        <v>219486.30000000002</v>
      </c>
      <c r="Q74" s="238">
        <f t="shared" si="17"/>
        <v>79588.739041643843</v>
      </c>
      <c r="R74" s="238">
        <f t="shared" si="18"/>
        <v>139897.56095835619</v>
      </c>
      <c r="S74" s="89">
        <v>0.05</v>
      </c>
      <c r="T74" s="238">
        <f t="shared" si="19"/>
        <v>132902.68291043837</v>
      </c>
    </row>
    <row r="75" spans="2:20" x14ac:dyDescent="0.25">
      <c r="B75" s="254"/>
      <c r="C75" s="11">
        <v>71</v>
      </c>
      <c r="D75" s="255" t="s">
        <v>2519</v>
      </c>
      <c r="E75" s="11"/>
      <c r="F75" s="11"/>
      <c r="G75" s="152">
        <v>41253</v>
      </c>
      <c r="H75" s="58">
        <v>44482</v>
      </c>
      <c r="I75" s="5">
        <f t="shared" si="14"/>
        <v>8.8465753424657532</v>
      </c>
      <c r="J75" s="11">
        <v>6</v>
      </c>
      <c r="K75" s="87">
        <v>0.05</v>
      </c>
      <c r="L75" s="88">
        <f t="shared" si="15"/>
        <v>0.15833333333333333</v>
      </c>
      <c r="M75" s="249">
        <v>84000</v>
      </c>
      <c r="N75" s="249">
        <v>18333.07</v>
      </c>
      <c r="O75" s="89">
        <v>0.09</v>
      </c>
      <c r="P75" s="239">
        <f t="shared" si="16"/>
        <v>91560</v>
      </c>
      <c r="Q75" s="238">
        <f t="shared" si="17"/>
        <v>128248.80273972603</v>
      </c>
      <c r="R75" s="238">
        <f t="shared" si="18"/>
        <v>0</v>
      </c>
      <c r="S75" s="89">
        <v>0.05</v>
      </c>
      <c r="T75" s="238">
        <f t="shared" si="19"/>
        <v>4578</v>
      </c>
    </row>
    <row r="76" spans="2:20" x14ac:dyDescent="0.25">
      <c r="B76" s="254"/>
      <c r="C76" s="11">
        <v>72</v>
      </c>
      <c r="D76" s="255" t="s">
        <v>2518</v>
      </c>
      <c r="E76" s="11"/>
      <c r="F76" s="11"/>
      <c r="G76" s="152">
        <v>41080</v>
      </c>
      <c r="H76" s="58">
        <v>44482</v>
      </c>
      <c r="I76" s="5">
        <f t="shared" si="14"/>
        <v>9.3205479452054796</v>
      </c>
      <c r="J76" s="11">
        <v>25</v>
      </c>
      <c r="K76" s="87">
        <v>0.05</v>
      </c>
      <c r="L76" s="88">
        <f t="shared" si="15"/>
        <v>3.7999999999999999E-2</v>
      </c>
      <c r="M76" s="249">
        <v>19948</v>
      </c>
      <c r="N76" s="249">
        <v>3463.55</v>
      </c>
      <c r="O76" s="89">
        <v>0.1</v>
      </c>
      <c r="P76" s="239">
        <f t="shared" si="16"/>
        <v>21942.800000000003</v>
      </c>
      <c r="Q76" s="238">
        <f t="shared" si="17"/>
        <v>7771.718939178083</v>
      </c>
      <c r="R76" s="238">
        <f t="shared" si="18"/>
        <v>14171.08106082192</v>
      </c>
      <c r="S76" s="89">
        <v>0.05</v>
      </c>
      <c r="T76" s="238">
        <f t="shared" si="19"/>
        <v>13462.527007780824</v>
      </c>
    </row>
    <row r="77" spans="2:20" x14ac:dyDescent="0.25">
      <c r="B77" s="254"/>
      <c r="C77" s="11">
        <v>73</v>
      </c>
      <c r="D77" s="255" t="s">
        <v>2518</v>
      </c>
      <c r="E77" s="11"/>
      <c r="F77" s="11"/>
      <c r="G77" s="152">
        <v>41075</v>
      </c>
      <c r="H77" s="58">
        <v>44482</v>
      </c>
      <c r="I77" s="5">
        <f t="shared" si="14"/>
        <v>9.3342465753424655</v>
      </c>
      <c r="J77" s="11">
        <v>25</v>
      </c>
      <c r="K77" s="87">
        <v>0.05</v>
      </c>
      <c r="L77" s="88">
        <f t="shared" si="15"/>
        <v>3.7999999999999999E-2</v>
      </c>
      <c r="M77" s="249">
        <v>52400</v>
      </c>
      <c r="N77" s="249">
        <v>9093.2900000000009</v>
      </c>
      <c r="O77" s="89">
        <v>0.1</v>
      </c>
      <c r="P77" s="239">
        <f t="shared" si="16"/>
        <v>57640.000000000007</v>
      </c>
      <c r="Q77" s="238">
        <f t="shared" si="17"/>
        <v>20444.986958904112</v>
      </c>
      <c r="R77" s="238">
        <f t="shared" si="18"/>
        <v>37195.013041095895</v>
      </c>
      <c r="S77" s="89">
        <v>0.05</v>
      </c>
      <c r="T77" s="238">
        <f t="shared" si="19"/>
        <v>35335.262389041098</v>
      </c>
    </row>
    <row r="78" spans="2:20" x14ac:dyDescent="0.25">
      <c r="B78" s="254"/>
      <c r="C78" s="11">
        <v>74</v>
      </c>
      <c r="D78" s="255" t="s">
        <v>2518</v>
      </c>
      <c r="E78" s="11"/>
      <c r="F78" s="11"/>
      <c r="G78" s="152">
        <v>41064</v>
      </c>
      <c r="H78" s="58">
        <v>44482</v>
      </c>
      <c r="I78" s="5">
        <f t="shared" si="14"/>
        <v>9.3643835616438356</v>
      </c>
      <c r="J78" s="11">
        <v>25</v>
      </c>
      <c r="K78" s="87">
        <v>0.05</v>
      </c>
      <c r="L78" s="88">
        <f t="shared" si="15"/>
        <v>3.7999999999999999E-2</v>
      </c>
      <c r="M78" s="249">
        <v>14872</v>
      </c>
      <c r="N78" s="249">
        <v>2577.7399999999998</v>
      </c>
      <c r="O78" s="89">
        <v>0.1</v>
      </c>
      <c r="P78" s="239">
        <f t="shared" si="16"/>
        <v>16359.2</v>
      </c>
      <c r="Q78" s="238">
        <f t="shared" si="17"/>
        <v>5821.3652953424653</v>
      </c>
      <c r="R78" s="238">
        <f t="shared" si="18"/>
        <v>10537.834704657536</v>
      </c>
      <c r="S78" s="89">
        <v>0.05</v>
      </c>
      <c r="T78" s="238">
        <f t="shared" si="19"/>
        <v>10010.942969424659</v>
      </c>
    </row>
    <row r="79" spans="2:20" x14ac:dyDescent="0.25">
      <c r="B79" s="254"/>
      <c r="C79" s="11">
        <v>75</v>
      </c>
      <c r="D79" s="255" t="s">
        <v>2518</v>
      </c>
      <c r="E79" s="11"/>
      <c r="F79" s="11"/>
      <c r="G79" s="152">
        <v>41217</v>
      </c>
      <c r="H79" s="58">
        <v>44482</v>
      </c>
      <c r="I79" s="5">
        <f t="shared" si="14"/>
        <v>8.9452054794520546</v>
      </c>
      <c r="J79" s="11">
        <v>25</v>
      </c>
      <c r="K79" s="87">
        <v>0.05</v>
      </c>
      <c r="L79" s="88">
        <f t="shared" si="15"/>
        <v>3.7999999999999999E-2</v>
      </c>
      <c r="M79" s="249">
        <v>14630</v>
      </c>
      <c r="N79" s="249">
        <v>3115.09</v>
      </c>
      <c r="O79" s="89">
        <v>0.1</v>
      </c>
      <c r="P79" s="239">
        <f t="shared" si="16"/>
        <v>16093.000000000002</v>
      </c>
      <c r="Q79" s="238">
        <f t="shared" si="17"/>
        <v>5470.2972876712338</v>
      </c>
      <c r="R79" s="238">
        <f t="shared" si="18"/>
        <v>10622.702712328768</v>
      </c>
      <c r="S79" s="89">
        <v>0.05</v>
      </c>
      <c r="T79" s="238">
        <f t="shared" si="19"/>
        <v>10091.567576712328</v>
      </c>
    </row>
    <row r="80" spans="2:20" x14ac:dyDescent="0.25">
      <c r="B80" s="254"/>
      <c r="C80" s="11">
        <v>76</v>
      </c>
      <c r="D80" s="255" t="s">
        <v>2518</v>
      </c>
      <c r="E80" s="11"/>
      <c r="F80" s="11"/>
      <c r="G80" s="152">
        <v>41256</v>
      </c>
      <c r="H80" s="58">
        <v>44482</v>
      </c>
      <c r="I80" s="5">
        <f t="shared" si="14"/>
        <v>8.838356164383562</v>
      </c>
      <c r="J80" s="11">
        <v>25</v>
      </c>
      <c r="K80" s="87">
        <v>0.05</v>
      </c>
      <c r="L80" s="88">
        <f t="shared" si="15"/>
        <v>3.7999999999999999E-2</v>
      </c>
      <c r="M80" s="249">
        <v>21450</v>
      </c>
      <c r="N80" s="249">
        <v>4736.8500000000004</v>
      </c>
      <c r="O80" s="89">
        <v>0.1</v>
      </c>
      <c r="P80" s="239">
        <f t="shared" si="16"/>
        <v>23595.000000000004</v>
      </c>
      <c r="Q80" s="238">
        <f t="shared" si="17"/>
        <v>7924.5585205479465</v>
      </c>
      <c r="R80" s="238">
        <f t="shared" si="18"/>
        <v>15670.441479452056</v>
      </c>
      <c r="S80" s="89">
        <v>0.05</v>
      </c>
      <c r="T80" s="238">
        <f t="shared" si="19"/>
        <v>14886.919405479453</v>
      </c>
    </row>
    <row r="81" spans="2:20" x14ac:dyDescent="0.25">
      <c r="B81" s="254"/>
      <c r="C81" s="11">
        <v>77</v>
      </c>
      <c r="D81" s="255" t="s">
        <v>2520</v>
      </c>
      <c r="E81" s="11"/>
      <c r="F81" s="11"/>
      <c r="G81" s="152">
        <v>41253</v>
      </c>
      <c r="H81" s="58">
        <v>44482</v>
      </c>
      <c r="I81" s="5">
        <f t="shared" si="14"/>
        <v>8.8465753424657532</v>
      </c>
      <c r="J81" s="11">
        <v>25</v>
      </c>
      <c r="K81" s="87">
        <v>0.05</v>
      </c>
      <c r="L81" s="88">
        <f t="shared" si="15"/>
        <v>3.7999999999999999E-2</v>
      </c>
      <c r="M81" s="249">
        <v>94577</v>
      </c>
      <c r="N81" s="249">
        <v>20878.41</v>
      </c>
      <c r="O81" s="89">
        <v>0.1</v>
      </c>
      <c r="P81" s="239">
        <f t="shared" si="16"/>
        <v>104034.70000000001</v>
      </c>
      <c r="Q81" s="238">
        <f t="shared" si="17"/>
        <v>34973.330847671234</v>
      </c>
      <c r="R81" s="238">
        <f t="shared" si="18"/>
        <v>69061.369152328785</v>
      </c>
      <c r="S81" s="89">
        <v>0.05</v>
      </c>
      <c r="T81" s="238">
        <f t="shared" si="19"/>
        <v>65608.300694712336</v>
      </c>
    </row>
    <row r="82" spans="2:20" x14ac:dyDescent="0.25">
      <c r="B82" s="254"/>
      <c r="C82" s="11">
        <v>78</v>
      </c>
      <c r="D82" s="255" t="s">
        <v>2518</v>
      </c>
      <c r="E82" s="11"/>
      <c r="F82" s="11"/>
      <c r="G82" s="152">
        <v>41338</v>
      </c>
      <c r="H82" s="58">
        <v>44482</v>
      </c>
      <c r="I82" s="5">
        <f t="shared" si="14"/>
        <v>8.6136986301369856</v>
      </c>
      <c r="J82" s="11">
        <v>25</v>
      </c>
      <c r="K82" s="87">
        <v>0.05</v>
      </c>
      <c r="L82" s="88">
        <f t="shared" si="15"/>
        <v>3.7999999999999999E-2</v>
      </c>
      <c r="M82" s="249">
        <v>11553</v>
      </c>
      <c r="N82" s="249">
        <v>0</v>
      </c>
      <c r="O82" s="89">
        <v>0.1</v>
      </c>
      <c r="P82" s="239">
        <f t="shared" si="16"/>
        <v>12708.300000000001</v>
      </c>
      <c r="Q82" s="238">
        <f t="shared" si="17"/>
        <v>4159.6877194520548</v>
      </c>
      <c r="R82" s="238">
        <f t="shared" si="18"/>
        <v>8548.6122805479463</v>
      </c>
      <c r="S82" s="89">
        <v>0.05</v>
      </c>
      <c r="T82" s="238">
        <f t="shared" si="19"/>
        <v>0</v>
      </c>
    </row>
    <row r="83" spans="2:20" x14ac:dyDescent="0.25">
      <c r="B83" s="254"/>
      <c r="C83" s="11">
        <v>79</v>
      </c>
      <c r="D83" s="255" t="s">
        <v>2518</v>
      </c>
      <c r="E83" s="11"/>
      <c r="F83" s="11"/>
      <c r="G83" s="152">
        <v>41344</v>
      </c>
      <c r="H83" s="58">
        <v>44482</v>
      </c>
      <c r="I83" s="5">
        <f t="shared" si="14"/>
        <v>8.5972602739726032</v>
      </c>
      <c r="J83" s="11">
        <v>25</v>
      </c>
      <c r="K83" s="87">
        <v>0.05</v>
      </c>
      <c r="L83" s="88">
        <f t="shared" si="15"/>
        <v>3.7999999999999999E-2</v>
      </c>
      <c r="M83" s="249">
        <v>0</v>
      </c>
      <c r="N83" s="249">
        <v>0</v>
      </c>
      <c r="O83" s="89">
        <v>0.1</v>
      </c>
      <c r="P83" s="239">
        <f t="shared" si="16"/>
        <v>0</v>
      </c>
      <c r="Q83" s="238">
        <f t="shared" si="17"/>
        <v>0</v>
      </c>
      <c r="R83" s="238">
        <f t="shared" si="18"/>
        <v>0</v>
      </c>
      <c r="S83" s="89">
        <v>0.05</v>
      </c>
      <c r="T83" s="238">
        <f t="shared" si="19"/>
        <v>0</v>
      </c>
    </row>
    <row r="84" spans="2:20" x14ac:dyDescent="0.25">
      <c r="B84" s="254"/>
      <c r="C84" s="11">
        <v>80</v>
      </c>
      <c r="D84" s="255" t="s">
        <v>2518</v>
      </c>
      <c r="E84" s="11"/>
      <c r="F84" s="11"/>
      <c r="G84" s="152">
        <v>41341</v>
      </c>
      <c r="H84" s="58">
        <v>44482</v>
      </c>
      <c r="I84" s="5">
        <f t="shared" si="14"/>
        <v>8.6054794520547944</v>
      </c>
      <c r="J84" s="11">
        <v>25</v>
      </c>
      <c r="K84" s="87">
        <v>0.05</v>
      </c>
      <c r="L84" s="88">
        <f t="shared" si="15"/>
        <v>3.7999999999999999E-2</v>
      </c>
      <c r="M84" s="249">
        <v>19551</v>
      </c>
      <c r="N84" s="249">
        <v>0</v>
      </c>
      <c r="O84" s="89">
        <v>0.1</v>
      </c>
      <c r="P84" s="239">
        <f t="shared" si="16"/>
        <v>21506.100000000002</v>
      </c>
      <c r="Q84" s="238">
        <f t="shared" si="17"/>
        <v>7032.6714624657534</v>
      </c>
      <c r="R84" s="238">
        <f t="shared" si="18"/>
        <v>14473.428537534248</v>
      </c>
      <c r="S84" s="89">
        <v>0.05</v>
      </c>
      <c r="T84" s="238">
        <f t="shared" si="19"/>
        <v>0</v>
      </c>
    </row>
    <row r="85" spans="2:20" x14ac:dyDescent="0.25">
      <c r="B85" s="254"/>
      <c r="C85" s="11">
        <v>81</v>
      </c>
      <c r="D85" s="255" t="s">
        <v>2518</v>
      </c>
      <c r="E85" s="11"/>
      <c r="F85" s="11"/>
      <c r="G85" s="152">
        <v>41352</v>
      </c>
      <c r="H85" s="58">
        <v>44482</v>
      </c>
      <c r="I85" s="5">
        <f t="shared" si="14"/>
        <v>8.5753424657534243</v>
      </c>
      <c r="J85" s="11">
        <v>25</v>
      </c>
      <c r="K85" s="87">
        <v>0.05</v>
      </c>
      <c r="L85" s="88">
        <f t="shared" si="15"/>
        <v>3.7999999999999999E-2</v>
      </c>
      <c r="M85" s="249">
        <v>26465</v>
      </c>
      <c r="N85" s="249">
        <v>0</v>
      </c>
      <c r="O85" s="89">
        <v>0.1</v>
      </c>
      <c r="P85" s="239">
        <f t="shared" si="16"/>
        <v>29111.500000000004</v>
      </c>
      <c r="Q85" s="238">
        <f t="shared" si="17"/>
        <v>9486.3611232876719</v>
      </c>
      <c r="R85" s="238">
        <f t="shared" si="18"/>
        <v>19625.138876712332</v>
      </c>
      <c r="S85" s="89">
        <v>0.05</v>
      </c>
      <c r="T85" s="238">
        <f t="shared" si="19"/>
        <v>0</v>
      </c>
    </row>
    <row r="86" spans="2:20" x14ac:dyDescent="0.25">
      <c r="B86" s="254"/>
      <c r="C86" s="11">
        <v>82</v>
      </c>
      <c r="D86" s="255" t="s">
        <v>2521</v>
      </c>
      <c r="E86" s="11"/>
      <c r="F86" s="11"/>
      <c r="G86" s="152">
        <v>41036</v>
      </c>
      <c r="H86" s="58">
        <v>44482</v>
      </c>
      <c r="I86" s="5">
        <f t="shared" si="14"/>
        <v>9.4410958904109581</v>
      </c>
      <c r="J86" s="11">
        <v>5</v>
      </c>
      <c r="K86" s="87">
        <v>0.05</v>
      </c>
      <c r="L86" s="88">
        <f t="shared" si="15"/>
        <v>0.19</v>
      </c>
      <c r="M86" s="249">
        <v>19000</v>
      </c>
      <c r="N86" s="249">
        <v>0</v>
      </c>
      <c r="O86" s="89">
        <v>0.09</v>
      </c>
      <c r="P86" s="239">
        <f t="shared" si="16"/>
        <v>20710</v>
      </c>
      <c r="Q86" s="238">
        <f t="shared" si="17"/>
        <v>37149.768219178077</v>
      </c>
      <c r="R86" s="238">
        <f t="shared" si="18"/>
        <v>0</v>
      </c>
      <c r="S86" s="89">
        <v>0.05</v>
      </c>
      <c r="T86" s="238">
        <f t="shared" si="19"/>
        <v>0</v>
      </c>
    </row>
    <row r="87" spans="2:20" x14ac:dyDescent="0.25">
      <c r="B87" s="254"/>
      <c r="C87" s="11">
        <v>83</v>
      </c>
      <c r="D87" s="255" t="s">
        <v>2522</v>
      </c>
      <c r="E87" s="11"/>
      <c r="F87" s="11"/>
      <c r="G87" s="152">
        <v>41074</v>
      </c>
      <c r="H87" s="58">
        <v>44482</v>
      </c>
      <c r="I87" s="5">
        <f t="shared" si="14"/>
        <v>9.3369863013698637</v>
      </c>
      <c r="J87" s="11">
        <v>5</v>
      </c>
      <c r="K87" s="87">
        <v>0.05</v>
      </c>
      <c r="L87" s="88">
        <f t="shared" si="15"/>
        <v>0.19</v>
      </c>
      <c r="M87" s="249">
        <v>3700</v>
      </c>
      <c r="N87" s="249">
        <v>0</v>
      </c>
      <c r="O87" s="89">
        <v>0.09</v>
      </c>
      <c r="P87" s="239">
        <f t="shared" si="16"/>
        <v>4033.0000000000005</v>
      </c>
      <c r="Q87" s="238">
        <f t="shared" si="17"/>
        <v>7154.6524931506865</v>
      </c>
      <c r="R87" s="238">
        <f t="shared" si="18"/>
        <v>0</v>
      </c>
      <c r="S87" s="89">
        <v>0.05</v>
      </c>
      <c r="T87" s="238">
        <f t="shared" si="19"/>
        <v>0</v>
      </c>
    </row>
    <row r="88" spans="2:20" x14ac:dyDescent="0.25">
      <c r="B88" s="254"/>
      <c r="C88" s="11">
        <v>84</v>
      </c>
      <c r="D88" s="255" t="s">
        <v>2523</v>
      </c>
      <c r="E88" s="11"/>
      <c r="F88" s="11"/>
      <c r="G88" s="152">
        <v>41421</v>
      </c>
      <c r="H88" s="58">
        <v>44482</v>
      </c>
      <c r="I88" s="5">
        <f t="shared" si="14"/>
        <v>8.3863013698630144</v>
      </c>
      <c r="J88" s="11">
        <v>6</v>
      </c>
      <c r="K88" s="87">
        <v>0.05</v>
      </c>
      <c r="L88" s="88">
        <f t="shared" si="15"/>
        <v>0.15833333333333333</v>
      </c>
      <c r="M88" s="249">
        <v>128400</v>
      </c>
      <c r="N88" s="249">
        <v>33114.78</v>
      </c>
      <c r="O88" s="89">
        <v>0.1</v>
      </c>
      <c r="P88" s="239">
        <f t="shared" si="16"/>
        <v>141240</v>
      </c>
      <c r="Q88" s="238">
        <f t="shared" si="17"/>
        <v>187542.85753424661</v>
      </c>
      <c r="R88" s="238">
        <f t="shared" si="18"/>
        <v>0</v>
      </c>
      <c r="S88" s="89">
        <v>0.05</v>
      </c>
      <c r="T88" s="238">
        <f t="shared" si="19"/>
        <v>7062</v>
      </c>
    </row>
    <row r="89" spans="2:20" x14ac:dyDescent="0.25">
      <c r="B89" s="254"/>
      <c r="C89" s="11">
        <v>85</v>
      </c>
      <c r="D89" s="255" t="s">
        <v>2524</v>
      </c>
      <c r="E89" s="11"/>
      <c r="F89" s="11"/>
      <c r="G89" s="152">
        <v>41425</v>
      </c>
      <c r="H89" s="58">
        <v>44482</v>
      </c>
      <c r="I89" s="5">
        <f t="shared" si="14"/>
        <v>8.375342465753425</v>
      </c>
      <c r="J89" s="11">
        <v>6</v>
      </c>
      <c r="K89" s="87">
        <v>0.05</v>
      </c>
      <c r="L89" s="88">
        <f t="shared" si="15"/>
        <v>0.15833333333333333</v>
      </c>
      <c r="M89" s="249">
        <v>15120</v>
      </c>
      <c r="N89" s="249">
        <v>3899.49</v>
      </c>
      <c r="O89" s="89">
        <v>0.1</v>
      </c>
      <c r="P89" s="239">
        <f t="shared" si="16"/>
        <v>16632</v>
      </c>
      <c r="Q89" s="238">
        <f t="shared" si="17"/>
        <v>22055.626849315071</v>
      </c>
      <c r="R89" s="238">
        <f t="shared" si="18"/>
        <v>0</v>
      </c>
      <c r="S89" s="89">
        <v>0.05</v>
      </c>
      <c r="T89" s="238">
        <f t="shared" si="19"/>
        <v>831.6</v>
      </c>
    </row>
    <row r="90" spans="2:20" x14ac:dyDescent="0.25">
      <c r="B90" s="254"/>
      <c r="C90" s="11">
        <v>86</v>
      </c>
      <c r="D90" s="255" t="s">
        <v>2525</v>
      </c>
      <c r="E90" s="11"/>
      <c r="F90" s="11"/>
      <c r="G90" s="152">
        <v>41475</v>
      </c>
      <c r="H90" s="58">
        <v>44482</v>
      </c>
      <c r="I90" s="5">
        <f t="shared" si="14"/>
        <v>8.2383561643835623</v>
      </c>
      <c r="J90" s="11">
        <v>6</v>
      </c>
      <c r="K90" s="87">
        <v>0.05</v>
      </c>
      <c r="L90" s="88">
        <f t="shared" si="15"/>
        <v>0.15833333333333333</v>
      </c>
      <c r="M90" s="249">
        <v>285600</v>
      </c>
      <c r="N90" s="249">
        <v>77801.88</v>
      </c>
      <c r="O90" s="89">
        <v>0.1</v>
      </c>
      <c r="P90" s="239">
        <f t="shared" si="16"/>
        <v>314160</v>
      </c>
      <c r="Q90" s="238">
        <f t="shared" si="17"/>
        <v>409792.31232876715</v>
      </c>
      <c r="R90" s="238">
        <f t="shared" si="18"/>
        <v>0</v>
      </c>
      <c r="S90" s="89">
        <v>0.05</v>
      </c>
      <c r="T90" s="238">
        <f t="shared" si="19"/>
        <v>15708</v>
      </c>
    </row>
    <row r="91" spans="2:20" x14ac:dyDescent="0.25">
      <c r="B91" s="254"/>
      <c r="C91" s="11">
        <v>87</v>
      </c>
      <c r="D91" s="255" t="s">
        <v>2525</v>
      </c>
      <c r="E91" s="11"/>
      <c r="F91" s="11"/>
      <c r="G91" s="152">
        <v>41475</v>
      </c>
      <c r="H91" s="58">
        <v>44482</v>
      </c>
      <c r="I91" s="5">
        <f t="shared" si="14"/>
        <v>8.2383561643835623</v>
      </c>
      <c r="J91" s="11">
        <v>6</v>
      </c>
      <c r="K91" s="87">
        <v>0.05</v>
      </c>
      <c r="L91" s="88">
        <f t="shared" si="15"/>
        <v>0.15833333333333333</v>
      </c>
      <c r="M91" s="249">
        <v>97800</v>
      </c>
      <c r="N91" s="249">
        <v>26642.25</v>
      </c>
      <c r="O91" s="89">
        <v>0.1</v>
      </c>
      <c r="P91" s="239">
        <f t="shared" si="16"/>
        <v>107580.00000000001</v>
      </c>
      <c r="Q91" s="238">
        <f t="shared" si="17"/>
        <v>140328.0397260274</v>
      </c>
      <c r="R91" s="238">
        <f t="shared" si="18"/>
        <v>0</v>
      </c>
      <c r="S91" s="89">
        <v>0.05</v>
      </c>
      <c r="T91" s="238">
        <f t="shared" si="19"/>
        <v>5379.0000000000009</v>
      </c>
    </row>
    <row r="92" spans="2:20" x14ac:dyDescent="0.25">
      <c r="B92" s="254"/>
      <c r="C92" s="11">
        <v>88</v>
      </c>
      <c r="D92" s="255" t="s">
        <v>2525</v>
      </c>
      <c r="E92" s="11"/>
      <c r="F92" s="11"/>
      <c r="G92" s="152">
        <v>41475</v>
      </c>
      <c r="H92" s="58">
        <v>44482</v>
      </c>
      <c r="I92" s="5">
        <f t="shared" si="14"/>
        <v>8.2383561643835623</v>
      </c>
      <c r="J92" s="11">
        <v>6</v>
      </c>
      <c r="K92" s="87">
        <v>0.05</v>
      </c>
      <c r="L92" s="88">
        <f t="shared" si="15"/>
        <v>0.15833333333333333</v>
      </c>
      <c r="M92" s="249">
        <v>144500</v>
      </c>
      <c r="N92" s="249">
        <v>39364.050000000003</v>
      </c>
      <c r="O92" s="89">
        <v>0.1</v>
      </c>
      <c r="P92" s="239">
        <f t="shared" si="16"/>
        <v>158950</v>
      </c>
      <c r="Q92" s="238">
        <f t="shared" si="17"/>
        <v>207335.39611872146</v>
      </c>
      <c r="R92" s="238">
        <f t="shared" si="18"/>
        <v>0</v>
      </c>
      <c r="S92" s="89">
        <v>0.05</v>
      </c>
      <c r="T92" s="238">
        <f t="shared" si="19"/>
        <v>7947.5</v>
      </c>
    </row>
    <row r="93" spans="2:20" x14ac:dyDescent="0.25">
      <c r="B93" s="254"/>
      <c r="C93" s="11">
        <v>89</v>
      </c>
      <c r="D93" s="255" t="s">
        <v>2526</v>
      </c>
      <c r="E93" s="11"/>
      <c r="F93" s="11"/>
      <c r="G93" s="152">
        <v>41482</v>
      </c>
      <c r="H93" s="58">
        <v>44482</v>
      </c>
      <c r="I93" s="5">
        <f t="shared" si="14"/>
        <v>8.2191780821917817</v>
      </c>
      <c r="J93" s="11">
        <v>6</v>
      </c>
      <c r="K93" s="87">
        <v>0.05</v>
      </c>
      <c r="L93" s="88">
        <f t="shared" si="15"/>
        <v>0.15833333333333333</v>
      </c>
      <c r="M93" s="249">
        <v>815000</v>
      </c>
      <c r="N93" s="249">
        <v>222018.67</v>
      </c>
      <c r="O93" s="89">
        <v>0.1</v>
      </c>
      <c r="P93" s="239">
        <f t="shared" si="16"/>
        <v>896500.00000000012</v>
      </c>
      <c r="Q93" s="238">
        <f t="shared" si="17"/>
        <v>1166678.0821917811</v>
      </c>
      <c r="R93" s="238">
        <f t="shared" si="18"/>
        <v>0</v>
      </c>
      <c r="S93" s="89">
        <v>0.05</v>
      </c>
      <c r="T93" s="238">
        <f t="shared" si="19"/>
        <v>44825.000000000007</v>
      </c>
    </row>
    <row r="94" spans="2:20" x14ac:dyDescent="0.25">
      <c r="B94" s="254"/>
      <c r="C94" s="11">
        <v>90</v>
      </c>
      <c r="D94" s="255" t="s">
        <v>2527</v>
      </c>
      <c r="E94" s="11"/>
      <c r="F94" s="11"/>
      <c r="G94" s="152">
        <v>41492</v>
      </c>
      <c r="H94" s="58">
        <v>44482</v>
      </c>
      <c r="I94" s="5">
        <f t="shared" si="14"/>
        <v>8.1917808219178081</v>
      </c>
      <c r="J94" s="11">
        <v>5</v>
      </c>
      <c r="K94" s="87">
        <v>0.05</v>
      </c>
      <c r="L94" s="88">
        <f t="shared" si="15"/>
        <v>0.19</v>
      </c>
      <c r="M94" s="249">
        <v>29789</v>
      </c>
      <c r="N94" s="249">
        <v>0</v>
      </c>
      <c r="O94" s="89">
        <v>0.1</v>
      </c>
      <c r="P94" s="239">
        <f t="shared" si="16"/>
        <v>32767.9</v>
      </c>
      <c r="Q94" s="238">
        <f t="shared" si="17"/>
        <v>51001.216410958907</v>
      </c>
      <c r="R94" s="238">
        <f t="shared" si="18"/>
        <v>0</v>
      </c>
      <c r="S94" s="89">
        <v>0.05</v>
      </c>
      <c r="T94" s="238">
        <f t="shared" si="19"/>
        <v>0</v>
      </c>
    </row>
    <row r="95" spans="2:20" x14ac:dyDescent="0.25">
      <c r="B95" s="254"/>
      <c r="C95" s="11">
        <v>91</v>
      </c>
      <c r="D95" s="255" t="s">
        <v>2528</v>
      </c>
      <c r="E95" s="11"/>
      <c r="F95" s="11"/>
      <c r="G95" s="152">
        <v>41517</v>
      </c>
      <c r="H95" s="58">
        <v>44482</v>
      </c>
      <c r="I95" s="5">
        <f t="shared" si="14"/>
        <v>8.1232876712328768</v>
      </c>
      <c r="J95" s="11">
        <v>5</v>
      </c>
      <c r="K95" s="87">
        <v>0.05</v>
      </c>
      <c r="L95" s="88">
        <f t="shared" si="15"/>
        <v>0.19</v>
      </c>
      <c r="M95" s="249">
        <v>218400</v>
      </c>
      <c r="N95" s="249">
        <v>61061</v>
      </c>
      <c r="O95" s="89">
        <v>0.1</v>
      </c>
      <c r="P95" s="239">
        <f t="shared" si="16"/>
        <v>240240.00000000003</v>
      </c>
      <c r="Q95" s="238">
        <f t="shared" si="17"/>
        <v>370792.33972602745</v>
      </c>
      <c r="R95" s="238">
        <f t="shared" si="18"/>
        <v>0</v>
      </c>
      <c r="S95" s="89">
        <v>0.05</v>
      </c>
      <c r="T95" s="238">
        <f t="shared" si="19"/>
        <v>12012.000000000002</v>
      </c>
    </row>
    <row r="96" spans="2:20" x14ac:dyDescent="0.25">
      <c r="B96" s="254"/>
      <c r="C96" s="11">
        <v>92</v>
      </c>
      <c r="D96" s="255" t="s">
        <v>2518</v>
      </c>
      <c r="E96" s="11"/>
      <c r="F96" s="11"/>
      <c r="G96" s="152">
        <v>41402</v>
      </c>
      <c r="H96" s="58">
        <v>44482</v>
      </c>
      <c r="I96" s="5">
        <f t="shared" si="14"/>
        <v>8.4383561643835616</v>
      </c>
      <c r="J96" s="11">
        <v>25</v>
      </c>
      <c r="K96" s="87">
        <v>0.05</v>
      </c>
      <c r="L96" s="88">
        <f t="shared" si="15"/>
        <v>3.7999999999999999E-2</v>
      </c>
      <c r="M96" s="249">
        <v>29263</v>
      </c>
      <c r="N96" s="249">
        <v>0</v>
      </c>
      <c r="O96" s="89">
        <v>0.1</v>
      </c>
      <c r="P96" s="239">
        <f t="shared" si="16"/>
        <v>32189.300000000003</v>
      </c>
      <c r="Q96" s="238">
        <f t="shared" si="17"/>
        <v>10321.741567123288</v>
      </c>
      <c r="R96" s="238">
        <f t="shared" si="18"/>
        <v>21867.558432876715</v>
      </c>
      <c r="S96" s="89">
        <v>0.05</v>
      </c>
      <c r="T96" s="238">
        <f t="shared" si="19"/>
        <v>0</v>
      </c>
    </row>
    <row r="97" spans="2:20" x14ac:dyDescent="0.25">
      <c r="B97" s="254"/>
      <c r="C97" s="11">
        <v>93</v>
      </c>
      <c r="D97" s="255" t="s">
        <v>2518</v>
      </c>
      <c r="E97" s="11"/>
      <c r="F97" s="11"/>
      <c r="G97" s="152">
        <v>41402</v>
      </c>
      <c r="H97" s="58">
        <v>44482</v>
      </c>
      <c r="I97" s="5">
        <f t="shared" si="14"/>
        <v>8.4383561643835616</v>
      </c>
      <c r="J97" s="11">
        <v>25</v>
      </c>
      <c r="K97" s="87">
        <v>0.05</v>
      </c>
      <c r="L97" s="88">
        <f t="shared" si="15"/>
        <v>3.7999999999999999E-2</v>
      </c>
      <c r="M97" s="249">
        <v>12358</v>
      </c>
      <c r="N97" s="249">
        <v>0</v>
      </c>
      <c r="O97" s="89">
        <v>0.1</v>
      </c>
      <c r="P97" s="239">
        <f t="shared" si="16"/>
        <v>13593.800000000001</v>
      </c>
      <c r="Q97" s="238">
        <f t="shared" si="17"/>
        <v>4358.954389041096</v>
      </c>
      <c r="R97" s="238">
        <f t="shared" si="18"/>
        <v>9234.845610958906</v>
      </c>
      <c r="S97" s="89">
        <v>0.05</v>
      </c>
      <c r="T97" s="238">
        <f t="shared" si="19"/>
        <v>0</v>
      </c>
    </row>
    <row r="98" spans="2:20" x14ac:dyDescent="0.25">
      <c r="B98" s="254"/>
      <c r="C98" s="11">
        <v>94</v>
      </c>
      <c r="D98" s="255" t="s">
        <v>2518</v>
      </c>
      <c r="E98" s="11"/>
      <c r="F98" s="11"/>
      <c r="G98" s="152">
        <v>41431</v>
      </c>
      <c r="H98" s="58">
        <v>44482</v>
      </c>
      <c r="I98" s="5">
        <f t="shared" si="14"/>
        <v>8.3589041095890408</v>
      </c>
      <c r="J98" s="11">
        <v>25</v>
      </c>
      <c r="K98" s="87">
        <v>0.05</v>
      </c>
      <c r="L98" s="88">
        <f t="shared" si="15"/>
        <v>3.7999999999999999E-2</v>
      </c>
      <c r="M98" s="249">
        <v>88800</v>
      </c>
      <c r="N98" s="249">
        <v>23548.82</v>
      </c>
      <c r="O98" s="89">
        <v>0.1</v>
      </c>
      <c r="P98" s="239">
        <f t="shared" si="16"/>
        <v>97680.000000000015</v>
      </c>
      <c r="Q98" s="238">
        <f t="shared" si="17"/>
        <v>31026.914630136991</v>
      </c>
      <c r="R98" s="238">
        <f t="shared" si="18"/>
        <v>66653.085369863024</v>
      </c>
      <c r="S98" s="89">
        <v>0.05</v>
      </c>
      <c r="T98" s="238">
        <f t="shared" si="19"/>
        <v>63320.431101369868</v>
      </c>
    </row>
    <row r="99" spans="2:20" x14ac:dyDescent="0.25">
      <c r="B99" s="254"/>
      <c r="C99" s="11">
        <v>95</v>
      </c>
      <c r="D99" s="255" t="s">
        <v>2518</v>
      </c>
      <c r="E99" s="11"/>
      <c r="F99" s="11"/>
      <c r="G99" s="152">
        <v>41510</v>
      </c>
      <c r="H99" s="58">
        <v>44482</v>
      </c>
      <c r="I99" s="5">
        <f t="shared" si="14"/>
        <v>8.1424657534246574</v>
      </c>
      <c r="J99" s="11">
        <v>25</v>
      </c>
      <c r="K99" s="87">
        <v>0.05</v>
      </c>
      <c r="L99" s="88">
        <f t="shared" si="15"/>
        <v>3.7999999999999999E-2</v>
      </c>
      <c r="M99" s="249">
        <v>10899</v>
      </c>
      <c r="N99" s="249">
        <v>0</v>
      </c>
      <c r="O99" s="89">
        <v>0.1</v>
      </c>
      <c r="P99" s="239">
        <f t="shared" si="16"/>
        <v>11988.900000000001</v>
      </c>
      <c r="Q99" s="238">
        <f t="shared" si="17"/>
        <v>3709.5298915068497</v>
      </c>
      <c r="R99" s="238">
        <f t="shared" si="18"/>
        <v>8279.3701084931527</v>
      </c>
      <c r="S99" s="89">
        <v>0.05</v>
      </c>
      <c r="T99" s="238">
        <f t="shared" si="19"/>
        <v>0</v>
      </c>
    </row>
    <row r="100" spans="2:20" x14ac:dyDescent="0.25">
      <c r="B100" s="254"/>
      <c r="C100" s="11">
        <v>96</v>
      </c>
      <c r="D100" s="255" t="s">
        <v>2529</v>
      </c>
      <c r="E100" s="11"/>
      <c r="F100" s="11"/>
      <c r="G100" s="152">
        <v>41551</v>
      </c>
      <c r="H100" s="58">
        <v>44482</v>
      </c>
      <c r="I100" s="5">
        <f t="shared" si="14"/>
        <v>8.0301369863013701</v>
      </c>
      <c r="J100" s="11">
        <v>2</v>
      </c>
      <c r="K100" s="87">
        <v>0.05</v>
      </c>
      <c r="L100" s="88">
        <f t="shared" si="15"/>
        <v>0.47499999999999998</v>
      </c>
      <c r="M100" s="249">
        <v>7490</v>
      </c>
      <c r="N100" s="249">
        <v>2200.19</v>
      </c>
      <c r="O100" s="89">
        <v>0.1</v>
      </c>
      <c r="P100" s="239">
        <f t="shared" si="16"/>
        <v>8239</v>
      </c>
      <c r="Q100" s="238">
        <f t="shared" si="17"/>
        <v>31426.141849315067</v>
      </c>
      <c r="R100" s="238">
        <f t="shared" si="18"/>
        <v>0</v>
      </c>
      <c r="S100" s="89">
        <v>0.05</v>
      </c>
      <c r="T100" s="238">
        <f t="shared" si="19"/>
        <v>411.95000000000005</v>
      </c>
    </row>
    <row r="101" spans="2:20" x14ac:dyDescent="0.25">
      <c r="B101" s="254"/>
      <c r="C101" s="11">
        <v>97</v>
      </c>
      <c r="D101" s="255" t="s">
        <v>2530</v>
      </c>
      <c r="E101" s="11"/>
      <c r="F101" s="11"/>
      <c r="G101" s="152">
        <v>41548</v>
      </c>
      <c r="H101" s="58">
        <v>44482</v>
      </c>
      <c r="I101" s="5">
        <f t="shared" si="14"/>
        <v>8.0383561643835613</v>
      </c>
      <c r="J101" s="11">
        <v>5</v>
      </c>
      <c r="K101" s="87">
        <v>0.05</v>
      </c>
      <c r="L101" s="88">
        <f t="shared" si="15"/>
        <v>0.19</v>
      </c>
      <c r="M101" s="249">
        <v>7068</v>
      </c>
      <c r="N101" s="249">
        <v>2076.2199999999998</v>
      </c>
      <c r="O101" s="89">
        <v>0.1</v>
      </c>
      <c r="P101" s="239">
        <f t="shared" si="16"/>
        <v>7774.8</v>
      </c>
      <c r="Q101" s="238">
        <f t="shared" si="17"/>
        <v>11874.356186301369</v>
      </c>
      <c r="R101" s="238">
        <f t="shared" si="18"/>
        <v>0</v>
      </c>
      <c r="S101" s="89">
        <v>0.05</v>
      </c>
      <c r="T101" s="238">
        <f t="shared" si="19"/>
        <v>388.74</v>
      </c>
    </row>
    <row r="102" spans="2:20" x14ac:dyDescent="0.25">
      <c r="B102" s="254"/>
      <c r="C102" s="11">
        <v>98</v>
      </c>
      <c r="D102" s="255" t="s">
        <v>2531</v>
      </c>
      <c r="E102" s="11"/>
      <c r="F102" s="11"/>
      <c r="G102" s="152">
        <v>41569</v>
      </c>
      <c r="H102" s="58">
        <v>44482</v>
      </c>
      <c r="I102" s="5">
        <f t="shared" si="14"/>
        <v>7.9808219178082194</v>
      </c>
      <c r="J102" s="11">
        <v>5</v>
      </c>
      <c r="K102" s="87">
        <v>0.05</v>
      </c>
      <c r="L102" s="88">
        <f t="shared" si="15"/>
        <v>0.19</v>
      </c>
      <c r="M102" s="249">
        <v>14296</v>
      </c>
      <c r="N102" s="249">
        <v>4199.45</v>
      </c>
      <c r="O102" s="89">
        <v>0.1</v>
      </c>
      <c r="P102" s="239">
        <f t="shared" si="16"/>
        <v>15725.6</v>
      </c>
      <c r="Q102" s="238">
        <f t="shared" si="17"/>
        <v>23845.610498630136</v>
      </c>
      <c r="R102" s="238">
        <f t="shared" si="18"/>
        <v>0</v>
      </c>
      <c r="S102" s="89">
        <v>0.05</v>
      </c>
      <c r="T102" s="238">
        <f t="shared" si="19"/>
        <v>786.28000000000009</v>
      </c>
    </row>
    <row r="103" spans="2:20" x14ac:dyDescent="0.25">
      <c r="B103" s="254"/>
      <c r="C103" s="11">
        <v>99</v>
      </c>
      <c r="D103" s="255" t="s">
        <v>2532</v>
      </c>
      <c r="E103" s="11"/>
      <c r="F103" s="11"/>
      <c r="G103" s="152">
        <v>41569</v>
      </c>
      <c r="H103" s="58">
        <v>44482</v>
      </c>
      <c r="I103" s="5">
        <f t="shared" si="14"/>
        <v>7.9808219178082194</v>
      </c>
      <c r="J103" s="11">
        <v>8</v>
      </c>
      <c r="K103" s="87">
        <v>0.05</v>
      </c>
      <c r="L103" s="88">
        <f t="shared" si="15"/>
        <v>0.11874999999999999</v>
      </c>
      <c r="M103" s="249">
        <v>29936</v>
      </c>
      <c r="N103" s="249">
        <v>8793.7000000000007</v>
      </c>
      <c r="O103" s="89">
        <v>0.1</v>
      </c>
      <c r="P103" s="239">
        <f t="shared" si="16"/>
        <v>32929.600000000006</v>
      </c>
      <c r="Q103" s="238">
        <f t="shared" si="17"/>
        <v>31208.126219178084</v>
      </c>
      <c r="R103" s="238">
        <f t="shared" si="18"/>
        <v>1721.4737808219215</v>
      </c>
      <c r="S103" s="89">
        <v>0.05</v>
      </c>
      <c r="T103" s="238">
        <f t="shared" si="19"/>
        <v>1635.4000917808253</v>
      </c>
    </row>
    <row r="104" spans="2:20" x14ac:dyDescent="0.25">
      <c r="B104" s="254"/>
      <c r="C104" s="11">
        <v>100</v>
      </c>
      <c r="D104" s="255" t="s">
        <v>2529</v>
      </c>
      <c r="E104" s="11"/>
      <c r="F104" s="11"/>
      <c r="G104" s="152">
        <v>41569</v>
      </c>
      <c r="H104" s="58">
        <v>44482</v>
      </c>
      <c r="I104" s="5">
        <f t="shared" si="14"/>
        <v>7.9808219178082194</v>
      </c>
      <c r="J104" s="11">
        <v>2</v>
      </c>
      <c r="K104" s="87">
        <v>0.05</v>
      </c>
      <c r="L104" s="88">
        <f t="shared" si="15"/>
        <v>0.47499999999999998</v>
      </c>
      <c r="M104" s="249">
        <v>10157</v>
      </c>
      <c r="N104" s="249">
        <v>2983.61</v>
      </c>
      <c r="O104" s="89">
        <v>0.1</v>
      </c>
      <c r="P104" s="239">
        <f t="shared" si="16"/>
        <v>11172.7</v>
      </c>
      <c r="Q104" s="238">
        <f t="shared" si="17"/>
        <v>42354.481294520549</v>
      </c>
      <c r="R104" s="238">
        <f t="shared" si="18"/>
        <v>0</v>
      </c>
      <c r="S104" s="89">
        <v>0.05</v>
      </c>
      <c r="T104" s="238">
        <f t="shared" si="19"/>
        <v>558.6350000000001</v>
      </c>
    </row>
    <row r="105" spans="2:20" x14ac:dyDescent="0.25">
      <c r="B105" s="254"/>
      <c r="C105" s="11">
        <v>101</v>
      </c>
      <c r="D105" s="255" t="s">
        <v>2533</v>
      </c>
      <c r="E105" s="11"/>
      <c r="F105" s="11"/>
      <c r="G105" s="152">
        <v>41570</v>
      </c>
      <c r="H105" s="58">
        <v>44482</v>
      </c>
      <c r="I105" s="5">
        <f t="shared" si="14"/>
        <v>7.978082191780822</v>
      </c>
      <c r="J105" s="11">
        <v>2</v>
      </c>
      <c r="K105" s="87">
        <v>0.05</v>
      </c>
      <c r="L105" s="88">
        <f t="shared" si="15"/>
        <v>0.47499999999999998</v>
      </c>
      <c r="M105" s="249">
        <v>0</v>
      </c>
      <c r="N105" s="249">
        <v>0</v>
      </c>
      <c r="O105" s="89">
        <v>0.1</v>
      </c>
      <c r="P105" s="239">
        <f t="shared" si="16"/>
        <v>0</v>
      </c>
      <c r="Q105" s="238">
        <f t="shared" si="17"/>
        <v>0</v>
      </c>
      <c r="R105" s="238">
        <f t="shared" si="18"/>
        <v>0</v>
      </c>
      <c r="S105" s="89">
        <v>0.05</v>
      </c>
      <c r="T105" s="238">
        <f t="shared" si="19"/>
        <v>0</v>
      </c>
    </row>
    <row r="106" spans="2:20" x14ac:dyDescent="0.25">
      <c r="B106" s="254"/>
      <c r="C106" s="11">
        <v>102</v>
      </c>
      <c r="D106" s="255" t="s">
        <v>2534</v>
      </c>
      <c r="E106" s="11"/>
      <c r="F106" s="11"/>
      <c r="G106" s="152">
        <v>41746</v>
      </c>
      <c r="H106" s="58">
        <v>44482</v>
      </c>
      <c r="I106" s="5">
        <f t="shared" si="14"/>
        <v>7.4958904109589044</v>
      </c>
      <c r="J106" s="11">
        <v>5</v>
      </c>
      <c r="K106" s="87">
        <v>0.05</v>
      </c>
      <c r="L106" s="88">
        <f t="shared" si="15"/>
        <v>0.19</v>
      </c>
      <c r="M106" s="249">
        <v>16980</v>
      </c>
      <c r="N106" s="249">
        <v>5688.3</v>
      </c>
      <c r="O106" s="89">
        <v>0.05</v>
      </c>
      <c r="P106" s="239">
        <f t="shared" si="16"/>
        <v>17829</v>
      </c>
      <c r="Q106" s="238">
        <f t="shared" si="17"/>
        <v>25392.403726027398</v>
      </c>
      <c r="R106" s="238">
        <f t="shared" si="18"/>
        <v>0</v>
      </c>
      <c r="S106" s="89">
        <v>0.05</v>
      </c>
      <c r="T106" s="238">
        <f t="shared" si="19"/>
        <v>891.45</v>
      </c>
    </row>
    <row r="107" spans="2:20" x14ac:dyDescent="0.25">
      <c r="B107" s="254"/>
      <c r="C107" s="11">
        <v>103</v>
      </c>
      <c r="D107" s="255" t="s">
        <v>2535</v>
      </c>
      <c r="E107" s="11"/>
      <c r="F107" s="11"/>
      <c r="G107" s="152">
        <v>41744</v>
      </c>
      <c r="H107" s="58">
        <v>44482</v>
      </c>
      <c r="I107" s="5">
        <f t="shared" si="14"/>
        <v>7.5013698630136982</v>
      </c>
      <c r="J107" s="11">
        <v>5</v>
      </c>
      <c r="K107" s="87">
        <v>0.05</v>
      </c>
      <c r="L107" s="88">
        <f t="shared" si="15"/>
        <v>0.19</v>
      </c>
      <c r="M107" s="249">
        <v>7990</v>
      </c>
      <c r="N107" s="249">
        <v>2676.65</v>
      </c>
      <c r="O107" s="89">
        <v>0.05</v>
      </c>
      <c r="P107" s="239">
        <f t="shared" si="16"/>
        <v>8389.5</v>
      </c>
      <c r="Q107" s="238">
        <f t="shared" si="17"/>
        <v>11957.221068493151</v>
      </c>
      <c r="R107" s="238">
        <f t="shared" si="18"/>
        <v>0</v>
      </c>
      <c r="S107" s="89">
        <v>0.05</v>
      </c>
      <c r="T107" s="238">
        <f t="shared" si="19"/>
        <v>419.47500000000002</v>
      </c>
    </row>
    <row r="108" spans="2:20" x14ac:dyDescent="0.25">
      <c r="B108" s="254"/>
      <c r="C108" s="11">
        <v>104</v>
      </c>
      <c r="D108" s="255" t="s">
        <v>2536</v>
      </c>
      <c r="E108" s="11"/>
      <c r="F108" s="11"/>
      <c r="G108" s="152">
        <v>41744</v>
      </c>
      <c r="H108" s="58">
        <v>44482</v>
      </c>
      <c r="I108" s="5">
        <f t="shared" si="14"/>
        <v>7.5013698630136982</v>
      </c>
      <c r="J108" s="11">
        <v>8</v>
      </c>
      <c r="K108" s="87">
        <v>0.05</v>
      </c>
      <c r="L108" s="88">
        <f t="shared" si="15"/>
        <v>0.11874999999999999</v>
      </c>
      <c r="M108" s="249">
        <v>0</v>
      </c>
      <c r="N108" s="249">
        <v>0</v>
      </c>
      <c r="O108" s="89">
        <v>0.05</v>
      </c>
      <c r="P108" s="239">
        <f t="shared" si="16"/>
        <v>0</v>
      </c>
      <c r="Q108" s="238">
        <f t="shared" si="17"/>
        <v>0</v>
      </c>
      <c r="R108" s="238">
        <f t="shared" si="18"/>
        <v>0</v>
      </c>
      <c r="S108" s="89">
        <v>0.05</v>
      </c>
      <c r="T108" s="238">
        <f t="shared" si="19"/>
        <v>0</v>
      </c>
    </row>
    <row r="109" spans="2:20" x14ac:dyDescent="0.25">
      <c r="B109" s="254"/>
      <c r="C109" s="11">
        <v>105</v>
      </c>
      <c r="D109" s="255" t="s">
        <v>2537</v>
      </c>
      <c r="E109" s="11"/>
      <c r="F109" s="11"/>
      <c r="G109" s="152">
        <v>41608</v>
      </c>
      <c r="H109" s="58">
        <v>44482</v>
      </c>
      <c r="I109" s="5">
        <f t="shared" si="14"/>
        <v>7.8739726027397259</v>
      </c>
      <c r="J109" s="11">
        <v>5</v>
      </c>
      <c r="K109" s="87">
        <v>0.05</v>
      </c>
      <c r="L109" s="88">
        <f t="shared" si="15"/>
        <v>0.19</v>
      </c>
      <c r="M109" s="249">
        <v>478000</v>
      </c>
      <c r="N109" s="249">
        <v>143759.37</v>
      </c>
      <c r="O109" s="89">
        <v>0.1</v>
      </c>
      <c r="P109" s="239">
        <f t="shared" si="16"/>
        <v>525800</v>
      </c>
      <c r="Q109" s="238">
        <f t="shared" si="17"/>
        <v>786625.61095890414</v>
      </c>
      <c r="R109" s="238">
        <f t="shared" si="18"/>
        <v>0</v>
      </c>
      <c r="S109" s="89">
        <v>0.05</v>
      </c>
      <c r="T109" s="238">
        <f t="shared" si="19"/>
        <v>26290</v>
      </c>
    </row>
    <row r="110" spans="2:20" x14ac:dyDescent="0.25">
      <c r="B110" s="254"/>
      <c r="C110" s="11">
        <v>106</v>
      </c>
      <c r="D110" s="255" t="s">
        <v>2538</v>
      </c>
      <c r="E110" s="11"/>
      <c r="F110" s="11"/>
      <c r="G110" s="152">
        <v>41724</v>
      </c>
      <c r="H110" s="58">
        <v>44482</v>
      </c>
      <c r="I110" s="5">
        <f t="shared" si="14"/>
        <v>7.5561643835616437</v>
      </c>
      <c r="J110" s="11">
        <v>5</v>
      </c>
      <c r="K110" s="87">
        <v>0.05</v>
      </c>
      <c r="L110" s="88">
        <f t="shared" si="15"/>
        <v>0.19</v>
      </c>
      <c r="M110" s="249">
        <v>76500</v>
      </c>
      <c r="N110" s="249">
        <v>25110.94</v>
      </c>
      <c r="O110" s="89">
        <v>0.05</v>
      </c>
      <c r="P110" s="239">
        <f t="shared" si="16"/>
        <v>80325</v>
      </c>
      <c r="Q110" s="238">
        <f t="shared" si="17"/>
        <v>115320.29178082192</v>
      </c>
      <c r="R110" s="238">
        <f t="shared" si="18"/>
        <v>0</v>
      </c>
      <c r="S110" s="89">
        <v>0.05</v>
      </c>
      <c r="T110" s="238">
        <f t="shared" si="19"/>
        <v>4016.25</v>
      </c>
    </row>
    <row r="111" spans="2:20" x14ac:dyDescent="0.25">
      <c r="B111" s="254"/>
      <c r="C111" s="11">
        <v>107</v>
      </c>
      <c r="D111" s="255" t="s">
        <v>2539</v>
      </c>
      <c r="E111" s="11"/>
      <c r="F111" s="11"/>
      <c r="G111" s="152">
        <v>41745</v>
      </c>
      <c r="H111" s="58">
        <v>44482</v>
      </c>
      <c r="I111" s="5">
        <f t="shared" si="14"/>
        <v>7.4986301369863018</v>
      </c>
      <c r="J111" s="11">
        <v>25</v>
      </c>
      <c r="K111" s="87">
        <v>0.05</v>
      </c>
      <c r="L111" s="88">
        <f t="shared" si="15"/>
        <v>3.7999999999999999E-2</v>
      </c>
      <c r="M111" s="249">
        <v>4380659.4000000004</v>
      </c>
      <c r="N111" s="249">
        <v>1484623.48</v>
      </c>
      <c r="O111" s="89">
        <v>0.05</v>
      </c>
      <c r="P111" s="239">
        <f t="shared" si="16"/>
        <v>4599692.370000001</v>
      </c>
      <c r="Q111" s="238">
        <f t="shared" si="17"/>
        <v>1310672.8894088224</v>
      </c>
      <c r="R111" s="238">
        <f t="shared" si="18"/>
        <v>3289019.4805911789</v>
      </c>
      <c r="S111" s="89">
        <v>0.05</v>
      </c>
      <c r="T111" s="238">
        <f t="shared" si="19"/>
        <v>3124568.5065616197</v>
      </c>
    </row>
    <row r="112" spans="2:20" x14ac:dyDescent="0.25">
      <c r="B112" s="254"/>
      <c r="C112" s="11">
        <v>108</v>
      </c>
      <c r="D112" s="255" t="s">
        <v>2540</v>
      </c>
      <c r="E112" s="11"/>
      <c r="F112" s="11"/>
      <c r="G112" s="152">
        <v>42089</v>
      </c>
      <c r="H112" s="58">
        <v>44482</v>
      </c>
      <c r="I112" s="5">
        <f t="shared" si="14"/>
        <v>6.5561643835616437</v>
      </c>
      <c r="J112" s="11">
        <v>8</v>
      </c>
      <c r="K112" s="87">
        <v>0.05</v>
      </c>
      <c r="L112" s="88">
        <f t="shared" si="15"/>
        <v>0.11874999999999999</v>
      </c>
      <c r="M112" s="249">
        <v>0</v>
      </c>
      <c r="N112" s="249">
        <v>0</v>
      </c>
      <c r="O112" s="89">
        <v>0.05</v>
      </c>
      <c r="P112" s="239">
        <f t="shared" si="16"/>
        <v>0</v>
      </c>
      <c r="Q112" s="238">
        <f t="shared" si="17"/>
        <v>0</v>
      </c>
      <c r="R112" s="238">
        <f t="shared" si="18"/>
        <v>0</v>
      </c>
      <c r="S112" s="89">
        <v>0.05</v>
      </c>
      <c r="T112" s="238">
        <f t="shared" si="19"/>
        <v>0</v>
      </c>
    </row>
    <row r="113" spans="2:20" x14ac:dyDescent="0.25">
      <c r="B113" s="254"/>
      <c r="C113" s="11">
        <v>109</v>
      </c>
      <c r="D113" s="255" t="s">
        <v>2541</v>
      </c>
      <c r="E113" s="11"/>
      <c r="F113" s="11"/>
      <c r="G113" s="152">
        <v>42551</v>
      </c>
      <c r="H113" s="58">
        <v>44482</v>
      </c>
      <c r="I113" s="5">
        <f t="shared" si="14"/>
        <v>5.2904109589041095</v>
      </c>
      <c r="J113" s="11">
        <v>5</v>
      </c>
      <c r="K113" s="87">
        <v>0.05</v>
      </c>
      <c r="L113" s="88">
        <f t="shared" si="15"/>
        <v>0.19</v>
      </c>
      <c r="M113" s="249">
        <v>110740</v>
      </c>
      <c r="N113" s="249">
        <v>60732.55</v>
      </c>
      <c r="O113" s="89">
        <v>0.06</v>
      </c>
      <c r="P113" s="239">
        <f t="shared" si="16"/>
        <v>117384.40000000001</v>
      </c>
      <c r="Q113" s="238">
        <f t="shared" si="17"/>
        <v>117992.2260712329</v>
      </c>
      <c r="R113" s="238">
        <f t="shared" si="18"/>
        <v>0</v>
      </c>
      <c r="S113" s="89">
        <v>0.05</v>
      </c>
      <c r="T113" s="238">
        <f t="shared" si="19"/>
        <v>5869.2200000000012</v>
      </c>
    </row>
    <row r="114" spans="2:20" x14ac:dyDescent="0.25">
      <c r="B114" s="254"/>
      <c r="C114" s="11">
        <v>110</v>
      </c>
      <c r="D114" s="255" t="s">
        <v>2541</v>
      </c>
      <c r="E114" s="11"/>
      <c r="F114" s="11"/>
      <c r="G114" s="152">
        <v>42551</v>
      </c>
      <c r="H114" s="58">
        <v>44482</v>
      </c>
      <c r="I114" s="5">
        <f t="shared" si="14"/>
        <v>5.2904109589041095</v>
      </c>
      <c r="J114" s="11">
        <v>5</v>
      </c>
      <c r="K114" s="87">
        <v>0.05</v>
      </c>
      <c r="L114" s="88">
        <f t="shared" si="15"/>
        <v>0.19</v>
      </c>
      <c r="M114" s="249">
        <v>110740</v>
      </c>
      <c r="N114" s="249">
        <v>60732.55</v>
      </c>
      <c r="O114" s="89">
        <v>0.06</v>
      </c>
      <c r="P114" s="239">
        <f t="shared" si="16"/>
        <v>117384.40000000001</v>
      </c>
      <c r="Q114" s="238">
        <f t="shared" si="17"/>
        <v>117992.2260712329</v>
      </c>
      <c r="R114" s="238">
        <f t="shared" si="18"/>
        <v>0</v>
      </c>
      <c r="S114" s="89">
        <v>0.05</v>
      </c>
      <c r="T114" s="238">
        <f t="shared" si="19"/>
        <v>5869.2200000000012</v>
      </c>
    </row>
    <row r="115" spans="2:20" x14ac:dyDescent="0.25">
      <c r="B115" s="254"/>
      <c r="C115" s="11">
        <v>111</v>
      </c>
      <c r="D115" s="255" t="s">
        <v>2542</v>
      </c>
      <c r="E115" s="11"/>
      <c r="F115" s="11"/>
      <c r="G115" s="152">
        <v>42551</v>
      </c>
      <c r="H115" s="58">
        <v>44482</v>
      </c>
      <c r="I115" s="5">
        <f t="shared" si="14"/>
        <v>5.2904109589041095</v>
      </c>
      <c r="J115" s="11">
        <v>5</v>
      </c>
      <c r="K115" s="87">
        <v>0.05</v>
      </c>
      <c r="L115" s="88">
        <f t="shared" si="15"/>
        <v>0.19</v>
      </c>
      <c r="M115" s="249">
        <v>7000</v>
      </c>
      <c r="N115" s="249">
        <v>3838.97</v>
      </c>
      <c r="O115" s="89">
        <v>0.06</v>
      </c>
      <c r="P115" s="239">
        <f t="shared" si="16"/>
        <v>7420</v>
      </c>
      <c r="Q115" s="238">
        <f t="shared" si="17"/>
        <v>7458.4213698630138</v>
      </c>
      <c r="R115" s="238">
        <f t="shared" si="18"/>
        <v>0</v>
      </c>
      <c r="S115" s="89">
        <v>0.05</v>
      </c>
      <c r="T115" s="238">
        <f t="shared" si="19"/>
        <v>371</v>
      </c>
    </row>
    <row r="116" spans="2:20" x14ac:dyDescent="0.25">
      <c r="B116" s="254"/>
      <c r="C116" s="11">
        <v>112</v>
      </c>
      <c r="D116" s="255" t="s">
        <v>2543</v>
      </c>
      <c r="E116" s="11"/>
      <c r="F116" s="11"/>
      <c r="G116" s="152">
        <v>42866</v>
      </c>
      <c r="H116" s="58">
        <v>44482</v>
      </c>
      <c r="I116" s="5">
        <f t="shared" si="14"/>
        <v>4.4273972602739722</v>
      </c>
      <c r="J116" s="11">
        <v>5</v>
      </c>
      <c r="K116" s="87">
        <v>0.05</v>
      </c>
      <c r="L116" s="88">
        <f t="shared" si="15"/>
        <v>0.19</v>
      </c>
      <c r="M116" s="249">
        <v>148000</v>
      </c>
      <c r="N116" s="249">
        <v>93300.82</v>
      </c>
      <c r="O116" s="89">
        <v>0.05</v>
      </c>
      <c r="P116" s="239">
        <f t="shared" si="16"/>
        <v>155400</v>
      </c>
      <c r="Q116" s="238">
        <f t="shared" si="17"/>
        <v>130723.3315068493</v>
      </c>
      <c r="R116" s="238">
        <f t="shared" si="18"/>
        <v>24676.668493150704</v>
      </c>
      <c r="S116" s="89">
        <v>0.05</v>
      </c>
      <c r="T116" s="238">
        <f t="shared" si="19"/>
        <v>23442.835068493168</v>
      </c>
    </row>
    <row r="117" spans="2:20" x14ac:dyDescent="0.25">
      <c r="B117" s="254"/>
      <c r="C117" s="11">
        <v>113</v>
      </c>
      <c r="D117" s="255" t="s">
        <v>2544</v>
      </c>
      <c r="E117" s="11"/>
      <c r="F117" s="11"/>
      <c r="G117" s="152">
        <v>43131</v>
      </c>
      <c r="H117" s="58">
        <v>44482</v>
      </c>
      <c r="I117" s="5">
        <f t="shared" si="14"/>
        <v>3.7013698630136984</v>
      </c>
      <c r="J117" s="11">
        <v>5</v>
      </c>
      <c r="K117" s="87">
        <v>0.05</v>
      </c>
      <c r="L117" s="88">
        <f t="shared" si="15"/>
        <v>0.19</v>
      </c>
      <c r="M117" s="249">
        <v>43200</v>
      </c>
      <c r="N117" s="249">
        <v>30213.37</v>
      </c>
      <c r="O117" s="89">
        <v>0.04</v>
      </c>
      <c r="P117" s="239">
        <f t="shared" si="16"/>
        <v>44928</v>
      </c>
      <c r="Q117" s="238">
        <f t="shared" si="17"/>
        <v>31596.077589041091</v>
      </c>
      <c r="R117" s="238">
        <f t="shared" si="18"/>
        <v>13331.922410958909</v>
      </c>
      <c r="S117" s="89">
        <v>0.05</v>
      </c>
      <c r="T117" s="238">
        <f t="shared" si="19"/>
        <v>12665.326290410963</v>
      </c>
    </row>
    <row r="118" spans="2:20" x14ac:dyDescent="0.25">
      <c r="B118" s="254"/>
      <c r="C118" s="11">
        <v>114</v>
      </c>
      <c r="D118" s="255" t="s">
        <v>2545</v>
      </c>
      <c r="E118" s="11"/>
      <c r="F118" s="11"/>
      <c r="G118" s="152">
        <v>42888</v>
      </c>
      <c r="H118" s="58">
        <v>44482</v>
      </c>
      <c r="I118" s="5">
        <f t="shared" si="14"/>
        <v>4.3671232876712329</v>
      </c>
      <c r="J118" s="11">
        <v>5</v>
      </c>
      <c r="K118" s="87">
        <v>0.05</v>
      </c>
      <c r="L118" s="88">
        <f t="shared" si="15"/>
        <v>0.19</v>
      </c>
      <c r="M118" s="249">
        <v>5000</v>
      </c>
      <c r="N118" s="249">
        <v>3180.68</v>
      </c>
      <c r="O118" s="89">
        <v>0.05</v>
      </c>
      <c r="P118" s="239">
        <f t="shared" si="16"/>
        <v>5250</v>
      </c>
      <c r="Q118" s="238">
        <f t="shared" si="17"/>
        <v>4356.2054794520545</v>
      </c>
      <c r="R118" s="238">
        <f t="shared" si="18"/>
        <v>893.79452054794547</v>
      </c>
      <c r="S118" s="89">
        <v>0.05</v>
      </c>
      <c r="T118" s="238">
        <f t="shared" si="19"/>
        <v>849.10479452054813</v>
      </c>
    </row>
    <row r="119" spans="2:20" x14ac:dyDescent="0.25">
      <c r="B119" s="254"/>
      <c r="C119" s="11">
        <v>115</v>
      </c>
      <c r="D119" s="255" t="s">
        <v>2545</v>
      </c>
      <c r="E119" s="11"/>
      <c r="F119" s="11"/>
      <c r="G119" s="152">
        <v>42888</v>
      </c>
      <c r="H119" s="58">
        <v>44482</v>
      </c>
      <c r="I119" s="5">
        <f t="shared" si="14"/>
        <v>4.3671232876712329</v>
      </c>
      <c r="J119" s="11">
        <v>5</v>
      </c>
      <c r="K119" s="87">
        <v>0.05</v>
      </c>
      <c r="L119" s="88">
        <f t="shared" si="15"/>
        <v>0.19</v>
      </c>
      <c r="M119" s="249">
        <v>5000</v>
      </c>
      <c r="N119" s="249">
        <v>3180.68</v>
      </c>
      <c r="O119" s="89">
        <v>0.05</v>
      </c>
      <c r="P119" s="239">
        <f t="shared" si="16"/>
        <v>5250</v>
      </c>
      <c r="Q119" s="238">
        <f t="shared" si="17"/>
        <v>4356.2054794520545</v>
      </c>
      <c r="R119" s="238">
        <f t="shared" si="18"/>
        <v>893.79452054794547</v>
      </c>
      <c r="S119" s="89">
        <v>0.05</v>
      </c>
      <c r="T119" s="238">
        <f t="shared" si="19"/>
        <v>849.10479452054813</v>
      </c>
    </row>
    <row r="120" spans="2:20" x14ac:dyDescent="0.25">
      <c r="B120" s="254"/>
      <c r="C120" s="11">
        <v>116</v>
      </c>
      <c r="D120" s="255" t="s">
        <v>2545</v>
      </c>
      <c r="E120" s="11"/>
      <c r="F120" s="11"/>
      <c r="G120" s="152">
        <v>42888</v>
      </c>
      <c r="H120" s="58">
        <v>44482</v>
      </c>
      <c r="I120" s="5">
        <f t="shared" si="14"/>
        <v>4.3671232876712329</v>
      </c>
      <c r="J120" s="11">
        <v>5</v>
      </c>
      <c r="K120" s="87">
        <v>0.05</v>
      </c>
      <c r="L120" s="88">
        <f t="shared" si="15"/>
        <v>0.19</v>
      </c>
      <c r="M120" s="249">
        <v>5000</v>
      </c>
      <c r="N120" s="249">
        <v>3180.68</v>
      </c>
      <c r="O120" s="89">
        <v>0.05</v>
      </c>
      <c r="P120" s="239">
        <f t="shared" si="16"/>
        <v>5250</v>
      </c>
      <c r="Q120" s="238">
        <f t="shared" si="17"/>
        <v>4356.2054794520545</v>
      </c>
      <c r="R120" s="238">
        <f t="shared" si="18"/>
        <v>893.79452054794547</v>
      </c>
      <c r="S120" s="89">
        <v>0.05</v>
      </c>
      <c r="T120" s="238">
        <f t="shared" si="19"/>
        <v>849.10479452054813</v>
      </c>
    </row>
    <row r="121" spans="2:20" x14ac:dyDescent="0.25">
      <c r="B121" s="254"/>
      <c r="C121" s="11">
        <v>117</v>
      </c>
      <c r="D121" s="255" t="s">
        <v>2546</v>
      </c>
      <c r="E121" s="11"/>
      <c r="F121" s="11"/>
      <c r="G121" s="152">
        <v>42888</v>
      </c>
      <c r="H121" s="58">
        <v>44482</v>
      </c>
      <c r="I121" s="5">
        <f t="shared" si="14"/>
        <v>4.3671232876712329</v>
      </c>
      <c r="J121" s="11">
        <v>5</v>
      </c>
      <c r="K121" s="87">
        <v>0.05</v>
      </c>
      <c r="L121" s="88">
        <f t="shared" si="15"/>
        <v>0.19</v>
      </c>
      <c r="M121" s="249">
        <v>5000</v>
      </c>
      <c r="N121" s="249">
        <v>3180.68</v>
      </c>
      <c r="O121" s="89">
        <v>0.05</v>
      </c>
      <c r="P121" s="239">
        <f t="shared" si="16"/>
        <v>5250</v>
      </c>
      <c r="Q121" s="238">
        <f t="shared" si="17"/>
        <v>4356.2054794520545</v>
      </c>
      <c r="R121" s="238">
        <f t="shared" si="18"/>
        <v>893.79452054794547</v>
      </c>
      <c r="S121" s="89">
        <v>0.05</v>
      </c>
      <c r="T121" s="238">
        <f t="shared" si="19"/>
        <v>849.10479452054813</v>
      </c>
    </row>
    <row r="122" spans="2:20" x14ac:dyDescent="0.25">
      <c r="B122" s="254"/>
      <c r="C122" s="11">
        <v>118</v>
      </c>
      <c r="D122" s="255" t="s">
        <v>2546</v>
      </c>
      <c r="E122" s="11"/>
      <c r="F122" s="11"/>
      <c r="G122" s="152">
        <v>42888</v>
      </c>
      <c r="H122" s="58">
        <v>44482</v>
      </c>
      <c r="I122" s="5">
        <f t="shared" si="14"/>
        <v>4.3671232876712329</v>
      </c>
      <c r="J122" s="11">
        <v>5</v>
      </c>
      <c r="K122" s="87">
        <v>0.05</v>
      </c>
      <c r="L122" s="88">
        <f t="shared" si="15"/>
        <v>0.19</v>
      </c>
      <c r="M122" s="249">
        <v>5000</v>
      </c>
      <c r="N122" s="249">
        <v>3180.68</v>
      </c>
      <c r="O122" s="89">
        <v>0.05</v>
      </c>
      <c r="P122" s="239">
        <f t="shared" si="16"/>
        <v>5250</v>
      </c>
      <c r="Q122" s="238">
        <f t="shared" si="17"/>
        <v>4356.2054794520545</v>
      </c>
      <c r="R122" s="238">
        <f t="shared" si="18"/>
        <v>893.79452054794547</v>
      </c>
      <c r="S122" s="89">
        <v>0.05</v>
      </c>
      <c r="T122" s="238">
        <f t="shared" si="19"/>
        <v>849.10479452054813</v>
      </c>
    </row>
    <row r="123" spans="2:20" x14ac:dyDescent="0.25">
      <c r="B123" s="254"/>
      <c r="C123" s="11">
        <v>119</v>
      </c>
      <c r="D123" s="255" t="s">
        <v>2546</v>
      </c>
      <c r="E123" s="11"/>
      <c r="F123" s="11"/>
      <c r="G123" s="152">
        <v>42888</v>
      </c>
      <c r="H123" s="58">
        <v>44482</v>
      </c>
      <c r="I123" s="5">
        <f t="shared" si="14"/>
        <v>4.3671232876712329</v>
      </c>
      <c r="J123" s="11">
        <v>5</v>
      </c>
      <c r="K123" s="87">
        <v>0.05</v>
      </c>
      <c r="L123" s="88">
        <f t="shared" si="15"/>
        <v>0.19</v>
      </c>
      <c r="M123" s="249">
        <v>5000</v>
      </c>
      <c r="N123" s="249">
        <v>3180.68</v>
      </c>
      <c r="O123" s="89">
        <v>0.05</v>
      </c>
      <c r="P123" s="239">
        <f t="shared" si="16"/>
        <v>5250</v>
      </c>
      <c r="Q123" s="238">
        <f t="shared" si="17"/>
        <v>4356.2054794520545</v>
      </c>
      <c r="R123" s="238">
        <f t="shared" si="18"/>
        <v>893.79452054794547</v>
      </c>
      <c r="S123" s="89">
        <v>0.05</v>
      </c>
      <c r="T123" s="238">
        <f t="shared" si="19"/>
        <v>849.10479452054813</v>
      </c>
    </row>
    <row r="124" spans="2:20" x14ac:dyDescent="0.25">
      <c r="B124" s="254"/>
      <c r="C124" s="11">
        <v>120</v>
      </c>
      <c r="D124" s="255" t="s">
        <v>2547</v>
      </c>
      <c r="E124" s="11"/>
      <c r="F124" s="11"/>
      <c r="G124" s="152">
        <v>42956</v>
      </c>
      <c r="H124" s="58">
        <v>44482</v>
      </c>
      <c r="I124" s="5">
        <f t="shared" si="14"/>
        <v>4.1808219178082195</v>
      </c>
      <c r="J124" s="11">
        <v>5</v>
      </c>
      <c r="K124" s="87">
        <v>0.05</v>
      </c>
      <c r="L124" s="88">
        <f t="shared" si="15"/>
        <v>0.19</v>
      </c>
      <c r="M124" s="249">
        <v>9900</v>
      </c>
      <c r="N124" s="249">
        <v>6472.97</v>
      </c>
      <c r="O124" s="89">
        <v>0.05</v>
      </c>
      <c r="P124" s="239">
        <f t="shared" si="16"/>
        <v>10395</v>
      </c>
      <c r="Q124" s="238">
        <f t="shared" si="17"/>
        <v>8257.3323287671246</v>
      </c>
      <c r="R124" s="238">
        <f t="shared" si="18"/>
        <v>2137.6676712328754</v>
      </c>
      <c r="S124" s="89">
        <v>0.05</v>
      </c>
      <c r="T124" s="238">
        <f t="shared" si="19"/>
        <v>2030.7842876712316</v>
      </c>
    </row>
    <row r="125" spans="2:20" x14ac:dyDescent="0.25">
      <c r="B125" s="254"/>
      <c r="C125" s="11">
        <v>121</v>
      </c>
      <c r="D125" s="255" t="s">
        <v>2548</v>
      </c>
      <c r="E125" s="11"/>
      <c r="F125" s="11"/>
      <c r="G125" s="152">
        <v>43059</v>
      </c>
      <c r="H125" s="58">
        <v>44482</v>
      </c>
      <c r="I125" s="5">
        <f t="shared" si="14"/>
        <v>3.8986301369863012</v>
      </c>
      <c r="J125" s="11">
        <v>5</v>
      </c>
      <c r="K125" s="87">
        <v>0.05</v>
      </c>
      <c r="L125" s="88">
        <f t="shared" si="15"/>
        <v>0.19</v>
      </c>
      <c r="M125" s="249">
        <v>7649.99</v>
      </c>
      <c r="N125" s="249">
        <v>5206.92</v>
      </c>
      <c r="O125" s="89">
        <v>0.05</v>
      </c>
      <c r="P125" s="239">
        <f t="shared" si="16"/>
        <v>8032.4894999999997</v>
      </c>
      <c r="Q125" s="238">
        <f t="shared" si="17"/>
        <v>5949.9840715479449</v>
      </c>
      <c r="R125" s="238">
        <f t="shared" si="18"/>
        <v>2082.5054284520547</v>
      </c>
      <c r="S125" s="89">
        <v>0.05</v>
      </c>
      <c r="T125" s="238">
        <f t="shared" si="19"/>
        <v>1978.380157029452</v>
      </c>
    </row>
    <row r="126" spans="2:20" x14ac:dyDescent="0.25">
      <c r="B126" s="254"/>
      <c r="C126" s="11">
        <v>122</v>
      </c>
      <c r="D126" s="255" t="s">
        <v>2549</v>
      </c>
      <c r="E126" s="11"/>
      <c r="F126" s="11"/>
      <c r="G126" s="152">
        <v>43082</v>
      </c>
      <c r="H126" s="58">
        <v>44482</v>
      </c>
      <c r="I126" s="5">
        <f t="shared" si="14"/>
        <v>3.8356164383561642</v>
      </c>
      <c r="J126" s="11">
        <v>5</v>
      </c>
      <c r="K126" s="87">
        <v>0.05</v>
      </c>
      <c r="L126" s="88">
        <f t="shared" si="15"/>
        <v>0.19</v>
      </c>
      <c r="M126" s="249">
        <v>5280</v>
      </c>
      <c r="N126" s="249">
        <v>3625.41</v>
      </c>
      <c r="O126" s="89">
        <v>0.05</v>
      </c>
      <c r="P126" s="239">
        <f t="shared" si="16"/>
        <v>5544</v>
      </c>
      <c r="Q126" s="238">
        <f t="shared" si="17"/>
        <v>4040.2849315068488</v>
      </c>
      <c r="R126" s="238">
        <f t="shared" si="18"/>
        <v>1503.7150684931512</v>
      </c>
      <c r="S126" s="89">
        <v>0.05</v>
      </c>
      <c r="T126" s="238">
        <f t="shared" si="19"/>
        <v>1428.5293150684936</v>
      </c>
    </row>
    <row r="127" spans="2:20" x14ac:dyDescent="0.25">
      <c r="B127" s="254"/>
      <c r="C127" s="11">
        <v>123</v>
      </c>
      <c r="D127" s="255" t="s">
        <v>2550</v>
      </c>
      <c r="E127" s="11"/>
      <c r="F127" s="11"/>
      <c r="G127" s="152">
        <v>43082</v>
      </c>
      <c r="H127" s="58">
        <v>44482</v>
      </c>
      <c r="I127" s="5">
        <f t="shared" si="14"/>
        <v>3.8356164383561642</v>
      </c>
      <c r="J127" s="11">
        <v>5</v>
      </c>
      <c r="K127" s="87">
        <v>0.05</v>
      </c>
      <c r="L127" s="88">
        <f t="shared" si="15"/>
        <v>0.19</v>
      </c>
      <c r="M127" s="249">
        <v>5280</v>
      </c>
      <c r="N127" s="249">
        <v>3625.41</v>
      </c>
      <c r="O127" s="89">
        <v>0.05</v>
      </c>
      <c r="P127" s="239">
        <f t="shared" si="16"/>
        <v>5544</v>
      </c>
      <c r="Q127" s="238">
        <f t="shared" si="17"/>
        <v>4040.2849315068488</v>
      </c>
      <c r="R127" s="238">
        <f t="shared" si="18"/>
        <v>1503.7150684931512</v>
      </c>
      <c r="S127" s="89">
        <v>0.05</v>
      </c>
      <c r="T127" s="238">
        <f t="shared" si="19"/>
        <v>1428.5293150684936</v>
      </c>
    </row>
    <row r="128" spans="2:20" x14ac:dyDescent="0.25">
      <c r="B128" s="254"/>
      <c r="C128" s="11">
        <v>124</v>
      </c>
      <c r="D128" s="255" t="s">
        <v>2551</v>
      </c>
      <c r="E128" s="11"/>
      <c r="F128" s="11"/>
      <c r="G128" s="152">
        <v>43185</v>
      </c>
      <c r="H128" s="58">
        <v>44482</v>
      </c>
      <c r="I128" s="5">
        <f t="shared" si="14"/>
        <v>3.5534246575342467</v>
      </c>
      <c r="J128" s="11">
        <v>5</v>
      </c>
      <c r="K128" s="87">
        <v>0.05</v>
      </c>
      <c r="L128" s="88">
        <f t="shared" si="15"/>
        <v>0.19</v>
      </c>
      <c r="M128" s="249">
        <v>55696</v>
      </c>
      <c r="N128" s="249">
        <v>39735.660000000003</v>
      </c>
      <c r="O128" s="89">
        <v>0.04</v>
      </c>
      <c r="P128" s="239">
        <f t="shared" si="16"/>
        <v>57923.840000000004</v>
      </c>
      <c r="Q128" s="238">
        <f t="shared" si="17"/>
        <v>39107.32024986302</v>
      </c>
      <c r="R128" s="238">
        <f t="shared" si="18"/>
        <v>18816.519750136984</v>
      </c>
      <c r="S128" s="89">
        <v>0.05</v>
      </c>
      <c r="T128" s="238">
        <f t="shared" si="19"/>
        <v>17875.693762630133</v>
      </c>
    </row>
    <row r="129" spans="2:20" x14ac:dyDescent="0.25">
      <c r="B129" s="254"/>
      <c r="C129" s="11">
        <v>125</v>
      </c>
      <c r="D129" s="255" t="s">
        <v>2552</v>
      </c>
      <c r="E129" s="11"/>
      <c r="F129" s="11"/>
      <c r="G129" s="152">
        <v>43224</v>
      </c>
      <c r="H129" s="58">
        <v>44482</v>
      </c>
      <c r="I129" s="5">
        <f t="shared" si="14"/>
        <v>3.4465753424657533</v>
      </c>
      <c r="J129" s="11">
        <v>6</v>
      </c>
      <c r="K129" s="87">
        <v>0.05</v>
      </c>
      <c r="L129" s="88">
        <f t="shared" si="15"/>
        <v>0.15833333333333333</v>
      </c>
      <c r="M129" s="249">
        <v>45347.4</v>
      </c>
      <c r="N129" s="249">
        <v>32812.89</v>
      </c>
      <c r="O129" s="89">
        <v>0.04</v>
      </c>
      <c r="P129" s="239">
        <f t="shared" si="16"/>
        <v>47161.296000000002</v>
      </c>
      <c r="Q129" s="238">
        <f t="shared" si="17"/>
        <v>25736.285319452054</v>
      </c>
      <c r="R129" s="238">
        <f t="shared" si="18"/>
        <v>21425.010680547948</v>
      </c>
      <c r="S129" s="89">
        <v>0.05</v>
      </c>
      <c r="T129" s="238">
        <f t="shared" si="19"/>
        <v>20353.760146520548</v>
      </c>
    </row>
    <row r="130" spans="2:20" x14ac:dyDescent="0.25">
      <c r="B130" s="254"/>
      <c r="C130" s="11">
        <v>126</v>
      </c>
      <c r="D130" s="255" t="s">
        <v>2553</v>
      </c>
      <c r="E130" s="11"/>
      <c r="F130" s="11"/>
      <c r="G130" s="152">
        <v>43270</v>
      </c>
      <c r="H130" s="58">
        <v>44482</v>
      </c>
      <c r="I130" s="5">
        <f t="shared" si="14"/>
        <v>3.3205479452054796</v>
      </c>
      <c r="J130" s="11">
        <v>5</v>
      </c>
      <c r="K130" s="87">
        <v>0.05</v>
      </c>
      <c r="L130" s="88">
        <f t="shared" si="15"/>
        <v>0.19</v>
      </c>
      <c r="M130" s="249">
        <v>43240.1</v>
      </c>
      <c r="N130" s="249">
        <v>31805.759999999998</v>
      </c>
      <c r="O130" s="89">
        <v>0.04</v>
      </c>
      <c r="P130" s="239">
        <f t="shared" si="16"/>
        <v>44969.703999999998</v>
      </c>
      <c r="Q130" s="238">
        <f t="shared" si="17"/>
        <v>28371.571060602739</v>
      </c>
      <c r="R130" s="238">
        <f t="shared" si="18"/>
        <v>16598.132939397259</v>
      </c>
      <c r="S130" s="89">
        <v>0.05</v>
      </c>
      <c r="T130" s="238">
        <f t="shared" si="19"/>
        <v>15768.226292427395</v>
      </c>
    </row>
    <row r="131" spans="2:20" x14ac:dyDescent="0.25">
      <c r="B131" s="254"/>
      <c r="C131" s="11">
        <v>127</v>
      </c>
      <c r="D131" s="255" t="s">
        <v>2554</v>
      </c>
      <c r="E131" s="11"/>
      <c r="F131" s="11"/>
      <c r="G131" s="152">
        <v>43224</v>
      </c>
      <c r="H131" s="58">
        <v>44482</v>
      </c>
      <c r="I131" s="5">
        <f t="shared" si="14"/>
        <v>3.4465753424657533</v>
      </c>
      <c r="J131" s="11">
        <v>5</v>
      </c>
      <c r="K131" s="87">
        <v>0.05</v>
      </c>
      <c r="L131" s="88">
        <f t="shared" si="15"/>
        <v>0.19</v>
      </c>
      <c r="M131" s="249">
        <v>12956.4</v>
      </c>
      <c r="N131" s="249">
        <v>9375.11</v>
      </c>
      <c r="O131" s="89">
        <v>0.04</v>
      </c>
      <c r="P131" s="239">
        <f t="shared" si="16"/>
        <v>13474.656000000001</v>
      </c>
      <c r="Q131" s="238">
        <f t="shared" si="17"/>
        <v>8823.8692523835634</v>
      </c>
      <c r="R131" s="238">
        <f t="shared" si="18"/>
        <v>4650.7867476164374</v>
      </c>
      <c r="S131" s="89">
        <v>0.05</v>
      </c>
      <c r="T131" s="238">
        <f t="shared" si="19"/>
        <v>4418.2474102356155</v>
      </c>
    </row>
    <row r="132" spans="2:20" x14ac:dyDescent="0.25">
      <c r="B132" s="254"/>
      <c r="C132" s="11">
        <v>128</v>
      </c>
      <c r="D132" s="255" t="s">
        <v>2555</v>
      </c>
      <c r="E132" s="11"/>
      <c r="F132" s="11"/>
      <c r="G132" s="152">
        <v>43257</v>
      </c>
      <c r="H132" s="58">
        <v>44482</v>
      </c>
      <c r="I132" s="5">
        <f t="shared" si="14"/>
        <v>3.3561643835616439</v>
      </c>
      <c r="J132" s="11">
        <v>5</v>
      </c>
      <c r="K132" s="87">
        <v>0.05</v>
      </c>
      <c r="L132" s="88">
        <f t="shared" si="15"/>
        <v>0.19</v>
      </c>
      <c r="M132" s="249">
        <v>12956.4</v>
      </c>
      <c r="N132" s="249">
        <v>9486.39</v>
      </c>
      <c r="O132" s="89">
        <v>0.04</v>
      </c>
      <c r="P132" s="239">
        <f t="shared" si="16"/>
        <v>13474.656000000001</v>
      </c>
      <c r="Q132" s="238">
        <f t="shared" si="17"/>
        <v>8592.4005041095897</v>
      </c>
      <c r="R132" s="238">
        <f t="shared" si="18"/>
        <v>4882.2554958904111</v>
      </c>
      <c r="S132" s="89">
        <v>0.05</v>
      </c>
      <c r="T132" s="238">
        <f t="shared" si="19"/>
        <v>4638.14272109589</v>
      </c>
    </row>
    <row r="133" spans="2:20" x14ac:dyDescent="0.25">
      <c r="B133" s="254"/>
      <c r="C133" s="11">
        <v>129</v>
      </c>
      <c r="D133" s="255" t="s">
        <v>2556</v>
      </c>
      <c r="E133" s="11"/>
      <c r="F133" s="11"/>
      <c r="G133" s="152">
        <v>43591</v>
      </c>
      <c r="H133" s="58">
        <v>44482</v>
      </c>
      <c r="I133" s="5">
        <f t="shared" si="14"/>
        <v>2.441095890410959</v>
      </c>
      <c r="J133" s="11">
        <v>5</v>
      </c>
      <c r="K133" s="87">
        <v>0.05</v>
      </c>
      <c r="L133" s="88">
        <f t="shared" si="15"/>
        <v>0.19</v>
      </c>
      <c r="M133" s="249">
        <v>97470</v>
      </c>
      <c r="N133" s="249">
        <v>79833.67</v>
      </c>
      <c r="O133" s="89">
        <v>0.02</v>
      </c>
      <c r="P133" s="239">
        <f t="shared" si="16"/>
        <v>99419.400000000009</v>
      </c>
      <c r="Q133" s="238">
        <f t="shared" si="17"/>
        <v>46111.534865753427</v>
      </c>
      <c r="R133" s="238">
        <f t="shared" si="18"/>
        <v>53307.865134246582</v>
      </c>
      <c r="S133" s="89">
        <v>0.05</v>
      </c>
      <c r="T133" s="238">
        <f t="shared" si="19"/>
        <v>50642.471877534248</v>
      </c>
    </row>
    <row r="134" spans="2:20" x14ac:dyDescent="0.25">
      <c r="B134" s="254"/>
      <c r="C134" s="11">
        <v>130</v>
      </c>
      <c r="D134" s="255" t="s">
        <v>2557</v>
      </c>
      <c r="E134" s="11"/>
      <c r="F134" s="11"/>
      <c r="G134" s="152">
        <v>44112</v>
      </c>
      <c r="H134" s="58">
        <v>44482</v>
      </c>
      <c r="I134" s="5">
        <f t="shared" si="14"/>
        <v>1.0136986301369864</v>
      </c>
      <c r="J134" s="11">
        <v>5</v>
      </c>
      <c r="K134" s="87">
        <v>0.05</v>
      </c>
      <c r="L134" s="88">
        <f t="shared" si="15"/>
        <v>0.19</v>
      </c>
      <c r="M134" s="249">
        <v>13500</v>
      </c>
      <c r="N134" s="249">
        <v>12885.1</v>
      </c>
      <c r="O134" s="89">
        <v>0</v>
      </c>
      <c r="P134" s="239">
        <f t="shared" si="16"/>
        <v>13500</v>
      </c>
      <c r="Q134" s="238">
        <f t="shared" si="17"/>
        <v>2600.1369863013701</v>
      </c>
      <c r="R134" s="238">
        <f t="shared" si="18"/>
        <v>10899.86301369863</v>
      </c>
      <c r="S134" s="89">
        <v>0.05</v>
      </c>
      <c r="T134" s="238">
        <f t="shared" si="19"/>
        <v>10354.869863013699</v>
      </c>
    </row>
    <row r="135" spans="2:20" x14ac:dyDescent="0.25">
      <c r="B135" s="254"/>
      <c r="C135" s="11">
        <v>131</v>
      </c>
      <c r="D135" s="255" t="s">
        <v>2557</v>
      </c>
      <c r="E135" s="11"/>
      <c r="F135" s="11"/>
      <c r="G135" s="152">
        <v>44112</v>
      </c>
      <c r="H135" s="58">
        <v>44482</v>
      </c>
      <c r="I135" s="5">
        <f t="shared" si="14"/>
        <v>1.0136986301369864</v>
      </c>
      <c r="J135" s="11">
        <v>5</v>
      </c>
      <c r="K135" s="87">
        <v>0.05</v>
      </c>
      <c r="L135" s="88">
        <f t="shared" si="15"/>
        <v>0.19</v>
      </c>
      <c r="M135" s="249">
        <v>13500</v>
      </c>
      <c r="N135" s="249">
        <v>12885.1</v>
      </c>
      <c r="O135" s="89">
        <v>0</v>
      </c>
      <c r="P135" s="239">
        <f t="shared" si="16"/>
        <v>13500</v>
      </c>
      <c r="Q135" s="238">
        <f t="shared" si="17"/>
        <v>2600.1369863013701</v>
      </c>
      <c r="R135" s="238">
        <f t="shared" si="18"/>
        <v>10899.86301369863</v>
      </c>
      <c r="S135" s="89">
        <v>0.05</v>
      </c>
      <c r="T135" s="238">
        <f t="shared" si="19"/>
        <v>10354.869863013699</v>
      </c>
    </row>
    <row r="136" spans="2:20" x14ac:dyDescent="0.25">
      <c r="B136" s="254"/>
      <c r="C136" s="11">
        <v>132</v>
      </c>
      <c r="D136" s="255" t="s">
        <v>2557</v>
      </c>
      <c r="E136" s="11"/>
      <c r="F136" s="11"/>
      <c r="G136" s="152">
        <v>44112</v>
      </c>
      <c r="H136" s="58">
        <v>44482</v>
      </c>
      <c r="I136" s="5">
        <f t="shared" ref="I136:I160" si="20">(H136-G136)/365</f>
        <v>1.0136986301369864</v>
      </c>
      <c r="J136" s="11">
        <v>5</v>
      </c>
      <c r="K136" s="87">
        <v>0.05</v>
      </c>
      <c r="L136" s="88">
        <f t="shared" ref="L136:L160" si="21">(1-K136)/J136</f>
        <v>0.19</v>
      </c>
      <c r="M136" s="249">
        <v>13500</v>
      </c>
      <c r="N136" s="249">
        <v>12885.1</v>
      </c>
      <c r="O136" s="89">
        <v>0</v>
      </c>
      <c r="P136" s="239">
        <f t="shared" ref="P136:P160" si="22">M136*(1+O136)</f>
        <v>13500</v>
      </c>
      <c r="Q136" s="238">
        <f t="shared" ref="Q136:Q160" si="23">P136*L136*I136</f>
        <v>2600.1369863013701</v>
      </c>
      <c r="R136" s="238">
        <f t="shared" ref="R136:R160" si="24">MAX(P136-Q136,0)</f>
        <v>10899.86301369863</v>
      </c>
      <c r="S136" s="89">
        <v>0.05</v>
      </c>
      <c r="T136" s="238">
        <f t="shared" ref="T136:T160" si="25">IF(N136&lt;=0,0,IF(R136&gt;P136*5%,R136*(1-S136),P136*5%))</f>
        <v>10354.869863013699</v>
      </c>
    </row>
    <row r="137" spans="2:20" x14ac:dyDescent="0.25">
      <c r="B137" s="254"/>
      <c r="C137" s="11">
        <v>133</v>
      </c>
      <c r="D137" s="255" t="s">
        <v>2557</v>
      </c>
      <c r="E137" s="11"/>
      <c r="F137" s="11"/>
      <c r="G137" s="152">
        <v>44112</v>
      </c>
      <c r="H137" s="58">
        <v>44482</v>
      </c>
      <c r="I137" s="5">
        <f t="shared" si="20"/>
        <v>1.0136986301369864</v>
      </c>
      <c r="J137" s="11">
        <v>5</v>
      </c>
      <c r="K137" s="87">
        <v>0.05</v>
      </c>
      <c r="L137" s="88">
        <f t="shared" si="21"/>
        <v>0.19</v>
      </c>
      <c r="M137" s="249">
        <v>13500</v>
      </c>
      <c r="N137" s="249">
        <v>12885.1</v>
      </c>
      <c r="O137" s="89">
        <v>0</v>
      </c>
      <c r="P137" s="239">
        <f t="shared" si="22"/>
        <v>13500</v>
      </c>
      <c r="Q137" s="238">
        <f t="shared" si="23"/>
        <v>2600.1369863013701</v>
      </c>
      <c r="R137" s="238">
        <f t="shared" si="24"/>
        <v>10899.86301369863</v>
      </c>
      <c r="S137" s="89">
        <v>0.05</v>
      </c>
      <c r="T137" s="238">
        <f t="shared" si="25"/>
        <v>10354.869863013699</v>
      </c>
    </row>
    <row r="138" spans="2:20" x14ac:dyDescent="0.25">
      <c r="B138" s="254"/>
      <c r="C138" s="11">
        <v>134</v>
      </c>
      <c r="D138" s="255" t="s">
        <v>2557</v>
      </c>
      <c r="E138" s="11"/>
      <c r="F138" s="11"/>
      <c r="G138" s="152">
        <v>44112</v>
      </c>
      <c r="H138" s="58">
        <v>44482</v>
      </c>
      <c r="I138" s="5">
        <f t="shared" si="20"/>
        <v>1.0136986301369864</v>
      </c>
      <c r="J138" s="11">
        <v>5</v>
      </c>
      <c r="K138" s="87">
        <v>0.05</v>
      </c>
      <c r="L138" s="88">
        <f t="shared" si="21"/>
        <v>0.19</v>
      </c>
      <c r="M138" s="249">
        <v>13500</v>
      </c>
      <c r="N138" s="249">
        <v>12885.1</v>
      </c>
      <c r="O138" s="89">
        <v>0</v>
      </c>
      <c r="P138" s="239">
        <f t="shared" si="22"/>
        <v>13500</v>
      </c>
      <c r="Q138" s="238">
        <f t="shared" si="23"/>
        <v>2600.1369863013701</v>
      </c>
      <c r="R138" s="238">
        <f t="shared" si="24"/>
        <v>10899.86301369863</v>
      </c>
      <c r="S138" s="89">
        <v>0.05</v>
      </c>
      <c r="T138" s="238">
        <f t="shared" si="25"/>
        <v>10354.869863013699</v>
      </c>
    </row>
    <row r="139" spans="2:20" x14ac:dyDescent="0.25">
      <c r="B139" s="254"/>
      <c r="C139" s="11">
        <v>135</v>
      </c>
      <c r="D139" s="255" t="s">
        <v>2558</v>
      </c>
      <c r="E139" s="11"/>
      <c r="F139" s="11"/>
      <c r="G139" s="152">
        <v>44187</v>
      </c>
      <c r="H139" s="58">
        <v>44482</v>
      </c>
      <c r="I139" s="5">
        <f t="shared" si="20"/>
        <v>0.80821917808219179</v>
      </c>
      <c r="J139" s="11">
        <v>6</v>
      </c>
      <c r="K139" s="87">
        <v>0.05</v>
      </c>
      <c r="L139" s="88">
        <f t="shared" si="21"/>
        <v>0.15833333333333333</v>
      </c>
      <c r="M139" s="249">
        <v>43000.01</v>
      </c>
      <c r="N139" s="249">
        <v>41880.83</v>
      </c>
      <c r="O139" s="89">
        <v>0</v>
      </c>
      <c r="P139" s="239">
        <f t="shared" si="22"/>
        <v>43000.01</v>
      </c>
      <c r="Q139" s="238">
        <f t="shared" si="23"/>
        <v>5502.6268504566215</v>
      </c>
      <c r="R139" s="238">
        <f t="shared" si="24"/>
        <v>37497.383149543384</v>
      </c>
      <c r="S139" s="89">
        <v>0.05</v>
      </c>
      <c r="T139" s="238">
        <f t="shared" si="25"/>
        <v>35622.513992066211</v>
      </c>
    </row>
    <row r="140" spans="2:20" x14ac:dyDescent="0.25">
      <c r="B140" s="254"/>
      <c r="C140" s="11">
        <v>136</v>
      </c>
      <c r="D140" s="255" t="s">
        <v>2558</v>
      </c>
      <c r="E140" s="11"/>
      <c r="F140" s="11"/>
      <c r="G140" s="152">
        <v>44187</v>
      </c>
      <c r="H140" s="58">
        <v>44482</v>
      </c>
      <c r="I140" s="5">
        <f t="shared" si="20"/>
        <v>0.80821917808219179</v>
      </c>
      <c r="J140" s="11">
        <v>6</v>
      </c>
      <c r="K140" s="87">
        <v>0.05</v>
      </c>
      <c r="L140" s="88">
        <f t="shared" si="21"/>
        <v>0.15833333333333333</v>
      </c>
      <c r="M140" s="249">
        <v>43000.01</v>
      </c>
      <c r="N140" s="249">
        <v>41880.83</v>
      </c>
      <c r="O140" s="89">
        <v>0</v>
      </c>
      <c r="P140" s="239">
        <f t="shared" si="22"/>
        <v>43000.01</v>
      </c>
      <c r="Q140" s="238">
        <f t="shared" si="23"/>
        <v>5502.6268504566215</v>
      </c>
      <c r="R140" s="238">
        <f t="shared" si="24"/>
        <v>37497.383149543384</v>
      </c>
      <c r="S140" s="89">
        <v>0.05</v>
      </c>
      <c r="T140" s="238">
        <f t="shared" si="25"/>
        <v>35622.513992066211</v>
      </c>
    </row>
    <row r="141" spans="2:20" x14ac:dyDescent="0.25">
      <c r="B141" s="254"/>
      <c r="C141" s="11">
        <v>137</v>
      </c>
      <c r="D141" s="255" t="s">
        <v>2559</v>
      </c>
      <c r="E141" s="11"/>
      <c r="F141" s="11"/>
      <c r="G141" s="152">
        <v>44271</v>
      </c>
      <c r="H141" s="58">
        <v>44482</v>
      </c>
      <c r="I141" s="5">
        <f t="shared" si="20"/>
        <v>0.57808219178082187</v>
      </c>
      <c r="J141" s="11">
        <v>6</v>
      </c>
      <c r="K141" s="87">
        <v>0.05</v>
      </c>
      <c r="L141" s="88">
        <f t="shared" si="21"/>
        <v>0.15833333333333333</v>
      </c>
      <c r="M141" s="249">
        <v>34000</v>
      </c>
      <c r="N141" s="249">
        <v>33858.410000000003</v>
      </c>
      <c r="O141" s="89">
        <v>0</v>
      </c>
      <c r="P141" s="239">
        <f t="shared" si="22"/>
        <v>34000</v>
      </c>
      <c r="Q141" s="238">
        <f t="shared" si="23"/>
        <v>3112.0091324200907</v>
      </c>
      <c r="R141" s="238">
        <f t="shared" si="24"/>
        <v>30887.990867579909</v>
      </c>
      <c r="S141" s="89">
        <v>0.05</v>
      </c>
      <c r="T141" s="238">
        <f t="shared" si="25"/>
        <v>29343.591324200912</v>
      </c>
    </row>
    <row r="142" spans="2:20" x14ac:dyDescent="0.25">
      <c r="B142" s="254"/>
      <c r="C142" s="11">
        <v>138</v>
      </c>
      <c r="D142" s="255" t="s">
        <v>2559</v>
      </c>
      <c r="E142" s="11"/>
      <c r="F142" s="11"/>
      <c r="G142" s="152">
        <v>44271</v>
      </c>
      <c r="H142" s="58">
        <v>44482</v>
      </c>
      <c r="I142" s="5">
        <f t="shared" si="20"/>
        <v>0.57808219178082187</v>
      </c>
      <c r="J142" s="11">
        <v>6</v>
      </c>
      <c r="K142" s="87">
        <v>0.05</v>
      </c>
      <c r="L142" s="88">
        <f t="shared" si="21"/>
        <v>0.15833333333333333</v>
      </c>
      <c r="M142" s="249">
        <v>34000</v>
      </c>
      <c r="N142" s="249">
        <v>33858.410000000003</v>
      </c>
      <c r="O142" s="89">
        <v>0</v>
      </c>
      <c r="P142" s="239">
        <f t="shared" si="22"/>
        <v>34000</v>
      </c>
      <c r="Q142" s="238">
        <f t="shared" si="23"/>
        <v>3112.0091324200907</v>
      </c>
      <c r="R142" s="238">
        <f t="shared" si="24"/>
        <v>30887.990867579909</v>
      </c>
      <c r="S142" s="89">
        <v>0.05</v>
      </c>
      <c r="T142" s="238">
        <f t="shared" si="25"/>
        <v>29343.591324200912</v>
      </c>
    </row>
    <row r="143" spans="2:20" x14ac:dyDescent="0.25">
      <c r="B143" s="254"/>
      <c r="C143" s="11">
        <v>139</v>
      </c>
      <c r="D143" s="255" t="s">
        <v>2560</v>
      </c>
      <c r="E143" s="11"/>
      <c r="F143" s="11"/>
      <c r="G143" s="152">
        <v>44271</v>
      </c>
      <c r="H143" s="58">
        <v>44482</v>
      </c>
      <c r="I143" s="5">
        <f t="shared" si="20"/>
        <v>0.57808219178082187</v>
      </c>
      <c r="J143" s="11">
        <v>5</v>
      </c>
      <c r="K143" s="87">
        <v>0.05</v>
      </c>
      <c r="L143" s="88">
        <f t="shared" si="21"/>
        <v>0.19</v>
      </c>
      <c r="M143" s="249">
        <v>8024</v>
      </c>
      <c r="N143" s="249">
        <v>7990.58</v>
      </c>
      <c r="O143" s="89">
        <v>0</v>
      </c>
      <c r="P143" s="239">
        <f t="shared" si="22"/>
        <v>8024</v>
      </c>
      <c r="Q143" s="238">
        <f t="shared" si="23"/>
        <v>881.32098630136977</v>
      </c>
      <c r="R143" s="238">
        <f t="shared" si="24"/>
        <v>7142.6790136986301</v>
      </c>
      <c r="S143" s="89">
        <v>0.05</v>
      </c>
      <c r="T143" s="238">
        <f t="shared" si="25"/>
        <v>6785.5450630136984</v>
      </c>
    </row>
    <row r="144" spans="2:20" x14ac:dyDescent="0.25">
      <c r="B144" s="254"/>
      <c r="C144" s="11">
        <v>140</v>
      </c>
      <c r="D144" s="255" t="s">
        <v>2560</v>
      </c>
      <c r="E144" s="11"/>
      <c r="F144" s="11"/>
      <c r="G144" s="152">
        <v>44271</v>
      </c>
      <c r="H144" s="58">
        <v>44482</v>
      </c>
      <c r="I144" s="5">
        <f t="shared" si="20"/>
        <v>0.57808219178082187</v>
      </c>
      <c r="J144" s="11">
        <v>5</v>
      </c>
      <c r="K144" s="87">
        <v>0.05</v>
      </c>
      <c r="L144" s="88">
        <f t="shared" si="21"/>
        <v>0.19</v>
      </c>
      <c r="M144" s="249">
        <v>8024</v>
      </c>
      <c r="N144" s="249">
        <v>7990.58</v>
      </c>
      <c r="O144" s="89">
        <v>0</v>
      </c>
      <c r="P144" s="239">
        <f t="shared" si="22"/>
        <v>8024</v>
      </c>
      <c r="Q144" s="238">
        <f t="shared" si="23"/>
        <v>881.32098630136977</v>
      </c>
      <c r="R144" s="238">
        <f t="shared" si="24"/>
        <v>7142.6790136986301</v>
      </c>
      <c r="S144" s="89">
        <v>0.05</v>
      </c>
      <c r="T144" s="238">
        <f t="shared" si="25"/>
        <v>6785.5450630136984</v>
      </c>
    </row>
    <row r="145" spans="2:20" x14ac:dyDescent="0.25">
      <c r="B145" s="254"/>
      <c r="C145" s="11">
        <v>141</v>
      </c>
      <c r="D145" s="255" t="s">
        <v>2560</v>
      </c>
      <c r="E145" s="11"/>
      <c r="F145" s="11"/>
      <c r="G145" s="152">
        <v>44271</v>
      </c>
      <c r="H145" s="58">
        <v>44482</v>
      </c>
      <c r="I145" s="5">
        <f t="shared" si="20"/>
        <v>0.57808219178082187</v>
      </c>
      <c r="J145" s="11">
        <v>5</v>
      </c>
      <c r="K145" s="87">
        <v>0.05</v>
      </c>
      <c r="L145" s="88">
        <f t="shared" si="21"/>
        <v>0.19</v>
      </c>
      <c r="M145" s="249">
        <v>8024</v>
      </c>
      <c r="N145" s="249">
        <v>7990.58</v>
      </c>
      <c r="O145" s="89">
        <v>0</v>
      </c>
      <c r="P145" s="239">
        <f t="shared" si="22"/>
        <v>8024</v>
      </c>
      <c r="Q145" s="238">
        <f t="shared" si="23"/>
        <v>881.32098630136977</v>
      </c>
      <c r="R145" s="238">
        <f t="shared" si="24"/>
        <v>7142.6790136986301</v>
      </c>
      <c r="S145" s="89">
        <v>0.05</v>
      </c>
      <c r="T145" s="238">
        <f t="shared" si="25"/>
        <v>6785.5450630136984</v>
      </c>
    </row>
    <row r="146" spans="2:20" x14ac:dyDescent="0.25">
      <c r="B146" s="254"/>
      <c r="C146" s="11">
        <v>142</v>
      </c>
      <c r="D146" s="255" t="s">
        <v>2560</v>
      </c>
      <c r="E146" s="11"/>
      <c r="F146" s="11"/>
      <c r="G146" s="152">
        <v>44271</v>
      </c>
      <c r="H146" s="58">
        <v>44482</v>
      </c>
      <c r="I146" s="5">
        <f t="shared" si="20"/>
        <v>0.57808219178082187</v>
      </c>
      <c r="J146" s="11">
        <v>5</v>
      </c>
      <c r="K146" s="87">
        <v>0.05</v>
      </c>
      <c r="L146" s="88">
        <f t="shared" si="21"/>
        <v>0.19</v>
      </c>
      <c r="M146" s="249">
        <v>8024</v>
      </c>
      <c r="N146" s="249">
        <v>7990.58</v>
      </c>
      <c r="O146" s="89">
        <v>0</v>
      </c>
      <c r="P146" s="239">
        <f t="shared" si="22"/>
        <v>8024</v>
      </c>
      <c r="Q146" s="238">
        <f t="shared" si="23"/>
        <v>881.32098630136977</v>
      </c>
      <c r="R146" s="238">
        <f t="shared" si="24"/>
        <v>7142.6790136986301</v>
      </c>
      <c r="S146" s="89">
        <v>0.05</v>
      </c>
      <c r="T146" s="238">
        <f t="shared" si="25"/>
        <v>6785.5450630136984</v>
      </c>
    </row>
    <row r="147" spans="2:20" x14ac:dyDescent="0.25">
      <c r="B147" s="254"/>
      <c r="C147" s="11">
        <v>143</v>
      </c>
      <c r="D147" s="255" t="s">
        <v>2561</v>
      </c>
      <c r="E147" s="11"/>
      <c r="F147" s="11"/>
      <c r="G147" s="152">
        <v>44263</v>
      </c>
      <c r="H147" s="58">
        <v>44482</v>
      </c>
      <c r="I147" s="5">
        <f t="shared" si="20"/>
        <v>0.6</v>
      </c>
      <c r="J147" s="11">
        <v>6</v>
      </c>
      <c r="K147" s="87">
        <v>0.05</v>
      </c>
      <c r="L147" s="88">
        <f t="shared" si="21"/>
        <v>0.15833333333333333</v>
      </c>
      <c r="M147" s="249">
        <v>35000.32</v>
      </c>
      <c r="N147" s="249">
        <v>34781.69</v>
      </c>
      <c r="O147" s="89">
        <v>0</v>
      </c>
      <c r="P147" s="239">
        <f t="shared" si="22"/>
        <v>35000.32</v>
      </c>
      <c r="Q147" s="238">
        <f t="shared" si="23"/>
        <v>3325.0303999999996</v>
      </c>
      <c r="R147" s="238">
        <f t="shared" si="24"/>
        <v>31675.2896</v>
      </c>
      <c r="S147" s="89">
        <v>0.05</v>
      </c>
      <c r="T147" s="238">
        <f t="shared" si="25"/>
        <v>30091.525119999998</v>
      </c>
    </row>
    <row r="148" spans="2:20" x14ac:dyDescent="0.25">
      <c r="B148" s="254"/>
      <c r="C148" s="11">
        <v>144</v>
      </c>
      <c r="D148" s="255" t="s">
        <v>2561</v>
      </c>
      <c r="E148" s="11"/>
      <c r="F148" s="11"/>
      <c r="G148" s="152">
        <v>44263</v>
      </c>
      <c r="H148" s="58">
        <v>44482</v>
      </c>
      <c r="I148" s="5">
        <f t="shared" si="20"/>
        <v>0.6</v>
      </c>
      <c r="J148" s="11">
        <v>6</v>
      </c>
      <c r="K148" s="87">
        <v>0.05</v>
      </c>
      <c r="L148" s="88">
        <f t="shared" si="21"/>
        <v>0.15833333333333333</v>
      </c>
      <c r="M148" s="249">
        <v>80500.479999999996</v>
      </c>
      <c r="N148" s="249">
        <v>79997.63</v>
      </c>
      <c r="O148" s="89">
        <v>0</v>
      </c>
      <c r="P148" s="239">
        <f t="shared" si="22"/>
        <v>80500.479999999996</v>
      </c>
      <c r="Q148" s="238">
        <f t="shared" si="23"/>
        <v>7647.5455999999986</v>
      </c>
      <c r="R148" s="238">
        <f t="shared" si="24"/>
        <v>72852.934399999998</v>
      </c>
      <c r="S148" s="89">
        <v>0.05</v>
      </c>
      <c r="T148" s="238">
        <f t="shared" si="25"/>
        <v>69210.287679999994</v>
      </c>
    </row>
    <row r="149" spans="2:20" x14ac:dyDescent="0.25">
      <c r="B149" s="254"/>
      <c r="C149" s="11">
        <v>145</v>
      </c>
      <c r="D149" s="255" t="s">
        <v>2562</v>
      </c>
      <c r="E149" s="11"/>
      <c r="F149" s="11"/>
      <c r="G149" s="152">
        <v>42868</v>
      </c>
      <c r="H149" s="58">
        <v>44482</v>
      </c>
      <c r="I149" s="5">
        <f t="shared" si="20"/>
        <v>4.4219178082191783</v>
      </c>
      <c r="J149" s="11">
        <v>3</v>
      </c>
      <c r="K149" s="87">
        <v>0.05</v>
      </c>
      <c r="L149" s="88">
        <f t="shared" si="21"/>
        <v>0.31666666666666665</v>
      </c>
      <c r="M149" s="249">
        <v>4000</v>
      </c>
      <c r="N149" s="249">
        <v>0</v>
      </c>
      <c r="O149" s="89">
        <v>0.05</v>
      </c>
      <c r="P149" s="239">
        <f t="shared" si="22"/>
        <v>4200</v>
      </c>
      <c r="Q149" s="238">
        <f t="shared" si="23"/>
        <v>5881.1506849315074</v>
      </c>
      <c r="R149" s="238">
        <f t="shared" si="24"/>
        <v>0</v>
      </c>
      <c r="S149" s="89">
        <v>0.05</v>
      </c>
      <c r="T149" s="238">
        <f t="shared" si="25"/>
        <v>0</v>
      </c>
    </row>
    <row r="150" spans="2:20" x14ac:dyDescent="0.25">
      <c r="B150" s="254"/>
      <c r="C150" s="11">
        <v>146</v>
      </c>
      <c r="D150" s="255" t="s">
        <v>2563</v>
      </c>
      <c r="E150" s="11"/>
      <c r="F150" s="11"/>
      <c r="G150" s="152">
        <v>42859</v>
      </c>
      <c r="H150" s="58">
        <v>44482</v>
      </c>
      <c r="I150" s="5">
        <f t="shared" si="20"/>
        <v>4.4465753424657537</v>
      </c>
      <c r="J150" s="11">
        <v>3</v>
      </c>
      <c r="K150" s="87">
        <v>0.05</v>
      </c>
      <c r="L150" s="88">
        <f t="shared" si="21"/>
        <v>0.31666666666666665</v>
      </c>
      <c r="M150" s="249">
        <v>3000</v>
      </c>
      <c r="N150" s="249">
        <v>0</v>
      </c>
      <c r="O150" s="89">
        <v>0.05</v>
      </c>
      <c r="P150" s="239">
        <f t="shared" si="22"/>
        <v>3150</v>
      </c>
      <c r="Q150" s="238">
        <f t="shared" si="23"/>
        <v>4435.4589041095896</v>
      </c>
      <c r="R150" s="238">
        <f t="shared" si="24"/>
        <v>0</v>
      </c>
      <c r="S150" s="89">
        <v>0.05</v>
      </c>
      <c r="T150" s="238">
        <f t="shared" si="25"/>
        <v>0</v>
      </c>
    </row>
    <row r="151" spans="2:20" x14ac:dyDescent="0.25">
      <c r="B151" s="254"/>
      <c r="C151" s="11">
        <v>147</v>
      </c>
      <c r="D151" s="255" t="s">
        <v>1843</v>
      </c>
      <c r="E151" s="11"/>
      <c r="F151" s="11"/>
      <c r="G151" s="152">
        <v>44117</v>
      </c>
      <c r="H151" s="58">
        <v>44482</v>
      </c>
      <c r="I151" s="5">
        <f t="shared" si="20"/>
        <v>1</v>
      </c>
      <c r="J151" s="11">
        <v>5</v>
      </c>
      <c r="K151" s="87">
        <v>0.05</v>
      </c>
      <c r="L151" s="88">
        <f t="shared" si="21"/>
        <v>0.19</v>
      </c>
      <c r="M151" s="249">
        <v>1920.46</v>
      </c>
      <c r="N151" s="249">
        <v>0</v>
      </c>
      <c r="O151" s="89">
        <v>0</v>
      </c>
      <c r="P151" s="239">
        <f t="shared" si="22"/>
        <v>1920.46</v>
      </c>
      <c r="Q151" s="238">
        <f t="shared" si="23"/>
        <v>364.88740000000001</v>
      </c>
      <c r="R151" s="238">
        <f t="shared" si="24"/>
        <v>1555.5726</v>
      </c>
      <c r="S151" s="89">
        <v>0.05</v>
      </c>
      <c r="T151" s="238">
        <f t="shared" si="25"/>
        <v>0</v>
      </c>
    </row>
    <row r="152" spans="2:20" x14ac:dyDescent="0.25">
      <c r="B152" s="254"/>
      <c r="C152" s="11">
        <v>148</v>
      </c>
      <c r="D152" s="255" t="s">
        <v>1843</v>
      </c>
      <c r="E152" s="11"/>
      <c r="F152" s="11"/>
      <c r="G152" s="152">
        <v>44117</v>
      </c>
      <c r="H152" s="58">
        <v>44482</v>
      </c>
      <c r="I152" s="5">
        <f t="shared" si="20"/>
        <v>1</v>
      </c>
      <c r="J152" s="11">
        <v>5</v>
      </c>
      <c r="K152" s="87">
        <v>0.05</v>
      </c>
      <c r="L152" s="88">
        <f t="shared" si="21"/>
        <v>0.19</v>
      </c>
      <c r="M152" s="249">
        <v>1920.46</v>
      </c>
      <c r="N152" s="249">
        <v>0</v>
      </c>
      <c r="O152" s="89">
        <v>0</v>
      </c>
      <c r="P152" s="239">
        <f t="shared" si="22"/>
        <v>1920.46</v>
      </c>
      <c r="Q152" s="238">
        <f t="shared" si="23"/>
        <v>364.88740000000001</v>
      </c>
      <c r="R152" s="238">
        <f t="shared" si="24"/>
        <v>1555.5726</v>
      </c>
      <c r="S152" s="89">
        <v>0.05</v>
      </c>
      <c r="T152" s="238">
        <f t="shared" si="25"/>
        <v>0</v>
      </c>
    </row>
    <row r="153" spans="2:20" x14ac:dyDescent="0.25">
      <c r="B153" s="254"/>
      <c r="C153" s="11">
        <v>149</v>
      </c>
      <c r="D153" s="255" t="s">
        <v>1843</v>
      </c>
      <c r="E153" s="11"/>
      <c r="F153" s="11"/>
      <c r="G153" s="152">
        <v>44117</v>
      </c>
      <c r="H153" s="58">
        <v>44482</v>
      </c>
      <c r="I153" s="5">
        <f t="shared" si="20"/>
        <v>1</v>
      </c>
      <c r="J153" s="11">
        <v>5</v>
      </c>
      <c r="K153" s="87">
        <v>0.05</v>
      </c>
      <c r="L153" s="88">
        <f t="shared" si="21"/>
        <v>0.19</v>
      </c>
      <c r="M153" s="249">
        <v>1920.46</v>
      </c>
      <c r="N153" s="249">
        <v>0</v>
      </c>
      <c r="O153" s="89">
        <v>0</v>
      </c>
      <c r="P153" s="239">
        <f t="shared" si="22"/>
        <v>1920.46</v>
      </c>
      <c r="Q153" s="238">
        <f t="shared" si="23"/>
        <v>364.88740000000001</v>
      </c>
      <c r="R153" s="238">
        <f t="shared" si="24"/>
        <v>1555.5726</v>
      </c>
      <c r="S153" s="89">
        <v>0.05</v>
      </c>
      <c r="T153" s="238">
        <f t="shared" si="25"/>
        <v>0</v>
      </c>
    </row>
    <row r="154" spans="2:20" x14ac:dyDescent="0.25">
      <c r="B154" s="254"/>
      <c r="C154" s="11">
        <v>150</v>
      </c>
      <c r="D154" s="255" t="s">
        <v>1843</v>
      </c>
      <c r="E154" s="11"/>
      <c r="F154" s="11"/>
      <c r="G154" s="152">
        <v>44117</v>
      </c>
      <c r="H154" s="58">
        <v>44482</v>
      </c>
      <c r="I154" s="5">
        <f t="shared" si="20"/>
        <v>1</v>
      </c>
      <c r="J154" s="11">
        <v>5</v>
      </c>
      <c r="K154" s="87">
        <v>0.05</v>
      </c>
      <c r="L154" s="88">
        <f t="shared" si="21"/>
        <v>0.19</v>
      </c>
      <c r="M154" s="249">
        <v>1920.46</v>
      </c>
      <c r="N154" s="249">
        <v>0</v>
      </c>
      <c r="O154" s="89">
        <v>0</v>
      </c>
      <c r="P154" s="239">
        <f t="shared" si="22"/>
        <v>1920.46</v>
      </c>
      <c r="Q154" s="238">
        <f t="shared" si="23"/>
        <v>364.88740000000001</v>
      </c>
      <c r="R154" s="238">
        <f t="shared" si="24"/>
        <v>1555.5726</v>
      </c>
      <c r="S154" s="89">
        <v>0.05</v>
      </c>
      <c r="T154" s="238">
        <f t="shared" si="25"/>
        <v>0</v>
      </c>
    </row>
    <row r="155" spans="2:20" x14ac:dyDescent="0.25">
      <c r="B155" s="254"/>
      <c r="C155" s="11">
        <v>151</v>
      </c>
      <c r="D155" s="255" t="s">
        <v>1843</v>
      </c>
      <c r="E155" s="11"/>
      <c r="F155" s="11"/>
      <c r="G155" s="152">
        <v>44117</v>
      </c>
      <c r="H155" s="58">
        <v>44482</v>
      </c>
      <c r="I155" s="5">
        <f t="shared" si="20"/>
        <v>1</v>
      </c>
      <c r="J155" s="11">
        <v>5</v>
      </c>
      <c r="K155" s="87">
        <v>0.05</v>
      </c>
      <c r="L155" s="88">
        <f t="shared" si="21"/>
        <v>0.19</v>
      </c>
      <c r="M155" s="249">
        <v>1920.46</v>
      </c>
      <c r="N155" s="249">
        <v>0</v>
      </c>
      <c r="O155" s="89">
        <v>0</v>
      </c>
      <c r="P155" s="239">
        <f t="shared" si="22"/>
        <v>1920.46</v>
      </c>
      <c r="Q155" s="238">
        <f t="shared" si="23"/>
        <v>364.88740000000001</v>
      </c>
      <c r="R155" s="238">
        <f t="shared" si="24"/>
        <v>1555.5726</v>
      </c>
      <c r="S155" s="89">
        <v>0.05</v>
      </c>
      <c r="T155" s="238">
        <f t="shared" si="25"/>
        <v>0</v>
      </c>
    </row>
    <row r="156" spans="2:20" x14ac:dyDescent="0.25">
      <c r="B156" s="254"/>
      <c r="C156" s="11">
        <v>152</v>
      </c>
      <c r="D156" s="255" t="s">
        <v>1843</v>
      </c>
      <c r="E156" s="11"/>
      <c r="F156" s="11"/>
      <c r="G156" s="152">
        <v>44117</v>
      </c>
      <c r="H156" s="58">
        <v>44482</v>
      </c>
      <c r="I156" s="5">
        <f t="shared" si="20"/>
        <v>1</v>
      </c>
      <c r="J156" s="11">
        <v>5</v>
      </c>
      <c r="K156" s="87">
        <v>0.05</v>
      </c>
      <c r="L156" s="88">
        <f t="shared" si="21"/>
        <v>0.19</v>
      </c>
      <c r="M156" s="249">
        <v>1920.46</v>
      </c>
      <c r="N156" s="249">
        <v>0</v>
      </c>
      <c r="O156" s="89">
        <v>0</v>
      </c>
      <c r="P156" s="239">
        <f t="shared" si="22"/>
        <v>1920.46</v>
      </c>
      <c r="Q156" s="238">
        <f t="shared" si="23"/>
        <v>364.88740000000001</v>
      </c>
      <c r="R156" s="238">
        <f t="shared" si="24"/>
        <v>1555.5726</v>
      </c>
      <c r="S156" s="89">
        <v>0.05</v>
      </c>
      <c r="T156" s="238">
        <f t="shared" si="25"/>
        <v>0</v>
      </c>
    </row>
    <row r="157" spans="2:20" x14ac:dyDescent="0.25">
      <c r="B157" s="254"/>
      <c r="C157" s="11">
        <v>153</v>
      </c>
      <c r="D157" s="255" t="s">
        <v>2564</v>
      </c>
      <c r="E157" s="11"/>
      <c r="F157" s="11"/>
      <c r="G157" s="152">
        <v>44117</v>
      </c>
      <c r="H157" s="58">
        <v>44482</v>
      </c>
      <c r="I157" s="5">
        <f t="shared" si="20"/>
        <v>1</v>
      </c>
      <c r="J157" s="11">
        <v>3</v>
      </c>
      <c r="K157" s="87">
        <v>0.05</v>
      </c>
      <c r="L157" s="88">
        <f t="shared" si="21"/>
        <v>0.31666666666666665</v>
      </c>
      <c r="M157" s="249">
        <v>2359.42</v>
      </c>
      <c r="N157" s="249">
        <v>0</v>
      </c>
      <c r="O157" s="89">
        <v>0</v>
      </c>
      <c r="P157" s="239">
        <f t="shared" si="22"/>
        <v>2359.42</v>
      </c>
      <c r="Q157" s="238">
        <f t="shared" si="23"/>
        <v>747.14966666666669</v>
      </c>
      <c r="R157" s="238">
        <f t="shared" si="24"/>
        <v>1612.2703333333334</v>
      </c>
      <c r="S157" s="89">
        <v>0.05</v>
      </c>
      <c r="T157" s="238">
        <f t="shared" si="25"/>
        <v>0</v>
      </c>
    </row>
    <row r="158" spans="2:20" x14ac:dyDescent="0.25">
      <c r="B158" s="254"/>
      <c r="C158" s="11">
        <v>154</v>
      </c>
      <c r="D158" s="255" t="s">
        <v>2564</v>
      </c>
      <c r="E158" s="11"/>
      <c r="F158" s="11"/>
      <c r="G158" s="152">
        <v>44117</v>
      </c>
      <c r="H158" s="58">
        <v>44482</v>
      </c>
      <c r="I158" s="5">
        <f t="shared" si="20"/>
        <v>1</v>
      </c>
      <c r="J158" s="11">
        <v>3</v>
      </c>
      <c r="K158" s="87">
        <v>0.05</v>
      </c>
      <c r="L158" s="88">
        <f t="shared" si="21"/>
        <v>0.31666666666666665</v>
      </c>
      <c r="M158" s="249">
        <v>2359.42</v>
      </c>
      <c r="N158" s="249">
        <v>0</v>
      </c>
      <c r="O158" s="89">
        <v>0</v>
      </c>
      <c r="P158" s="239">
        <f t="shared" si="22"/>
        <v>2359.42</v>
      </c>
      <c r="Q158" s="238">
        <f t="shared" si="23"/>
        <v>747.14966666666669</v>
      </c>
      <c r="R158" s="238">
        <f t="shared" si="24"/>
        <v>1612.2703333333334</v>
      </c>
      <c r="S158" s="89">
        <v>0.05</v>
      </c>
      <c r="T158" s="238">
        <f t="shared" si="25"/>
        <v>0</v>
      </c>
    </row>
    <row r="159" spans="2:20" x14ac:dyDescent="0.25">
      <c r="B159" s="254"/>
      <c r="C159" s="11">
        <v>155</v>
      </c>
      <c r="D159" s="255" t="s">
        <v>2564</v>
      </c>
      <c r="E159" s="11"/>
      <c r="F159" s="11"/>
      <c r="G159" s="152">
        <v>44117</v>
      </c>
      <c r="H159" s="58">
        <v>44482</v>
      </c>
      <c r="I159" s="5">
        <f t="shared" si="20"/>
        <v>1</v>
      </c>
      <c r="J159" s="11">
        <v>3</v>
      </c>
      <c r="K159" s="87">
        <v>0.05</v>
      </c>
      <c r="L159" s="88">
        <f t="shared" si="21"/>
        <v>0.31666666666666665</v>
      </c>
      <c r="M159" s="249">
        <v>2359.42</v>
      </c>
      <c r="N159" s="249">
        <v>0</v>
      </c>
      <c r="O159" s="89">
        <v>0</v>
      </c>
      <c r="P159" s="239">
        <f t="shared" si="22"/>
        <v>2359.42</v>
      </c>
      <c r="Q159" s="238">
        <f t="shared" si="23"/>
        <v>747.14966666666669</v>
      </c>
      <c r="R159" s="238">
        <f t="shared" si="24"/>
        <v>1612.2703333333334</v>
      </c>
      <c r="S159" s="89">
        <v>0.05</v>
      </c>
      <c r="T159" s="238">
        <f t="shared" si="25"/>
        <v>0</v>
      </c>
    </row>
    <row r="160" spans="2:20" x14ac:dyDescent="0.25">
      <c r="B160" s="254"/>
      <c r="C160" s="11">
        <v>156</v>
      </c>
      <c r="D160" s="255" t="s">
        <v>2564</v>
      </c>
      <c r="E160" s="11"/>
      <c r="F160" s="11"/>
      <c r="G160" s="152">
        <v>44117</v>
      </c>
      <c r="H160" s="58">
        <v>44482</v>
      </c>
      <c r="I160" s="5">
        <f t="shared" si="20"/>
        <v>1</v>
      </c>
      <c r="J160" s="11">
        <v>3</v>
      </c>
      <c r="K160" s="87">
        <v>0.05</v>
      </c>
      <c r="L160" s="88">
        <f t="shared" si="21"/>
        <v>0.31666666666666665</v>
      </c>
      <c r="M160" s="249">
        <v>2359.42</v>
      </c>
      <c r="N160" s="249">
        <v>0</v>
      </c>
      <c r="O160" s="89">
        <v>0</v>
      </c>
      <c r="P160" s="239">
        <f t="shared" si="22"/>
        <v>2359.42</v>
      </c>
      <c r="Q160" s="238">
        <f t="shared" si="23"/>
        <v>747.14966666666669</v>
      </c>
      <c r="R160" s="238">
        <f t="shared" si="24"/>
        <v>1612.2703333333334</v>
      </c>
      <c r="S160" s="89">
        <v>0.05</v>
      </c>
      <c r="T160" s="238">
        <f t="shared" si="25"/>
        <v>0</v>
      </c>
    </row>
    <row r="161" spans="3:20" x14ac:dyDescent="0.25">
      <c r="C161" s="251" t="s">
        <v>14</v>
      </c>
      <c r="D161" s="251"/>
      <c r="E161" s="251"/>
      <c r="F161" s="251"/>
      <c r="G161" s="251"/>
      <c r="H161" s="251"/>
      <c r="I161" s="251"/>
      <c r="J161" s="251"/>
      <c r="K161" s="251"/>
      <c r="L161" s="251"/>
      <c r="M161" s="252">
        <f>SUM(M5:M160)</f>
        <v>31498000.95000001</v>
      </c>
      <c r="N161" s="252">
        <f t="shared" ref="N161:T161" si="26">SUM(N5:N160)</f>
        <v>4787908.0499999989</v>
      </c>
      <c r="O161" s="257"/>
      <c r="P161" s="252">
        <f t="shared" si="26"/>
        <v>34276403.691500016</v>
      </c>
      <c r="Q161" s="252"/>
      <c r="R161" s="252"/>
      <c r="S161" s="258"/>
      <c r="T161" s="252">
        <f t="shared" si="26"/>
        <v>16628682.313197404</v>
      </c>
    </row>
  </sheetData>
  <autoFilter ref="C4:T161"/>
  <mergeCells count="2">
    <mergeCell ref="C3:T3"/>
    <mergeCell ref="C161:L161"/>
  </mergeCells>
  <pageMargins left="0.25" right="0.25" top="0.43" bottom="0.46" header="0.3" footer="0.3"/>
  <pageSetup paperSize="9" scale="62" fitToHeight="0"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C4:R35"/>
  <sheetViews>
    <sheetView tabSelected="1" topLeftCell="E1" workbookViewId="0">
      <selection activeCell="C4" sqref="C4:R16"/>
    </sheetView>
  </sheetViews>
  <sheetFormatPr defaultRowHeight="15" x14ac:dyDescent="0.25"/>
  <cols>
    <col min="4" max="4" width="33" style="68" customWidth="1"/>
    <col min="5" max="5" width="13.42578125" customWidth="1"/>
    <col min="6" max="6" width="12.5703125" customWidth="1"/>
    <col min="7" max="7" width="10.85546875" customWidth="1"/>
    <col min="8" max="8" width="13" customWidth="1"/>
    <col min="9" max="9" width="8.7109375" customWidth="1"/>
    <col min="10" max="10" width="13" customWidth="1"/>
    <col min="11" max="11" width="17.85546875" customWidth="1"/>
    <col min="12" max="12" width="17.140625" customWidth="1"/>
    <col min="13" max="13" width="0" hidden="1" customWidth="1"/>
    <col min="14" max="14" width="18.85546875" customWidth="1"/>
    <col min="15" max="15" width="14.28515625" bestFit="1" customWidth="1"/>
    <col min="16" max="16" width="15.85546875" bestFit="1" customWidth="1"/>
    <col min="17" max="17" width="10.85546875" hidden="1" customWidth="1"/>
    <col min="18" max="18" width="17" customWidth="1"/>
  </cols>
  <sheetData>
    <row r="4" spans="3:18" ht="15.75" x14ac:dyDescent="0.25">
      <c r="C4" s="183" t="s">
        <v>2688</v>
      </c>
      <c r="D4" s="183"/>
      <c r="E4" s="183"/>
      <c r="F4" s="183"/>
      <c r="G4" s="183"/>
      <c r="H4" s="183"/>
      <c r="I4" s="183"/>
      <c r="J4" s="183"/>
      <c r="K4" s="183"/>
      <c r="L4" s="183"/>
      <c r="M4" s="183"/>
      <c r="N4" s="183"/>
      <c r="O4" s="183"/>
      <c r="P4" s="183"/>
      <c r="Q4" s="183"/>
      <c r="R4" s="183"/>
    </row>
    <row r="5" spans="3:18" ht="60" x14ac:dyDescent="0.25">
      <c r="C5" s="15" t="s">
        <v>4</v>
      </c>
      <c r="D5" s="15" t="s">
        <v>5</v>
      </c>
      <c r="E5" s="15" t="s">
        <v>6</v>
      </c>
      <c r="F5" s="15" t="s">
        <v>7</v>
      </c>
      <c r="G5" s="15" t="s">
        <v>2658</v>
      </c>
      <c r="H5" s="15" t="s">
        <v>2659</v>
      </c>
      <c r="I5" s="15" t="s">
        <v>27</v>
      </c>
      <c r="J5" s="15" t="s">
        <v>9</v>
      </c>
      <c r="K5" s="15" t="s">
        <v>10</v>
      </c>
      <c r="L5" s="15" t="s">
        <v>51</v>
      </c>
      <c r="M5" s="15" t="s">
        <v>11</v>
      </c>
      <c r="N5" s="15" t="s">
        <v>2660</v>
      </c>
      <c r="O5" s="15" t="s">
        <v>12</v>
      </c>
      <c r="P5" s="15" t="s">
        <v>28</v>
      </c>
      <c r="Q5" s="15" t="s">
        <v>52</v>
      </c>
      <c r="R5" s="15" t="s">
        <v>13</v>
      </c>
    </row>
    <row r="6" spans="3:18" x14ac:dyDescent="0.25">
      <c r="C6" s="143">
        <v>1</v>
      </c>
      <c r="D6" s="145" t="s">
        <v>2565</v>
      </c>
      <c r="E6" s="144">
        <v>43579</v>
      </c>
      <c r="F6" s="67">
        <v>44482</v>
      </c>
      <c r="G6" s="5">
        <f>(F6-E6)/365</f>
        <v>2.473972602739726</v>
      </c>
      <c r="H6" s="143">
        <v>25</v>
      </c>
      <c r="I6" s="9">
        <v>0.05</v>
      </c>
      <c r="J6" s="10">
        <f>(1-I6)/H6</f>
        <v>3.7999999999999999E-2</v>
      </c>
      <c r="K6" s="60">
        <v>2473726346</v>
      </c>
      <c r="L6" s="60">
        <v>2473726346</v>
      </c>
      <c r="M6" s="46">
        <v>0</v>
      </c>
      <c r="N6" s="51">
        <f t="shared" ref="N6" si="0">K6*(1+M6)</f>
        <v>2473726346</v>
      </c>
      <c r="O6" s="49">
        <f t="shared" ref="O6" si="1">N6*J6*G6</f>
        <v>232557385.85381919</v>
      </c>
      <c r="P6" s="49">
        <f t="shared" ref="P6" si="2">MAX(N6-O6,0)</f>
        <v>2241168960.1461806</v>
      </c>
      <c r="Q6" s="46">
        <v>0.05</v>
      </c>
      <c r="R6" s="49">
        <f>IF(L6&lt;=0,0,IF(P6&gt;N6*5%,P6*(1-Q6),N6*5%))</f>
        <v>2129110512.1388714</v>
      </c>
    </row>
    <row r="7" spans="3:18" x14ac:dyDescent="0.25">
      <c r="C7" s="143">
        <v>2</v>
      </c>
      <c r="D7" s="145" t="s">
        <v>2566</v>
      </c>
      <c r="E7" s="144">
        <v>43579</v>
      </c>
      <c r="F7" s="67">
        <v>44482</v>
      </c>
      <c r="G7" s="5">
        <f t="shared" ref="G7:G15" si="3">(F7-E7)/365</f>
        <v>2.473972602739726</v>
      </c>
      <c r="H7" s="143">
        <v>25</v>
      </c>
      <c r="I7" s="9">
        <v>0.05</v>
      </c>
      <c r="J7" s="10">
        <f t="shared" ref="J7:J15" si="4">(1-I7)/H7</f>
        <v>3.7999999999999999E-2</v>
      </c>
      <c r="K7" s="60">
        <v>129932506</v>
      </c>
      <c r="L7" s="60">
        <v>129932506</v>
      </c>
      <c r="M7" s="46">
        <v>0</v>
      </c>
      <c r="N7" s="51">
        <f t="shared" ref="N7:N15" si="5">K7*(1+M7)</f>
        <v>129932506</v>
      </c>
      <c r="O7" s="49">
        <f t="shared" ref="O7:O15" si="6">N7*J7*G7</f>
        <v>12215079.481873972</v>
      </c>
      <c r="P7" s="49">
        <f t="shared" ref="P7:P15" si="7">MAX(N7-O7,0)</f>
        <v>117717426.51812603</v>
      </c>
      <c r="Q7" s="46">
        <v>0.05</v>
      </c>
      <c r="R7" s="49">
        <f t="shared" ref="R7:R15" si="8">IF(L7&lt;=0,0,IF(P7&gt;N7*5%,P7*(1-Q7),N7*5%))</f>
        <v>111831555.19221972</v>
      </c>
    </row>
    <row r="8" spans="3:18" x14ac:dyDescent="0.25">
      <c r="C8" s="143">
        <v>3</v>
      </c>
      <c r="D8" s="145" t="s">
        <v>2567</v>
      </c>
      <c r="E8" s="144">
        <v>43579</v>
      </c>
      <c r="F8" s="67">
        <v>44482</v>
      </c>
      <c r="G8" s="5">
        <f t="shared" si="3"/>
        <v>2.473972602739726</v>
      </c>
      <c r="H8" s="143">
        <v>25</v>
      </c>
      <c r="I8" s="9">
        <v>0.05</v>
      </c>
      <c r="J8" s="10">
        <f t="shared" si="4"/>
        <v>3.7999999999999999E-2</v>
      </c>
      <c r="K8" s="60">
        <v>453155</v>
      </c>
      <c r="L8" s="60">
        <v>453155</v>
      </c>
      <c r="M8" s="46">
        <v>0</v>
      </c>
      <c r="N8" s="51">
        <f t="shared" si="5"/>
        <v>453155</v>
      </c>
      <c r="O8" s="49">
        <f t="shared" si="6"/>
        <v>42601.536082191778</v>
      </c>
      <c r="P8" s="49">
        <f t="shared" si="7"/>
        <v>410553.4639178082</v>
      </c>
      <c r="Q8" s="46">
        <v>0.05</v>
      </c>
      <c r="R8" s="49">
        <f t="shared" si="8"/>
        <v>390025.79072191776</v>
      </c>
    </row>
    <row r="9" spans="3:18" x14ac:dyDescent="0.25">
      <c r="C9" s="143">
        <v>4</v>
      </c>
      <c r="D9" s="145" t="s">
        <v>2567</v>
      </c>
      <c r="E9" s="144">
        <v>43579</v>
      </c>
      <c r="F9" s="67">
        <v>44482</v>
      </c>
      <c r="G9" s="5">
        <f t="shared" si="3"/>
        <v>2.473972602739726</v>
      </c>
      <c r="H9" s="143">
        <v>25</v>
      </c>
      <c r="I9" s="9">
        <v>0.05</v>
      </c>
      <c r="J9" s="10">
        <f t="shared" si="4"/>
        <v>3.7999999999999999E-2</v>
      </c>
      <c r="K9" s="60">
        <v>453155</v>
      </c>
      <c r="L9" s="60">
        <v>453155</v>
      </c>
      <c r="M9" s="46">
        <v>3.8423645320197097E-2</v>
      </c>
      <c r="N9" s="51">
        <f t="shared" si="5"/>
        <v>470566.86699507391</v>
      </c>
      <c r="O9" s="49">
        <f t="shared" si="6"/>
        <v>44238.442394709498</v>
      </c>
      <c r="P9" s="49">
        <f t="shared" si="7"/>
        <v>426328.42460036441</v>
      </c>
      <c r="Q9" s="46">
        <v>0.05</v>
      </c>
      <c r="R9" s="49">
        <f t="shared" si="8"/>
        <v>405012.00337034615</v>
      </c>
    </row>
    <row r="10" spans="3:18" x14ac:dyDescent="0.25">
      <c r="C10" s="143">
        <v>5</v>
      </c>
      <c r="D10" s="145" t="s">
        <v>2567</v>
      </c>
      <c r="E10" s="144">
        <v>43579</v>
      </c>
      <c r="F10" s="67">
        <v>44482</v>
      </c>
      <c r="G10" s="5">
        <f t="shared" si="3"/>
        <v>2.473972602739726</v>
      </c>
      <c r="H10" s="143">
        <v>25</v>
      </c>
      <c r="I10" s="9">
        <v>0.05</v>
      </c>
      <c r="J10" s="10">
        <f t="shared" si="4"/>
        <v>3.7999999999999999E-2</v>
      </c>
      <c r="K10" s="60">
        <v>453155</v>
      </c>
      <c r="L10" s="60">
        <v>453155</v>
      </c>
      <c r="M10" s="46">
        <v>3.8423645320197097E-2</v>
      </c>
      <c r="N10" s="51">
        <f t="shared" si="5"/>
        <v>470566.86699507391</v>
      </c>
      <c r="O10" s="49">
        <f t="shared" si="6"/>
        <v>44238.442394709498</v>
      </c>
      <c r="P10" s="49">
        <f t="shared" si="7"/>
        <v>426328.42460036441</v>
      </c>
      <c r="Q10" s="46">
        <v>0.05</v>
      </c>
      <c r="R10" s="49">
        <f t="shared" si="8"/>
        <v>405012.00337034615</v>
      </c>
    </row>
    <row r="11" spans="3:18" x14ac:dyDescent="0.25">
      <c r="C11" s="143">
        <v>6</v>
      </c>
      <c r="D11" s="145" t="s">
        <v>2567</v>
      </c>
      <c r="E11" s="144">
        <v>43579</v>
      </c>
      <c r="F11" s="67">
        <v>44482</v>
      </c>
      <c r="G11" s="5">
        <f t="shared" si="3"/>
        <v>2.473972602739726</v>
      </c>
      <c r="H11" s="143">
        <v>25</v>
      </c>
      <c r="I11" s="9">
        <v>0.05</v>
      </c>
      <c r="J11" s="10">
        <f t="shared" si="4"/>
        <v>3.7999999999999999E-2</v>
      </c>
      <c r="K11" s="60">
        <v>453155</v>
      </c>
      <c r="L11" s="60">
        <v>453155</v>
      </c>
      <c r="M11" s="46">
        <v>0.05</v>
      </c>
      <c r="N11" s="51">
        <f t="shared" si="5"/>
        <v>475812.75</v>
      </c>
      <c r="O11" s="49">
        <f t="shared" si="6"/>
        <v>44731.612886301366</v>
      </c>
      <c r="P11" s="49">
        <f t="shared" si="7"/>
        <v>431081.13711369864</v>
      </c>
      <c r="Q11" s="46">
        <v>0.05</v>
      </c>
      <c r="R11" s="49">
        <f t="shared" si="8"/>
        <v>409527.08025801368</v>
      </c>
    </row>
    <row r="12" spans="3:18" x14ac:dyDescent="0.25">
      <c r="C12" s="143">
        <v>7</v>
      </c>
      <c r="D12" s="145" t="s">
        <v>2568</v>
      </c>
      <c r="E12" s="144">
        <v>43579</v>
      </c>
      <c r="F12" s="67">
        <v>44482</v>
      </c>
      <c r="G12" s="5">
        <f t="shared" si="3"/>
        <v>2.473972602739726</v>
      </c>
      <c r="H12" s="143">
        <v>25</v>
      </c>
      <c r="I12" s="9">
        <v>0.05</v>
      </c>
      <c r="J12" s="10">
        <f t="shared" si="4"/>
        <v>3.7999999999999999E-2</v>
      </c>
      <c r="K12" s="60">
        <v>25271077</v>
      </c>
      <c r="L12" s="60">
        <v>25271077</v>
      </c>
      <c r="M12" s="46">
        <v>0.04</v>
      </c>
      <c r="N12" s="51">
        <f t="shared" si="5"/>
        <v>26281920.080000002</v>
      </c>
      <c r="O12" s="49">
        <f t="shared" si="6"/>
        <v>2470788.5085619725</v>
      </c>
      <c r="P12" s="49">
        <f t="shared" si="7"/>
        <v>23811131.571438029</v>
      </c>
      <c r="Q12" s="46">
        <v>0.05</v>
      </c>
      <c r="R12" s="49">
        <f t="shared" si="8"/>
        <v>22620574.992866129</v>
      </c>
    </row>
    <row r="13" spans="3:18" x14ac:dyDescent="0.25">
      <c r="C13" s="143">
        <v>8</v>
      </c>
      <c r="D13" s="145" t="s">
        <v>2569</v>
      </c>
      <c r="E13" s="144">
        <v>43579</v>
      </c>
      <c r="F13" s="67">
        <v>44482</v>
      </c>
      <c r="G13" s="5">
        <f t="shared" si="3"/>
        <v>2.473972602739726</v>
      </c>
      <c r="H13" s="143">
        <v>25</v>
      </c>
      <c r="I13" s="9">
        <v>0.05</v>
      </c>
      <c r="J13" s="10">
        <f t="shared" si="4"/>
        <v>3.7999999999999999E-2</v>
      </c>
      <c r="K13" s="60">
        <v>3059291</v>
      </c>
      <c r="L13" s="60">
        <v>3059291</v>
      </c>
      <c r="M13" s="46">
        <v>0.04</v>
      </c>
      <c r="N13" s="51">
        <f t="shared" si="5"/>
        <v>3181662.64</v>
      </c>
      <c r="O13" s="49">
        <f t="shared" si="6"/>
        <v>299111.15569578082</v>
      </c>
      <c r="P13" s="49">
        <f t="shared" si="7"/>
        <v>2882551.4843042195</v>
      </c>
      <c r="Q13" s="46">
        <v>0.05</v>
      </c>
      <c r="R13" s="49">
        <f t="shared" si="8"/>
        <v>2738423.9100890085</v>
      </c>
    </row>
    <row r="14" spans="3:18" x14ac:dyDescent="0.25">
      <c r="C14" s="143">
        <v>9</v>
      </c>
      <c r="D14" s="145" t="s">
        <v>2570</v>
      </c>
      <c r="E14" s="144">
        <v>43579</v>
      </c>
      <c r="F14" s="67">
        <v>44482</v>
      </c>
      <c r="G14" s="5">
        <f t="shared" si="3"/>
        <v>2.473972602739726</v>
      </c>
      <c r="H14" s="143">
        <v>25</v>
      </c>
      <c r="I14" s="9">
        <v>0.05</v>
      </c>
      <c r="J14" s="10">
        <f t="shared" si="4"/>
        <v>3.7999999999999999E-2</v>
      </c>
      <c r="K14" s="60">
        <v>3059291</v>
      </c>
      <c r="L14" s="60">
        <v>3059291</v>
      </c>
      <c r="M14" s="46">
        <v>0.04</v>
      </c>
      <c r="N14" s="51">
        <f t="shared" si="5"/>
        <v>3181662.64</v>
      </c>
      <c r="O14" s="49">
        <f t="shared" si="6"/>
        <v>299111.15569578082</v>
      </c>
      <c r="P14" s="49">
        <f t="shared" si="7"/>
        <v>2882551.4843042195</v>
      </c>
      <c r="Q14" s="46">
        <v>0.05</v>
      </c>
      <c r="R14" s="49">
        <f t="shared" si="8"/>
        <v>2738423.9100890085</v>
      </c>
    </row>
    <row r="15" spans="3:18" x14ac:dyDescent="0.25">
      <c r="C15" s="143">
        <v>10</v>
      </c>
      <c r="D15" s="145" t="s">
        <v>2571</v>
      </c>
      <c r="E15" s="144">
        <v>43579</v>
      </c>
      <c r="F15" s="67">
        <v>44482</v>
      </c>
      <c r="G15" s="5">
        <f t="shared" si="3"/>
        <v>2.473972602739726</v>
      </c>
      <c r="H15" s="143">
        <v>25</v>
      </c>
      <c r="I15" s="9">
        <v>0.05</v>
      </c>
      <c r="J15" s="10">
        <f t="shared" si="4"/>
        <v>3.7999999999999999E-2</v>
      </c>
      <c r="K15" s="60">
        <v>25945171</v>
      </c>
      <c r="L15" s="60">
        <v>25945171</v>
      </c>
      <c r="M15" s="46">
        <v>0.04</v>
      </c>
      <c r="N15" s="51">
        <f t="shared" si="5"/>
        <v>26982977.84</v>
      </c>
      <c r="O15" s="49">
        <f t="shared" si="6"/>
        <v>2536695.6208267398</v>
      </c>
      <c r="P15" s="49">
        <f t="shared" si="7"/>
        <v>24446282.21917326</v>
      </c>
      <c r="Q15" s="46">
        <v>0.05</v>
      </c>
      <c r="R15" s="49">
        <f t="shared" si="8"/>
        <v>23223968.108214594</v>
      </c>
    </row>
    <row r="16" spans="3:18" s="45" customFormat="1" x14ac:dyDescent="0.25">
      <c r="C16" s="185" t="s">
        <v>90</v>
      </c>
      <c r="D16" s="185"/>
      <c r="E16" s="185"/>
      <c r="F16" s="185"/>
      <c r="G16" s="185"/>
      <c r="H16" s="185"/>
      <c r="I16" s="185"/>
      <c r="J16" s="185"/>
      <c r="K16" s="62">
        <f>SUM(K6:K15)</f>
        <v>2662806302</v>
      </c>
      <c r="L16" s="62">
        <f>SUM(L6:L15)</f>
        <v>2662806302</v>
      </c>
      <c r="M16" s="43"/>
      <c r="N16" s="62">
        <f>SUM(N6:N15)</f>
        <v>2665157176.6839895</v>
      </c>
      <c r="O16" s="62"/>
      <c r="P16" s="62"/>
      <c r="Q16" s="43"/>
      <c r="R16" s="62">
        <f>SUM(R6:R15)</f>
        <v>2293873035.1300697</v>
      </c>
    </row>
    <row r="24" spans="6:10" ht="15.75" thickBot="1" x14ac:dyDescent="0.3">
      <c r="F24" s="149"/>
      <c r="G24" s="149"/>
      <c r="H24" s="149"/>
      <c r="I24" s="149"/>
    </row>
    <row r="25" spans="6:10" ht="15.75" thickBot="1" x14ac:dyDescent="0.3">
      <c r="F25" s="149"/>
      <c r="G25" s="70"/>
      <c r="H25" s="71"/>
      <c r="I25" s="149"/>
      <c r="J25" s="53"/>
    </row>
    <row r="26" spans="6:10" ht="15.75" thickBot="1" x14ac:dyDescent="0.3">
      <c r="F26" s="149"/>
      <c r="G26" s="70"/>
      <c r="H26" s="71"/>
      <c r="I26" s="149"/>
      <c r="J26" s="53"/>
    </row>
    <row r="27" spans="6:10" ht="15.75" thickBot="1" x14ac:dyDescent="0.3">
      <c r="F27" s="149"/>
      <c r="G27" s="70"/>
      <c r="H27" s="71"/>
      <c r="I27" s="149"/>
      <c r="J27" s="53"/>
    </row>
    <row r="28" spans="6:10" ht="15.75" thickBot="1" x14ac:dyDescent="0.3">
      <c r="F28" s="149"/>
      <c r="G28" s="70"/>
      <c r="H28" s="71"/>
      <c r="I28" s="149"/>
      <c r="J28" s="53"/>
    </row>
    <row r="29" spans="6:10" ht="15.75" thickBot="1" x14ac:dyDescent="0.3">
      <c r="F29" s="149"/>
      <c r="G29" s="70"/>
      <c r="H29" s="71"/>
      <c r="I29" s="149"/>
      <c r="J29" s="53"/>
    </row>
    <row r="30" spans="6:10" ht="15.75" thickBot="1" x14ac:dyDescent="0.3">
      <c r="F30" s="149"/>
      <c r="G30" s="70"/>
      <c r="H30" s="71"/>
      <c r="I30" s="149"/>
      <c r="J30" s="53"/>
    </row>
    <row r="31" spans="6:10" ht="15.75" thickBot="1" x14ac:dyDescent="0.3">
      <c r="F31" s="149"/>
      <c r="G31" s="70"/>
      <c r="H31" s="71"/>
      <c r="I31" s="149"/>
      <c r="J31" s="53"/>
    </row>
    <row r="32" spans="6:10" ht="15.75" thickBot="1" x14ac:dyDescent="0.3">
      <c r="F32" s="149"/>
      <c r="G32" s="70"/>
      <c r="H32" s="71"/>
      <c r="I32" s="149"/>
      <c r="J32" s="53"/>
    </row>
    <row r="33" spans="6:9" x14ac:dyDescent="0.25">
      <c r="F33" s="149"/>
      <c r="G33" s="149"/>
      <c r="H33" s="149"/>
      <c r="I33" s="149"/>
    </row>
    <row r="34" spans="6:9" x14ac:dyDescent="0.25">
      <c r="F34" s="149"/>
      <c r="G34" s="149"/>
      <c r="H34" s="149"/>
      <c r="I34" s="149"/>
    </row>
    <row r="35" spans="6:9" x14ac:dyDescent="0.25">
      <c r="F35" s="150"/>
      <c r="G35" s="150"/>
      <c r="H35" s="150"/>
      <c r="I35" s="150"/>
    </row>
  </sheetData>
  <mergeCells count="2">
    <mergeCell ref="C4:R4"/>
    <mergeCell ref="C16:J16"/>
  </mergeCells>
  <pageMargins left="0.25" right="0.25" top="0.75" bottom="0.75" header="0.3" footer="0.3"/>
  <pageSetup paperSize="9" scale="61"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F7:N28"/>
  <sheetViews>
    <sheetView topLeftCell="B7" workbookViewId="0">
      <selection activeCell="D17" sqref="D17"/>
    </sheetView>
  </sheetViews>
  <sheetFormatPr defaultRowHeight="15" x14ac:dyDescent="0.25"/>
  <cols>
    <col min="6" max="6" width="6.5703125" style="7" customWidth="1"/>
    <col min="7" max="7" width="27.7109375" style="17" customWidth="1"/>
    <col min="8" max="8" width="9.7109375" style="21" bestFit="1" customWidth="1"/>
    <col min="9" max="9" width="20.42578125" style="18" bestFit="1" customWidth="1"/>
    <col min="10" max="10" width="19" style="18" bestFit="1" customWidth="1"/>
    <col min="11" max="11" width="19.5703125" style="18" customWidth="1"/>
    <col min="12" max="12" width="18.85546875" style="7" customWidth="1"/>
    <col min="13" max="13" width="16.5703125" bestFit="1" customWidth="1"/>
    <col min="14" max="14" width="16.85546875" bestFit="1" customWidth="1"/>
  </cols>
  <sheetData>
    <row r="7" spans="6:13" ht="39.75" customHeight="1" x14ac:dyDescent="0.25">
      <c r="F7" s="217" t="s">
        <v>2664</v>
      </c>
      <c r="G7" s="217"/>
      <c r="H7" s="217"/>
      <c r="I7" s="217"/>
      <c r="J7" s="217"/>
      <c r="K7" s="217"/>
      <c r="L7" s="217"/>
    </row>
    <row r="8" spans="6:13" ht="47.25" customHeight="1" x14ac:dyDescent="0.25">
      <c r="F8" s="15" t="s">
        <v>4</v>
      </c>
      <c r="G8" s="15" t="s">
        <v>16</v>
      </c>
      <c r="H8" s="15" t="s">
        <v>31</v>
      </c>
      <c r="I8" s="16" t="s">
        <v>10</v>
      </c>
      <c r="J8" s="16" t="s">
        <v>51</v>
      </c>
      <c r="K8" s="16" t="s">
        <v>58</v>
      </c>
      <c r="L8" s="15" t="s">
        <v>13</v>
      </c>
    </row>
    <row r="9" spans="6:13" x14ac:dyDescent="0.25">
      <c r="F9" s="24">
        <v>1</v>
      </c>
      <c r="G9" s="34" t="s">
        <v>68</v>
      </c>
      <c r="H9" s="35" t="s">
        <v>54</v>
      </c>
      <c r="I9" s="59">
        <f>'Plant &amp; Machinery'!L3686</f>
        <v>62099938636.529991</v>
      </c>
      <c r="J9" s="59">
        <f>'Plant &amp; Machinery'!M3686</f>
        <v>50542568481.569519</v>
      </c>
      <c r="K9" s="59">
        <f>'Plant &amp; Machinery'!O3686</f>
        <v>65310204363.355148</v>
      </c>
      <c r="L9" s="59">
        <f>'Plant &amp; Machinery'!S3686</f>
        <v>45187743855.579582</v>
      </c>
      <c r="M9" s="50"/>
    </row>
    <row r="10" spans="6:13" x14ac:dyDescent="0.25">
      <c r="F10" s="24">
        <v>2</v>
      </c>
      <c r="G10" s="34" t="s">
        <v>1</v>
      </c>
      <c r="H10" s="36" t="s">
        <v>33</v>
      </c>
      <c r="I10" s="59">
        <f>'Furniture &amp; Fixture'!L485</f>
        <v>37852062.040000029</v>
      </c>
      <c r="J10" s="59">
        <f>'Furniture &amp; Fixture'!M485</f>
        <v>11418940.879999993</v>
      </c>
      <c r="K10" s="59">
        <f>'Furniture &amp; Fixture'!L485</f>
        <v>37852062.040000029</v>
      </c>
      <c r="L10" s="59">
        <f>'Furniture &amp; Fixture'!Q485</f>
        <v>5510419.8501085667</v>
      </c>
      <c r="M10" s="50"/>
    </row>
    <row r="11" spans="6:13" x14ac:dyDescent="0.25">
      <c r="F11" s="24">
        <v>3</v>
      </c>
      <c r="G11" s="34" t="s">
        <v>36</v>
      </c>
      <c r="H11" s="35" t="s">
        <v>55</v>
      </c>
      <c r="I11" s="59">
        <f>'Intagible Assets'!J13</f>
        <v>35566597.459999993</v>
      </c>
      <c r="J11" s="59">
        <f>'Intagible Assets'!K13</f>
        <v>2954417.17</v>
      </c>
      <c r="K11" s="59">
        <f>'Intagible Assets'!J13</f>
        <v>35566597.459999993</v>
      </c>
      <c r="L11" s="59">
        <f>'Intagible Assets'!N13</f>
        <v>621704.3325552512</v>
      </c>
      <c r="M11" s="50"/>
    </row>
    <row r="12" spans="6:13" x14ac:dyDescent="0.25">
      <c r="F12" s="24">
        <v>4</v>
      </c>
      <c r="G12" s="34" t="s">
        <v>0</v>
      </c>
      <c r="H12" s="36" t="s">
        <v>34</v>
      </c>
      <c r="I12" s="59">
        <f>'Office Equipment'!L556</f>
        <v>16788036.180000007</v>
      </c>
      <c r="J12" s="59">
        <f>'Office Equipment'!M556</f>
        <v>2305717.5500000012</v>
      </c>
      <c r="K12" s="59">
        <f>'Office Equipment'!L556</f>
        <v>16788036.180000007</v>
      </c>
      <c r="L12" s="59">
        <f>'Office Equipment'!Q556</f>
        <v>921610.42531218752</v>
      </c>
      <c r="M12" s="50"/>
    </row>
    <row r="13" spans="6:13" x14ac:dyDescent="0.25">
      <c r="F13" s="24">
        <v>5</v>
      </c>
      <c r="G13" s="34" t="s">
        <v>2</v>
      </c>
      <c r="H13" s="35" t="s">
        <v>74</v>
      </c>
      <c r="I13" s="59">
        <f>Vehicles!L39</f>
        <v>16750646</v>
      </c>
      <c r="J13" s="59">
        <f>Vehicles!M39</f>
        <v>6772507.1600000001</v>
      </c>
      <c r="K13" s="59">
        <f>Vehicles!L39</f>
        <v>16750646</v>
      </c>
      <c r="L13" s="59">
        <f>Vehicles!Q39</f>
        <v>5859363.2915547946</v>
      </c>
      <c r="M13" s="50"/>
    </row>
    <row r="14" spans="6:13" x14ac:dyDescent="0.25">
      <c r="F14" s="24">
        <v>6</v>
      </c>
      <c r="G14" s="34" t="s">
        <v>3</v>
      </c>
      <c r="H14" s="36" t="s">
        <v>75</v>
      </c>
      <c r="I14" s="59">
        <f>Computers!L431</f>
        <v>45482211.670000009</v>
      </c>
      <c r="J14" s="59">
        <f>Computers!M431</f>
        <v>9233479.1699999925</v>
      </c>
      <c r="K14" s="59">
        <f>Computers!L431</f>
        <v>45482211.670000009</v>
      </c>
      <c r="L14" s="59">
        <f>Computers!Q431</f>
        <v>8729530.5312616825</v>
      </c>
      <c r="M14" s="50"/>
    </row>
    <row r="15" spans="6:13" x14ac:dyDescent="0.25">
      <c r="F15" s="24">
        <v>7</v>
      </c>
      <c r="G15" s="34" t="s">
        <v>72</v>
      </c>
      <c r="H15" s="35" t="s">
        <v>2689</v>
      </c>
      <c r="I15" s="59">
        <f>'Electrical Installation'!M161</f>
        <v>31498000.95000001</v>
      </c>
      <c r="J15" s="59">
        <f>'Electrical Installation'!N161</f>
        <v>4787908.0499999989</v>
      </c>
      <c r="K15" s="59">
        <f>'Electrical Installation'!P161</f>
        <v>34276403.691500016</v>
      </c>
      <c r="L15" s="59">
        <f>'Electrical Installation'!T161</f>
        <v>16628682.313197404</v>
      </c>
      <c r="M15" s="50"/>
    </row>
    <row r="16" spans="6:13" x14ac:dyDescent="0.25">
      <c r="F16" s="24">
        <v>8</v>
      </c>
      <c r="G16" s="34" t="s">
        <v>73</v>
      </c>
      <c r="H16" s="36" t="s">
        <v>2690</v>
      </c>
      <c r="I16" s="59">
        <f>'Railway Sidings'!K16</f>
        <v>2662806302</v>
      </c>
      <c r="J16" s="59">
        <f>'Railway Sidings'!L16</f>
        <v>2662806302</v>
      </c>
      <c r="K16" s="59">
        <f>'Railway Sidings'!K16</f>
        <v>2662806302</v>
      </c>
      <c r="L16" s="59">
        <f>'Railway Sidings'!R16</f>
        <v>2293873035.1300697</v>
      </c>
      <c r="M16" s="50"/>
    </row>
    <row r="17" spans="6:14" ht="15.75" customHeight="1" x14ac:dyDescent="0.25">
      <c r="F17" s="24">
        <v>10</v>
      </c>
      <c r="G17" s="218" t="s">
        <v>14</v>
      </c>
      <c r="H17" s="218"/>
      <c r="I17" s="63">
        <f>SUM(I9:I16)</f>
        <v>64946682492.829987</v>
      </c>
      <c r="J17" s="63">
        <f t="shared" ref="J17:L17" si="0">SUM(J9:J16)</f>
        <v>53242847753.549522</v>
      </c>
      <c r="K17" s="63">
        <f t="shared" si="0"/>
        <v>68159726622.396645</v>
      </c>
      <c r="L17" s="63">
        <f t="shared" si="0"/>
        <v>47519888201.453644</v>
      </c>
      <c r="N17" s="50"/>
    </row>
    <row r="18" spans="6:14" ht="15.75" customHeight="1" x14ac:dyDescent="0.25">
      <c r="F18" s="24">
        <v>11</v>
      </c>
      <c r="G18" s="218" t="s">
        <v>21</v>
      </c>
      <c r="H18" s="218"/>
      <c r="I18" s="19">
        <f>(I17/1200/10^7)</f>
        <v>5.4122235410691655</v>
      </c>
      <c r="J18" s="19">
        <f>(J17/1200/10^7)</f>
        <v>4.4369039794624605</v>
      </c>
      <c r="K18" s="19">
        <f>(K17/1200/10^7)</f>
        <v>5.6799772185330539</v>
      </c>
      <c r="L18" s="19">
        <f>(L17/1200/10^7)</f>
        <v>3.9599906834544703</v>
      </c>
    </row>
    <row r="19" spans="6:14" x14ac:dyDescent="0.25">
      <c r="F19" s="168" t="s">
        <v>17</v>
      </c>
      <c r="G19" s="168"/>
      <c r="H19" s="168"/>
      <c r="I19" s="168"/>
      <c r="J19" s="168"/>
      <c r="K19" s="168"/>
      <c r="L19" s="168"/>
    </row>
    <row r="20" spans="6:14" x14ac:dyDescent="0.25">
      <c r="F20" s="213" t="s">
        <v>2674</v>
      </c>
      <c r="G20" s="213"/>
      <c r="H20" s="213"/>
      <c r="I20" s="213"/>
      <c r="J20" s="213"/>
      <c r="K20" s="213"/>
      <c r="L20" s="213"/>
    </row>
    <row r="21" spans="6:14" ht="35.25" customHeight="1" x14ac:dyDescent="0.25">
      <c r="F21" s="213" t="s">
        <v>18</v>
      </c>
      <c r="G21" s="213"/>
      <c r="H21" s="213"/>
      <c r="I21" s="213"/>
      <c r="J21" s="213"/>
      <c r="K21" s="213"/>
      <c r="L21" s="213"/>
    </row>
    <row r="22" spans="6:14" ht="42.75" customHeight="1" x14ac:dyDescent="0.25">
      <c r="F22" s="214" t="s">
        <v>2675</v>
      </c>
      <c r="G22" s="215"/>
      <c r="H22" s="215"/>
      <c r="I22" s="215"/>
      <c r="J22" s="215"/>
      <c r="K22" s="215"/>
      <c r="L22" s="216"/>
    </row>
    <row r="23" spans="6:14" ht="31.5" customHeight="1" x14ac:dyDescent="0.25">
      <c r="F23" s="214" t="s">
        <v>19</v>
      </c>
      <c r="G23" s="215"/>
      <c r="H23" s="215"/>
      <c r="I23" s="215"/>
      <c r="J23" s="215"/>
      <c r="K23" s="215"/>
      <c r="L23" s="216"/>
    </row>
    <row r="24" spans="6:14" ht="30" customHeight="1" x14ac:dyDescent="0.25">
      <c r="F24" s="214" t="s">
        <v>20</v>
      </c>
      <c r="G24" s="215"/>
      <c r="H24" s="215"/>
      <c r="I24" s="215"/>
      <c r="J24" s="215"/>
      <c r="K24" s="215"/>
      <c r="L24" s="216"/>
    </row>
    <row r="25" spans="6:14" ht="34.5" customHeight="1" x14ac:dyDescent="0.25">
      <c r="F25" s="213" t="s">
        <v>59</v>
      </c>
      <c r="G25" s="213"/>
      <c r="H25" s="213"/>
      <c r="I25" s="213"/>
      <c r="J25" s="213"/>
      <c r="K25" s="213"/>
      <c r="L25" s="213"/>
    </row>
    <row r="26" spans="6:14" ht="45" customHeight="1" x14ac:dyDescent="0.25">
      <c r="F26" s="213" t="s">
        <v>2676</v>
      </c>
      <c r="G26" s="213"/>
      <c r="H26" s="213"/>
      <c r="I26" s="213"/>
      <c r="J26" s="213"/>
      <c r="K26" s="213"/>
      <c r="L26" s="213"/>
    </row>
    <row r="27" spans="6:14" ht="32.25" customHeight="1" x14ac:dyDescent="0.25">
      <c r="F27" s="213" t="s">
        <v>2678</v>
      </c>
      <c r="G27" s="213"/>
      <c r="H27" s="213"/>
      <c r="I27" s="213"/>
      <c r="J27" s="213"/>
      <c r="K27" s="213"/>
      <c r="L27" s="213"/>
    </row>
    <row r="28" spans="6:14" x14ac:dyDescent="0.25">
      <c r="F28" s="214" t="s">
        <v>2677</v>
      </c>
      <c r="G28" s="215"/>
      <c r="H28" s="215"/>
      <c r="I28" s="215"/>
      <c r="J28" s="215"/>
      <c r="K28" s="215"/>
      <c r="L28" s="216"/>
    </row>
  </sheetData>
  <mergeCells count="13">
    <mergeCell ref="F26:L26"/>
    <mergeCell ref="F28:L28"/>
    <mergeCell ref="F27:L27"/>
    <mergeCell ref="F7:L7"/>
    <mergeCell ref="F19:L19"/>
    <mergeCell ref="F20:L20"/>
    <mergeCell ref="F24:L24"/>
    <mergeCell ref="F25:L25"/>
    <mergeCell ref="F21:L21"/>
    <mergeCell ref="F22:L22"/>
    <mergeCell ref="F23:L23"/>
    <mergeCell ref="G17:H17"/>
    <mergeCell ref="G18:H18"/>
  </mergeCells>
  <pageMargins left="0.7" right="0.7" top="0.75" bottom="0.75" header="0.3" footer="0.3"/>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F6:Q24"/>
  <sheetViews>
    <sheetView topLeftCell="G7" workbookViewId="0">
      <selection activeCell="M18" sqref="M18"/>
    </sheetView>
  </sheetViews>
  <sheetFormatPr defaultRowHeight="15" x14ac:dyDescent="0.25"/>
  <cols>
    <col min="4" max="4" width="12" bestFit="1" customWidth="1"/>
    <col min="6" max="6" width="7" style="7" customWidth="1"/>
    <col min="7" max="7" width="30.85546875" customWidth="1"/>
    <col min="8" max="8" width="18.42578125" customWidth="1"/>
    <col min="9" max="9" width="17.85546875" customWidth="1"/>
    <col min="10" max="10" width="19.7109375" customWidth="1"/>
    <col min="11" max="11" width="19" customWidth="1"/>
    <col min="12" max="12" width="21" bestFit="1" customWidth="1"/>
    <col min="13" max="13" width="22" bestFit="1" customWidth="1"/>
    <col min="14" max="14" width="15.85546875" bestFit="1" customWidth="1"/>
    <col min="15" max="15" width="18" bestFit="1" customWidth="1"/>
    <col min="16" max="16" width="12" bestFit="1" customWidth="1"/>
    <col min="17" max="17" width="18" bestFit="1" customWidth="1"/>
  </cols>
  <sheetData>
    <row r="6" spans="6:17" ht="15.75" x14ac:dyDescent="0.25">
      <c r="F6" s="229" t="s">
        <v>37</v>
      </c>
      <c r="G6" s="230"/>
      <c r="H6" s="230"/>
      <c r="I6" s="230"/>
      <c r="J6" s="230"/>
      <c r="K6" s="231"/>
    </row>
    <row r="7" spans="6:17" x14ac:dyDescent="0.25">
      <c r="F7" s="224"/>
      <c r="G7" s="224"/>
      <c r="H7" s="224"/>
      <c r="I7" s="224"/>
      <c r="J7" s="224"/>
      <c r="K7" s="224"/>
    </row>
    <row r="8" spans="6:17" s="7" customFormat="1" ht="60" x14ac:dyDescent="0.25">
      <c r="F8" s="25" t="s">
        <v>38</v>
      </c>
      <c r="G8" s="25" t="s">
        <v>39</v>
      </c>
      <c r="H8" s="26" t="s">
        <v>40</v>
      </c>
      <c r="I8" s="26" t="s">
        <v>51</v>
      </c>
      <c r="J8" s="26" t="s">
        <v>57</v>
      </c>
      <c r="K8" s="26" t="s">
        <v>41</v>
      </c>
    </row>
    <row r="9" spans="6:17" x14ac:dyDescent="0.25">
      <c r="F9" s="6">
        <v>1</v>
      </c>
      <c r="G9" s="22" t="s">
        <v>42</v>
      </c>
      <c r="H9" s="55">
        <f>Land!H7</f>
        <v>0</v>
      </c>
      <c r="I9" s="55">
        <f>Land!I7</f>
        <v>0</v>
      </c>
      <c r="J9" s="55">
        <f>Land!J7</f>
        <v>1276990000</v>
      </c>
      <c r="K9" s="55">
        <f>Land!J7</f>
        <v>1276990000</v>
      </c>
      <c r="L9" s="2"/>
    </row>
    <row r="10" spans="6:17" x14ac:dyDescent="0.25">
      <c r="F10" s="6">
        <v>2</v>
      </c>
      <c r="G10" s="22" t="s">
        <v>43</v>
      </c>
      <c r="H10" s="55">
        <f>'Building-Summary'!G5</f>
        <v>11981889396.350002</v>
      </c>
      <c r="I10" s="55">
        <f>'Building-Summary'!H5</f>
        <v>10091203033.209999</v>
      </c>
      <c r="J10" s="55">
        <f>'Building-Summary'!I5</f>
        <v>12024973553.563805</v>
      </c>
      <c r="K10" s="55">
        <f>'Building-Summary'!J5</f>
        <v>9262968629.6217194</v>
      </c>
      <c r="L10" s="2"/>
      <c r="M10" s="2">
        <f>SUM(J10+J11)/1200</f>
        <v>66820583.479967043</v>
      </c>
    </row>
    <row r="11" spans="6:17" x14ac:dyDescent="0.25">
      <c r="F11" s="6">
        <v>3</v>
      </c>
      <c r="G11" s="22" t="s">
        <v>44</v>
      </c>
      <c r="H11" s="55">
        <f>'P&amp;M-Summary'!I17</f>
        <v>64946682492.829987</v>
      </c>
      <c r="I11" s="55">
        <f>'P&amp;M-Summary'!J17</f>
        <v>53242847753.549522</v>
      </c>
      <c r="J11" s="55">
        <f>'P&amp;M-Summary'!K17</f>
        <v>68159726622.396645</v>
      </c>
      <c r="K11" s="55">
        <f>'P&amp;M-Summary'!L17</f>
        <v>47519888201.453644</v>
      </c>
      <c r="L11" s="2"/>
      <c r="M11" s="2"/>
    </row>
    <row r="12" spans="6:17" x14ac:dyDescent="0.25">
      <c r="F12" s="232"/>
      <c r="G12" s="232"/>
      <c r="H12" s="232"/>
      <c r="I12" s="232"/>
      <c r="J12" s="232"/>
      <c r="K12" s="232"/>
      <c r="M12">
        <f>95/25</f>
        <v>3.8</v>
      </c>
      <c r="N12" s="53">
        <f>M12*7/100</f>
        <v>0.26599999999999996</v>
      </c>
      <c r="O12" s="164">
        <f>N12*J13</f>
        <v>21668809586.805477</v>
      </c>
      <c r="Q12" s="164">
        <f>J13-O12</f>
        <v>59792880589.154968</v>
      </c>
    </row>
    <row r="13" spans="6:17" ht="30" x14ac:dyDescent="0.25">
      <c r="F13" s="28">
        <v>4</v>
      </c>
      <c r="G13" s="29" t="s">
        <v>45</v>
      </c>
      <c r="H13" s="56">
        <f>SUM(H9:H11)</f>
        <v>76928571889.179993</v>
      </c>
      <c r="I13" s="56">
        <f>SUM(I9:I11)</f>
        <v>63334050786.759521</v>
      </c>
      <c r="J13" s="56">
        <f>SUM(J9:J11)</f>
        <v>81461690175.960449</v>
      </c>
      <c r="K13" s="56">
        <f>SUM(K9:K11)</f>
        <v>58059846831.075363</v>
      </c>
      <c r="L13" s="31"/>
      <c r="M13" s="30"/>
      <c r="N13" s="30"/>
    </row>
    <row r="14" spans="6:17" x14ac:dyDescent="0.25">
      <c r="F14" s="40"/>
      <c r="G14" s="41" t="s">
        <v>50</v>
      </c>
      <c r="H14" s="30">
        <f>H13/1200/10^7</f>
        <v>6.4107143240983326</v>
      </c>
      <c r="I14" s="30">
        <f>I13/1200/10^7</f>
        <v>5.2778375655632939</v>
      </c>
      <c r="J14" s="30">
        <f>J13/1200/10^7</f>
        <v>6.7884741813300371</v>
      </c>
      <c r="K14" s="30">
        <f>K13/1200/10^7</f>
        <v>4.8383205692562807</v>
      </c>
      <c r="L14" s="65"/>
      <c r="M14" s="39"/>
      <c r="N14" s="39"/>
    </row>
    <row r="15" spans="6:17" ht="15" customHeight="1" x14ac:dyDescent="0.25">
      <c r="F15" s="233"/>
      <c r="G15" s="234"/>
      <c r="H15" s="234"/>
      <c r="I15" s="234"/>
      <c r="J15" s="234"/>
      <c r="K15" s="235"/>
      <c r="M15" s="222">
        <v>1200</v>
      </c>
      <c r="N15" s="222"/>
    </row>
    <row r="16" spans="6:17" x14ac:dyDescent="0.25">
      <c r="F16" s="6">
        <v>5</v>
      </c>
      <c r="G16" s="225" t="s">
        <v>46</v>
      </c>
      <c r="H16" s="226"/>
      <c r="I16" s="54"/>
      <c r="J16" s="227" t="str">
        <f>"INR  "&amp;ROUND(M16/10^7,2)&amp;" Crores  (Rs."&amp;ROUND(N16/10^7,2)&amp;" Cr./ MW)"</f>
        <v>INR  5806 Crores  (Rs.4.84 Cr./ MW)</v>
      </c>
      <c r="K16" s="228"/>
      <c r="M16" s="27">
        <f>ROUND(K13,-7)</f>
        <v>58060000000</v>
      </c>
      <c r="N16" s="27">
        <f>M16/$M$15</f>
        <v>48383333.333333336</v>
      </c>
      <c r="P16">
        <f>M16*(1-Q16)</f>
        <v>29030000000</v>
      </c>
      <c r="Q16" s="64">
        <v>0.5</v>
      </c>
    </row>
    <row r="17" spans="6:16" x14ac:dyDescent="0.25">
      <c r="F17" s="6">
        <v>6</v>
      </c>
      <c r="G17" s="225" t="s">
        <v>88</v>
      </c>
      <c r="H17" s="226" t="s">
        <v>47</v>
      </c>
      <c r="I17" s="54"/>
      <c r="J17" s="227" t="str">
        <f>"INR  "&amp;ROUND(M17/10^7,2)&amp;" Crores  (Rs."&amp;ROUND(N17/10^7,2)&amp;" Cr./ MW)"</f>
        <v>INR  4935.1 Crores  (Rs.4.11 Cr./ MW)</v>
      </c>
      <c r="K17" s="228"/>
      <c r="M17" s="42">
        <f>ROUND(M16*(1-15%),-6)</f>
        <v>49351000000</v>
      </c>
      <c r="N17" s="27">
        <f>M17/$M$15</f>
        <v>41125833.333333336</v>
      </c>
      <c r="P17">
        <f>P16/1200</f>
        <v>24191666.666666668</v>
      </c>
    </row>
    <row r="18" spans="6:16" x14ac:dyDescent="0.25">
      <c r="F18" s="6">
        <v>7</v>
      </c>
      <c r="G18" s="225" t="s">
        <v>89</v>
      </c>
      <c r="H18" s="226" t="s">
        <v>47</v>
      </c>
      <c r="I18" s="54"/>
      <c r="J18" s="227" t="str">
        <f t="shared" ref="J18" si="0">"INR  "&amp;ROUND(M18/10^7,2)&amp;" Crores  (Rs."&amp;ROUND(N18/10^7,2)&amp;" Cr./ MW)"</f>
        <v>INR  4354.5 Crores  (Rs.3.63 Cr./ MW)</v>
      </c>
      <c r="K18" s="228"/>
      <c r="M18" s="27">
        <f>ROUND(M16*(1-25%),-6)</f>
        <v>43545000000</v>
      </c>
      <c r="N18" s="27">
        <f>M18/$M$15</f>
        <v>36287500</v>
      </c>
    </row>
    <row r="19" spans="6:16" x14ac:dyDescent="0.25">
      <c r="F19" s="219"/>
      <c r="G19" s="220"/>
      <c r="H19" s="220"/>
      <c r="I19" s="220"/>
      <c r="J19" s="220"/>
      <c r="K19" s="221"/>
      <c r="M19" s="223"/>
      <c r="N19" s="223"/>
      <c r="P19">
        <v>1425700000</v>
      </c>
    </row>
    <row r="20" spans="6:16" x14ac:dyDescent="0.25">
      <c r="M20" s="8">
        <f>SUM(M19:M19)</f>
        <v>0</v>
      </c>
      <c r="N20" s="27">
        <f>M20/$M$15</f>
        <v>0</v>
      </c>
      <c r="P20" t="e">
        <f>P19+#REF!</f>
        <v>#REF!</v>
      </c>
    </row>
    <row r="21" spans="6:16" x14ac:dyDescent="0.25">
      <c r="J21" s="33">
        <f>J13/M15</f>
        <v>67884741.813300371</v>
      </c>
      <c r="M21" s="224"/>
      <c r="N21" s="224"/>
      <c r="P21" t="e">
        <f>P20/1200</f>
        <v>#REF!</v>
      </c>
    </row>
    <row r="22" spans="6:16" x14ac:dyDescent="0.25">
      <c r="L22" t="s">
        <v>49</v>
      </c>
      <c r="M22" s="38">
        <f>2338*10^7</f>
        <v>23380000000</v>
      </c>
    </row>
    <row r="24" spans="6:16" x14ac:dyDescent="0.25">
      <c r="M24" s="37" t="e">
        <f>(M22-M20)/M20</f>
        <v>#DIV/0!</v>
      </c>
    </row>
  </sheetData>
  <mergeCells count="14">
    <mergeCell ref="F6:K6"/>
    <mergeCell ref="F7:K7"/>
    <mergeCell ref="F12:K12"/>
    <mergeCell ref="F15:K15"/>
    <mergeCell ref="G16:H16"/>
    <mergeCell ref="J16:K16"/>
    <mergeCell ref="F19:K19"/>
    <mergeCell ref="M15:N15"/>
    <mergeCell ref="M19:N19"/>
    <mergeCell ref="M21:N21"/>
    <mergeCell ref="G17:H17"/>
    <mergeCell ref="J17:K17"/>
    <mergeCell ref="G18:H18"/>
    <mergeCell ref="J18:K18"/>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S10"/>
  <sheetViews>
    <sheetView topLeftCell="C1" workbookViewId="0">
      <selection activeCell="AB10" sqref="AB10"/>
    </sheetView>
  </sheetViews>
  <sheetFormatPr defaultRowHeight="15" x14ac:dyDescent="0.25"/>
  <cols>
    <col min="7" max="7" width="9.42578125" bestFit="1" customWidth="1"/>
    <col min="8" max="8" width="7.140625" bestFit="1" customWidth="1"/>
    <col min="9" max="9" width="9.140625" bestFit="1" customWidth="1"/>
    <col min="10" max="14" width="7.140625" bestFit="1" customWidth="1"/>
    <col min="15" max="15" width="7.42578125" bestFit="1" customWidth="1"/>
    <col min="16" max="19" width="7.140625" bestFit="1" customWidth="1"/>
  </cols>
  <sheetData>
    <row r="8" spans="7:19" ht="15.75" x14ac:dyDescent="0.25">
      <c r="G8" s="236" t="s">
        <v>2622</v>
      </c>
      <c r="H8" s="236"/>
      <c r="I8" s="236"/>
      <c r="J8" s="236"/>
      <c r="K8" s="236"/>
      <c r="L8" s="236"/>
      <c r="M8" s="236"/>
      <c r="N8" s="236"/>
      <c r="O8" s="236"/>
      <c r="P8" s="236"/>
      <c r="Q8" s="236"/>
      <c r="R8" s="236"/>
      <c r="S8" s="236"/>
    </row>
    <row r="9" spans="7:19" x14ac:dyDescent="0.25">
      <c r="G9" s="47" t="s">
        <v>2620</v>
      </c>
      <c r="H9" s="104">
        <v>44105</v>
      </c>
      <c r="I9" s="104">
        <v>44136</v>
      </c>
      <c r="J9" s="104">
        <v>44166</v>
      </c>
      <c r="K9" s="104">
        <v>44197</v>
      </c>
      <c r="L9" s="104">
        <v>44228</v>
      </c>
      <c r="M9" s="104">
        <v>44256</v>
      </c>
      <c r="N9" s="104">
        <v>44287</v>
      </c>
      <c r="O9" s="104">
        <v>44317</v>
      </c>
      <c r="P9" s="104">
        <v>44348</v>
      </c>
      <c r="Q9" s="104">
        <v>44378</v>
      </c>
      <c r="R9" s="104">
        <v>44409</v>
      </c>
      <c r="S9" s="104">
        <v>44440</v>
      </c>
    </row>
    <row r="10" spans="7:19" x14ac:dyDescent="0.25">
      <c r="G10" s="47" t="s">
        <v>2621</v>
      </c>
      <c r="H10" s="105">
        <v>0.67959999999999998</v>
      </c>
      <c r="I10" s="105">
        <v>81.63</v>
      </c>
      <c r="J10" s="105">
        <v>0.8548</v>
      </c>
      <c r="K10" s="105">
        <v>0.80359999999999998</v>
      </c>
      <c r="L10" s="105">
        <v>0.9254</v>
      </c>
      <c r="M10" s="105">
        <v>0.98529999999999995</v>
      </c>
      <c r="N10" s="105">
        <v>0.95240000000000002</v>
      </c>
      <c r="O10" s="105">
        <v>0.80479999999999996</v>
      </c>
      <c r="P10" s="105">
        <v>0.92530000000000001</v>
      </c>
      <c r="Q10" s="105">
        <v>0.83560000000000001</v>
      </c>
      <c r="R10" s="105">
        <v>0.81740000000000002</v>
      </c>
      <c r="S10" s="105">
        <v>0.49730000000000002</v>
      </c>
    </row>
  </sheetData>
  <mergeCells count="1">
    <mergeCell ref="G8:S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Land</vt:lpstr>
      <vt:lpstr>Circle rate </vt:lpstr>
      <vt:lpstr>Factory Building</vt:lpstr>
      <vt:lpstr>CCI</vt:lpstr>
      <vt:lpstr>Building-Summary</vt:lpstr>
      <vt:lpstr>Plant &amp; Machinery</vt:lpstr>
      <vt:lpstr>WPI</vt:lpstr>
      <vt:lpstr>Furniture &amp; Fixture</vt:lpstr>
      <vt:lpstr>Office Equipment</vt:lpstr>
      <vt:lpstr>Intagible Assets</vt:lpstr>
      <vt:lpstr>Vehicles</vt:lpstr>
      <vt:lpstr>Computers</vt:lpstr>
      <vt:lpstr>Electrical Installation</vt:lpstr>
      <vt:lpstr>Railway Sidings</vt:lpstr>
      <vt:lpstr>P&amp;M-Summary</vt:lpstr>
      <vt:lpstr>Summary</vt:lpstr>
      <vt:lpstr>Sheet1</vt:lpstr>
      <vt:lpstr>Computers!Print_Titles</vt:lpstr>
      <vt:lpstr>'Factory Building'!Print_Titles</vt:lpstr>
      <vt:lpstr>'Furniture &amp; Fixture'!Print_Titles</vt:lpstr>
      <vt:lpstr>'Office Equipment'!Print_Titles</vt:lpstr>
      <vt:lpstr>'Plant &amp; Machinery'!Print_Titles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Inderjeet  Rathi</cp:lastModifiedBy>
  <cp:lastPrinted>2021-12-01T05:45:05Z</cp:lastPrinted>
  <dcterms:created xsi:type="dcterms:W3CDTF">2017-09-11T09:18:18Z</dcterms:created>
  <dcterms:modified xsi:type="dcterms:W3CDTF">2021-12-01T05:45:06Z</dcterms:modified>
</cp:coreProperties>
</file>