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2\Documents\Downloads\PL 709 -615-807\"/>
    </mc:Choice>
  </mc:AlternateContent>
  <bookViews>
    <workbookView xWindow="0" yWindow="0" windowWidth="21600" windowHeight="9630"/>
  </bookViews>
  <sheets>
    <sheet name="Building Sheet" sheetId="1" r:id="rId1"/>
    <sheet name="Sheet4" sheetId="5" r:id="rId2"/>
  </sheets>
  <calcPr calcId="162913"/>
</workbook>
</file>

<file path=xl/calcChain.xml><?xml version="1.0" encoding="utf-8"?>
<calcChain xmlns="http://schemas.openxmlformats.org/spreadsheetml/2006/main">
  <c r="H12" i="1" l="1"/>
  <c r="I12" i="1"/>
  <c r="M10" i="1" l="1"/>
  <c r="M11" i="1" s="1"/>
  <c r="M12" i="1" s="1"/>
  <c r="O8" i="1"/>
  <c r="O9" i="1" s="1"/>
  <c r="O10" i="1" s="1"/>
  <c r="I11" i="1"/>
  <c r="K11" i="1" s="1"/>
  <c r="I10" i="1"/>
  <c r="K10" i="1" s="1"/>
  <c r="I9" i="1"/>
  <c r="K9" i="1" s="1"/>
  <c r="I8" i="1"/>
  <c r="K8" i="1" s="1"/>
  <c r="I7" i="1"/>
  <c r="K7" i="1" s="1"/>
  <c r="O14" i="1" l="1"/>
  <c r="O15" i="1" s="1"/>
  <c r="O16" i="1" s="1"/>
  <c r="O13" i="1"/>
  <c r="M14" i="1" l="1"/>
  <c r="M4" i="1"/>
  <c r="M5" i="1" s="1"/>
  <c r="M6" i="1" s="1"/>
  <c r="I6" i="1"/>
  <c r="K6" i="1" s="1"/>
  <c r="P35" i="1" l="1"/>
  <c r="N35" i="1"/>
  <c r="P4" i="1"/>
  <c r="P5" i="1" s="1"/>
  <c r="Q5" i="1" s="1"/>
  <c r="I5" i="1" l="1"/>
  <c r="K5" i="1" s="1"/>
  <c r="I4" i="1"/>
  <c r="K4" i="1" s="1"/>
  <c r="I3" i="1" l="1"/>
  <c r="K3" i="1" l="1"/>
  <c r="K12" i="1" s="1"/>
</calcChain>
</file>

<file path=xl/sharedStrings.xml><?xml version="1.0" encoding="utf-8"?>
<sst xmlns="http://schemas.openxmlformats.org/spreadsheetml/2006/main" count="43" uniqueCount="28">
  <si>
    <t>Block Name</t>
  </si>
  <si>
    <t>Year of construction</t>
  </si>
  <si>
    <t>Structure condition</t>
  </si>
  <si>
    <t>S.No.</t>
  </si>
  <si>
    <t>Area (in sq. mtr.)</t>
  </si>
  <si>
    <t>Area (sq. fts.)</t>
  </si>
  <si>
    <t>Floor wise Height (ft.)</t>
  </si>
  <si>
    <t>Good</t>
  </si>
  <si>
    <t xml:space="preserve">Rate Adopted 
(per sq. ft) </t>
  </si>
  <si>
    <t xml:space="preserve">Total cost of construction </t>
  </si>
  <si>
    <t>Total</t>
  </si>
  <si>
    <t xml:space="preserve">Remarks:- </t>
  </si>
  <si>
    <t xml:space="preserve">Ground Floor </t>
  </si>
  <si>
    <t xml:space="preserve">First Floor </t>
  </si>
  <si>
    <t xml:space="preserve">Second Floor </t>
  </si>
  <si>
    <t xml:space="preserve">Basement </t>
  </si>
  <si>
    <t xml:space="preserve">Guard Room </t>
  </si>
  <si>
    <t xml:space="preserve">Meter Room </t>
  </si>
  <si>
    <t xml:space="preserve">Lift Room Area </t>
  </si>
  <si>
    <t xml:space="preserve">Mumty Floor </t>
  </si>
  <si>
    <t xml:space="preserve">Service Floor Area </t>
  </si>
  <si>
    <t xml:space="preserve">Type of construction </t>
  </si>
  <si>
    <t>RCC load bearing structure on beam column and 9" brick walls</t>
  </si>
  <si>
    <t>1. All the buildings are located at Plot No. 79A, Sector 5, IIE, Ranipur, Haridwar, Uttrakhand.</t>
  </si>
  <si>
    <t>2. All the civil structure data are taken as per site measurement only, since no approved map is provided to us.</t>
  </si>
  <si>
    <t>3. The valuation of the structure is done on the basis of Depriciated Replacement cost approach.</t>
  </si>
  <si>
    <t xml:space="preserve">M/S. U.S. Metal Products </t>
  </si>
  <si>
    <t xml:space="preserve">Tin Shed Mounted on iron trusses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</si>
</sst>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/>
    <xf numFmtId="164" fontId="5" fillId="0" borderId="1" xfId="2" applyNumberFormat="1" applyFont="1" applyFill="1" applyBorder="1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tabSelected="1" zoomScale="55" zoomScaleNormal="55" workbookViewId="0">
      <selection activeCell="B1" sqref="B1:K12"/>
    </sheetView>
  </sheetViews>
  <sheetFormatPr defaultRowHeight="15" x14ac:dyDescent="0.25"/>
  <cols>
    <col min="2" max="2" width="9.140625" style="2" customWidth="1"/>
    <col min="3" max="3" width="18.140625" style="5" customWidth="1"/>
    <col min="4" max="4" width="11.28515625" style="1" customWidth="1"/>
    <col min="5" max="5" width="19" style="1" customWidth="1"/>
    <col min="6" max="6" width="57.7109375" style="4" customWidth="1"/>
    <col min="7" max="7" width="14.5703125" style="1" customWidth="1"/>
    <col min="8" max="8" width="15" style="1" customWidth="1"/>
    <col min="9" max="9" width="20.7109375" style="1" bestFit="1" customWidth="1"/>
    <col min="10" max="10" width="20.7109375" bestFit="1" customWidth="1"/>
    <col min="11" max="11" width="31.5703125" customWidth="1"/>
  </cols>
  <sheetData>
    <row r="1" spans="2:17" ht="21.75" customHeight="1" x14ac:dyDescent="0.25">
      <c r="B1" s="29" t="s">
        <v>26</v>
      </c>
      <c r="C1" s="29"/>
      <c r="D1" s="29"/>
      <c r="E1" s="29"/>
      <c r="F1" s="29"/>
      <c r="G1" s="29"/>
      <c r="H1" s="29"/>
      <c r="I1" s="29"/>
      <c r="J1" s="29"/>
      <c r="K1" s="29"/>
    </row>
    <row r="2" spans="2:17" ht="47.25" x14ac:dyDescent="0.25">
      <c r="B2" s="27" t="s">
        <v>3</v>
      </c>
      <c r="C2" s="28" t="s">
        <v>0</v>
      </c>
      <c r="D2" s="27" t="s">
        <v>6</v>
      </c>
      <c r="E2" s="27" t="s">
        <v>1</v>
      </c>
      <c r="F2" s="27" t="s">
        <v>21</v>
      </c>
      <c r="G2" s="27" t="s">
        <v>2</v>
      </c>
      <c r="H2" s="27" t="s">
        <v>4</v>
      </c>
      <c r="I2" s="27" t="s">
        <v>5</v>
      </c>
      <c r="J2" s="27" t="s">
        <v>8</v>
      </c>
      <c r="K2" s="27" t="s">
        <v>9</v>
      </c>
    </row>
    <row r="3" spans="2:17" ht="39" customHeight="1" x14ac:dyDescent="0.35">
      <c r="B3" s="3">
        <v>1</v>
      </c>
      <c r="C3" s="7" t="s">
        <v>15</v>
      </c>
      <c r="D3" s="9">
        <v>12</v>
      </c>
      <c r="E3" s="9">
        <v>2012</v>
      </c>
      <c r="F3" s="8" t="s">
        <v>22</v>
      </c>
      <c r="G3" s="9" t="s">
        <v>7</v>
      </c>
      <c r="H3" s="10">
        <v>85.26</v>
      </c>
      <c r="I3" s="10">
        <f>10.7642*H3</f>
        <v>917.75569200000007</v>
      </c>
      <c r="J3" s="11">
        <v>1100</v>
      </c>
      <c r="K3" s="11">
        <f>J3*I3</f>
        <v>1009531.2612000001</v>
      </c>
    </row>
    <row r="4" spans="2:17" ht="42.75" customHeight="1" x14ac:dyDescent="0.35">
      <c r="B4" s="3">
        <v>2</v>
      </c>
      <c r="C4" s="7" t="s">
        <v>12</v>
      </c>
      <c r="D4" s="9">
        <v>12</v>
      </c>
      <c r="E4" s="9">
        <v>2012</v>
      </c>
      <c r="F4" s="8" t="s">
        <v>22</v>
      </c>
      <c r="G4" s="9" t="s">
        <v>7</v>
      </c>
      <c r="H4" s="10">
        <v>599.16</v>
      </c>
      <c r="I4" s="10">
        <f t="shared" ref="I4:I11" si="0">10.7642*H4</f>
        <v>6449.4780719999999</v>
      </c>
      <c r="J4" s="11">
        <v>1100</v>
      </c>
      <c r="K4" s="11">
        <f t="shared" ref="K4:K11" si="1">J4*I4</f>
        <v>7094425.8792000003</v>
      </c>
      <c r="M4">
        <f xml:space="preserve"> (1-5%)/40</f>
        <v>2.375E-2</v>
      </c>
      <c r="P4">
        <f>(1-5%)/40</f>
        <v>2.375E-2</v>
      </c>
    </row>
    <row r="5" spans="2:17" ht="36" customHeight="1" x14ac:dyDescent="0.35">
      <c r="B5" s="3">
        <v>3</v>
      </c>
      <c r="C5" s="7" t="s">
        <v>16</v>
      </c>
      <c r="D5" s="9">
        <v>12</v>
      </c>
      <c r="E5" s="9">
        <v>2012</v>
      </c>
      <c r="F5" s="8" t="s">
        <v>22</v>
      </c>
      <c r="G5" s="9" t="s">
        <v>7</v>
      </c>
      <c r="H5" s="10">
        <v>7.2</v>
      </c>
      <c r="I5" s="10">
        <f t="shared" si="0"/>
        <v>77.50224</v>
      </c>
      <c r="J5" s="11">
        <v>1000</v>
      </c>
      <c r="K5" s="11">
        <f t="shared" si="1"/>
        <v>77502.240000000005</v>
      </c>
      <c r="M5">
        <f>800*M4*9</f>
        <v>171</v>
      </c>
      <c r="P5">
        <f>800*P4*30</f>
        <v>570</v>
      </c>
      <c r="Q5">
        <f>700-P5</f>
        <v>130</v>
      </c>
    </row>
    <row r="6" spans="2:17" ht="36" customHeight="1" x14ac:dyDescent="0.35">
      <c r="B6" s="3">
        <v>4</v>
      </c>
      <c r="C6" s="7" t="s">
        <v>17</v>
      </c>
      <c r="D6" s="9">
        <v>12</v>
      </c>
      <c r="E6" s="9">
        <v>2012</v>
      </c>
      <c r="F6" s="8" t="s">
        <v>22</v>
      </c>
      <c r="G6" s="9" t="s">
        <v>7</v>
      </c>
      <c r="H6" s="10">
        <v>9</v>
      </c>
      <c r="I6" s="10">
        <f t="shared" si="0"/>
        <v>96.877800000000008</v>
      </c>
      <c r="J6" s="11">
        <v>1000</v>
      </c>
      <c r="K6" s="11">
        <f t="shared" si="1"/>
        <v>96877.8</v>
      </c>
      <c r="M6">
        <f>800-M5</f>
        <v>629</v>
      </c>
    </row>
    <row r="7" spans="2:17" ht="36" customHeight="1" x14ac:dyDescent="0.35">
      <c r="B7" s="3">
        <v>5</v>
      </c>
      <c r="C7" s="7" t="s">
        <v>13</v>
      </c>
      <c r="D7" s="9">
        <v>12</v>
      </c>
      <c r="E7" s="9">
        <v>2012</v>
      </c>
      <c r="F7" s="8" t="s">
        <v>22</v>
      </c>
      <c r="G7" s="9" t="s">
        <v>7</v>
      </c>
      <c r="H7" s="10">
        <v>594.75</v>
      </c>
      <c r="I7" s="10">
        <f t="shared" si="0"/>
        <v>6402.0079500000002</v>
      </c>
      <c r="J7" s="11">
        <v>1100</v>
      </c>
      <c r="K7" s="11">
        <f t="shared" si="1"/>
        <v>7042208.7450000001</v>
      </c>
    </row>
    <row r="8" spans="2:17" ht="36" customHeight="1" x14ac:dyDescent="0.35">
      <c r="B8" s="3">
        <v>6</v>
      </c>
      <c r="C8" s="7" t="s">
        <v>18</v>
      </c>
      <c r="D8" s="9">
        <v>12</v>
      </c>
      <c r="E8" s="9">
        <v>2012</v>
      </c>
      <c r="F8" s="8" t="s">
        <v>22</v>
      </c>
      <c r="G8" s="9" t="s">
        <v>7</v>
      </c>
      <c r="H8" s="10">
        <v>6.91</v>
      </c>
      <c r="I8" s="10">
        <f t="shared" si="0"/>
        <v>74.380622000000002</v>
      </c>
      <c r="J8" s="11">
        <v>1100</v>
      </c>
      <c r="K8" s="11">
        <f t="shared" si="1"/>
        <v>81818.684200000003</v>
      </c>
      <c r="O8">
        <f>(1-5%)/60</f>
        <v>1.5833333333333331E-2</v>
      </c>
    </row>
    <row r="9" spans="2:17" ht="36" customHeight="1" x14ac:dyDescent="0.35">
      <c r="B9" s="3">
        <v>7</v>
      </c>
      <c r="C9" s="7" t="s">
        <v>19</v>
      </c>
      <c r="D9" s="9">
        <v>12</v>
      </c>
      <c r="E9" s="9">
        <v>2012</v>
      </c>
      <c r="F9" s="8" t="s">
        <v>22</v>
      </c>
      <c r="G9" s="9" t="s">
        <v>7</v>
      </c>
      <c r="H9" s="10">
        <v>51.19</v>
      </c>
      <c r="I9" s="10">
        <f t="shared" si="0"/>
        <v>551.01939800000002</v>
      </c>
      <c r="J9" s="11">
        <v>1000</v>
      </c>
      <c r="K9" s="11">
        <f t="shared" si="1"/>
        <v>551019.39800000004</v>
      </c>
      <c r="O9">
        <f>1400*O8*9</f>
        <v>199.49999999999997</v>
      </c>
    </row>
    <row r="10" spans="2:17" ht="36" customHeight="1" x14ac:dyDescent="0.35">
      <c r="B10" s="3">
        <v>8</v>
      </c>
      <c r="C10" s="7" t="s">
        <v>20</v>
      </c>
      <c r="D10" s="9">
        <v>12</v>
      </c>
      <c r="E10" s="9">
        <v>2012</v>
      </c>
      <c r="F10" s="8" t="s">
        <v>22</v>
      </c>
      <c r="G10" s="9" t="s">
        <v>7</v>
      </c>
      <c r="H10" s="10">
        <v>125</v>
      </c>
      <c r="I10" s="10">
        <f t="shared" si="0"/>
        <v>1345.5250000000001</v>
      </c>
      <c r="J10" s="11">
        <v>1000</v>
      </c>
      <c r="K10" s="11">
        <f t="shared" si="1"/>
        <v>1345525</v>
      </c>
      <c r="M10">
        <f>(1-5%)/40</f>
        <v>2.375E-2</v>
      </c>
      <c r="O10">
        <f>1400-O9</f>
        <v>1200.5</v>
      </c>
    </row>
    <row r="11" spans="2:17" ht="36" customHeight="1" x14ac:dyDescent="0.35">
      <c r="B11" s="3">
        <v>9</v>
      </c>
      <c r="C11" s="7" t="s">
        <v>14</v>
      </c>
      <c r="D11" s="9">
        <v>12</v>
      </c>
      <c r="E11" s="9">
        <v>2012</v>
      </c>
      <c r="F11" s="9" t="s">
        <v>27</v>
      </c>
      <c r="G11" s="9" t="s">
        <v>7</v>
      </c>
      <c r="H11" s="10">
        <v>594.75</v>
      </c>
      <c r="I11" s="10">
        <f t="shared" si="0"/>
        <v>6402.0079500000002</v>
      </c>
      <c r="J11" s="11">
        <v>650</v>
      </c>
      <c r="K11" s="11">
        <f t="shared" si="1"/>
        <v>4161305.1675</v>
      </c>
      <c r="M11">
        <f>800*M10*9</f>
        <v>171</v>
      </c>
    </row>
    <row r="12" spans="2:17" ht="33.75" customHeight="1" x14ac:dyDescent="0.35">
      <c r="B12" s="6"/>
      <c r="C12" s="24" t="s">
        <v>10</v>
      </c>
      <c r="D12" s="25"/>
      <c r="E12" s="25"/>
      <c r="F12" s="25"/>
      <c r="G12" s="26"/>
      <c r="H12" s="23">
        <f>SUM(H3:H11)</f>
        <v>2073.2200000000003</v>
      </c>
      <c r="I12" s="23">
        <f>SUM(I3:I11)</f>
        <v>22316.554724000001</v>
      </c>
      <c r="J12" s="12"/>
      <c r="K12" s="13">
        <f>SUM(K3:K11)</f>
        <v>21460214.175100002</v>
      </c>
      <c r="M12">
        <f>800-M11</f>
        <v>629</v>
      </c>
    </row>
    <row r="13" spans="2:17" ht="34.5" customHeight="1" x14ac:dyDescent="0.25">
      <c r="B13" s="20" t="s">
        <v>11</v>
      </c>
      <c r="C13" s="21"/>
      <c r="D13" s="21"/>
      <c r="E13" s="21"/>
      <c r="F13" s="21"/>
      <c r="G13" s="21"/>
      <c r="H13" s="21"/>
      <c r="I13" s="21"/>
      <c r="J13" s="21"/>
      <c r="K13" s="22"/>
      <c r="O13">
        <f>(1-5)</f>
        <v>-4</v>
      </c>
    </row>
    <row r="14" spans="2:17" ht="38.25" customHeight="1" x14ac:dyDescent="0.25">
      <c r="B14" s="14" t="s">
        <v>23</v>
      </c>
      <c r="C14" s="15"/>
      <c r="D14" s="15"/>
      <c r="E14" s="15"/>
      <c r="F14" s="15"/>
      <c r="G14" s="15"/>
      <c r="H14" s="15"/>
      <c r="I14" s="15"/>
      <c r="J14" s="15"/>
      <c r="K14" s="16"/>
      <c r="M14">
        <f>1200*4745.94</f>
        <v>5695127.9999999991</v>
      </c>
      <c r="O14">
        <f>(1-5%)/60</f>
        <v>1.5833333333333331E-2</v>
      </c>
    </row>
    <row r="15" spans="2:17" ht="36" customHeight="1" x14ac:dyDescent="0.25">
      <c r="B15" s="17" t="s">
        <v>24</v>
      </c>
      <c r="C15" s="18"/>
      <c r="D15" s="18"/>
      <c r="E15" s="18"/>
      <c r="F15" s="18"/>
      <c r="G15" s="18"/>
      <c r="H15" s="18"/>
      <c r="I15" s="18"/>
      <c r="J15" s="18"/>
      <c r="K15" s="19"/>
      <c r="O15">
        <f>1400*34*O14</f>
        <v>753.66666666666652</v>
      </c>
    </row>
    <row r="16" spans="2:17" ht="33.75" customHeight="1" x14ac:dyDescent="0.25">
      <c r="B16" s="14" t="s">
        <v>25</v>
      </c>
      <c r="C16" s="15"/>
      <c r="D16" s="15"/>
      <c r="E16" s="15"/>
      <c r="F16" s="15"/>
      <c r="G16" s="15"/>
      <c r="H16" s="15"/>
      <c r="I16" s="15"/>
      <c r="J16" s="15"/>
      <c r="K16" s="16"/>
      <c r="O16">
        <f>1400-O15</f>
        <v>646.33333333333348</v>
      </c>
    </row>
    <row r="17" spans="6:6" ht="41.25" customHeight="1" x14ac:dyDescent="0.25"/>
    <row r="18" spans="6:6" ht="42" customHeight="1" x14ac:dyDescent="0.25"/>
    <row r="19" spans="6:6" ht="39" customHeight="1" x14ac:dyDescent="0.25"/>
    <row r="20" spans="6:6" ht="33" customHeight="1" x14ac:dyDescent="0.25"/>
    <row r="21" spans="6:6" ht="36.75" customHeight="1" x14ac:dyDescent="0.25"/>
    <row r="22" spans="6:6" ht="44.25" customHeight="1" x14ac:dyDescent="0.25"/>
    <row r="23" spans="6:6" ht="41.25" customHeight="1" x14ac:dyDescent="0.25">
      <c r="F23" s="8"/>
    </row>
    <row r="24" spans="6:6" ht="38.25" customHeight="1" x14ac:dyDescent="0.25"/>
    <row r="25" spans="6:6" ht="39.75" customHeight="1" x14ac:dyDescent="0.25"/>
    <row r="26" spans="6:6" ht="31.5" customHeight="1" x14ac:dyDescent="0.25"/>
    <row r="27" spans="6:6" ht="36.75" customHeight="1" x14ac:dyDescent="0.25"/>
    <row r="28" spans="6:6" ht="39.75" customHeight="1" x14ac:dyDescent="0.25"/>
    <row r="29" spans="6:6" ht="33.75" customHeight="1" x14ac:dyDescent="0.25"/>
    <row r="30" spans="6:6" ht="33.75" customHeight="1" x14ac:dyDescent="0.25"/>
    <row r="31" spans="6:6" ht="39.75" customHeight="1" x14ac:dyDescent="0.25"/>
    <row r="32" spans="6:6" ht="42.75" customHeight="1" x14ac:dyDescent="0.25"/>
    <row r="33" spans="14:16" ht="38.25" customHeight="1" x14ac:dyDescent="0.25"/>
    <row r="34" spans="14:16" ht="33.75" customHeight="1" x14ac:dyDescent="0.25"/>
    <row r="35" spans="14:16" ht="27.75" customHeight="1" x14ac:dyDescent="0.25">
      <c r="N35" t="e">
        <f>800*#REF!*25</f>
        <v>#REF!</v>
      </c>
      <c r="P35" t="e">
        <f>1400*#REF!*25</f>
        <v>#REF!</v>
      </c>
    </row>
    <row r="36" spans="14:16" ht="39.75" customHeight="1" x14ac:dyDescent="0.25"/>
    <row r="37" spans="14:16" ht="27" customHeight="1" x14ac:dyDescent="0.25"/>
    <row r="38" spans="14:16" ht="32.25" customHeight="1" x14ac:dyDescent="0.25"/>
  </sheetData>
  <mergeCells count="6">
    <mergeCell ref="B16:K16"/>
    <mergeCell ref="B15:K15"/>
    <mergeCell ref="B1:K1"/>
    <mergeCell ref="B13:K13"/>
    <mergeCell ref="B14:K14"/>
    <mergeCell ref="C12:G12"/>
  </mergeCells>
  <dataValidations count="2">
    <dataValidation type="list" allowBlank="1" showInputMessage="1" showErrorMessage="1" sqref="G3:G11">
      <formula1>"Very Good, Good, Average, Poor, Ordinary with wreckages in the structure"</formula1>
    </dataValidation>
    <dataValidation type="list" allowBlank="1" showInputMessage="1" showErrorMessage="1" sqref="F23 F3:F10">
      <formula1>$K$2:$K$5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2021-12-13T08:08:30Z</dcterms:modified>
</cp:coreProperties>
</file>