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itya\PL712-617-794\"/>
    </mc:Choice>
  </mc:AlternateContent>
  <bookViews>
    <workbookView xWindow="0" yWindow="0" windowWidth="20490" windowHeight="7755"/>
  </bookViews>
  <sheets>
    <sheet name="Building Sheet" sheetId="1" r:id="rId1"/>
    <sheet name="Sheet4" sheetId="5" r:id="rId2"/>
  </sheets>
  <calcPr calcId="152511"/>
</workbook>
</file>

<file path=xl/calcChain.xml><?xml version="1.0" encoding="utf-8"?>
<calcChain xmlns="http://schemas.openxmlformats.org/spreadsheetml/2006/main">
  <c r="K8" i="1" l="1"/>
  <c r="K7" i="1"/>
  <c r="U9" i="1"/>
  <c r="U10" i="1" s="1"/>
  <c r="U8" i="1"/>
  <c r="H8" i="1"/>
  <c r="H7" i="1"/>
  <c r="M11" i="1" l="1"/>
  <c r="M12" i="1" s="1"/>
  <c r="M13" i="1" s="1"/>
  <c r="O9" i="1"/>
  <c r="O10" i="1" s="1"/>
  <c r="O11" i="1" s="1"/>
  <c r="H9" i="1"/>
  <c r="O15" i="1" l="1"/>
  <c r="O16" i="1" s="1"/>
  <c r="O17" i="1" s="1"/>
  <c r="O14" i="1"/>
  <c r="M15" i="1" l="1"/>
  <c r="M5" i="1"/>
  <c r="M6" i="1" s="1"/>
  <c r="M7" i="1" s="1"/>
  <c r="P36" i="1" l="1"/>
  <c r="N36" i="1"/>
  <c r="P5" i="1"/>
  <c r="P6" i="1" s="1"/>
  <c r="Q6" i="1" s="1"/>
  <c r="I6" i="1" l="1"/>
  <c r="K6" i="1" s="1"/>
  <c r="I5" i="1"/>
  <c r="K5" i="1" s="1"/>
  <c r="I4" i="1" l="1"/>
  <c r="I9" i="1" s="1"/>
  <c r="K4" i="1" l="1"/>
  <c r="K9" i="1" s="1"/>
</calcChain>
</file>

<file path=xl/sharedStrings.xml><?xml version="1.0" encoding="utf-8"?>
<sst xmlns="http://schemas.openxmlformats.org/spreadsheetml/2006/main" count="32" uniqueCount="25">
  <si>
    <t>Block Name</t>
  </si>
  <si>
    <t>Year of construction</t>
  </si>
  <si>
    <t>Structure condition</t>
  </si>
  <si>
    <t>S.No.</t>
  </si>
  <si>
    <t>Area (in sq. mtr.)</t>
  </si>
  <si>
    <t>Area (sq. fts.)</t>
  </si>
  <si>
    <t>FACTORY BUILDINGS</t>
  </si>
  <si>
    <t>Floor wise Height (ft.)</t>
  </si>
  <si>
    <t>Good</t>
  </si>
  <si>
    <t xml:space="preserve">Rate Adopted 
(per sq. ft) </t>
  </si>
  <si>
    <t xml:space="preserve">Total cost of construction </t>
  </si>
  <si>
    <t>Total</t>
  </si>
  <si>
    <t xml:space="preserve">Remarks:- </t>
  </si>
  <si>
    <t>3. The valuation of the structure is done on the basis of Depriciated Replacement cost approach</t>
  </si>
  <si>
    <t xml:space="preserve">Ground Floor </t>
  </si>
  <si>
    <t xml:space="preserve">First Floor </t>
  </si>
  <si>
    <t xml:space="preserve">Second Floor </t>
  </si>
  <si>
    <t xml:space="preserve">Type of construction </t>
  </si>
  <si>
    <t>RCC load bearing structure on beam column and 9" brick walls</t>
  </si>
  <si>
    <t xml:space="preserve">M/S. J.R.G Automotive Pvt. Ltd. </t>
  </si>
  <si>
    <t>Work shop area 1</t>
  </si>
  <si>
    <t>work shop area 2</t>
  </si>
  <si>
    <t>GI shed mounted on iron pillars, trusses frame structure</t>
  </si>
  <si>
    <t xml:space="preserve">1. All the buildings are located at Plot No. 16, Sector 5, Growth Centre, Bawal, District - Rewari, Haryana </t>
  </si>
  <si>
    <t xml:space="preserve">2. All the civil structure data are taken as per approved map &amp; Site measurement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</si>
</sst>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[$₹-4009]\ * #,##0.00_ ;_ [$₹-4009]\ * \-#,##0.00_ ;_ [$₹-4009]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64" fontId="6" fillId="0" borderId="1" xfId="2" applyNumberFormat="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"/>
  <sheetViews>
    <sheetView tabSelected="1" zoomScale="55" zoomScaleNormal="55" workbookViewId="0">
      <selection activeCell="B12" sqref="B12:K12"/>
    </sheetView>
  </sheetViews>
  <sheetFormatPr defaultRowHeight="15" x14ac:dyDescent="0.25"/>
  <cols>
    <col min="2" max="2" width="8.140625" style="2" bestFit="1" customWidth="1"/>
    <col min="3" max="3" width="18.140625" style="5" customWidth="1"/>
    <col min="4" max="4" width="11.28515625" style="1" customWidth="1"/>
    <col min="5" max="5" width="12.28515625" style="1" customWidth="1"/>
    <col min="6" max="6" width="57.7109375" style="4" customWidth="1"/>
    <col min="7" max="7" width="14.5703125" style="1" customWidth="1"/>
    <col min="8" max="8" width="15" style="1" customWidth="1"/>
    <col min="9" max="9" width="20.7109375" style="1" bestFit="1" customWidth="1"/>
    <col min="10" max="10" width="20.7109375" hidden="1" customWidth="1"/>
    <col min="11" max="11" width="38.28515625" hidden="1" customWidth="1"/>
  </cols>
  <sheetData>
    <row r="1" spans="2:21" ht="21.75" customHeight="1" x14ac:dyDescent="0.25">
      <c r="B1" s="23" t="s">
        <v>19</v>
      </c>
      <c r="C1" s="23"/>
      <c r="D1" s="23"/>
      <c r="E1" s="23"/>
      <c r="F1" s="23"/>
      <c r="G1" s="23"/>
      <c r="H1" s="23"/>
      <c r="I1" s="23"/>
      <c r="J1" s="23"/>
      <c r="K1" s="23"/>
    </row>
    <row r="2" spans="2:21" ht="47.25" x14ac:dyDescent="0.25">
      <c r="B2" s="15" t="s">
        <v>3</v>
      </c>
      <c r="C2" s="16" t="s">
        <v>0</v>
      </c>
      <c r="D2" s="15" t="s">
        <v>7</v>
      </c>
      <c r="E2" s="15" t="s">
        <v>1</v>
      </c>
      <c r="F2" s="15" t="s">
        <v>17</v>
      </c>
      <c r="G2" s="15" t="s">
        <v>2</v>
      </c>
      <c r="H2" s="15" t="s">
        <v>4</v>
      </c>
      <c r="I2" s="15" t="s">
        <v>5</v>
      </c>
      <c r="J2" s="15" t="s">
        <v>9</v>
      </c>
      <c r="K2" s="15" t="s">
        <v>10</v>
      </c>
    </row>
    <row r="3" spans="2:21" ht="15" customHeight="1" x14ac:dyDescent="0.25">
      <c r="B3" s="24" t="s">
        <v>6</v>
      </c>
      <c r="C3" s="25"/>
      <c r="D3" s="25"/>
      <c r="E3" s="25"/>
      <c r="F3" s="25"/>
      <c r="G3" s="25"/>
      <c r="H3" s="25"/>
      <c r="I3" s="25"/>
      <c r="J3" s="25"/>
      <c r="K3" s="25"/>
    </row>
    <row r="4" spans="2:21" ht="39" customHeight="1" x14ac:dyDescent="0.35">
      <c r="B4" s="3">
        <v>1</v>
      </c>
      <c r="C4" s="7" t="s">
        <v>14</v>
      </c>
      <c r="D4" s="9">
        <v>12</v>
      </c>
      <c r="E4" s="9">
        <v>2012</v>
      </c>
      <c r="F4" s="8" t="s">
        <v>18</v>
      </c>
      <c r="G4" s="9" t="s">
        <v>8</v>
      </c>
      <c r="H4" s="10">
        <v>9540</v>
      </c>
      <c r="I4" s="10">
        <f>10.7642*H4</f>
        <v>102690.46800000001</v>
      </c>
      <c r="J4" s="11">
        <v>1000</v>
      </c>
      <c r="K4" s="11">
        <f>J4*I4</f>
        <v>102690468.00000001</v>
      </c>
    </row>
    <row r="5" spans="2:21" ht="42.75" customHeight="1" x14ac:dyDescent="0.35">
      <c r="B5" s="3">
        <v>2</v>
      </c>
      <c r="C5" s="7" t="s">
        <v>15</v>
      </c>
      <c r="D5" s="9">
        <v>12</v>
      </c>
      <c r="E5" s="9">
        <v>2012</v>
      </c>
      <c r="F5" s="8" t="s">
        <v>18</v>
      </c>
      <c r="G5" s="9" t="s">
        <v>8</v>
      </c>
      <c r="H5" s="10">
        <v>5541.36</v>
      </c>
      <c r="I5" s="10">
        <f t="shared" ref="I5:I6" si="0">10.7642*H5</f>
        <v>59648.307311999997</v>
      </c>
      <c r="J5" s="11">
        <v>1000</v>
      </c>
      <c r="K5" s="11">
        <f t="shared" ref="K5:K8" si="1">J5*I5</f>
        <v>59648307.311999999</v>
      </c>
      <c r="M5">
        <f xml:space="preserve"> (1-5%)/40</f>
        <v>2.375E-2</v>
      </c>
      <c r="P5">
        <f>(1-5%)/40</f>
        <v>2.375E-2</v>
      </c>
    </row>
    <row r="6" spans="2:21" ht="36" customHeight="1" x14ac:dyDescent="0.35">
      <c r="B6" s="3">
        <v>3</v>
      </c>
      <c r="C6" s="7" t="s">
        <v>16</v>
      </c>
      <c r="D6" s="9">
        <v>10</v>
      </c>
      <c r="E6" s="9">
        <v>2012</v>
      </c>
      <c r="F6" s="8" t="s">
        <v>18</v>
      </c>
      <c r="G6" s="9" t="s">
        <v>8</v>
      </c>
      <c r="H6" s="10">
        <v>3655.16</v>
      </c>
      <c r="I6" s="10">
        <f t="shared" si="0"/>
        <v>39344.873272000004</v>
      </c>
      <c r="J6" s="11">
        <v>1000</v>
      </c>
      <c r="K6" s="11">
        <f t="shared" si="1"/>
        <v>39344873.272000007</v>
      </c>
      <c r="M6">
        <f>800*M5*9</f>
        <v>171</v>
      </c>
      <c r="P6">
        <f>800*P5*30</f>
        <v>570</v>
      </c>
      <c r="Q6">
        <f>700-P6</f>
        <v>130</v>
      </c>
    </row>
    <row r="7" spans="2:21" ht="41.25" customHeight="1" x14ac:dyDescent="0.35">
      <c r="B7" s="3">
        <v>4</v>
      </c>
      <c r="C7" s="7" t="s">
        <v>20</v>
      </c>
      <c r="D7" s="9">
        <v>50</v>
      </c>
      <c r="E7" s="9">
        <v>2012</v>
      </c>
      <c r="F7" s="8" t="s">
        <v>22</v>
      </c>
      <c r="G7" s="9" t="s">
        <v>8</v>
      </c>
      <c r="H7" s="10">
        <f>I7/10.764</f>
        <v>1105.5369751021926</v>
      </c>
      <c r="I7" s="10">
        <v>11900</v>
      </c>
      <c r="J7" s="11">
        <v>550</v>
      </c>
      <c r="K7" s="11">
        <f t="shared" si="1"/>
        <v>6545000</v>
      </c>
      <c r="M7">
        <f>800-M6</f>
        <v>629</v>
      </c>
    </row>
    <row r="8" spans="2:21" ht="36" customHeight="1" x14ac:dyDescent="0.35">
      <c r="B8" s="3">
        <v>5</v>
      </c>
      <c r="C8" s="7" t="s">
        <v>21</v>
      </c>
      <c r="D8" s="9">
        <v>50</v>
      </c>
      <c r="E8" s="9">
        <v>2012</v>
      </c>
      <c r="F8" s="8" t="s">
        <v>22</v>
      </c>
      <c r="G8" s="9" t="s">
        <v>8</v>
      </c>
      <c r="H8" s="10">
        <f>I8/10.764</f>
        <v>1765.1430694908956</v>
      </c>
      <c r="I8" s="10">
        <v>19000</v>
      </c>
      <c r="J8" s="11">
        <v>550</v>
      </c>
      <c r="K8" s="11">
        <f t="shared" si="1"/>
        <v>10450000</v>
      </c>
      <c r="U8">
        <f>(1-5%)/40</f>
        <v>2.375E-2</v>
      </c>
    </row>
    <row r="9" spans="2:21" ht="36" customHeight="1" x14ac:dyDescent="0.35">
      <c r="B9" s="6"/>
      <c r="C9" s="7"/>
      <c r="D9" s="9"/>
      <c r="E9" s="9"/>
      <c r="F9" s="12" t="s">
        <v>11</v>
      </c>
      <c r="G9" s="9"/>
      <c r="H9" s="10">
        <f>SUM(H4:H8)</f>
        <v>21607.20004459309</v>
      </c>
      <c r="I9" s="10">
        <f>SUM(I4:I8)</f>
        <v>232583.64858400001</v>
      </c>
      <c r="J9" s="13"/>
      <c r="K9" s="14">
        <f>SUM(K4:K8)</f>
        <v>218678648.58400002</v>
      </c>
      <c r="O9">
        <f>(1-5%)/60</f>
        <v>1.5833333333333331E-2</v>
      </c>
      <c r="U9">
        <f>700*U8*9</f>
        <v>149.625</v>
      </c>
    </row>
    <row r="10" spans="2:21" ht="36" customHeight="1" x14ac:dyDescent="0.25">
      <c r="B10" s="26" t="s">
        <v>12</v>
      </c>
      <c r="C10" s="27"/>
      <c r="D10" s="27"/>
      <c r="E10" s="27"/>
      <c r="F10" s="27"/>
      <c r="G10" s="27"/>
      <c r="H10" s="27"/>
      <c r="I10" s="27"/>
      <c r="J10" s="27"/>
      <c r="K10" s="28"/>
      <c r="O10">
        <f>1400*O9*9</f>
        <v>199.49999999999997</v>
      </c>
      <c r="U10">
        <f>700-U9</f>
        <v>550.375</v>
      </c>
    </row>
    <row r="11" spans="2:21" ht="36" customHeight="1" x14ac:dyDescent="0.25">
      <c r="B11" s="17" t="s">
        <v>23</v>
      </c>
      <c r="C11" s="18"/>
      <c r="D11" s="18"/>
      <c r="E11" s="18"/>
      <c r="F11" s="18"/>
      <c r="G11" s="18"/>
      <c r="H11" s="18"/>
      <c r="I11" s="18"/>
      <c r="J11" s="18"/>
      <c r="K11" s="19"/>
      <c r="M11">
        <f>(1-5%)/40</f>
        <v>2.375E-2</v>
      </c>
      <c r="O11">
        <f>1400-O10</f>
        <v>1200.5</v>
      </c>
    </row>
    <row r="12" spans="2:21" ht="36" customHeight="1" x14ac:dyDescent="0.25">
      <c r="B12" s="20" t="s">
        <v>24</v>
      </c>
      <c r="C12" s="21"/>
      <c r="D12" s="21"/>
      <c r="E12" s="21"/>
      <c r="F12" s="21"/>
      <c r="G12" s="21"/>
      <c r="H12" s="21"/>
      <c r="I12" s="21"/>
      <c r="J12" s="21"/>
      <c r="K12" s="22"/>
      <c r="M12">
        <f>800*M11*9</f>
        <v>171</v>
      </c>
    </row>
    <row r="13" spans="2:21" ht="33.75" customHeight="1" x14ac:dyDescent="0.25">
      <c r="B13" s="17" t="s">
        <v>13</v>
      </c>
      <c r="C13" s="18"/>
      <c r="D13" s="18"/>
      <c r="E13" s="18"/>
      <c r="F13" s="18"/>
      <c r="G13" s="18"/>
      <c r="H13" s="18"/>
      <c r="I13" s="18"/>
      <c r="J13" s="18"/>
      <c r="K13" s="19"/>
      <c r="M13">
        <f>800-M12</f>
        <v>629</v>
      </c>
    </row>
    <row r="14" spans="2:21" ht="34.5" customHeight="1" x14ac:dyDescent="0.25">
      <c r="O14">
        <f>(1-5)</f>
        <v>-4</v>
      </c>
    </row>
    <row r="15" spans="2:21" ht="38.25" customHeight="1" x14ac:dyDescent="0.25">
      <c r="M15">
        <f>1200*4745.94</f>
        <v>5695127.9999999991</v>
      </c>
      <c r="O15">
        <f>(1-5%)/60</f>
        <v>1.5833333333333331E-2</v>
      </c>
    </row>
    <row r="16" spans="2:21" ht="36" customHeight="1" x14ac:dyDescent="0.25">
      <c r="O16">
        <f>1400*34*O15</f>
        <v>753.66666666666652</v>
      </c>
    </row>
    <row r="17" spans="6:15" ht="33.75" customHeight="1" x14ac:dyDescent="0.25">
      <c r="O17">
        <f>1400-O16</f>
        <v>646.33333333333348</v>
      </c>
    </row>
    <row r="18" spans="6:15" ht="41.25" customHeight="1" x14ac:dyDescent="0.25"/>
    <row r="19" spans="6:15" ht="42" customHeight="1" x14ac:dyDescent="0.25"/>
    <row r="20" spans="6:15" ht="39" customHeight="1" x14ac:dyDescent="0.25">
      <c r="F20" s="8"/>
    </row>
    <row r="21" spans="6:15" ht="33" customHeight="1" x14ac:dyDescent="0.25"/>
    <row r="22" spans="6:15" ht="36.75" customHeight="1" x14ac:dyDescent="0.25"/>
    <row r="23" spans="6:15" ht="44.25" customHeight="1" x14ac:dyDescent="0.25"/>
    <row r="24" spans="6:15" ht="41.25" customHeight="1" x14ac:dyDescent="0.25"/>
    <row r="25" spans="6:15" ht="38.25" customHeight="1" x14ac:dyDescent="0.25"/>
    <row r="26" spans="6:15" ht="39.75" customHeight="1" x14ac:dyDescent="0.25"/>
    <row r="27" spans="6:15" ht="31.5" customHeight="1" x14ac:dyDescent="0.25"/>
    <row r="28" spans="6:15" ht="36.75" customHeight="1" x14ac:dyDescent="0.25"/>
    <row r="29" spans="6:15" ht="39.75" customHeight="1" x14ac:dyDescent="0.25"/>
    <row r="30" spans="6:15" ht="33.75" customHeight="1" x14ac:dyDescent="0.25"/>
    <row r="31" spans="6:15" ht="33.75" customHeight="1" x14ac:dyDescent="0.25"/>
    <row r="32" spans="6:15" ht="39.75" customHeight="1" x14ac:dyDescent="0.25"/>
    <row r="33" spans="14:16" ht="42.75" customHeight="1" x14ac:dyDescent="0.25"/>
    <row r="34" spans="14:16" ht="38.25" customHeight="1" x14ac:dyDescent="0.25"/>
    <row r="35" spans="14:16" ht="33.75" customHeight="1" x14ac:dyDescent="0.25"/>
    <row r="36" spans="14:16" ht="27.75" customHeight="1" x14ac:dyDescent="0.25">
      <c r="N36" t="e">
        <f>800*#REF!*25</f>
        <v>#REF!</v>
      </c>
      <c r="P36" t="e">
        <f>1400*#REF!*25</f>
        <v>#REF!</v>
      </c>
    </row>
    <row r="37" spans="14:16" ht="39.75" customHeight="1" x14ac:dyDescent="0.25"/>
    <row r="38" spans="14:16" ht="27" customHeight="1" x14ac:dyDescent="0.25"/>
    <row r="39" spans="14:16" ht="32.25" customHeight="1" x14ac:dyDescent="0.25"/>
  </sheetData>
  <mergeCells count="6">
    <mergeCell ref="B13:K13"/>
    <mergeCell ref="B12:K12"/>
    <mergeCell ref="B1:K1"/>
    <mergeCell ref="B3:K3"/>
    <mergeCell ref="B10:K10"/>
    <mergeCell ref="B11:K11"/>
  </mergeCells>
  <dataValidations count="2">
    <dataValidation type="list" allowBlank="1" showInputMessage="1" showErrorMessage="1" sqref="G4:G8">
      <formula1>"Very Good, Good, Average, Poor, Ordinary with wreckages in the structure"</formula1>
    </dataValidation>
    <dataValidation type="list" allowBlank="1" showInputMessage="1" showErrorMessage="1" sqref="F20 F4:F6">
      <formula1>$K$2:$K$6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Aditya</cp:lastModifiedBy>
  <dcterms:created xsi:type="dcterms:W3CDTF">2016-02-17T05:50:56Z</dcterms:created>
  <dcterms:modified xsi:type="dcterms:W3CDTF">2021-12-07T12:41:23Z</dcterms:modified>
</cp:coreProperties>
</file>