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8" i="1" l="1"/>
  <c r="L38" i="1"/>
  <c r="I38" i="1"/>
  <c r="G30" i="1"/>
  <c r="H32" i="1"/>
  <c r="G32" i="1"/>
  <c r="F27" i="1"/>
  <c r="G27" i="1" s="1"/>
  <c r="H20" i="1"/>
  <c r="J27" i="1"/>
  <c r="I24" i="1"/>
  <c r="L23" i="1" s="1"/>
  <c r="K23" i="1"/>
  <c r="J24" i="1" l="1"/>
  <c r="G33" i="1"/>
  <c r="E21" i="1"/>
  <c r="F21" i="1" s="1"/>
  <c r="F23" i="1"/>
  <c r="F20" i="1"/>
  <c r="F19" i="1"/>
  <c r="E18" i="1"/>
  <c r="F18" i="1" s="1"/>
  <c r="E16" i="1"/>
  <c r="E14" i="1"/>
  <c r="F14" i="1" s="1"/>
  <c r="E11" i="1"/>
  <c r="F11" i="1" s="1"/>
  <c r="F17" i="1"/>
  <c r="F16" i="1"/>
  <c r="F15" i="1"/>
  <c r="F13" i="1"/>
  <c r="F12" i="1"/>
  <c r="F10" i="1"/>
  <c r="F9" i="1"/>
  <c r="E8" i="1"/>
  <c r="F7" i="1"/>
  <c r="F6" i="1"/>
  <c r="E22" i="1" l="1"/>
  <c r="F22" i="1" s="1"/>
  <c r="K24" i="1" s="1"/>
  <c r="G22" i="1"/>
  <c r="I22" i="1" s="1"/>
  <c r="J22" i="1" s="1"/>
  <c r="K27" i="1"/>
  <c r="F8" i="1"/>
</calcChain>
</file>

<file path=xl/sharedStrings.xml><?xml version="1.0" encoding="utf-8"?>
<sst xmlns="http://schemas.openxmlformats.org/spreadsheetml/2006/main" count="56" uniqueCount="54">
  <si>
    <t>Address</t>
  </si>
  <si>
    <t>survey no 177, hissa no 3A</t>
  </si>
  <si>
    <t>survey no 176, hissa no 1 &amp; 3 and survey no 179, hissa no 1</t>
  </si>
  <si>
    <t>survey no 177, hissa no 2 &amp; 3B</t>
  </si>
  <si>
    <t>Survey no 166, hissa No 2</t>
  </si>
  <si>
    <t>Survey no 182, hissa no 2 &amp; survey no 183, hissa no 1</t>
  </si>
  <si>
    <t>survey no 166, hissa no 1B</t>
  </si>
  <si>
    <t>Survey no 166, hissa no 3</t>
  </si>
  <si>
    <t>survey no 180 hissa no 6B</t>
  </si>
  <si>
    <t>survey no 177 hissa no 5</t>
  </si>
  <si>
    <t>survey no 177 hissa no 4 &amp; survey no 180, hissa no 3</t>
  </si>
  <si>
    <t>Survey no 179 hissa no 2 &amp; survey no 180 hissa no 4</t>
  </si>
  <si>
    <t>survey no 214 hissa no 5A</t>
  </si>
  <si>
    <t>Survey no 182 hissa no 5</t>
  </si>
  <si>
    <t>survey no 180 hissa no 2B &amp; survey no 182 hissa no 6B</t>
  </si>
  <si>
    <t>Survey no 161, hissa no 2B/1</t>
  </si>
  <si>
    <t>sq ft</t>
  </si>
  <si>
    <t>Deed No / Dated</t>
  </si>
  <si>
    <t>Sr. No</t>
  </si>
  <si>
    <t>Dated:28/05/2008</t>
  </si>
  <si>
    <t>Dated:29/01/2011</t>
  </si>
  <si>
    <t>Dated:17/11/2008</t>
  </si>
  <si>
    <t>Dated:26/08/2010</t>
  </si>
  <si>
    <t>Dated:08/03/2008</t>
  </si>
  <si>
    <t>Dated:25/03/2009</t>
  </si>
  <si>
    <t>Dated:03/10/2008</t>
  </si>
  <si>
    <t>Dated:15/012/2008</t>
  </si>
  <si>
    <t>Dated:04/10/2010</t>
  </si>
  <si>
    <t>Dated:18/07/2008</t>
  </si>
  <si>
    <t>Dated:23/01/2009</t>
  </si>
  <si>
    <t>Dated:11/06/2008</t>
  </si>
  <si>
    <t>Dated:07/06/2008</t>
  </si>
  <si>
    <t>Dated:03/06/2001</t>
  </si>
  <si>
    <t>Dated:29/06/2012</t>
  </si>
  <si>
    <t>Total</t>
  </si>
  <si>
    <t>survey no 176 hissa no 2, survey no 180 hissa no 5B &amp; 
survey no 184 hissa no B</t>
  </si>
  <si>
    <r>
      <t xml:space="preserve">Area 
</t>
    </r>
    <r>
      <rPr>
        <b/>
        <i/>
        <sz val="11"/>
        <color theme="0"/>
        <rFont val="Calibri"/>
        <family val="2"/>
        <scheme val="minor"/>
      </rPr>
      <t>(In sq mtr)</t>
    </r>
  </si>
  <si>
    <r>
      <t xml:space="preserve">Area 
</t>
    </r>
    <r>
      <rPr>
        <b/>
        <i/>
        <sz val="11"/>
        <color theme="0"/>
        <rFont val="Calibri"/>
        <family val="2"/>
        <scheme val="minor"/>
      </rPr>
      <t>(In acres)</t>
    </r>
  </si>
  <si>
    <t>Building</t>
  </si>
  <si>
    <t>No of Floor</t>
  </si>
  <si>
    <t xml:space="preserve">Staff Quarters </t>
  </si>
  <si>
    <t>G+2</t>
  </si>
  <si>
    <t>Architecture College</t>
  </si>
  <si>
    <t>G+1</t>
  </si>
  <si>
    <t>Boys Hostel</t>
  </si>
  <si>
    <t>B+G+8</t>
  </si>
  <si>
    <t xml:space="preserve">Administration &amp; Academic </t>
  </si>
  <si>
    <t>B+G+4</t>
  </si>
  <si>
    <t xml:space="preserve">Girls Hostel </t>
  </si>
  <si>
    <t>B+G+6</t>
  </si>
  <si>
    <t>Academic</t>
  </si>
  <si>
    <t>B+B+7</t>
  </si>
  <si>
    <t>Cafeteria</t>
  </si>
  <si>
    <t>Ground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</si>
</sst>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5" formatCode="0.000"/>
    <numFmt numFmtId="169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165" fontId="0" fillId="0" borderId="0" xfId="0" applyNumberFormat="1"/>
    <xf numFmtId="169" fontId="0" fillId="0" borderId="0" xfId="1" applyNumberFormat="1" applyFont="1"/>
    <xf numFmtId="43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38"/>
  <sheetViews>
    <sheetView zoomScaleNormal="100" workbookViewId="0">
      <selection activeCell="B5" sqref="B5:F5"/>
    </sheetView>
  </sheetViews>
  <sheetFormatPr defaultRowHeight="15" x14ac:dyDescent="0.25"/>
  <cols>
    <col min="3" max="3" width="17.85546875" bestFit="1" customWidth="1"/>
    <col min="4" max="4" width="53" bestFit="1" customWidth="1"/>
    <col min="5" max="5" width="13.7109375" customWidth="1"/>
    <col min="6" max="6" width="10.5703125" customWidth="1"/>
    <col min="7" max="7" width="11.28515625" bestFit="1" customWidth="1"/>
    <col min="8" max="8" width="15.42578125" bestFit="1" customWidth="1"/>
    <col min="9" max="9" width="11.28515625" bestFit="1" customWidth="1"/>
    <col min="10" max="10" width="17" bestFit="1" customWidth="1"/>
    <col min="11" max="11" width="15.42578125" bestFit="1" customWidth="1"/>
    <col min="12" max="12" width="11" bestFit="1" customWidth="1"/>
  </cols>
  <sheetData>
    <row r="5" spans="2:6" ht="30" x14ac:dyDescent="0.25">
      <c r="B5" s="12" t="s">
        <v>18</v>
      </c>
      <c r="C5" s="12" t="s">
        <v>17</v>
      </c>
      <c r="D5" s="12" t="s">
        <v>0</v>
      </c>
      <c r="E5" s="13" t="s">
        <v>36</v>
      </c>
      <c r="F5" s="13" t="s">
        <v>37</v>
      </c>
    </row>
    <row r="6" spans="2:6" x14ac:dyDescent="0.25">
      <c r="B6" s="5">
        <v>1</v>
      </c>
      <c r="C6" s="5" t="s">
        <v>23</v>
      </c>
      <c r="D6" s="5" t="s">
        <v>15</v>
      </c>
      <c r="E6" s="5">
        <v>700</v>
      </c>
      <c r="F6" s="8">
        <f>E6*0.000247</f>
        <v>0.1729</v>
      </c>
    </row>
    <row r="7" spans="2:6" x14ac:dyDescent="0.25">
      <c r="B7" s="5">
        <v>2</v>
      </c>
      <c r="C7" s="5" t="s">
        <v>25</v>
      </c>
      <c r="D7" s="5" t="s">
        <v>1</v>
      </c>
      <c r="E7" s="5">
        <v>3000</v>
      </c>
      <c r="F7" s="8">
        <f>E7*0.000247</f>
        <v>0.74099999999999999</v>
      </c>
    </row>
    <row r="8" spans="2:6" x14ac:dyDescent="0.25">
      <c r="B8" s="5">
        <v>3</v>
      </c>
      <c r="C8" s="5" t="s">
        <v>21</v>
      </c>
      <c r="D8" s="5" t="s">
        <v>2</v>
      </c>
      <c r="E8" s="5">
        <f>2200+2600</f>
        <v>4800</v>
      </c>
      <c r="F8" s="8">
        <f>E8*0.000247</f>
        <v>1.1856</v>
      </c>
    </row>
    <row r="9" spans="2:6" x14ac:dyDescent="0.25">
      <c r="B9" s="5">
        <v>4</v>
      </c>
      <c r="C9" s="5" t="s">
        <v>29</v>
      </c>
      <c r="D9" s="5" t="s">
        <v>3</v>
      </c>
      <c r="E9" s="5">
        <v>4002</v>
      </c>
      <c r="F9" s="8">
        <f t="shared" ref="F9:F23" si="0">E9*0.000247</f>
        <v>0.98849399999999998</v>
      </c>
    </row>
    <row r="10" spans="2:6" x14ac:dyDescent="0.25">
      <c r="B10" s="5">
        <v>5</v>
      </c>
      <c r="C10" s="5" t="s">
        <v>29</v>
      </c>
      <c r="D10" s="5" t="s">
        <v>4</v>
      </c>
      <c r="E10" s="5">
        <v>4000</v>
      </c>
      <c r="F10" s="8">
        <f t="shared" si="0"/>
        <v>0.98799999999999999</v>
      </c>
    </row>
    <row r="11" spans="2:6" x14ac:dyDescent="0.25">
      <c r="B11" s="5">
        <v>6</v>
      </c>
      <c r="C11" s="5" t="s">
        <v>22</v>
      </c>
      <c r="D11" s="5" t="s">
        <v>5</v>
      </c>
      <c r="E11" s="5">
        <f>500+2700</f>
        <v>3200</v>
      </c>
      <c r="F11" s="8">
        <f t="shared" si="0"/>
        <v>0.79039999999999999</v>
      </c>
    </row>
    <row r="12" spans="2:6" x14ac:dyDescent="0.25">
      <c r="B12" s="5">
        <v>7</v>
      </c>
      <c r="C12" s="5" t="s">
        <v>19</v>
      </c>
      <c r="D12" s="5" t="s">
        <v>6</v>
      </c>
      <c r="E12" s="5">
        <v>6700</v>
      </c>
      <c r="F12" s="8">
        <f t="shared" si="0"/>
        <v>1.6548999999999998</v>
      </c>
    </row>
    <row r="13" spans="2:6" x14ac:dyDescent="0.25">
      <c r="B13" s="5">
        <v>8</v>
      </c>
      <c r="C13" s="5" t="s">
        <v>20</v>
      </c>
      <c r="D13" s="5" t="s">
        <v>7</v>
      </c>
      <c r="E13" s="5">
        <v>202</v>
      </c>
      <c r="F13" s="8">
        <f t="shared" si="0"/>
        <v>4.9893999999999994E-2</v>
      </c>
    </row>
    <row r="14" spans="2:6" x14ac:dyDescent="0.25">
      <c r="B14" s="5">
        <v>9</v>
      </c>
      <c r="C14" s="5" t="s">
        <v>26</v>
      </c>
      <c r="D14" s="5" t="s">
        <v>10</v>
      </c>
      <c r="E14" s="5">
        <f>1108+3100</f>
        <v>4208</v>
      </c>
      <c r="F14" s="8">
        <f t="shared" si="0"/>
        <v>1.0393759999999999</v>
      </c>
    </row>
    <row r="15" spans="2:6" x14ac:dyDescent="0.25">
      <c r="B15" s="5">
        <v>10</v>
      </c>
      <c r="C15" s="5" t="s">
        <v>28</v>
      </c>
      <c r="D15" s="5" t="s">
        <v>8</v>
      </c>
      <c r="E15" s="5">
        <v>305</v>
      </c>
      <c r="F15" s="8">
        <f t="shared" si="0"/>
        <v>7.5334999999999999E-2</v>
      </c>
    </row>
    <row r="16" spans="2:6" ht="30" x14ac:dyDescent="0.25">
      <c r="B16" s="5">
        <v>11</v>
      </c>
      <c r="C16" s="5" t="s">
        <v>24</v>
      </c>
      <c r="D16" s="7" t="s">
        <v>35</v>
      </c>
      <c r="E16" s="5">
        <f>3904+700+5709</f>
        <v>10313</v>
      </c>
      <c r="F16" s="8">
        <f t="shared" si="0"/>
        <v>2.5473109999999997</v>
      </c>
    </row>
    <row r="17" spans="2:12" x14ac:dyDescent="0.25">
      <c r="B17" s="5">
        <v>12</v>
      </c>
      <c r="C17" s="5" t="s">
        <v>27</v>
      </c>
      <c r="D17" s="5" t="s">
        <v>9</v>
      </c>
      <c r="E17" s="5">
        <v>807</v>
      </c>
      <c r="F17" s="8">
        <f t="shared" si="0"/>
        <v>0.19932899999999998</v>
      </c>
    </row>
    <row r="18" spans="2:12" x14ac:dyDescent="0.25">
      <c r="B18" s="5">
        <v>13</v>
      </c>
      <c r="C18" s="5" t="s">
        <v>31</v>
      </c>
      <c r="D18" s="5" t="s">
        <v>11</v>
      </c>
      <c r="E18" s="5">
        <f>308+1800</f>
        <v>2108</v>
      </c>
      <c r="F18" s="8">
        <f t="shared" si="0"/>
        <v>0.52067599999999992</v>
      </c>
    </row>
    <row r="19" spans="2:12" x14ac:dyDescent="0.25">
      <c r="B19" s="5">
        <v>14</v>
      </c>
      <c r="C19" s="5" t="s">
        <v>32</v>
      </c>
      <c r="D19" s="5" t="s">
        <v>12</v>
      </c>
      <c r="E19" s="5">
        <v>4405</v>
      </c>
      <c r="F19" s="8">
        <f t="shared" si="0"/>
        <v>1.0880349999999999</v>
      </c>
    </row>
    <row r="20" spans="2:12" x14ac:dyDescent="0.25">
      <c r="B20" s="5">
        <v>15</v>
      </c>
      <c r="C20" s="5" t="s">
        <v>33</v>
      </c>
      <c r="D20" s="5" t="s">
        <v>13</v>
      </c>
      <c r="E20" s="5">
        <v>200</v>
      </c>
      <c r="F20" s="8">
        <f t="shared" si="0"/>
        <v>4.9399999999999999E-2</v>
      </c>
      <c r="H20" s="3">
        <f>15000*53663</f>
        <v>804945000</v>
      </c>
    </row>
    <row r="21" spans="2:12" x14ac:dyDescent="0.25">
      <c r="B21" s="5">
        <v>16</v>
      </c>
      <c r="C21" s="5" t="s">
        <v>30</v>
      </c>
      <c r="D21" s="5" t="s">
        <v>14</v>
      </c>
      <c r="E21" s="5">
        <f>3800+405</f>
        <v>4205</v>
      </c>
      <c r="F21" s="8">
        <f t="shared" si="0"/>
        <v>1.038635</v>
      </c>
    </row>
    <row r="22" spans="2:12" x14ac:dyDescent="0.25">
      <c r="B22" s="9" t="s">
        <v>34</v>
      </c>
      <c r="C22" s="10"/>
      <c r="D22" s="11"/>
      <c r="E22" s="6">
        <f>SUM(E6:E21)</f>
        <v>53155</v>
      </c>
      <c r="F22" s="14">
        <f t="shared" si="0"/>
        <v>13.129284999999999</v>
      </c>
      <c r="G22">
        <f>F22*43560</f>
        <v>571911.65460000001</v>
      </c>
      <c r="H22" t="s">
        <v>16</v>
      </c>
      <c r="I22">
        <f>G22/1000</f>
        <v>571.91165460000002</v>
      </c>
      <c r="J22" s="1">
        <f>I22*5000000</f>
        <v>2859558273</v>
      </c>
    </row>
    <row r="23" spans="2:12" x14ac:dyDescent="0.25">
      <c r="F23">
        <f t="shared" si="0"/>
        <v>0</v>
      </c>
      <c r="I23">
        <v>1000</v>
      </c>
      <c r="J23">
        <v>1000000</v>
      </c>
      <c r="K23">
        <f>J23/I23</f>
        <v>1000</v>
      </c>
      <c r="L23">
        <f>J23*I24</f>
        <v>23000</v>
      </c>
    </row>
    <row r="24" spans="2:12" x14ac:dyDescent="0.25">
      <c r="F24" s="1"/>
      <c r="I24" s="2">
        <f>I23*0.000023</f>
        <v>2.3E-2</v>
      </c>
      <c r="J24" s="3">
        <f>J23/I24</f>
        <v>43478260.869565219</v>
      </c>
      <c r="K24" s="4">
        <f>J24*F22</f>
        <v>570838478.2608695</v>
      </c>
    </row>
    <row r="26" spans="2:12" x14ac:dyDescent="0.25">
      <c r="I26">
        <v>1000</v>
      </c>
      <c r="J26">
        <v>1000000</v>
      </c>
    </row>
    <row r="27" spans="2:12" x14ac:dyDescent="0.25">
      <c r="F27">
        <f>35000000+200000</f>
        <v>35200000</v>
      </c>
      <c r="G27">
        <f>F27*13.13</f>
        <v>462176000</v>
      </c>
      <c r="I27">
        <v>2.2957000000000002E-2</v>
      </c>
      <c r="J27" s="3">
        <f>J26/I27</f>
        <v>43559698.566885911</v>
      </c>
      <c r="K27" s="3">
        <f>J27*F22</f>
        <v>571907696.99873662</v>
      </c>
    </row>
    <row r="30" spans="2:12" x14ac:dyDescent="0.25">
      <c r="G30">
        <f>F30*13.13</f>
        <v>0</v>
      </c>
    </row>
    <row r="31" spans="2:12" x14ac:dyDescent="0.25">
      <c r="G31">
        <v>30000000</v>
      </c>
    </row>
    <row r="32" spans="2:12" x14ac:dyDescent="0.25">
      <c r="G32">
        <f>1013511*1450</f>
        <v>1469590950</v>
      </c>
      <c r="H32">
        <f>30*1013511</f>
        <v>30405330</v>
      </c>
    </row>
    <row r="33" spans="7:12" x14ac:dyDescent="0.25">
      <c r="G33">
        <f>G32+G31+G27</f>
        <v>1961766950</v>
      </c>
    </row>
    <row r="35" spans="7:12" x14ac:dyDescent="0.25">
      <c r="I35">
        <v>1469590950</v>
      </c>
    </row>
    <row r="36" spans="7:12" x14ac:dyDescent="0.25">
      <c r="I36">
        <v>462176000</v>
      </c>
    </row>
    <row r="37" spans="7:12" x14ac:dyDescent="0.25">
      <c r="I37">
        <v>30000000</v>
      </c>
    </row>
    <row r="38" spans="7:12" x14ac:dyDescent="0.25">
      <c r="I38">
        <f>SUM(I35:I37)</f>
        <v>1961766950</v>
      </c>
      <c r="J38">
        <v>1961800000</v>
      </c>
      <c r="K38">
        <f>J38*0.85</f>
        <v>1667530000</v>
      </c>
      <c r="L38">
        <f>J38*0.75</f>
        <v>1471350000</v>
      </c>
    </row>
  </sheetData>
  <mergeCells count="1">
    <mergeCell ref="B22:D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F13"/>
  <sheetViews>
    <sheetView tabSelected="1" workbookViewId="0">
      <selection activeCell="D6" sqref="D6:F13"/>
    </sheetView>
  </sheetViews>
  <sheetFormatPr defaultRowHeight="15" x14ac:dyDescent="0.25"/>
  <cols>
    <col min="4" max="4" width="6.28515625" bestFit="1" customWidth="1"/>
    <col min="5" max="5" width="26.140625" bestFit="1" customWidth="1"/>
    <col min="6" max="6" width="10.85546875" bestFit="1" customWidth="1"/>
  </cols>
  <sheetData>
    <row r="6" spans="4:6" x14ac:dyDescent="0.25">
      <c r="D6" s="12" t="s">
        <v>18</v>
      </c>
      <c r="E6" s="12" t="s">
        <v>38</v>
      </c>
      <c r="F6" s="12" t="s">
        <v>39</v>
      </c>
    </row>
    <row r="7" spans="4:6" x14ac:dyDescent="0.25">
      <c r="D7" s="5">
        <v>1</v>
      </c>
      <c r="E7" s="5" t="s">
        <v>40</v>
      </c>
      <c r="F7" s="5" t="s">
        <v>41</v>
      </c>
    </row>
    <row r="8" spans="4:6" x14ac:dyDescent="0.25">
      <c r="D8" s="5">
        <v>2</v>
      </c>
      <c r="E8" s="5" t="s">
        <v>42</v>
      </c>
      <c r="F8" s="5" t="s">
        <v>43</v>
      </c>
    </row>
    <row r="9" spans="4:6" x14ac:dyDescent="0.25">
      <c r="D9" s="5">
        <v>3</v>
      </c>
      <c r="E9" s="5" t="s">
        <v>44</v>
      </c>
      <c r="F9" s="5" t="s">
        <v>45</v>
      </c>
    </row>
    <row r="10" spans="4:6" x14ac:dyDescent="0.25">
      <c r="D10" s="5">
        <v>4</v>
      </c>
      <c r="E10" s="5" t="s">
        <v>46</v>
      </c>
      <c r="F10" s="5" t="s">
        <v>47</v>
      </c>
    </row>
    <row r="11" spans="4:6" x14ac:dyDescent="0.25">
      <c r="D11" s="5">
        <v>5</v>
      </c>
      <c r="E11" s="5" t="s">
        <v>48</v>
      </c>
      <c r="F11" s="5" t="s">
        <v>49</v>
      </c>
    </row>
    <row r="12" spans="4:6" x14ac:dyDescent="0.25">
      <c r="D12" s="5">
        <v>6</v>
      </c>
      <c r="E12" s="5" t="s">
        <v>50</v>
      </c>
      <c r="F12" s="5" t="s">
        <v>51</v>
      </c>
    </row>
    <row r="13" spans="4:6" x14ac:dyDescent="0.25">
      <c r="D13" s="5">
        <v>7</v>
      </c>
      <c r="E13" s="5" t="s">
        <v>52</v>
      </c>
      <c r="F13" s="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2022-01-15T07:21:30Z</dcterms:created>
  <dcterms:modified xsi:type="dcterms:W3CDTF">2022-01-17T13:39:18Z</dcterms:modified>
</cp:coreProperties>
</file>