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2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F43" i="1"/>
  <c r="G43" i="1"/>
  <c r="K4" i="1" l="1"/>
  <c r="Q39" i="1"/>
  <c r="Q35" i="1"/>
  <c r="Q31" i="1"/>
  <c r="Q27" i="1"/>
  <c r="Q41" i="1"/>
  <c r="Q40" i="1"/>
  <c r="Q38" i="1"/>
  <c r="Q37" i="1"/>
  <c r="Q36" i="1"/>
  <c r="Q34" i="1"/>
  <c r="Q33" i="1"/>
  <c r="Q32" i="1"/>
  <c r="Q30" i="1"/>
  <c r="Q29" i="1"/>
  <c r="Q28" i="1"/>
  <c r="Q26" i="1"/>
  <c r="Q25" i="1"/>
  <c r="Q42" i="1"/>
  <c r="F6" i="1" l="1"/>
  <c r="Q6" i="1" s="1"/>
  <c r="F7" i="1"/>
  <c r="Q7" i="1" s="1"/>
  <c r="F8" i="1"/>
  <c r="Q8" i="1" s="1"/>
  <c r="F9" i="1"/>
  <c r="Q9" i="1" s="1"/>
  <c r="F10" i="1"/>
  <c r="Q10" i="1" s="1"/>
  <c r="F11" i="1"/>
  <c r="Q11" i="1" s="1"/>
  <c r="F12" i="1"/>
  <c r="Q12" i="1" s="1"/>
  <c r="F13" i="1"/>
  <c r="Q13" i="1" s="1"/>
  <c r="F14" i="1"/>
  <c r="Q14" i="1" s="1"/>
  <c r="F15" i="1"/>
  <c r="Q15" i="1" s="1"/>
  <c r="F16" i="1"/>
  <c r="Q16" i="1" s="1"/>
  <c r="F17" i="1"/>
  <c r="Q17" i="1" s="1"/>
  <c r="F18" i="1"/>
  <c r="Q18" i="1" s="1"/>
  <c r="F19" i="1"/>
  <c r="Q19" i="1" s="1"/>
  <c r="F20" i="1"/>
  <c r="Q20" i="1" s="1"/>
  <c r="F21" i="1"/>
  <c r="Q21" i="1" s="1"/>
  <c r="F22" i="1"/>
  <c r="Q22" i="1" s="1"/>
  <c r="F23" i="1"/>
  <c r="Q23" i="1" s="1"/>
  <c r="F24" i="1"/>
  <c r="Q24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5" i="1"/>
  <c r="Q5" i="1" s="1"/>
  <c r="F4" i="1"/>
  <c r="Q4" i="1" s="1"/>
  <c r="N42" i="1"/>
  <c r="R42" i="1" s="1"/>
  <c r="S42" i="1" s="1"/>
  <c r="U42" i="1" s="1"/>
  <c r="K42" i="1"/>
  <c r="N41" i="1"/>
  <c r="R41" i="1" s="1"/>
  <c r="S41" i="1" s="1"/>
  <c r="U41" i="1" s="1"/>
  <c r="K41" i="1"/>
  <c r="N40" i="1"/>
  <c r="R40" i="1" s="1"/>
  <c r="S40" i="1" s="1"/>
  <c r="U40" i="1" s="1"/>
  <c r="K40" i="1"/>
  <c r="N39" i="1"/>
  <c r="R39" i="1" s="1"/>
  <c r="S39" i="1" s="1"/>
  <c r="U39" i="1" s="1"/>
  <c r="K39" i="1"/>
  <c r="N38" i="1"/>
  <c r="R38" i="1" s="1"/>
  <c r="S38" i="1" s="1"/>
  <c r="U38" i="1" s="1"/>
  <c r="K38" i="1"/>
  <c r="N37" i="1"/>
  <c r="R37" i="1" s="1"/>
  <c r="S37" i="1" s="1"/>
  <c r="U37" i="1" s="1"/>
  <c r="K37" i="1"/>
  <c r="N36" i="1"/>
  <c r="R36" i="1" s="1"/>
  <c r="S36" i="1" s="1"/>
  <c r="U36" i="1" s="1"/>
  <c r="K36" i="1"/>
  <c r="N35" i="1"/>
  <c r="R35" i="1" s="1"/>
  <c r="S35" i="1" s="1"/>
  <c r="U35" i="1" s="1"/>
  <c r="K35" i="1"/>
  <c r="N34" i="1"/>
  <c r="R34" i="1" s="1"/>
  <c r="S34" i="1" s="1"/>
  <c r="U34" i="1" s="1"/>
  <c r="K34" i="1"/>
  <c r="N33" i="1"/>
  <c r="R33" i="1" s="1"/>
  <c r="S33" i="1" s="1"/>
  <c r="U33" i="1" s="1"/>
  <c r="K33" i="1"/>
  <c r="N32" i="1"/>
  <c r="R32" i="1" s="1"/>
  <c r="S32" i="1" s="1"/>
  <c r="U32" i="1" s="1"/>
  <c r="K32" i="1"/>
  <c r="N31" i="1"/>
  <c r="R31" i="1" s="1"/>
  <c r="S31" i="1" s="1"/>
  <c r="U31" i="1" s="1"/>
  <c r="K31" i="1"/>
  <c r="N30" i="1"/>
  <c r="R30" i="1" s="1"/>
  <c r="S30" i="1" s="1"/>
  <c r="U30" i="1" s="1"/>
  <c r="K30" i="1"/>
  <c r="N29" i="1"/>
  <c r="R29" i="1" s="1"/>
  <c r="S29" i="1" s="1"/>
  <c r="U29" i="1" s="1"/>
  <c r="K29" i="1"/>
  <c r="N28" i="1"/>
  <c r="R28" i="1" s="1"/>
  <c r="S28" i="1" s="1"/>
  <c r="U28" i="1" s="1"/>
  <c r="K28" i="1"/>
  <c r="N27" i="1"/>
  <c r="R27" i="1" s="1"/>
  <c r="S27" i="1" s="1"/>
  <c r="U27" i="1" s="1"/>
  <c r="K27" i="1"/>
  <c r="N26" i="1"/>
  <c r="R26" i="1" s="1"/>
  <c r="S26" i="1" s="1"/>
  <c r="U26" i="1" s="1"/>
  <c r="K26" i="1"/>
  <c r="N25" i="1"/>
  <c r="R25" i="1" s="1"/>
  <c r="S25" i="1" s="1"/>
  <c r="U25" i="1" s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R24" i="1" l="1"/>
  <c r="S24" i="1" s="1"/>
  <c r="U24" i="1" s="1"/>
  <c r="R22" i="1"/>
  <c r="S22" i="1" s="1"/>
  <c r="U22" i="1" s="1"/>
  <c r="R14" i="1"/>
  <c r="S14" i="1" s="1"/>
  <c r="U14" i="1" s="1"/>
  <c r="R15" i="1"/>
  <c r="S15" i="1" s="1"/>
  <c r="U15" i="1" s="1"/>
  <c r="R19" i="1"/>
  <c r="S19" i="1" s="1"/>
  <c r="U19" i="1" s="1"/>
  <c r="R23" i="1"/>
  <c r="S23" i="1" s="1"/>
  <c r="U23" i="1" s="1"/>
  <c r="R13" i="1"/>
  <c r="S13" i="1" s="1"/>
  <c r="U13" i="1" s="1"/>
  <c r="R17" i="1"/>
  <c r="S17" i="1" s="1"/>
  <c r="U17" i="1" s="1"/>
  <c r="R21" i="1"/>
  <c r="S21" i="1" s="1"/>
  <c r="U21" i="1" s="1"/>
  <c r="R16" i="1"/>
  <c r="S16" i="1" s="1"/>
  <c r="U16" i="1" s="1"/>
  <c r="R18" i="1"/>
  <c r="S18" i="1" s="1"/>
  <c r="U18" i="1" s="1"/>
  <c r="R20" i="1"/>
  <c r="S20" i="1" s="1"/>
  <c r="U20" i="1" s="1"/>
  <c r="N12" i="1"/>
  <c r="K12" i="1"/>
  <c r="N11" i="1"/>
  <c r="N10" i="1"/>
  <c r="N9" i="1"/>
  <c r="N8" i="1"/>
  <c r="N7" i="1"/>
  <c r="K11" i="1"/>
  <c r="K10" i="1"/>
  <c r="K9" i="1"/>
  <c r="K8" i="1"/>
  <c r="K7" i="1"/>
  <c r="K6" i="1"/>
  <c r="K5" i="1"/>
  <c r="R7" i="1" l="1"/>
  <c r="S7" i="1" s="1"/>
  <c r="U7" i="1" s="1"/>
  <c r="R11" i="1"/>
  <c r="S11" i="1" s="1"/>
  <c r="U11" i="1" s="1"/>
  <c r="R9" i="1"/>
  <c r="S9" i="1" s="1"/>
  <c r="U9" i="1" s="1"/>
  <c r="R12" i="1"/>
  <c r="S12" i="1" s="1"/>
  <c r="U12" i="1" s="1"/>
  <c r="R8" i="1"/>
  <c r="S8" i="1" s="1"/>
  <c r="U8" i="1" s="1"/>
  <c r="R10" i="1"/>
  <c r="S10" i="1" s="1"/>
  <c r="U10" i="1" s="1"/>
  <c r="N6" i="1"/>
  <c r="R6" i="1" s="1"/>
  <c r="S6" i="1" s="1"/>
  <c r="U6" i="1" s="1"/>
  <c r="N5" i="1" l="1"/>
  <c r="R5" i="1" s="1"/>
  <c r="S5" i="1" s="1"/>
  <c r="U5" i="1" s="1"/>
  <c r="N4" i="1"/>
  <c r="R4" i="1" s="1"/>
  <c r="S4" i="1" s="1"/>
  <c r="S43" i="1" s="1"/>
  <c r="U4" i="1" l="1"/>
  <c r="U43" i="1" s="1"/>
</calcChain>
</file>

<file path=xl/sharedStrings.xml><?xml version="1.0" encoding="utf-8"?>
<sst xmlns="http://schemas.openxmlformats.org/spreadsheetml/2006/main" count="143" uniqueCount="52">
  <si>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</si>
  <si>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</si>
  <si>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</si>
  <si>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</si>
  <si>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</si>
  <si>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</si>
  <si>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</si>
  <si>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</si>
  <si>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</si>
  <si>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</si>
  <si>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</si>
  <si>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</si>
  <si>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</si>
  <si>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Store</t>
  </si>
  <si>
    <t>Gross Replacement Value
(INR)</t>
  </si>
  <si>
    <t>Remarks</t>
  </si>
  <si>
    <t>1. All the details pertaing to the building area statement such as area, floor, etc has been taken from the site survey.</t>
  </si>
  <si>
    <t>BUILDING VALUATION OF M/S. FORACE POLYMERS PRIVATE LIMITED | SITUATED AT ROORKEE-HARIDWAR NATIONAL HIGHWAY-334</t>
  </si>
  <si>
    <t>Godown</t>
  </si>
  <si>
    <t>Tin Shed</t>
  </si>
  <si>
    <t>RCC</t>
  </si>
  <si>
    <t>Iron Sheet</t>
  </si>
  <si>
    <t>First Floor</t>
  </si>
  <si>
    <t>Covered Area</t>
  </si>
  <si>
    <t>Welding Area</t>
  </si>
  <si>
    <t>Admin Block</t>
  </si>
  <si>
    <t>Office Block</t>
  </si>
  <si>
    <t>HR Department</t>
  </si>
  <si>
    <t>Old Storage</t>
  </si>
  <si>
    <t>Fire Point Area</t>
  </si>
  <si>
    <t>ACM Plant</t>
  </si>
  <si>
    <t>Second Floor</t>
  </si>
  <si>
    <t>Dump Yard</t>
  </si>
  <si>
    <t>Boiler Area</t>
  </si>
  <si>
    <t>Fuel Warehouse</t>
  </si>
  <si>
    <t>PTSA Plant</t>
  </si>
  <si>
    <t>Logistics Warehouse</t>
  </si>
  <si>
    <t>RM Store</t>
  </si>
  <si>
    <t>Iron Structure</t>
  </si>
  <si>
    <t>Third Floor</t>
  </si>
  <si>
    <t>Fourth Floor</t>
  </si>
  <si>
    <t>Reliance Shed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</si>
  <si>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</si>
  <si>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</si>
  <si>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</si>
  <si>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</si>
  <si>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</si>
  <si>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</si>
  <si>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</si>
  <si>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</si>
  <si>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2. All the structure that has been taken in the area statemnet belonging to M/s. Forace Polymers Private Limited, Roorkee-Haridwar Highway, Bahadarabad, Haridwar</t>
  </si>
  <si>
    <t>3. The valuation is done by considering the depreciation method.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</si>
</sst>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zoomScale="85" zoomScaleNormal="85" workbookViewId="0">
      <pane ySplit="3" topLeftCell="A4" activePane="bottomLeft" state="frozen"/>
      <selection pane="bottomLeft" activeCell="K50" sqref="K50:S58"/>
    </sheetView>
  </sheetViews>
  <sheetFormatPr defaultRowHeight="15" x14ac:dyDescent="0.25"/>
  <cols>
    <col min="2" max="2" width="6.85546875" customWidth="1"/>
    <col min="3" max="3" width="12.85546875" customWidth="1"/>
    <col min="4" max="4" width="20.42578125" bestFit="1" customWidth="1"/>
    <col min="5" max="5" width="16.28515625" customWidth="1"/>
    <col min="6" max="6" width="12.28515625" bestFit="1" customWidth="1"/>
    <col min="7" max="7" width="7.5703125" bestFit="1" customWidth="1"/>
    <col min="8" max="8" width="6.85546875" customWidth="1"/>
    <col min="9" max="9" width="11.42578125" bestFit="1" customWidth="1"/>
    <col min="10" max="10" width="9" bestFit="1" customWidth="1"/>
    <col min="11" max="11" width="9.7109375" bestFit="1" customWidth="1"/>
    <col min="12" max="12" width="10.5703125" bestFit="1" customWidth="1"/>
    <col min="13" max="13" width="7.7109375" bestFit="1" customWidth="1"/>
    <col min="14" max="14" width="12.42578125" bestFit="1" customWidth="1"/>
    <col min="15" max="15" width="11.7109375" hidden="1" customWidth="1"/>
    <col min="16" max="16" width="11.7109375" customWidth="1"/>
    <col min="17" max="17" width="14.42578125" bestFit="1" customWidth="1"/>
    <col min="18" max="18" width="13" customWidth="1"/>
    <col min="19" max="19" width="13.42578125" bestFit="1" customWidth="1"/>
    <col min="20" max="20" width="11.28515625" customWidth="1"/>
    <col min="21" max="21" width="13.7109375" customWidth="1"/>
    <col min="22" max="22" width="11.5703125" bestFit="1" customWidth="1"/>
    <col min="23" max="24" width="14.28515625" bestFit="1" customWidth="1"/>
  </cols>
  <sheetData>
    <row r="2" spans="2:24" ht="15.75" x14ac:dyDescent="0.2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2:24" s="21" customFormat="1" ht="60" x14ac:dyDescent="0.25">
      <c r="B3" s="19" t="s">
        <v>0</v>
      </c>
      <c r="C3" s="19" t="s">
        <v>1</v>
      </c>
      <c r="D3" s="19" t="s">
        <v>12</v>
      </c>
      <c r="E3" s="19" t="s">
        <v>5</v>
      </c>
      <c r="F3" s="20" t="s">
        <v>43</v>
      </c>
      <c r="G3" s="20" t="s">
        <v>44</v>
      </c>
      <c r="H3" s="20" t="s">
        <v>45</v>
      </c>
      <c r="I3" s="20" t="s">
        <v>3</v>
      </c>
      <c r="J3" s="20" t="s">
        <v>4</v>
      </c>
      <c r="K3" s="20" t="s">
        <v>46</v>
      </c>
      <c r="L3" s="20" t="s">
        <v>47</v>
      </c>
      <c r="M3" s="20" t="s">
        <v>6</v>
      </c>
      <c r="N3" s="20" t="s">
        <v>8</v>
      </c>
      <c r="O3" s="20" t="s">
        <v>48</v>
      </c>
      <c r="P3" s="20" t="s">
        <v>49</v>
      </c>
      <c r="Q3" s="20" t="s">
        <v>14</v>
      </c>
      <c r="R3" s="20" t="s">
        <v>9</v>
      </c>
      <c r="S3" s="20" t="s">
        <v>10</v>
      </c>
      <c r="T3" s="20" t="s">
        <v>42</v>
      </c>
      <c r="U3" s="20" t="s">
        <v>11</v>
      </c>
    </row>
    <row r="4" spans="2:24" x14ac:dyDescent="0.25">
      <c r="B4" s="18">
        <v>1</v>
      </c>
      <c r="C4" s="2" t="s">
        <v>2</v>
      </c>
      <c r="D4" s="2" t="s">
        <v>41</v>
      </c>
      <c r="E4" s="2" t="s">
        <v>19</v>
      </c>
      <c r="F4" s="7">
        <f>0.092903*G4</f>
        <v>39.483775000000001</v>
      </c>
      <c r="G4" s="13">
        <v>425</v>
      </c>
      <c r="H4" s="13">
        <v>12</v>
      </c>
      <c r="I4" s="2">
        <v>2016</v>
      </c>
      <c r="J4" s="2">
        <v>2021</v>
      </c>
      <c r="K4" s="2">
        <f>J4-I4</f>
        <v>5</v>
      </c>
      <c r="L4" s="2">
        <v>40</v>
      </c>
      <c r="M4" s="3">
        <v>0.05</v>
      </c>
      <c r="N4" s="6">
        <f>(1-M4)/L4</f>
        <v>2.375E-2</v>
      </c>
      <c r="O4" s="4">
        <v>600</v>
      </c>
      <c r="P4" s="4">
        <v>6500</v>
      </c>
      <c r="Q4" s="8">
        <f t="shared" ref="Q4:Q41" si="0">P4*F4</f>
        <v>256644.53750000001</v>
      </c>
      <c r="R4" s="8">
        <f t="shared" ref="R4:R41" si="1">Q4*N4*K4</f>
        <v>30476.538828124998</v>
      </c>
      <c r="S4" s="8">
        <f t="shared" ref="S4:S41" si="2">MAX(Q4-R4,0)</f>
        <v>226167.99867187502</v>
      </c>
      <c r="T4" s="16">
        <v>0.05</v>
      </c>
      <c r="U4" s="8">
        <f>IF(S4&gt;M4*Q4,S4*(1-T4),Q4*M4)</f>
        <v>214859.59873828126</v>
      </c>
      <c r="V4" s="17"/>
      <c r="W4" s="1"/>
      <c r="X4" s="1"/>
    </row>
    <row r="5" spans="2:24" x14ac:dyDescent="0.25">
      <c r="B5" s="18">
        <v>2</v>
      </c>
      <c r="C5" s="2" t="s">
        <v>2</v>
      </c>
      <c r="D5" s="2" t="s">
        <v>18</v>
      </c>
      <c r="E5" s="2" t="s">
        <v>19</v>
      </c>
      <c r="F5" s="7">
        <f>0.092903*G5</f>
        <v>37.161200000000001</v>
      </c>
      <c r="G5" s="13">
        <v>400</v>
      </c>
      <c r="H5" s="13">
        <v>12</v>
      </c>
      <c r="I5" s="2">
        <v>2016</v>
      </c>
      <c r="J5" s="2">
        <v>2021</v>
      </c>
      <c r="K5" s="2">
        <f t="shared" ref="K5:K11" si="3">J5-I5</f>
        <v>5</v>
      </c>
      <c r="L5" s="2">
        <v>40</v>
      </c>
      <c r="M5" s="3">
        <v>0.05</v>
      </c>
      <c r="N5" s="6">
        <f t="shared" ref="N5" si="4">(1-M5)/L5</f>
        <v>2.375E-2</v>
      </c>
      <c r="O5" s="4">
        <v>700</v>
      </c>
      <c r="P5" s="4">
        <v>7500</v>
      </c>
      <c r="Q5" s="8">
        <f t="shared" si="0"/>
        <v>278709</v>
      </c>
      <c r="R5" s="8">
        <f t="shared" si="1"/>
        <v>33096.693749999999</v>
      </c>
      <c r="S5" s="8">
        <f t="shared" si="2"/>
        <v>245612.30624999999</v>
      </c>
      <c r="T5" s="16">
        <v>0.05</v>
      </c>
      <c r="U5" s="8">
        <f t="shared" ref="U5:U42" si="5">IF(S5&gt;M5*Q5,S5*(1-T5),Q5*M5)</f>
        <v>233331.69093749998</v>
      </c>
    </row>
    <row r="6" spans="2:24" x14ac:dyDescent="0.25">
      <c r="B6" s="18">
        <v>3</v>
      </c>
      <c r="C6" s="2" t="s">
        <v>2</v>
      </c>
      <c r="D6" s="2" t="s">
        <v>23</v>
      </c>
      <c r="E6" s="2" t="s">
        <v>21</v>
      </c>
      <c r="F6" s="7">
        <f t="shared" ref="F6:F42" si="6">0.092903*G6</f>
        <v>167.22540000000001</v>
      </c>
      <c r="G6" s="13">
        <v>1800</v>
      </c>
      <c r="H6" s="13">
        <v>12</v>
      </c>
      <c r="I6" s="2">
        <v>2016</v>
      </c>
      <c r="J6" s="2">
        <v>2021</v>
      </c>
      <c r="K6" s="2">
        <f t="shared" si="3"/>
        <v>5</v>
      </c>
      <c r="L6" s="2">
        <v>40</v>
      </c>
      <c r="M6" s="3">
        <v>0.05</v>
      </c>
      <c r="N6" s="6">
        <f t="shared" ref="N6:N11" si="7">(1-M6)/L6</f>
        <v>2.375E-2</v>
      </c>
      <c r="O6" s="4">
        <v>700</v>
      </c>
      <c r="P6" s="4">
        <v>7500</v>
      </c>
      <c r="Q6" s="8">
        <f t="shared" si="0"/>
        <v>1254190.5</v>
      </c>
      <c r="R6" s="8">
        <f t="shared" si="1"/>
        <v>148935.12187500001</v>
      </c>
      <c r="S6" s="8">
        <f t="shared" si="2"/>
        <v>1105255.378125</v>
      </c>
      <c r="T6" s="16">
        <v>0.05</v>
      </c>
      <c r="U6" s="8">
        <f t="shared" si="5"/>
        <v>1049992.6092187499</v>
      </c>
    </row>
    <row r="7" spans="2:24" x14ac:dyDescent="0.25">
      <c r="B7" s="18">
        <v>4</v>
      </c>
      <c r="C7" s="2" t="s">
        <v>22</v>
      </c>
      <c r="D7" s="2" t="s">
        <v>23</v>
      </c>
      <c r="E7" s="2" t="s">
        <v>19</v>
      </c>
      <c r="F7" s="7">
        <f t="shared" si="6"/>
        <v>167.22540000000001</v>
      </c>
      <c r="G7" s="13">
        <v>1800</v>
      </c>
      <c r="H7" s="13">
        <v>12</v>
      </c>
      <c r="I7" s="2">
        <v>2016</v>
      </c>
      <c r="J7" s="2">
        <v>2021</v>
      </c>
      <c r="K7" s="2">
        <f t="shared" si="3"/>
        <v>5</v>
      </c>
      <c r="L7" s="2">
        <v>40</v>
      </c>
      <c r="M7" s="3">
        <v>0.05</v>
      </c>
      <c r="N7" s="6">
        <f t="shared" si="7"/>
        <v>2.375E-2</v>
      </c>
      <c r="O7" s="4">
        <v>700</v>
      </c>
      <c r="P7" s="4">
        <v>7500</v>
      </c>
      <c r="Q7" s="8">
        <f t="shared" si="0"/>
        <v>1254190.5</v>
      </c>
      <c r="R7" s="8">
        <f t="shared" si="1"/>
        <v>148935.12187500001</v>
      </c>
      <c r="S7" s="8">
        <f t="shared" si="2"/>
        <v>1105255.378125</v>
      </c>
      <c r="T7" s="16">
        <v>0.05</v>
      </c>
      <c r="U7" s="8">
        <f t="shared" si="5"/>
        <v>1049992.6092187499</v>
      </c>
    </row>
    <row r="8" spans="2:24" x14ac:dyDescent="0.25">
      <c r="B8" s="18">
        <v>5</v>
      </c>
      <c r="C8" s="2" t="s">
        <v>2</v>
      </c>
      <c r="D8" s="2" t="s">
        <v>23</v>
      </c>
      <c r="E8" s="2" t="s">
        <v>21</v>
      </c>
      <c r="F8" s="7">
        <f t="shared" si="6"/>
        <v>517.28390400000001</v>
      </c>
      <c r="G8" s="13">
        <v>5568</v>
      </c>
      <c r="H8" s="13">
        <v>10</v>
      </c>
      <c r="I8" s="2">
        <v>2016</v>
      </c>
      <c r="J8" s="2">
        <v>2021</v>
      </c>
      <c r="K8" s="2">
        <f t="shared" si="3"/>
        <v>5</v>
      </c>
      <c r="L8" s="2">
        <v>40</v>
      </c>
      <c r="M8" s="3">
        <v>0.05</v>
      </c>
      <c r="N8" s="6">
        <f t="shared" si="7"/>
        <v>2.375E-2</v>
      </c>
      <c r="O8" s="4">
        <v>600</v>
      </c>
      <c r="P8" s="4">
        <v>6500</v>
      </c>
      <c r="Q8" s="8">
        <f t="shared" si="0"/>
        <v>3362345.3760000002</v>
      </c>
      <c r="R8" s="8">
        <f t="shared" si="1"/>
        <v>399278.5134</v>
      </c>
      <c r="S8" s="8">
        <f t="shared" si="2"/>
        <v>2963066.8626000001</v>
      </c>
      <c r="T8" s="16">
        <v>0.05</v>
      </c>
      <c r="U8" s="8">
        <f t="shared" si="5"/>
        <v>2814913.5194700002</v>
      </c>
    </row>
    <row r="9" spans="2:24" x14ac:dyDescent="0.25">
      <c r="B9" s="18">
        <v>6</v>
      </c>
      <c r="C9" s="2" t="s">
        <v>22</v>
      </c>
      <c r="D9" s="2" t="s">
        <v>23</v>
      </c>
      <c r="E9" s="2" t="s">
        <v>19</v>
      </c>
      <c r="F9" s="7">
        <f t="shared" si="6"/>
        <v>517.28390400000001</v>
      </c>
      <c r="G9" s="13">
        <v>5568</v>
      </c>
      <c r="H9" s="13">
        <v>12</v>
      </c>
      <c r="I9" s="2">
        <v>2016</v>
      </c>
      <c r="J9" s="2">
        <v>2021</v>
      </c>
      <c r="K9" s="2">
        <f t="shared" si="3"/>
        <v>5</v>
      </c>
      <c r="L9" s="2">
        <v>40</v>
      </c>
      <c r="M9" s="3">
        <v>0.05</v>
      </c>
      <c r="N9" s="6">
        <f t="shared" si="7"/>
        <v>2.375E-2</v>
      </c>
      <c r="O9" s="4">
        <v>700</v>
      </c>
      <c r="P9" s="4">
        <v>7500</v>
      </c>
      <c r="Q9" s="8">
        <f t="shared" si="0"/>
        <v>3879629.2800000003</v>
      </c>
      <c r="R9" s="8">
        <f t="shared" si="1"/>
        <v>460705.97700000007</v>
      </c>
      <c r="S9" s="8">
        <f t="shared" si="2"/>
        <v>3418923.3030000003</v>
      </c>
      <c r="T9" s="16">
        <v>0.05</v>
      </c>
      <c r="U9" s="8">
        <f t="shared" si="5"/>
        <v>3247977.1378500001</v>
      </c>
    </row>
    <row r="10" spans="2:24" x14ac:dyDescent="0.25">
      <c r="B10" s="18">
        <v>7</v>
      </c>
      <c r="C10" s="2" t="s">
        <v>2</v>
      </c>
      <c r="D10" s="2" t="s">
        <v>24</v>
      </c>
      <c r="E10" s="2" t="s">
        <v>19</v>
      </c>
      <c r="F10" s="7">
        <f t="shared" si="6"/>
        <v>136.75321600000001</v>
      </c>
      <c r="G10" s="13">
        <v>1472</v>
      </c>
      <c r="H10" s="13">
        <v>25</v>
      </c>
      <c r="I10" s="2">
        <v>2016</v>
      </c>
      <c r="J10" s="2">
        <v>2021</v>
      </c>
      <c r="K10" s="2">
        <f t="shared" si="3"/>
        <v>5</v>
      </c>
      <c r="L10" s="2">
        <v>40</v>
      </c>
      <c r="M10" s="3">
        <v>0.05</v>
      </c>
      <c r="N10" s="6">
        <f t="shared" si="7"/>
        <v>2.375E-2</v>
      </c>
      <c r="O10" s="4">
        <v>800</v>
      </c>
      <c r="P10" s="4">
        <v>8500</v>
      </c>
      <c r="Q10" s="8">
        <f t="shared" si="0"/>
        <v>1162402.3360000001</v>
      </c>
      <c r="R10" s="8">
        <f t="shared" si="1"/>
        <v>138035.27740000002</v>
      </c>
      <c r="S10" s="8">
        <f t="shared" si="2"/>
        <v>1024367.0586000001</v>
      </c>
      <c r="T10" s="16">
        <v>0.05</v>
      </c>
      <c r="U10" s="8">
        <f t="shared" si="5"/>
        <v>973148.70567000005</v>
      </c>
    </row>
    <row r="11" spans="2:24" x14ac:dyDescent="0.25">
      <c r="B11" s="18">
        <v>8</v>
      </c>
      <c r="C11" s="2" t="s">
        <v>2</v>
      </c>
      <c r="D11" s="2" t="s">
        <v>13</v>
      </c>
      <c r="E11" s="2" t="s">
        <v>20</v>
      </c>
      <c r="F11" s="7">
        <f t="shared" si="6"/>
        <v>55.741799999999998</v>
      </c>
      <c r="G11" s="13">
        <v>600</v>
      </c>
      <c r="H11" s="13">
        <v>10</v>
      </c>
      <c r="I11" s="2">
        <v>2016</v>
      </c>
      <c r="J11" s="2">
        <v>2021</v>
      </c>
      <c r="K11" s="2">
        <f t="shared" si="3"/>
        <v>5</v>
      </c>
      <c r="L11" s="2">
        <v>60</v>
      </c>
      <c r="M11" s="3">
        <v>0.1</v>
      </c>
      <c r="N11" s="6">
        <f t="shared" si="7"/>
        <v>1.5000000000000001E-2</v>
      </c>
      <c r="O11" s="4">
        <v>1000</v>
      </c>
      <c r="P11" s="4">
        <v>10500</v>
      </c>
      <c r="Q11" s="8">
        <f t="shared" si="0"/>
        <v>585288.9</v>
      </c>
      <c r="R11" s="8">
        <f t="shared" si="1"/>
        <v>43896.667500000003</v>
      </c>
      <c r="S11" s="8">
        <f t="shared" si="2"/>
        <v>541392.23250000004</v>
      </c>
      <c r="T11" s="16">
        <v>0.05</v>
      </c>
      <c r="U11" s="8">
        <f t="shared" si="5"/>
        <v>514322.62087500002</v>
      </c>
    </row>
    <row r="12" spans="2:24" x14ac:dyDescent="0.25">
      <c r="B12" s="18">
        <v>9</v>
      </c>
      <c r="C12" s="2" t="s">
        <v>22</v>
      </c>
      <c r="D12" s="2" t="s">
        <v>13</v>
      </c>
      <c r="E12" s="2" t="s">
        <v>19</v>
      </c>
      <c r="F12" s="7">
        <f t="shared" si="6"/>
        <v>55.741799999999998</v>
      </c>
      <c r="G12" s="13">
        <v>600</v>
      </c>
      <c r="H12" s="13">
        <v>10</v>
      </c>
      <c r="I12" s="2">
        <v>2016</v>
      </c>
      <c r="J12" s="2">
        <v>2021</v>
      </c>
      <c r="K12" s="2">
        <f t="shared" ref="K12:K14" si="8">J12-I12</f>
        <v>5</v>
      </c>
      <c r="L12" s="2">
        <v>40</v>
      </c>
      <c r="M12" s="3">
        <v>0.05</v>
      </c>
      <c r="N12" s="6">
        <f t="shared" ref="N12:N14" si="9">(1-M12)/L12</f>
        <v>2.375E-2</v>
      </c>
      <c r="O12" s="4">
        <v>700</v>
      </c>
      <c r="P12" s="4">
        <v>7500</v>
      </c>
      <c r="Q12" s="8">
        <f t="shared" si="0"/>
        <v>418063.5</v>
      </c>
      <c r="R12" s="8">
        <f t="shared" si="1"/>
        <v>49645.040625000001</v>
      </c>
      <c r="S12" s="8">
        <f t="shared" si="2"/>
        <v>368418.45937499998</v>
      </c>
      <c r="T12" s="16">
        <v>0.05</v>
      </c>
      <c r="U12" s="8">
        <f t="shared" si="5"/>
        <v>349997.53640624997</v>
      </c>
    </row>
    <row r="13" spans="2:24" x14ac:dyDescent="0.25">
      <c r="B13" s="18">
        <v>10</v>
      </c>
      <c r="C13" s="2" t="s">
        <v>2</v>
      </c>
      <c r="D13" s="2" t="s">
        <v>13</v>
      </c>
      <c r="E13" s="2" t="s">
        <v>19</v>
      </c>
      <c r="F13" s="7">
        <f t="shared" si="6"/>
        <v>55.184381999999999</v>
      </c>
      <c r="G13" s="13">
        <v>594</v>
      </c>
      <c r="H13" s="13">
        <v>12</v>
      </c>
      <c r="I13" s="2">
        <v>2016</v>
      </c>
      <c r="J13" s="2">
        <v>2021</v>
      </c>
      <c r="K13" s="2">
        <f t="shared" si="8"/>
        <v>5</v>
      </c>
      <c r="L13" s="2">
        <v>40</v>
      </c>
      <c r="M13" s="3">
        <v>0.05</v>
      </c>
      <c r="N13" s="6">
        <f t="shared" si="9"/>
        <v>2.375E-2</v>
      </c>
      <c r="O13" s="4">
        <v>700</v>
      </c>
      <c r="P13" s="4">
        <v>7500</v>
      </c>
      <c r="Q13" s="8">
        <f t="shared" si="0"/>
        <v>413882.86499999999</v>
      </c>
      <c r="R13" s="8">
        <f t="shared" si="1"/>
        <v>49148.590218749996</v>
      </c>
      <c r="S13" s="8">
        <f t="shared" si="2"/>
        <v>364734.27478124999</v>
      </c>
      <c r="T13" s="16">
        <v>0.05</v>
      </c>
      <c r="U13" s="8">
        <f t="shared" si="5"/>
        <v>346497.56104218744</v>
      </c>
    </row>
    <row r="14" spans="2:24" x14ac:dyDescent="0.25">
      <c r="B14" s="18">
        <v>11</v>
      </c>
      <c r="C14" s="2" t="s">
        <v>2</v>
      </c>
      <c r="D14" s="2" t="s">
        <v>25</v>
      </c>
      <c r="E14" s="2" t="s">
        <v>20</v>
      </c>
      <c r="F14" s="7">
        <f t="shared" si="6"/>
        <v>167.59701200000001</v>
      </c>
      <c r="G14" s="13">
        <v>1804</v>
      </c>
      <c r="H14" s="13">
        <v>10</v>
      </c>
      <c r="I14" s="2">
        <v>2016</v>
      </c>
      <c r="J14" s="2">
        <v>2021</v>
      </c>
      <c r="K14" s="2">
        <f t="shared" si="8"/>
        <v>5</v>
      </c>
      <c r="L14" s="2">
        <v>60</v>
      </c>
      <c r="M14" s="3">
        <v>0.1</v>
      </c>
      <c r="N14" s="6">
        <f t="shared" si="9"/>
        <v>1.5000000000000001E-2</v>
      </c>
      <c r="O14" s="4">
        <v>1200</v>
      </c>
      <c r="P14" s="4">
        <v>13000</v>
      </c>
      <c r="Q14" s="8">
        <f t="shared" si="0"/>
        <v>2178761.156</v>
      </c>
      <c r="R14" s="8">
        <f t="shared" si="1"/>
        <v>163407.08670000001</v>
      </c>
      <c r="S14" s="8">
        <f t="shared" si="2"/>
        <v>2015354.0692999999</v>
      </c>
      <c r="T14" s="16">
        <v>0.05</v>
      </c>
      <c r="U14" s="8">
        <f t="shared" si="5"/>
        <v>1914586.3658349998</v>
      </c>
    </row>
    <row r="15" spans="2:24" x14ac:dyDescent="0.25">
      <c r="B15" s="18">
        <v>12</v>
      </c>
      <c r="C15" s="2" t="s">
        <v>22</v>
      </c>
      <c r="D15" s="2" t="s">
        <v>25</v>
      </c>
      <c r="E15" s="2" t="s">
        <v>19</v>
      </c>
      <c r="F15" s="7">
        <f t="shared" si="6"/>
        <v>167.59701200000001</v>
      </c>
      <c r="G15" s="13">
        <v>1804</v>
      </c>
      <c r="H15" s="13">
        <v>10</v>
      </c>
      <c r="I15" s="2">
        <v>2016</v>
      </c>
      <c r="J15" s="2">
        <v>2021</v>
      </c>
      <c r="K15" s="2">
        <f t="shared" ref="K15:K23" si="10">J15-I15</f>
        <v>5</v>
      </c>
      <c r="L15" s="2">
        <v>40</v>
      </c>
      <c r="M15" s="3">
        <v>0.05</v>
      </c>
      <c r="N15" s="6">
        <f t="shared" ref="N15:N23" si="11">(1-M15)/L15</f>
        <v>2.375E-2</v>
      </c>
      <c r="O15" s="4">
        <v>700</v>
      </c>
      <c r="P15" s="4">
        <v>7500</v>
      </c>
      <c r="Q15" s="8">
        <f t="shared" si="0"/>
        <v>1256977.5900000001</v>
      </c>
      <c r="R15" s="8">
        <f t="shared" si="1"/>
        <v>149266.08881250001</v>
      </c>
      <c r="S15" s="8">
        <f t="shared" si="2"/>
        <v>1107711.5011875001</v>
      </c>
      <c r="T15" s="16">
        <v>0.05</v>
      </c>
      <c r="U15" s="8">
        <f t="shared" si="5"/>
        <v>1052325.9261281251</v>
      </c>
    </row>
    <row r="16" spans="2:24" x14ac:dyDescent="0.25">
      <c r="B16" s="18">
        <v>13</v>
      </c>
      <c r="C16" s="2" t="s">
        <v>2</v>
      </c>
      <c r="D16" s="2" t="s">
        <v>13</v>
      </c>
      <c r="E16" s="2" t="s">
        <v>19</v>
      </c>
      <c r="F16" s="7">
        <f t="shared" si="6"/>
        <v>282.42511999999999</v>
      </c>
      <c r="G16" s="13">
        <v>3040</v>
      </c>
      <c r="H16" s="13">
        <v>8</v>
      </c>
      <c r="I16" s="2">
        <v>2016</v>
      </c>
      <c r="J16" s="2">
        <v>2021</v>
      </c>
      <c r="K16" s="2">
        <f t="shared" si="10"/>
        <v>5</v>
      </c>
      <c r="L16" s="2">
        <v>40</v>
      </c>
      <c r="M16" s="3">
        <v>0.05</v>
      </c>
      <c r="N16" s="6">
        <f t="shared" si="11"/>
        <v>2.375E-2</v>
      </c>
      <c r="O16" s="4">
        <v>600</v>
      </c>
      <c r="P16" s="4">
        <v>7500</v>
      </c>
      <c r="Q16" s="8">
        <f t="shared" si="0"/>
        <v>2118188.4</v>
      </c>
      <c r="R16" s="8">
        <f t="shared" si="1"/>
        <v>251534.8725</v>
      </c>
      <c r="S16" s="8">
        <f t="shared" si="2"/>
        <v>1866653.5274999999</v>
      </c>
      <c r="T16" s="16">
        <v>0.05</v>
      </c>
      <c r="U16" s="8">
        <f t="shared" si="5"/>
        <v>1773320.8511249998</v>
      </c>
    </row>
    <row r="17" spans="2:21" x14ac:dyDescent="0.25">
      <c r="B17" s="18">
        <v>14</v>
      </c>
      <c r="C17" s="2" t="s">
        <v>2</v>
      </c>
      <c r="D17" s="2" t="s">
        <v>26</v>
      </c>
      <c r="E17" s="2" t="s">
        <v>20</v>
      </c>
      <c r="F17" s="7">
        <f t="shared" si="6"/>
        <v>225.94009600000001</v>
      </c>
      <c r="G17" s="13">
        <v>2432</v>
      </c>
      <c r="H17" s="13">
        <v>10</v>
      </c>
      <c r="I17" s="2">
        <v>2016</v>
      </c>
      <c r="J17" s="2">
        <v>2021</v>
      </c>
      <c r="K17" s="2">
        <f t="shared" si="10"/>
        <v>5</v>
      </c>
      <c r="L17" s="2">
        <v>60</v>
      </c>
      <c r="M17" s="3">
        <v>0.1</v>
      </c>
      <c r="N17" s="6">
        <f t="shared" si="11"/>
        <v>1.5000000000000001E-2</v>
      </c>
      <c r="O17" s="4">
        <v>1200</v>
      </c>
      <c r="P17" s="4">
        <v>13000</v>
      </c>
      <c r="Q17" s="8">
        <f t="shared" si="0"/>
        <v>2937221.2480000001</v>
      </c>
      <c r="R17" s="8">
        <f t="shared" si="1"/>
        <v>220291.59360000002</v>
      </c>
      <c r="S17" s="8">
        <f t="shared" si="2"/>
        <v>2716929.6544000003</v>
      </c>
      <c r="T17" s="16">
        <v>0.05</v>
      </c>
      <c r="U17" s="8">
        <f t="shared" si="5"/>
        <v>2581083.1716800001</v>
      </c>
    </row>
    <row r="18" spans="2:21" x14ac:dyDescent="0.25">
      <c r="B18" s="18">
        <v>15</v>
      </c>
      <c r="C18" s="2" t="s">
        <v>22</v>
      </c>
      <c r="D18" s="2" t="s">
        <v>26</v>
      </c>
      <c r="E18" s="2" t="s">
        <v>19</v>
      </c>
      <c r="F18" s="7">
        <f t="shared" si="6"/>
        <v>225.94009600000001</v>
      </c>
      <c r="G18" s="13">
        <v>2432</v>
      </c>
      <c r="H18" s="13">
        <v>10</v>
      </c>
      <c r="I18" s="2">
        <v>2016</v>
      </c>
      <c r="J18" s="2">
        <v>2021</v>
      </c>
      <c r="K18" s="2">
        <f t="shared" si="10"/>
        <v>5</v>
      </c>
      <c r="L18" s="2">
        <v>40</v>
      </c>
      <c r="M18" s="3">
        <v>0.05</v>
      </c>
      <c r="N18" s="6">
        <f t="shared" si="11"/>
        <v>2.375E-2</v>
      </c>
      <c r="O18" s="4">
        <v>700</v>
      </c>
      <c r="P18" s="4">
        <v>7500</v>
      </c>
      <c r="Q18" s="8">
        <f t="shared" si="0"/>
        <v>1694550.72</v>
      </c>
      <c r="R18" s="8">
        <f t="shared" si="1"/>
        <v>201227.89799999999</v>
      </c>
      <c r="S18" s="8">
        <f t="shared" si="2"/>
        <v>1493322.8219999999</v>
      </c>
      <c r="T18" s="16">
        <v>0.05</v>
      </c>
      <c r="U18" s="8">
        <f t="shared" si="5"/>
        <v>1418656.6808999998</v>
      </c>
    </row>
    <row r="19" spans="2:21" x14ac:dyDescent="0.25">
      <c r="B19" s="18">
        <v>16</v>
      </c>
      <c r="C19" s="2" t="s">
        <v>2</v>
      </c>
      <c r="D19" s="2" t="s">
        <v>27</v>
      </c>
      <c r="E19" s="2" t="s">
        <v>19</v>
      </c>
      <c r="F19" s="7">
        <f t="shared" si="6"/>
        <v>76.923683999999994</v>
      </c>
      <c r="G19" s="13">
        <v>828</v>
      </c>
      <c r="H19" s="13">
        <v>10</v>
      </c>
      <c r="I19" s="2">
        <v>2016</v>
      </c>
      <c r="J19" s="2">
        <v>2021</v>
      </c>
      <c r="K19" s="2">
        <f t="shared" si="10"/>
        <v>5</v>
      </c>
      <c r="L19" s="2">
        <v>40</v>
      </c>
      <c r="M19" s="3">
        <v>0.05</v>
      </c>
      <c r="N19" s="6">
        <f t="shared" si="11"/>
        <v>2.375E-2</v>
      </c>
      <c r="O19" s="4">
        <v>700</v>
      </c>
      <c r="P19" s="4">
        <v>7500</v>
      </c>
      <c r="Q19" s="8">
        <f t="shared" si="0"/>
        <v>576927.63</v>
      </c>
      <c r="R19" s="8">
        <f t="shared" si="1"/>
        <v>68510.156062499998</v>
      </c>
      <c r="S19" s="8">
        <f t="shared" si="2"/>
        <v>508417.47393750004</v>
      </c>
      <c r="T19" s="16">
        <v>0.05</v>
      </c>
      <c r="U19" s="8">
        <f t="shared" si="5"/>
        <v>482996.60024062503</v>
      </c>
    </row>
    <row r="20" spans="2:21" x14ac:dyDescent="0.25">
      <c r="B20" s="18">
        <v>17</v>
      </c>
      <c r="C20" s="2" t="s">
        <v>2</v>
      </c>
      <c r="D20" s="2" t="s">
        <v>13</v>
      </c>
      <c r="E20" s="2" t="s">
        <v>19</v>
      </c>
      <c r="F20" s="7">
        <f t="shared" si="6"/>
        <v>41.806350000000002</v>
      </c>
      <c r="G20" s="13">
        <v>450</v>
      </c>
      <c r="H20" s="13">
        <v>8</v>
      </c>
      <c r="I20" s="2">
        <v>2016</v>
      </c>
      <c r="J20" s="2">
        <v>2021</v>
      </c>
      <c r="K20" s="2">
        <f t="shared" si="10"/>
        <v>5</v>
      </c>
      <c r="L20" s="2">
        <v>40</v>
      </c>
      <c r="M20" s="3">
        <v>0.05</v>
      </c>
      <c r="N20" s="6">
        <f t="shared" si="11"/>
        <v>2.375E-2</v>
      </c>
      <c r="O20" s="4">
        <v>600</v>
      </c>
      <c r="P20" s="4">
        <v>6500</v>
      </c>
      <c r="Q20" s="8">
        <f t="shared" si="0"/>
        <v>271741.27500000002</v>
      </c>
      <c r="R20" s="8">
        <f t="shared" si="1"/>
        <v>32269.276406249999</v>
      </c>
      <c r="S20" s="8">
        <f t="shared" si="2"/>
        <v>239471.99859375003</v>
      </c>
      <c r="T20" s="16">
        <v>0.05</v>
      </c>
      <c r="U20" s="8">
        <f t="shared" si="5"/>
        <v>227498.39866406252</v>
      </c>
    </row>
    <row r="21" spans="2:21" x14ac:dyDescent="0.25">
      <c r="B21" s="18">
        <v>18</v>
      </c>
      <c r="C21" s="2" t="s">
        <v>2</v>
      </c>
      <c r="D21" s="2" t="s">
        <v>28</v>
      </c>
      <c r="E21" s="2" t="s">
        <v>19</v>
      </c>
      <c r="F21" s="7">
        <f t="shared" si="6"/>
        <v>142.14159000000001</v>
      </c>
      <c r="G21" s="13">
        <v>1530</v>
      </c>
      <c r="H21" s="13">
        <v>12</v>
      </c>
      <c r="I21" s="2">
        <v>2016</v>
      </c>
      <c r="J21" s="2">
        <v>2021</v>
      </c>
      <c r="K21" s="2">
        <f t="shared" si="10"/>
        <v>5</v>
      </c>
      <c r="L21" s="2">
        <v>40</v>
      </c>
      <c r="M21" s="3">
        <v>0.05</v>
      </c>
      <c r="N21" s="6">
        <f t="shared" si="11"/>
        <v>2.375E-2</v>
      </c>
      <c r="O21" s="4">
        <v>800</v>
      </c>
      <c r="P21" s="4">
        <v>8500</v>
      </c>
      <c r="Q21" s="8">
        <f t="shared" si="0"/>
        <v>1208203.5150000001</v>
      </c>
      <c r="R21" s="8">
        <f t="shared" si="1"/>
        <v>143474.16740625002</v>
      </c>
      <c r="S21" s="8">
        <f t="shared" si="2"/>
        <v>1064729.3475937501</v>
      </c>
      <c r="T21" s="16">
        <v>0.05</v>
      </c>
      <c r="U21" s="8">
        <f t="shared" si="5"/>
        <v>1011492.8802140625</v>
      </c>
    </row>
    <row r="22" spans="2:21" x14ac:dyDescent="0.25">
      <c r="B22" s="18">
        <v>19</v>
      </c>
      <c r="C22" s="2" t="s">
        <v>2</v>
      </c>
      <c r="D22" s="2" t="s">
        <v>29</v>
      </c>
      <c r="E22" s="2" t="s">
        <v>19</v>
      </c>
      <c r="F22" s="7">
        <f t="shared" si="6"/>
        <v>217.39302000000001</v>
      </c>
      <c r="G22" s="13">
        <v>2340</v>
      </c>
      <c r="H22" s="13">
        <v>15</v>
      </c>
      <c r="I22" s="2">
        <v>2016</v>
      </c>
      <c r="J22" s="2">
        <v>2021</v>
      </c>
      <c r="K22" s="2">
        <f t="shared" si="10"/>
        <v>5</v>
      </c>
      <c r="L22" s="2">
        <v>40</v>
      </c>
      <c r="M22" s="3">
        <v>0.05</v>
      </c>
      <c r="N22" s="6">
        <f t="shared" si="11"/>
        <v>2.375E-2</v>
      </c>
      <c r="O22" s="4">
        <v>800</v>
      </c>
      <c r="P22" s="4">
        <v>8500</v>
      </c>
      <c r="Q22" s="8">
        <f t="shared" si="0"/>
        <v>1847840.6700000002</v>
      </c>
      <c r="R22" s="8">
        <f t="shared" si="1"/>
        <v>219431.0795625</v>
      </c>
      <c r="S22" s="8">
        <f t="shared" si="2"/>
        <v>1628409.5904375003</v>
      </c>
      <c r="T22" s="16">
        <v>0.05</v>
      </c>
      <c r="U22" s="8">
        <f t="shared" si="5"/>
        <v>1546989.1109156252</v>
      </c>
    </row>
    <row r="23" spans="2:21" x14ac:dyDescent="0.25">
      <c r="B23" s="18">
        <v>20</v>
      </c>
      <c r="C23" s="2" t="s">
        <v>2</v>
      </c>
      <c r="D23" s="2" t="s">
        <v>30</v>
      </c>
      <c r="E23" s="2" t="s">
        <v>19</v>
      </c>
      <c r="F23" s="7">
        <f t="shared" si="6"/>
        <v>951.32672000000002</v>
      </c>
      <c r="G23" s="13">
        <v>10240</v>
      </c>
      <c r="H23" s="13">
        <v>20</v>
      </c>
      <c r="I23" s="2">
        <v>2016</v>
      </c>
      <c r="J23" s="2">
        <v>2021</v>
      </c>
      <c r="K23" s="2">
        <f t="shared" si="10"/>
        <v>5</v>
      </c>
      <c r="L23" s="2">
        <v>40</v>
      </c>
      <c r="M23" s="3">
        <v>0.05</v>
      </c>
      <c r="N23" s="6">
        <f t="shared" si="11"/>
        <v>2.375E-2</v>
      </c>
      <c r="O23" s="4">
        <v>800</v>
      </c>
      <c r="P23" s="4">
        <v>8500</v>
      </c>
      <c r="Q23" s="8">
        <f t="shared" si="0"/>
        <v>8086277.1200000001</v>
      </c>
      <c r="R23" s="8">
        <f t="shared" si="1"/>
        <v>960245.40800000005</v>
      </c>
      <c r="S23" s="8">
        <f t="shared" si="2"/>
        <v>7126031.7120000003</v>
      </c>
      <c r="T23" s="16">
        <v>0.05</v>
      </c>
      <c r="U23" s="8">
        <f t="shared" si="5"/>
        <v>6769730.1264000004</v>
      </c>
    </row>
    <row r="24" spans="2:21" x14ac:dyDescent="0.25">
      <c r="B24" s="18">
        <v>21</v>
      </c>
      <c r="C24" s="2" t="s">
        <v>2</v>
      </c>
      <c r="D24" s="2" t="s">
        <v>13</v>
      </c>
      <c r="E24" s="2" t="s">
        <v>19</v>
      </c>
      <c r="F24" s="7">
        <f t="shared" si="6"/>
        <v>429.21186</v>
      </c>
      <c r="G24" s="13">
        <v>4620</v>
      </c>
      <c r="H24" s="13">
        <v>20</v>
      </c>
      <c r="I24" s="2">
        <v>2016</v>
      </c>
      <c r="J24" s="2">
        <v>2021</v>
      </c>
      <c r="K24" s="2">
        <f t="shared" ref="K24:K29" si="12">J24-I24</f>
        <v>5</v>
      </c>
      <c r="L24" s="2">
        <v>40</v>
      </c>
      <c r="M24" s="3">
        <v>0.05</v>
      </c>
      <c r="N24" s="6">
        <f t="shared" ref="N24:N29" si="13">(1-M24)/L24</f>
        <v>2.375E-2</v>
      </c>
      <c r="O24" s="4">
        <v>700</v>
      </c>
      <c r="P24" s="4">
        <v>7500</v>
      </c>
      <c r="Q24" s="8">
        <f t="shared" si="0"/>
        <v>3219088.95</v>
      </c>
      <c r="R24" s="8">
        <f t="shared" si="1"/>
        <v>382266.81281249999</v>
      </c>
      <c r="S24" s="8">
        <f t="shared" si="2"/>
        <v>2836822.1371875</v>
      </c>
      <c r="T24" s="16">
        <v>0.05</v>
      </c>
      <c r="U24" s="8">
        <f t="shared" si="5"/>
        <v>2694981.0303281248</v>
      </c>
    </row>
    <row r="25" spans="2:21" x14ac:dyDescent="0.25">
      <c r="B25" s="18">
        <v>22</v>
      </c>
      <c r="C25" s="2" t="s">
        <v>2</v>
      </c>
      <c r="D25" s="2" t="s">
        <v>23</v>
      </c>
      <c r="E25" s="2" t="s">
        <v>21</v>
      </c>
      <c r="F25" s="7">
        <f t="shared" si="6"/>
        <v>1270.9130399999999</v>
      </c>
      <c r="G25" s="13">
        <v>13680</v>
      </c>
      <c r="H25" s="13">
        <v>18</v>
      </c>
      <c r="I25" s="2">
        <v>2016</v>
      </c>
      <c r="J25" s="2">
        <v>2021</v>
      </c>
      <c r="K25" s="2">
        <f t="shared" si="12"/>
        <v>5</v>
      </c>
      <c r="L25" s="2">
        <v>40</v>
      </c>
      <c r="M25" s="3">
        <v>0.05</v>
      </c>
      <c r="N25" s="6">
        <f t="shared" si="13"/>
        <v>2.375E-2</v>
      </c>
      <c r="O25" s="4">
        <v>700</v>
      </c>
      <c r="P25" s="4">
        <v>7500</v>
      </c>
      <c r="Q25" s="8">
        <f t="shared" si="0"/>
        <v>9531847.7999999989</v>
      </c>
      <c r="R25" s="8">
        <f t="shared" si="1"/>
        <v>1131906.9262499998</v>
      </c>
      <c r="S25" s="8">
        <f t="shared" si="2"/>
        <v>8399940.8737499993</v>
      </c>
      <c r="T25" s="16">
        <v>0.05</v>
      </c>
      <c r="U25" s="8">
        <f t="shared" si="5"/>
        <v>7979943.8300624993</v>
      </c>
    </row>
    <row r="26" spans="2:21" x14ac:dyDescent="0.25">
      <c r="B26" s="18">
        <v>23</v>
      </c>
      <c r="C26" s="2" t="s">
        <v>22</v>
      </c>
      <c r="D26" s="2" t="s">
        <v>23</v>
      </c>
      <c r="E26" s="2" t="s">
        <v>21</v>
      </c>
      <c r="F26" s="7">
        <f t="shared" si="6"/>
        <v>1270.9130399999999</v>
      </c>
      <c r="G26" s="13">
        <v>13680</v>
      </c>
      <c r="H26" s="13">
        <v>18</v>
      </c>
      <c r="I26" s="2">
        <v>2016</v>
      </c>
      <c r="J26" s="2">
        <v>2021</v>
      </c>
      <c r="K26" s="2">
        <f t="shared" si="12"/>
        <v>5</v>
      </c>
      <c r="L26" s="2">
        <v>40</v>
      </c>
      <c r="M26" s="3">
        <v>0.05</v>
      </c>
      <c r="N26" s="6">
        <f t="shared" si="13"/>
        <v>2.375E-2</v>
      </c>
      <c r="O26" s="4">
        <v>700</v>
      </c>
      <c r="P26" s="4">
        <v>7500</v>
      </c>
      <c r="Q26" s="8">
        <f t="shared" si="0"/>
        <v>9531847.7999999989</v>
      </c>
      <c r="R26" s="8">
        <f t="shared" si="1"/>
        <v>1131906.9262499998</v>
      </c>
      <c r="S26" s="8">
        <f t="shared" si="2"/>
        <v>8399940.8737499993</v>
      </c>
      <c r="T26" s="16">
        <v>0.05</v>
      </c>
      <c r="U26" s="8">
        <f t="shared" si="5"/>
        <v>7979943.8300624993</v>
      </c>
    </row>
    <row r="27" spans="2:21" x14ac:dyDescent="0.25">
      <c r="B27" s="18">
        <v>24</v>
      </c>
      <c r="C27" s="2" t="s">
        <v>31</v>
      </c>
      <c r="D27" s="2" t="s">
        <v>23</v>
      </c>
      <c r="E27" s="2" t="s">
        <v>21</v>
      </c>
      <c r="F27" s="7">
        <f t="shared" si="6"/>
        <v>1270.9130399999999</v>
      </c>
      <c r="G27" s="13">
        <v>13680</v>
      </c>
      <c r="H27" s="13">
        <v>18</v>
      </c>
      <c r="I27" s="2">
        <v>2016</v>
      </c>
      <c r="J27" s="2">
        <v>2021</v>
      </c>
      <c r="K27" s="2">
        <f t="shared" si="12"/>
        <v>5</v>
      </c>
      <c r="L27" s="2">
        <v>40</v>
      </c>
      <c r="M27" s="3">
        <v>0.05</v>
      </c>
      <c r="N27" s="6">
        <f t="shared" si="13"/>
        <v>2.375E-2</v>
      </c>
      <c r="O27" s="4">
        <v>700</v>
      </c>
      <c r="P27" s="4">
        <v>7500</v>
      </c>
      <c r="Q27" s="8">
        <f t="shared" si="0"/>
        <v>9531847.7999999989</v>
      </c>
      <c r="R27" s="8">
        <f t="shared" si="1"/>
        <v>1131906.9262499998</v>
      </c>
      <c r="S27" s="8">
        <f t="shared" si="2"/>
        <v>8399940.8737499993</v>
      </c>
      <c r="T27" s="16">
        <v>0.05</v>
      </c>
      <c r="U27" s="8">
        <f t="shared" si="5"/>
        <v>7979943.8300624993</v>
      </c>
    </row>
    <row r="28" spans="2:21" x14ac:dyDescent="0.25">
      <c r="B28" s="18">
        <v>25</v>
      </c>
      <c r="C28" s="2" t="s">
        <v>2</v>
      </c>
      <c r="D28" s="2" t="s">
        <v>32</v>
      </c>
      <c r="E28" s="2" t="s">
        <v>21</v>
      </c>
      <c r="F28" s="7">
        <f t="shared" si="6"/>
        <v>190.636956</v>
      </c>
      <c r="G28" s="13">
        <v>2052</v>
      </c>
      <c r="H28" s="13">
        <v>8</v>
      </c>
      <c r="I28" s="2">
        <v>2016</v>
      </c>
      <c r="J28" s="2">
        <v>2021</v>
      </c>
      <c r="K28" s="2">
        <f t="shared" si="12"/>
        <v>5</v>
      </c>
      <c r="L28" s="2">
        <v>40</v>
      </c>
      <c r="M28" s="3">
        <v>0.05</v>
      </c>
      <c r="N28" s="6">
        <f t="shared" si="13"/>
        <v>2.375E-2</v>
      </c>
      <c r="O28" s="4">
        <v>600</v>
      </c>
      <c r="P28" s="4">
        <v>6500</v>
      </c>
      <c r="Q28" s="8">
        <f t="shared" si="0"/>
        <v>1239140.2139999999</v>
      </c>
      <c r="R28" s="8">
        <f t="shared" si="1"/>
        <v>147147.90041249999</v>
      </c>
      <c r="S28" s="8">
        <f t="shared" si="2"/>
        <v>1091992.3135875</v>
      </c>
      <c r="T28" s="16">
        <v>0.05</v>
      </c>
      <c r="U28" s="8">
        <f t="shared" si="5"/>
        <v>1037392.697908125</v>
      </c>
    </row>
    <row r="29" spans="2:21" x14ac:dyDescent="0.25">
      <c r="B29" s="18">
        <v>26</v>
      </c>
      <c r="C29" s="2" t="s">
        <v>22</v>
      </c>
      <c r="D29" s="2" t="s">
        <v>32</v>
      </c>
      <c r="E29" s="2" t="s">
        <v>19</v>
      </c>
      <c r="F29" s="7">
        <f t="shared" si="6"/>
        <v>190.636956</v>
      </c>
      <c r="G29" s="13">
        <v>2052</v>
      </c>
      <c r="H29" s="13">
        <v>8</v>
      </c>
      <c r="I29" s="2">
        <v>2016</v>
      </c>
      <c r="J29" s="2">
        <v>2021</v>
      </c>
      <c r="K29" s="2">
        <f t="shared" si="12"/>
        <v>5</v>
      </c>
      <c r="L29" s="2">
        <v>40</v>
      </c>
      <c r="M29" s="3">
        <v>0.05</v>
      </c>
      <c r="N29" s="6">
        <f t="shared" si="13"/>
        <v>2.375E-2</v>
      </c>
      <c r="O29" s="4">
        <v>600</v>
      </c>
      <c r="P29" s="4">
        <v>6500</v>
      </c>
      <c r="Q29" s="8">
        <f t="shared" si="0"/>
        <v>1239140.2139999999</v>
      </c>
      <c r="R29" s="8">
        <f t="shared" si="1"/>
        <v>147147.90041249999</v>
      </c>
      <c r="S29" s="8">
        <f t="shared" si="2"/>
        <v>1091992.3135875</v>
      </c>
      <c r="T29" s="16">
        <v>0.05</v>
      </c>
      <c r="U29" s="8">
        <f t="shared" si="5"/>
        <v>1037392.697908125</v>
      </c>
    </row>
    <row r="30" spans="2:21" x14ac:dyDescent="0.25">
      <c r="B30" s="18">
        <v>27</v>
      </c>
      <c r="C30" s="2" t="s">
        <v>2</v>
      </c>
      <c r="D30" s="2" t="s">
        <v>33</v>
      </c>
      <c r="E30" s="2" t="s">
        <v>19</v>
      </c>
      <c r="F30" s="7">
        <f t="shared" si="6"/>
        <v>571.35344999999995</v>
      </c>
      <c r="G30" s="13">
        <v>6150</v>
      </c>
      <c r="H30" s="13">
        <v>45</v>
      </c>
      <c r="I30" s="2">
        <v>2016</v>
      </c>
      <c r="J30" s="2">
        <v>2021</v>
      </c>
      <c r="K30" s="2">
        <f t="shared" ref="K30:K41" si="14">J30-I30</f>
        <v>5</v>
      </c>
      <c r="L30" s="2">
        <v>40</v>
      </c>
      <c r="M30" s="3">
        <v>0.1</v>
      </c>
      <c r="N30" s="6">
        <f t="shared" ref="N30:N41" si="15">(1-M30)/L30</f>
        <v>2.2499999999999999E-2</v>
      </c>
      <c r="O30" s="4">
        <v>1100</v>
      </c>
      <c r="P30" s="4">
        <v>12000</v>
      </c>
      <c r="Q30" s="8">
        <f t="shared" si="0"/>
        <v>6856241.3999999994</v>
      </c>
      <c r="R30" s="8">
        <f t="shared" si="1"/>
        <v>771327.15749999986</v>
      </c>
      <c r="S30" s="8">
        <f t="shared" si="2"/>
        <v>6084914.2424999997</v>
      </c>
      <c r="T30" s="16">
        <v>0.05</v>
      </c>
      <c r="U30" s="8">
        <f t="shared" si="5"/>
        <v>5780668.5303749992</v>
      </c>
    </row>
    <row r="31" spans="2:21" x14ac:dyDescent="0.25">
      <c r="B31" s="18">
        <v>28</v>
      </c>
      <c r="C31" s="2" t="s">
        <v>2</v>
      </c>
      <c r="D31" s="2" t="s">
        <v>34</v>
      </c>
      <c r="E31" s="2" t="s">
        <v>19</v>
      </c>
      <c r="F31" s="7">
        <f t="shared" si="6"/>
        <v>222.96719999999999</v>
      </c>
      <c r="G31" s="13">
        <v>2400</v>
      </c>
      <c r="H31" s="13">
        <v>20</v>
      </c>
      <c r="I31" s="2">
        <v>2016</v>
      </c>
      <c r="J31" s="2">
        <v>2021</v>
      </c>
      <c r="K31" s="2">
        <f t="shared" si="14"/>
        <v>5</v>
      </c>
      <c r="L31" s="2">
        <v>40</v>
      </c>
      <c r="M31" s="3">
        <v>0.05</v>
      </c>
      <c r="N31" s="6">
        <f t="shared" si="15"/>
        <v>2.375E-2</v>
      </c>
      <c r="O31" s="4">
        <v>800</v>
      </c>
      <c r="P31" s="4">
        <v>8500</v>
      </c>
      <c r="Q31" s="8">
        <f t="shared" si="0"/>
        <v>1895221.2</v>
      </c>
      <c r="R31" s="8">
        <f t="shared" si="1"/>
        <v>225057.51749999999</v>
      </c>
      <c r="S31" s="8">
        <f t="shared" si="2"/>
        <v>1670163.6824999999</v>
      </c>
      <c r="T31" s="16">
        <v>0.05</v>
      </c>
      <c r="U31" s="8">
        <f t="shared" si="5"/>
        <v>1586655.4983749997</v>
      </c>
    </row>
    <row r="32" spans="2:21" x14ac:dyDescent="0.25">
      <c r="B32" s="18">
        <v>29</v>
      </c>
      <c r="C32" s="2" t="s">
        <v>2</v>
      </c>
      <c r="D32" s="2" t="s">
        <v>35</v>
      </c>
      <c r="E32" s="2" t="s">
        <v>21</v>
      </c>
      <c r="F32" s="7">
        <f t="shared" si="6"/>
        <v>222.96719999999999</v>
      </c>
      <c r="G32" s="13">
        <v>2400</v>
      </c>
      <c r="H32" s="13">
        <v>12</v>
      </c>
      <c r="I32" s="2">
        <v>2016</v>
      </c>
      <c r="J32" s="2">
        <v>2021</v>
      </c>
      <c r="K32" s="2">
        <f t="shared" si="14"/>
        <v>5</v>
      </c>
      <c r="L32" s="2">
        <v>40</v>
      </c>
      <c r="M32" s="3">
        <v>0.05</v>
      </c>
      <c r="N32" s="6">
        <f t="shared" si="15"/>
        <v>2.375E-2</v>
      </c>
      <c r="O32" s="4">
        <v>800</v>
      </c>
      <c r="P32" s="4">
        <v>8500</v>
      </c>
      <c r="Q32" s="8">
        <f t="shared" si="0"/>
        <v>1895221.2</v>
      </c>
      <c r="R32" s="8">
        <f t="shared" si="1"/>
        <v>225057.51749999999</v>
      </c>
      <c r="S32" s="8">
        <f t="shared" si="2"/>
        <v>1670163.6824999999</v>
      </c>
      <c r="T32" s="16">
        <v>0.05</v>
      </c>
      <c r="U32" s="8">
        <f t="shared" si="5"/>
        <v>1586655.4983749997</v>
      </c>
    </row>
    <row r="33" spans="2:24" x14ac:dyDescent="0.25">
      <c r="B33" s="18">
        <v>30</v>
      </c>
      <c r="C33" s="2" t="s">
        <v>22</v>
      </c>
      <c r="D33" s="2" t="s">
        <v>35</v>
      </c>
      <c r="E33" s="2" t="s">
        <v>19</v>
      </c>
      <c r="F33" s="7">
        <f t="shared" si="6"/>
        <v>222.96719999999999</v>
      </c>
      <c r="G33" s="13">
        <v>2400</v>
      </c>
      <c r="H33" s="13">
        <v>12</v>
      </c>
      <c r="I33" s="2">
        <v>2016</v>
      </c>
      <c r="J33" s="2">
        <v>2021</v>
      </c>
      <c r="K33" s="2">
        <f t="shared" si="14"/>
        <v>5</v>
      </c>
      <c r="L33" s="2">
        <v>40</v>
      </c>
      <c r="M33" s="3">
        <v>0.05</v>
      </c>
      <c r="N33" s="6">
        <f t="shared" si="15"/>
        <v>2.375E-2</v>
      </c>
      <c r="O33" s="4">
        <v>800</v>
      </c>
      <c r="P33" s="4">
        <v>8500</v>
      </c>
      <c r="Q33" s="8">
        <f t="shared" si="0"/>
        <v>1895221.2</v>
      </c>
      <c r="R33" s="8">
        <f t="shared" si="1"/>
        <v>225057.51749999999</v>
      </c>
      <c r="S33" s="8">
        <f t="shared" si="2"/>
        <v>1670163.6824999999</v>
      </c>
      <c r="T33" s="16">
        <v>0.05</v>
      </c>
      <c r="U33" s="8">
        <f t="shared" si="5"/>
        <v>1586655.4983749997</v>
      </c>
    </row>
    <row r="34" spans="2:24" x14ac:dyDescent="0.25">
      <c r="B34" s="18">
        <v>31</v>
      </c>
      <c r="C34" s="2" t="s">
        <v>2</v>
      </c>
      <c r="D34" s="2" t="s">
        <v>35</v>
      </c>
      <c r="E34" s="2" t="s">
        <v>19</v>
      </c>
      <c r="F34" s="7">
        <f t="shared" si="6"/>
        <v>371.61200000000002</v>
      </c>
      <c r="G34" s="13">
        <v>4000</v>
      </c>
      <c r="H34" s="13">
        <v>12</v>
      </c>
      <c r="I34" s="2">
        <v>2016</v>
      </c>
      <c r="J34" s="2">
        <v>2021</v>
      </c>
      <c r="K34" s="2">
        <f t="shared" si="14"/>
        <v>5</v>
      </c>
      <c r="L34" s="2">
        <v>40</v>
      </c>
      <c r="M34" s="3">
        <v>0.05</v>
      </c>
      <c r="N34" s="6">
        <f t="shared" si="15"/>
        <v>2.375E-2</v>
      </c>
      <c r="O34" s="4">
        <v>800</v>
      </c>
      <c r="P34" s="4">
        <v>8500</v>
      </c>
      <c r="Q34" s="8">
        <f t="shared" si="0"/>
        <v>3158702</v>
      </c>
      <c r="R34" s="8">
        <f t="shared" si="1"/>
        <v>375095.86249999999</v>
      </c>
      <c r="S34" s="8">
        <f t="shared" si="2"/>
        <v>2783606.1375000002</v>
      </c>
      <c r="T34" s="16">
        <v>0.05</v>
      </c>
      <c r="U34" s="8">
        <f t="shared" si="5"/>
        <v>2644425.8306249999</v>
      </c>
    </row>
    <row r="35" spans="2:24" x14ac:dyDescent="0.25">
      <c r="B35" s="18">
        <v>32</v>
      </c>
      <c r="C35" s="2" t="s">
        <v>2</v>
      </c>
      <c r="D35" s="2" t="s">
        <v>13</v>
      </c>
      <c r="E35" s="2" t="s">
        <v>20</v>
      </c>
      <c r="F35" s="7">
        <f t="shared" si="6"/>
        <v>101.078464</v>
      </c>
      <c r="G35" s="13">
        <v>1088</v>
      </c>
      <c r="H35" s="13">
        <v>10</v>
      </c>
      <c r="I35" s="2">
        <v>2016</v>
      </c>
      <c r="J35" s="2">
        <v>2021</v>
      </c>
      <c r="K35" s="2">
        <f t="shared" si="14"/>
        <v>5</v>
      </c>
      <c r="L35" s="2">
        <v>60</v>
      </c>
      <c r="M35" s="3">
        <v>0.1</v>
      </c>
      <c r="N35" s="6">
        <f t="shared" si="15"/>
        <v>1.5000000000000001E-2</v>
      </c>
      <c r="O35" s="4">
        <v>1000</v>
      </c>
      <c r="P35" s="4">
        <v>10500</v>
      </c>
      <c r="Q35" s="8">
        <f t="shared" si="0"/>
        <v>1061323.872</v>
      </c>
      <c r="R35" s="8">
        <f t="shared" si="1"/>
        <v>79599.290399999998</v>
      </c>
      <c r="S35" s="8">
        <f t="shared" si="2"/>
        <v>981724.58159999992</v>
      </c>
      <c r="T35" s="16">
        <v>0.05</v>
      </c>
      <c r="U35" s="8">
        <f t="shared" si="5"/>
        <v>932638.35251999984</v>
      </c>
    </row>
    <row r="36" spans="2:24" x14ac:dyDescent="0.25">
      <c r="B36" s="18">
        <v>33</v>
      </c>
      <c r="C36" s="2" t="s">
        <v>2</v>
      </c>
      <c r="D36" s="2" t="s">
        <v>36</v>
      </c>
      <c r="E36" s="2" t="s">
        <v>19</v>
      </c>
      <c r="F36" s="7">
        <f t="shared" si="6"/>
        <v>579.71471999999994</v>
      </c>
      <c r="G36" s="13">
        <v>6240</v>
      </c>
      <c r="H36" s="13">
        <v>30</v>
      </c>
      <c r="I36" s="2">
        <v>2016</v>
      </c>
      <c r="J36" s="2">
        <v>2021</v>
      </c>
      <c r="K36" s="2">
        <f t="shared" si="14"/>
        <v>5</v>
      </c>
      <c r="L36" s="2">
        <v>40</v>
      </c>
      <c r="M36" s="3">
        <v>0.1</v>
      </c>
      <c r="N36" s="6">
        <f t="shared" si="15"/>
        <v>2.2499999999999999E-2</v>
      </c>
      <c r="O36" s="4">
        <v>800</v>
      </c>
      <c r="P36" s="4">
        <v>8500</v>
      </c>
      <c r="Q36" s="8">
        <f t="shared" si="0"/>
        <v>4927575.1199999992</v>
      </c>
      <c r="R36" s="8">
        <f t="shared" si="1"/>
        <v>554352.20099999988</v>
      </c>
      <c r="S36" s="8">
        <f t="shared" si="2"/>
        <v>4373222.9189999998</v>
      </c>
      <c r="T36" s="16">
        <v>0.05</v>
      </c>
      <c r="U36" s="8">
        <f t="shared" si="5"/>
        <v>4154561.7730499995</v>
      </c>
    </row>
    <row r="37" spans="2:24" x14ac:dyDescent="0.25">
      <c r="B37" s="18">
        <v>34</v>
      </c>
      <c r="C37" s="2" t="s">
        <v>2</v>
      </c>
      <c r="D37" s="2" t="s">
        <v>37</v>
      </c>
      <c r="E37" s="2" t="s">
        <v>19</v>
      </c>
      <c r="F37" s="7">
        <f t="shared" si="6"/>
        <v>579.71471999999994</v>
      </c>
      <c r="G37" s="13">
        <v>6240</v>
      </c>
      <c r="H37" s="13">
        <v>30</v>
      </c>
      <c r="I37" s="2">
        <v>2016</v>
      </c>
      <c r="J37" s="2">
        <v>2021</v>
      </c>
      <c r="K37" s="2">
        <f t="shared" si="14"/>
        <v>5</v>
      </c>
      <c r="L37" s="2">
        <v>40</v>
      </c>
      <c r="M37" s="3">
        <v>0.05</v>
      </c>
      <c r="N37" s="6">
        <f t="shared" si="15"/>
        <v>2.375E-2</v>
      </c>
      <c r="O37" s="4">
        <v>800</v>
      </c>
      <c r="P37" s="4">
        <v>8500</v>
      </c>
      <c r="Q37" s="8">
        <f t="shared" si="0"/>
        <v>4927575.1199999992</v>
      </c>
      <c r="R37" s="8">
        <f t="shared" si="1"/>
        <v>585149.54549999989</v>
      </c>
      <c r="S37" s="8">
        <f t="shared" si="2"/>
        <v>4342425.5744999992</v>
      </c>
      <c r="T37" s="16">
        <v>0.05</v>
      </c>
      <c r="U37" s="8">
        <f t="shared" si="5"/>
        <v>4125304.2957749991</v>
      </c>
    </row>
    <row r="38" spans="2:24" x14ac:dyDescent="0.25">
      <c r="B38" s="18">
        <v>35</v>
      </c>
      <c r="C38" s="2" t="s">
        <v>2</v>
      </c>
      <c r="D38" s="2" t="s">
        <v>38</v>
      </c>
      <c r="E38" s="2" t="s">
        <v>19</v>
      </c>
      <c r="F38" s="7">
        <f t="shared" si="6"/>
        <v>125.41905</v>
      </c>
      <c r="G38" s="13">
        <v>1350</v>
      </c>
      <c r="H38" s="13">
        <v>8</v>
      </c>
      <c r="I38" s="2">
        <v>2016</v>
      </c>
      <c r="J38" s="2">
        <v>2021</v>
      </c>
      <c r="K38" s="2">
        <f t="shared" si="14"/>
        <v>5</v>
      </c>
      <c r="L38" s="2">
        <v>40</v>
      </c>
      <c r="M38" s="3">
        <v>0.05</v>
      </c>
      <c r="N38" s="6">
        <f t="shared" si="15"/>
        <v>2.375E-2</v>
      </c>
      <c r="O38" s="4">
        <v>600</v>
      </c>
      <c r="P38" s="4">
        <v>6500</v>
      </c>
      <c r="Q38" s="8">
        <f t="shared" si="0"/>
        <v>815223.82499999995</v>
      </c>
      <c r="R38" s="8">
        <f t="shared" si="1"/>
        <v>96807.82921874999</v>
      </c>
      <c r="S38" s="8">
        <f t="shared" si="2"/>
        <v>718415.99578124995</v>
      </c>
      <c r="T38" s="16">
        <v>0.05</v>
      </c>
      <c r="U38" s="8">
        <f t="shared" si="5"/>
        <v>682495.19599218736</v>
      </c>
    </row>
    <row r="39" spans="2:24" x14ac:dyDescent="0.25">
      <c r="B39" s="18">
        <v>36</v>
      </c>
      <c r="C39" s="2" t="s">
        <v>22</v>
      </c>
      <c r="D39" s="2" t="s">
        <v>38</v>
      </c>
      <c r="E39" s="2" t="s">
        <v>19</v>
      </c>
      <c r="F39" s="7">
        <f t="shared" si="6"/>
        <v>125.41905</v>
      </c>
      <c r="G39" s="13">
        <v>1350</v>
      </c>
      <c r="H39" s="13">
        <v>8</v>
      </c>
      <c r="I39" s="2">
        <v>2016</v>
      </c>
      <c r="J39" s="2">
        <v>2021</v>
      </c>
      <c r="K39" s="2">
        <f t="shared" si="14"/>
        <v>5</v>
      </c>
      <c r="L39" s="2">
        <v>40</v>
      </c>
      <c r="M39" s="3">
        <v>0.05</v>
      </c>
      <c r="N39" s="6">
        <f t="shared" si="15"/>
        <v>2.375E-2</v>
      </c>
      <c r="O39" s="4">
        <v>600</v>
      </c>
      <c r="P39" s="4">
        <v>6500</v>
      </c>
      <c r="Q39" s="8">
        <f t="shared" si="0"/>
        <v>815223.82499999995</v>
      </c>
      <c r="R39" s="8">
        <f t="shared" si="1"/>
        <v>96807.82921874999</v>
      </c>
      <c r="S39" s="8">
        <f t="shared" si="2"/>
        <v>718415.99578124995</v>
      </c>
      <c r="T39" s="16">
        <v>0.05</v>
      </c>
      <c r="U39" s="8">
        <f t="shared" si="5"/>
        <v>682495.19599218736</v>
      </c>
    </row>
    <row r="40" spans="2:24" x14ac:dyDescent="0.25">
      <c r="B40" s="18">
        <v>37</v>
      </c>
      <c r="C40" s="2" t="s">
        <v>31</v>
      </c>
      <c r="D40" s="2" t="s">
        <v>38</v>
      </c>
      <c r="E40" s="2" t="s">
        <v>19</v>
      </c>
      <c r="F40" s="7">
        <f t="shared" si="6"/>
        <v>125.41905</v>
      </c>
      <c r="G40" s="13">
        <v>1350</v>
      </c>
      <c r="H40" s="13">
        <v>8</v>
      </c>
      <c r="I40" s="2">
        <v>2016</v>
      </c>
      <c r="J40" s="2">
        <v>2021</v>
      </c>
      <c r="K40" s="2">
        <f t="shared" si="14"/>
        <v>5</v>
      </c>
      <c r="L40" s="2">
        <v>40</v>
      </c>
      <c r="M40" s="3">
        <v>0.05</v>
      </c>
      <c r="N40" s="6">
        <f t="shared" si="15"/>
        <v>2.375E-2</v>
      </c>
      <c r="O40" s="4">
        <v>600</v>
      </c>
      <c r="P40" s="4">
        <v>6500</v>
      </c>
      <c r="Q40" s="8">
        <f t="shared" si="0"/>
        <v>815223.82499999995</v>
      </c>
      <c r="R40" s="8">
        <f t="shared" si="1"/>
        <v>96807.82921874999</v>
      </c>
      <c r="S40" s="8">
        <f t="shared" si="2"/>
        <v>718415.99578124995</v>
      </c>
      <c r="T40" s="16">
        <v>0.05</v>
      </c>
      <c r="U40" s="8">
        <f t="shared" si="5"/>
        <v>682495.19599218736</v>
      </c>
    </row>
    <row r="41" spans="2:24" x14ac:dyDescent="0.25">
      <c r="B41" s="18">
        <v>38</v>
      </c>
      <c r="C41" s="2" t="s">
        <v>39</v>
      </c>
      <c r="D41" s="2" t="s">
        <v>38</v>
      </c>
      <c r="E41" s="2" t="s">
        <v>19</v>
      </c>
      <c r="F41" s="7">
        <f t="shared" si="6"/>
        <v>125.41905</v>
      </c>
      <c r="G41" s="13">
        <v>1350</v>
      </c>
      <c r="H41" s="13">
        <v>8</v>
      </c>
      <c r="I41" s="2">
        <v>2016</v>
      </c>
      <c r="J41" s="2">
        <v>2021</v>
      </c>
      <c r="K41" s="2">
        <f t="shared" si="14"/>
        <v>5</v>
      </c>
      <c r="L41" s="2">
        <v>40</v>
      </c>
      <c r="M41" s="3">
        <v>0.05</v>
      </c>
      <c r="N41" s="6">
        <f t="shared" si="15"/>
        <v>2.375E-2</v>
      </c>
      <c r="O41" s="4">
        <v>600</v>
      </c>
      <c r="P41" s="4">
        <v>6500</v>
      </c>
      <c r="Q41" s="8">
        <f t="shared" si="0"/>
        <v>815223.82499999995</v>
      </c>
      <c r="R41" s="8">
        <f t="shared" si="1"/>
        <v>96807.82921874999</v>
      </c>
      <c r="S41" s="8">
        <f t="shared" si="2"/>
        <v>718415.99578124995</v>
      </c>
      <c r="T41" s="16">
        <v>0.05</v>
      </c>
      <c r="U41" s="8">
        <f t="shared" si="5"/>
        <v>682495.19599218736</v>
      </c>
    </row>
    <row r="42" spans="2:24" x14ac:dyDescent="0.25">
      <c r="B42" s="18">
        <v>39</v>
      </c>
      <c r="C42" s="2" t="s">
        <v>40</v>
      </c>
      <c r="D42" s="2" t="s">
        <v>38</v>
      </c>
      <c r="E42" s="2" t="s">
        <v>19</v>
      </c>
      <c r="F42" s="7">
        <f t="shared" si="6"/>
        <v>125.41905</v>
      </c>
      <c r="G42" s="13">
        <v>1350</v>
      </c>
      <c r="H42" s="13">
        <v>8</v>
      </c>
      <c r="I42" s="2">
        <v>2016</v>
      </c>
      <c r="J42" s="2">
        <v>2021</v>
      </c>
      <c r="K42" s="2">
        <f t="shared" ref="K42" si="16">J42-I42</f>
        <v>5</v>
      </c>
      <c r="L42" s="2">
        <v>40</v>
      </c>
      <c r="M42" s="3">
        <v>0.05</v>
      </c>
      <c r="N42" s="6">
        <f t="shared" ref="N42" si="17">(1-M42)/L42</f>
        <v>2.375E-2</v>
      </c>
      <c r="O42" s="4">
        <v>600</v>
      </c>
      <c r="P42" s="4">
        <v>6500</v>
      </c>
      <c r="Q42" s="8">
        <f>P42*F42</f>
        <v>815223.82499999995</v>
      </c>
      <c r="R42" s="8">
        <f>Q42*N42*K42</f>
        <v>96807.82921874999</v>
      </c>
      <c r="S42" s="8">
        <f>MAX(Q42-R42,0)</f>
        <v>718415.99578124995</v>
      </c>
      <c r="T42" s="16">
        <v>0.05</v>
      </c>
      <c r="U42" s="8">
        <f t="shared" si="5"/>
        <v>682495.19599218736</v>
      </c>
    </row>
    <row r="43" spans="2:24" x14ac:dyDescent="0.25">
      <c r="B43" s="14" t="s">
        <v>7</v>
      </c>
      <c r="C43" s="14"/>
      <c r="D43" s="14"/>
      <c r="E43" s="14"/>
      <c r="F43" s="23">
        <f>SUM(F4:F42)</f>
        <v>12370.870576999998</v>
      </c>
      <c r="G43" s="24">
        <f>SUM(G4:G42)</f>
        <v>133159</v>
      </c>
      <c r="H43" s="11"/>
      <c r="I43" s="14"/>
      <c r="J43" s="14"/>
      <c r="K43" s="14"/>
      <c r="L43" s="14"/>
      <c r="M43" s="14"/>
      <c r="N43" s="14"/>
      <c r="O43" s="14"/>
      <c r="P43" s="12"/>
      <c r="Q43" s="9">
        <f>SUM(Q4:Q42)</f>
        <v>100028149.13350002</v>
      </c>
      <c r="R43" s="9"/>
      <c r="S43" s="9">
        <f>SUM(S4:S42)</f>
        <v>88519318.816096857</v>
      </c>
      <c r="T43" s="9"/>
      <c r="U43" s="9">
        <f>SUM(U4:U42)</f>
        <v>84093352.875292018</v>
      </c>
    </row>
    <row r="44" spans="2:24" x14ac:dyDescent="0.25">
      <c r="B44" s="15" t="s">
        <v>15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0"/>
      <c r="W44" s="5"/>
      <c r="X44" s="5"/>
    </row>
    <row r="45" spans="2:24" x14ac:dyDescent="0.25">
      <c r="B45" s="15" t="s">
        <v>16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2:24" x14ac:dyDescent="0.25">
      <c r="B46" s="15" t="s">
        <v>50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2:24" x14ac:dyDescent="0.25">
      <c r="B47" s="15" t="s">
        <v>51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</sheetData>
  <mergeCells count="7">
    <mergeCell ref="B47:U47"/>
    <mergeCell ref="B2:U2"/>
    <mergeCell ref="B43:E43"/>
    <mergeCell ref="I43:O43"/>
    <mergeCell ref="B45:U45"/>
    <mergeCell ref="B46:U46"/>
    <mergeCell ref="B44:U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dcterms:created xsi:type="dcterms:W3CDTF">2021-09-16T11:33:35Z</dcterms:created>
  <dcterms:modified xsi:type="dcterms:W3CDTF">2022-01-05T16:53:20Z</dcterms:modified>
</cp:coreProperties>
</file>