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13665E0C-8365-47EF-830E-82B43864D3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&amp;M Valuation" sheetId="2" r:id="rId1"/>
    <sheet name="Sheet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L8" i="2" l="1"/>
  <c r="K8" i="2"/>
  <c r="N6" i="2"/>
  <c r="N7" i="2"/>
  <c r="J6" i="2"/>
  <c r="J7" i="2"/>
  <c r="G7" i="2"/>
  <c r="G6" i="2"/>
  <c r="O7" i="2" l="1"/>
  <c r="P7" i="2" s="1"/>
  <c r="R7" i="2" s="1"/>
  <c r="O6" i="2"/>
  <c r="P6" i="2" s="1"/>
  <c r="R6" i="2" s="1"/>
  <c r="N5" i="2"/>
  <c r="N8" i="2" s="1"/>
  <c r="J5" i="2"/>
  <c r="O5" i="2" l="1"/>
  <c r="P5" i="2" l="1"/>
  <c r="O8" i="2"/>
  <c r="R5" i="2" l="1"/>
  <c r="R8" i="2" s="1"/>
  <c r="P8" i="2"/>
</calcChain>
</file>

<file path=xl/sharedStrings.xml><?xml version="1.0" encoding="utf-8"?>
<sst xmlns="http://schemas.openxmlformats.org/spreadsheetml/2006/main" count="34" uniqueCount="30">
  <si>
    <t xml:space="preserve">Sr. no </t>
  </si>
  <si>
    <t>Asset description</t>
  </si>
  <si>
    <t xml:space="preserve">Date of Capitalization </t>
  </si>
  <si>
    <t>Date of Valuation</t>
  </si>
  <si>
    <t xml:space="preserve">Salvage Value </t>
  </si>
  <si>
    <t xml:space="preserve">Depreciation factor </t>
  </si>
  <si>
    <t xml:space="preserve">Cost of Capitalization </t>
  </si>
  <si>
    <t>% Inflation</t>
  </si>
  <si>
    <r>
      <t xml:space="preserve">Operational Life Consumed                    </t>
    </r>
    <r>
      <rPr>
        <i/>
        <sz val="11"/>
        <color theme="1"/>
        <rFont val="Calibri"/>
        <family val="2"/>
        <scheme val="minor"/>
      </rPr>
      <t>(yrs)</t>
    </r>
  </si>
  <si>
    <r>
      <t xml:space="preserve">Estimated Economic life of the Assets                                     </t>
    </r>
    <r>
      <rPr>
        <i/>
        <sz val="11"/>
        <color theme="1"/>
        <rFont val="Calibri"/>
        <family val="2"/>
        <scheme val="minor"/>
      </rPr>
      <t>(Years)</t>
    </r>
  </si>
  <si>
    <r>
      <t xml:space="preserve">Net Block as on </t>
    </r>
    <r>
      <rPr>
        <i/>
        <sz val="11"/>
        <color theme="1"/>
        <rFont val="Calibri"/>
        <family val="2"/>
        <scheme val="minor"/>
      </rPr>
      <t>(31.01.21)</t>
    </r>
  </si>
  <si>
    <r>
      <t xml:space="preserve">Estimated Reproduction Cost of the Asset                                                                    </t>
    </r>
    <r>
      <rPr>
        <i/>
        <sz val="11"/>
        <color theme="1"/>
        <rFont val="Calibri"/>
        <family val="2"/>
        <scheme val="minor"/>
      </rPr>
      <t>(as per CCI)</t>
    </r>
  </si>
  <si>
    <t>Total Depreciation</t>
  </si>
  <si>
    <t>Net Depreciated Value</t>
  </si>
  <si>
    <t>Obsolescence Factor</t>
  </si>
  <si>
    <t>Current Depreciated Replacement Value</t>
  </si>
  <si>
    <t>TOTAL</t>
  </si>
  <si>
    <t>QTY.</t>
  </si>
  <si>
    <t>--</t>
  </si>
  <si>
    <t>Nav Bharat Motor 8.3 Hps</t>
  </si>
  <si>
    <t>Rolling Horse Motor 100 Hp</t>
  </si>
  <si>
    <t>Power Tubonet Machine</t>
  </si>
  <si>
    <t>Calendar Year</t>
  </si>
  <si>
    <t>Index</t>
  </si>
  <si>
    <t>as per zaid</t>
  </si>
  <si>
    <t>VALUATION OF PLANT AND MACHINERY CAPITALIZED IN  |  M/S. RAM RAJ FLOUR MILL | LAKSAR ROAD, MUSTAFABAD (PADARTHA) HARIDWAR, UTTARAKHAND</t>
  </si>
  <si>
    <t>Notes:</t>
  </si>
  <si>
    <t>1. All the machines are found to be Placed in the flour mill building  of M/s Ram Raj Flour mill,  Laksar Road, Mustafabad (Padartha) Haridwar, Uttarakhand</t>
  </si>
  <si>
    <t xml:space="preserve">3. Due to Large bushes around the building housing the machines  we were not available to inspect the machines closely </t>
  </si>
  <si>
    <t>2.All the machines were average in condition as per the visual observation from a distance  but are non operational from last 05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</si>
</sst>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_ [$₹-4009]\ * #,##0_ ;_ [$₹-4009]\ * \-#,##0_ ;_ [$₹-4009]\ * &quot;-&quot;??_ ;_ @_ "/>
    <numFmt numFmtId="166" formatCode="0.00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0549E"/>
        <bgColor indexed="64"/>
      </patternFill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horizontal="center" vertical="center" wrapText="1"/>
    </xf>
    <xf numFmtId="44" fontId="1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1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44" fontId="6" fillId="0" borderId="1" xfId="1" quotePrefix="1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/>
    <xf numFmtId="44" fontId="1" fillId="0" borderId="1" xfId="0" applyNumberFormat="1" applyFont="1" applyBorder="1"/>
    <xf numFmtId="164" fontId="1" fillId="0" borderId="1" xfId="0" applyNumberFormat="1" applyFont="1" applyBorder="1"/>
    <xf numFmtId="164" fontId="6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/>
    <xf numFmtId="0" fontId="0" fillId="4" borderId="0" xfId="0" applyFill="1"/>
    <xf numFmtId="0" fontId="7" fillId="5" borderId="5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167" fontId="6" fillId="0" borderId="1" xfId="2" applyNumberFormat="1" applyFont="1" applyBorder="1" applyAlignment="1">
      <alignment horizontal="center" vertical="center"/>
    </xf>
    <xf numFmtId="10" fontId="0" fillId="0" borderId="0" xfId="0" applyNumberFormat="1"/>
    <xf numFmtId="2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</cellXfs>
  <cellStyles count="5">
    <cellStyle name="Currency" xfId="1" builtinId="4"/>
    <cellStyle name="Currency 2" xfId="3" xr:uid="{00000000-0005-0000-0000-000001000000}"/>
    <cellStyle name="Normal" xfId="0" builtinId="0"/>
    <cellStyle name="Normal 4" xfId="4" xr:uid="{00000000-0005-0000-0000-000003000000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15"/>
  <sheetViews>
    <sheetView tabSelected="1" zoomScale="70" zoomScaleNormal="70" workbookViewId="0">
      <selection activeCell="H7" sqref="H7"/>
    </sheetView>
  </sheetViews>
  <sheetFormatPr defaultRowHeight="15" x14ac:dyDescent="0.25"/>
  <cols>
    <col min="3" max="3" width="27" bestFit="1" customWidth="1"/>
    <col min="4" max="4" width="9" style="14" customWidth="1"/>
    <col min="5" max="5" width="13.28515625" customWidth="1"/>
    <col min="6" max="6" width="12.42578125" bestFit="1" customWidth="1"/>
    <col min="7" max="7" width="14.7109375" customWidth="1"/>
    <col min="8" max="8" width="12.5703125" customWidth="1"/>
    <col min="9" max="9" width="11.7109375" customWidth="1"/>
    <col min="10" max="10" width="13" customWidth="1"/>
    <col min="11" max="11" width="19.85546875" customWidth="1"/>
    <col min="12" max="12" width="19.5703125" customWidth="1"/>
    <col min="13" max="13" width="9.140625" customWidth="1"/>
    <col min="14" max="14" width="20.7109375" customWidth="1"/>
    <col min="15" max="15" width="18" customWidth="1"/>
    <col min="16" max="16" width="20.7109375" bestFit="1" customWidth="1"/>
    <col min="17" max="17" width="19.42578125" customWidth="1"/>
    <col min="18" max="18" width="20.28515625" bestFit="1" customWidth="1"/>
  </cols>
  <sheetData>
    <row r="3" spans="2:18" ht="15.75" x14ac:dyDescent="0.25">
      <c r="B3" s="30" t="s">
        <v>25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2:18" ht="75" x14ac:dyDescent="0.25">
      <c r="B4" s="1" t="s">
        <v>0</v>
      </c>
      <c r="C4" s="1" t="s">
        <v>1</v>
      </c>
      <c r="D4" s="1" t="s">
        <v>17</v>
      </c>
      <c r="E4" s="1" t="s">
        <v>2</v>
      </c>
      <c r="F4" s="1" t="s">
        <v>3</v>
      </c>
      <c r="G4" s="2" t="s">
        <v>8</v>
      </c>
      <c r="H4" s="1" t="s">
        <v>9</v>
      </c>
      <c r="I4" s="1" t="s">
        <v>4</v>
      </c>
      <c r="J4" s="3" t="s">
        <v>5</v>
      </c>
      <c r="K4" s="1" t="s">
        <v>6</v>
      </c>
      <c r="L4" s="1" t="s">
        <v>10</v>
      </c>
      <c r="M4" s="1" t="s">
        <v>7</v>
      </c>
      <c r="N4" s="4" t="s">
        <v>11</v>
      </c>
      <c r="O4" s="5" t="s">
        <v>12</v>
      </c>
      <c r="P4" s="5" t="s">
        <v>13</v>
      </c>
      <c r="Q4" s="6" t="s">
        <v>14</v>
      </c>
      <c r="R4" s="5" t="s">
        <v>15</v>
      </c>
    </row>
    <row r="5" spans="2:18" x14ac:dyDescent="0.25">
      <c r="B5" s="7">
        <v>1</v>
      </c>
      <c r="C5" s="8" t="s">
        <v>19</v>
      </c>
      <c r="D5" s="13">
        <v>4</v>
      </c>
      <c r="E5" s="9">
        <v>41010</v>
      </c>
      <c r="F5" s="9">
        <v>44558</v>
      </c>
      <c r="G5" s="10">
        <f>(F5-E5)/(EDATE(F5,12)-F5)</f>
        <v>9.7205479452054799</v>
      </c>
      <c r="H5" s="7">
        <v>10</v>
      </c>
      <c r="I5" s="11">
        <v>0.05</v>
      </c>
      <c r="J5" s="12">
        <f t="shared" ref="J5:J7" si="0">(1-I5)/H5</f>
        <v>9.5000000000000001E-2</v>
      </c>
      <c r="K5" s="20">
        <v>229000</v>
      </c>
      <c r="L5" s="15" t="s">
        <v>18</v>
      </c>
      <c r="M5" s="27">
        <v>0.188</v>
      </c>
      <c r="N5" s="21">
        <f>K5*(1+M5)</f>
        <v>272052</v>
      </c>
      <c r="O5" s="21">
        <f t="shared" ref="O5:O7" si="1">N5*J5*G5</f>
        <v>251226.97841095889</v>
      </c>
      <c r="P5" s="21">
        <f>MAX(N5-O5,0)</f>
        <v>20825.021589041105</v>
      </c>
      <c r="Q5" s="11">
        <v>0.15</v>
      </c>
      <c r="R5" s="21">
        <f>IF(K5=0,0,IF(P5&lt;=I5*K5,I5*K5,P5*(1-Q5)))</f>
        <v>17701.268350684939</v>
      </c>
    </row>
    <row r="6" spans="2:18" x14ac:dyDescent="0.25">
      <c r="B6" s="7">
        <v>2</v>
      </c>
      <c r="C6" s="8" t="s">
        <v>20</v>
      </c>
      <c r="D6" s="13">
        <v>1</v>
      </c>
      <c r="E6" s="9">
        <v>41010</v>
      </c>
      <c r="F6" s="9">
        <v>44558</v>
      </c>
      <c r="G6" s="10">
        <f t="shared" ref="G6:G7" si="2">(F6-E6)/(EDATE(F6,12)-F6)</f>
        <v>9.7205479452054799</v>
      </c>
      <c r="H6" s="7">
        <v>10</v>
      </c>
      <c r="I6" s="11">
        <v>0.05</v>
      </c>
      <c r="J6" s="12">
        <f t="shared" si="0"/>
        <v>9.5000000000000001E-2</v>
      </c>
      <c r="K6" s="20">
        <v>382000</v>
      </c>
      <c r="L6" s="15" t="s">
        <v>18</v>
      </c>
      <c r="M6" s="27">
        <v>0.188</v>
      </c>
      <c r="N6" s="21">
        <f t="shared" ref="N6:N7" si="3">K6*(1+M6)</f>
        <v>453816</v>
      </c>
      <c r="O6" s="21">
        <f t="shared" si="1"/>
        <v>419077.31769863021</v>
      </c>
      <c r="P6" s="21">
        <f t="shared" ref="P6:P7" si="4">MAX(N6-O6,0)</f>
        <v>34738.682301369787</v>
      </c>
      <c r="Q6" s="11">
        <v>0.15</v>
      </c>
      <c r="R6" s="21">
        <f t="shared" ref="R6:R7" si="5">IF(K6=0,0,IF(P6&lt;=I6*K6,I6*K6,P6*(1-Q6)))</f>
        <v>29527.879956164317</v>
      </c>
    </row>
    <row r="7" spans="2:18" x14ac:dyDescent="0.25">
      <c r="B7" s="7">
        <v>3</v>
      </c>
      <c r="C7" s="16" t="s">
        <v>21</v>
      </c>
      <c r="D7" s="13">
        <v>1</v>
      </c>
      <c r="E7" s="9">
        <v>41010</v>
      </c>
      <c r="F7" s="9">
        <v>44558</v>
      </c>
      <c r="G7" s="10">
        <f t="shared" si="2"/>
        <v>9.7205479452054799</v>
      </c>
      <c r="H7" s="7">
        <v>10</v>
      </c>
      <c r="I7" s="11">
        <v>0.05</v>
      </c>
      <c r="J7" s="12">
        <f t="shared" si="0"/>
        <v>9.5000000000000001E-2</v>
      </c>
      <c r="K7" s="20">
        <v>570000</v>
      </c>
      <c r="L7" s="15" t="s">
        <v>18</v>
      </c>
      <c r="M7" s="27">
        <v>-0.157</v>
      </c>
      <c r="N7" s="21">
        <f t="shared" si="3"/>
        <v>480510</v>
      </c>
      <c r="O7" s="21">
        <f t="shared" si="1"/>
        <v>443727.94684931508</v>
      </c>
      <c r="P7" s="21">
        <f t="shared" si="4"/>
        <v>36782.053150684922</v>
      </c>
      <c r="Q7" s="11">
        <v>0.15</v>
      </c>
      <c r="R7" s="21">
        <f t="shared" si="5"/>
        <v>31264.745178082183</v>
      </c>
    </row>
    <row r="8" spans="2:18" x14ac:dyDescent="0.25">
      <c r="B8" s="31" t="s">
        <v>16</v>
      </c>
      <c r="C8" s="32"/>
      <c r="D8" s="32"/>
      <c r="E8" s="32"/>
      <c r="F8" s="32"/>
      <c r="G8" s="32"/>
      <c r="H8" s="32"/>
      <c r="I8" s="32"/>
      <c r="J8" s="33"/>
      <c r="K8" s="19">
        <f>SUM(K5:K7)</f>
        <v>1181000</v>
      </c>
      <c r="L8" s="18">
        <f>SUM(L5:L7)</f>
        <v>0</v>
      </c>
      <c r="M8" s="17"/>
      <c r="N8" s="19">
        <f>SUM(N5:N7)</f>
        <v>1206378</v>
      </c>
      <c r="O8" s="19">
        <f>SUM(O5:O7)</f>
        <v>1114032.2429589042</v>
      </c>
      <c r="P8" s="22">
        <f>SUM(P5:P7)</f>
        <v>92345.757041095814</v>
      </c>
      <c r="Q8" s="17"/>
      <c r="R8" s="22">
        <f>SUM(R5:R7)</f>
        <v>78493.893484931439</v>
      </c>
    </row>
    <row r="9" spans="2:18" x14ac:dyDescent="0.25">
      <c r="B9" s="34" t="s">
        <v>26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2:18" ht="33.75" customHeight="1" x14ac:dyDescent="0.25">
      <c r="B10" s="35" t="s">
        <v>27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2:18" ht="34.5" customHeight="1" x14ac:dyDescent="0.25">
      <c r="B11" s="35" t="s">
        <v>29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2:18" ht="17.25" customHeight="1" x14ac:dyDescent="0.25">
      <c r="B12" s="35" t="s">
        <v>28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5" spans="2:18" x14ac:dyDescent="0.25">
      <c r="H15" t="s">
        <v>24</v>
      </c>
    </row>
  </sheetData>
  <mergeCells count="6">
    <mergeCell ref="B12:R12"/>
    <mergeCell ref="B3:R3"/>
    <mergeCell ref="B8:J8"/>
    <mergeCell ref="B9:R9"/>
    <mergeCell ref="B10:R10"/>
    <mergeCell ref="B11:R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CD0AD-776A-4F4B-9400-0F6816AF6660}">
  <dimension ref="C5:O16"/>
  <sheetViews>
    <sheetView topLeftCell="A4" workbookViewId="0">
      <selection activeCell="L16" sqref="L16"/>
    </sheetView>
  </sheetViews>
  <sheetFormatPr defaultRowHeight="15" x14ac:dyDescent="0.25"/>
  <cols>
    <col min="3" max="3" width="11.140625" customWidth="1"/>
    <col min="4" max="4" width="10.28515625" customWidth="1"/>
    <col min="15" max="15" width="10.140625" bestFit="1" customWidth="1"/>
  </cols>
  <sheetData>
    <row r="5" spans="3:15" ht="15.75" thickBot="1" x14ac:dyDescent="0.3">
      <c r="C5" s="23"/>
      <c r="D5" s="23"/>
    </row>
    <row r="6" spans="3:15" ht="30.75" thickBot="1" x14ac:dyDescent="0.3">
      <c r="C6" s="24" t="s">
        <v>22</v>
      </c>
      <c r="D6" s="24" t="s">
        <v>23</v>
      </c>
      <c r="H6" s="23"/>
      <c r="I6" s="23"/>
    </row>
    <row r="7" spans="3:15" ht="30.75" thickBot="1" x14ac:dyDescent="0.3">
      <c r="C7" s="25">
        <v>2020</v>
      </c>
      <c r="D7" s="26">
        <v>118.8</v>
      </c>
      <c r="H7" s="24" t="s">
        <v>22</v>
      </c>
      <c r="I7" s="24" t="s">
        <v>23</v>
      </c>
    </row>
    <row r="8" spans="3:15" ht="15.75" thickBot="1" x14ac:dyDescent="0.3">
      <c r="C8" s="25">
        <v>2019</v>
      </c>
      <c r="D8" s="26">
        <v>120</v>
      </c>
      <c r="H8" s="25">
        <v>2020</v>
      </c>
      <c r="I8" s="26">
        <v>84.3</v>
      </c>
    </row>
    <row r="9" spans="3:15" ht="15.75" thickBot="1" x14ac:dyDescent="0.3">
      <c r="C9" s="25">
        <v>2018</v>
      </c>
      <c r="D9" s="26">
        <v>116.8</v>
      </c>
      <c r="H9" s="25">
        <v>2019</v>
      </c>
      <c r="I9" s="26">
        <v>86.3</v>
      </c>
    </row>
    <row r="10" spans="3:15" ht="15.75" thickBot="1" x14ac:dyDescent="0.3">
      <c r="C10" s="25">
        <v>2017</v>
      </c>
      <c r="D10" s="26">
        <v>105.1</v>
      </c>
      <c r="H10" s="25">
        <v>2018</v>
      </c>
      <c r="I10" s="26">
        <v>88.1</v>
      </c>
    </row>
    <row r="11" spans="3:15" ht="15.75" thickBot="1" x14ac:dyDescent="0.3">
      <c r="C11" s="25">
        <v>2016</v>
      </c>
      <c r="D11" s="26">
        <v>100.1</v>
      </c>
      <c r="H11" s="25">
        <v>2017</v>
      </c>
      <c r="I11" s="26">
        <v>89.7</v>
      </c>
    </row>
    <row r="12" spans="3:15" ht="15.75" thickBot="1" x14ac:dyDescent="0.3">
      <c r="C12" s="25">
        <v>2015</v>
      </c>
      <c r="D12" s="26">
        <v>99.4</v>
      </c>
      <c r="H12" s="25">
        <v>2016</v>
      </c>
      <c r="I12" s="26">
        <v>94.5</v>
      </c>
    </row>
    <row r="13" spans="3:15" ht="15.75" thickBot="1" x14ac:dyDescent="0.3">
      <c r="C13" s="25">
        <v>2014</v>
      </c>
      <c r="D13" s="26">
        <v>100.1</v>
      </c>
      <c r="H13" s="25">
        <v>2015</v>
      </c>
      <c r="I13" s="26">
        <v>101.8</v>
      </c>
    </row>
    <row r="14" spans="3:15" ht="15.75" thickBot="1" x14ac:dyDescent="0.3">
      <c r="C14" s="25">
        <v>2013</v>
      </c>
      <c r="D14" s="26">
        <v>100.1</v>
      </c>
      <c r="H14" s="25">
        <v>2014</v>
      </c>
      <c r="I14" s="26">
        <v>100.8</v>
      </c>
      <c r="O14" s="29"/>
    </row>
    <row r="15" spans="3:15" ht="15.75" thickBot="1" x14ac:dyDescent="0.3">
      <c r="C15" s="25">
        <v>2012</v>
      </c>
      <c r="D15" s="23"/>
      <c r="H15" s="25">
        <v>2013</v>
      </c>
      <c r="I15" s="26">
        <v>100.6</v>
      </c>
    </row>
    <row r="16" spans="3:15" ht="15.75" thickBot="1" x14ac:dyDescent="0.3">
      <c r="H16" s="25">
        <v>2012</v>
      </c>
      <c r="I16" s="23"/>
      <c r="L16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P&amp;M Valuation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2021-12-29T05:38:44Z</dcterms:modified>
</cp:coreProperties>
</file>