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gineer1\Downloads\"/>
    </mc:Choice>
  </mc:AlternateContent>
  <bookViews>
    <workbookView showHorizontalScroll="0" showVerticalScroll="0" showSheetTabs="0" xWindow="0" yWindow="0" windowWidth="21600" windowHeight="9135"/>
  </bookViews>
  <sheets>
    <sheet name="Sheet1" sheetId="1" r:id="rId1"/>
  </sheets>
  <definedNames>
    <definedName name="_xlnm.Print_Area" localSheetId="0">Sheet1!$B$1:$S$47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42" i="1" l="1"/>
  <c r="M42" i="1" s="1"/>
  <c r="M8" i="1"/>
  <c r="M12" i="1"/>
  <c r="M16" i="1"/>
  <c r="M20" i="1"/>
  <c r="M24" i="1"/>
  <c r="M28" i="1"/>
  <c r="M32" i="1"/>
  <c r="M36" i="1"/>
  <c r="M40" i="1"/>
  <c r="M4"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M5" i="1"/>
  <c r="M6" i="1"/>
  <c r="M7" i="1"/>
  <c r="M9" i="1"/>
  <c r="M10" i="1"/>
  <c r="M11" i="1"/>
  <c r="M13" i="1"/>
  <c r="M14" i="1"/>
  <c r="M15" i="1"/>
  <c r="M17" i="1"/>
  <c r="M18" i="1"/>
  <c r="M19" i="1"/>
  <c r="M21" i="1"/>
  <c r="M22" i="1"/>
  <c r="M23" i="1"/>
  <c r="M25" i="1"/>
  <c r="M26" i="1"/>
  <c r="M27" i="1"/>
  <c r="M29" i="1"/>
  <c r="M30" i="1"/>
  <c r="M31" i="1"/>
  <c r="M33" i="1"/>
  <c r="M34" i="1"/>
  <c r="M35" i="1"/>
  <c r="M37" i="1"/>
  <c r="M38" i="1"/>
  <c r="M39" i="1"/>
  <c r="M41" i="1"/>
  <c r="F43" i="1"/>
  <c r="J4" i="1" l="1"/>
  <c r="J42" i="1" l="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P26" i="1" l="1"/>
  <c r="Q26" i="1" s="1"/>
  <c r="S26" i="1" s="1"/>
  <c r="P28" i="1"/>
  <c r="Q28" i="1" s="1"/>
  <c r="S28" i="1" s="1"/>
  <c r="P30" i="1"/>
  <c r="Q30" i="1" s="1"/>
  <c r="S30" i="1" s="1"/>
  <c r="P32" i="1"/>
  <c r="Q32" i="1" s="1"/>
  <c r="S32" i="1" s="1"/>
  <c r="P34" i="1"/>
  <c r="Q34" i="1" s="1"/>
  <c r="S34" i="1" s="1"/>
  <c r="P36" i="1"/>
  <c r="Q36" i="1" s="1"/>
  <c r="S36" i="1" s="1"/>
  <c r="P38" i="1"/>
  <c r="Q38" i="1" s="1"/>
  <c r="S38" i="1" s="1"/>
  <c r="P40" i="1"/>
  <c r="Q40" i="1" s="1"/>
  <c r="S40" i="1" s="1"/>
  <c r="P42" i="1"/>
  <c r="Q42" i="1" s="1"/>
  <c r="S42" i="1" s="1"/>
  <c r="O43" i="1"/>
  <c r="P25" i="1"/>
  <c r="Q25" i="1" s="1"/>
  <c r="S25" i="1" s="1"/>
  <c r="P27" i="1"/>
  <c r="Q27" i="1" s="1"/>
  <c r="S27" i="1" s="1"/>
  <c r="P29" i="1"/>
  <c r="Q29" i="1" s="1"/>
  <c r="S29" i="1" s="1"/>
  <c r="P31" i="1"/>
  <c r="Q31" i="1" s="1"/>
  <c r="S31" i="1" s="1"/>
  <c r="P33" i="1"/>
  <c r="Q33" i="1" s="1"/>
  <c r="S33" i="1" s="1"/>
  <c r="P35" i="1"/>
  <c r="Q35" i="1" s="1"/>
  <c r="S35" i="1" s="1"/>
  <c r="P37" i="1"/>
  <c r="Q37" i="1" s="1"/>
  <c r="S37" i="1" s="1"/>
  <c r="P39" i="1"/>
  <c r="Q39" i="1" s="1"/>
  <c r="S39" i="1" s="1"/>
  <c r="P41" i="1"/>
  <c r="Q41" i="1" s="1"/>
  <c r="S41" i="1" s="1"/>
  <c r="P24" i="1"/>
  <c r="Q24" i="1" s="1"/>
  <c r="S24" i="1" s="1"/>
  <c r="P22" i="1"/>
  <c r="Q22" i="1" s="1"/>
  <c r="S22" i="1" s="1"/>
  <c r="P14" i="1"/>
  <c r="Q14" i="1" s="1"/>
  <c r="S14" i="1" s="1"/>
  <c r="P15" i="1"/>
  <c r="Q15" i="1" s="1"/>
  <c r="S15" i="1" s="1"/>
  <c r="P19" i="1"/>
  <c r="Q19" i="1" s="1"/>
  <c r="S19" i="1" s="1"/>
  <c r="P23" i="1"/>
  <c r="Q23" i="1" s="1"/>
  <c r="S23" i="1" s="1"/>
  <c r="P13" i="1"/>
  <c r="Q13" i="1" s="1"/>
  <c r="S13" i="1" s="1"/>
  <c r="P17" i="1"/>
  <c r="Q17" i="1" s="1"/>
  <c r="S17" i="1" s="1"/>
  <c r="P21" i="1"/>
  <c r="Q21" i="1" s="1"/>
  <c r="S21" i="1" s="1"/>
  <c r="P16" i="1"/>
  <c r="Q16" i="1" s="1"/>
  <c r="S16" i="1" s="1"/>
  <c r="P18" i="1"/>
  <c r="Q18" i="1" s="1"/>
  <c r="S18" i="1" s="1"/>
  <c r="P20" i="1"/>
  <c r="Q20" i="1" s="1"/>
  <c r="S20" i="1" s="1"/>
  <c r="J12" i="1"/>
  <c r="J11" i="1"/>
  <c r="J10" i="1"/>
  <c r="J9" i="1"/>
  <c r="J8" i="1"/>
  <c r="J7" i="1"/>
  <c r="J6" i="1"/>
  <c r="J5" i="1"/>
  <c r="P7" i="1" l="1"/>
  <c r="Q7" i="1" s="1"/>
  <c r="S7" i="1" s="1"/>
  <c r="P11" i="1"/>
  <c r="Q11" i="1" s="1"/>
  <c r="S11" i="1" s="1"/>
  <c r="P9" i="1"/>
  <c r="Q9" i="1" s="1"/>
  <c r="S9" i="1" s="1"/>
  <c r="P12" i="1"/>
  <c r="Q12" i="1" s="1"/>
  <c r="S12" i="1" s="1"/>
  <c r="P8" i="1"/>
  <c r="Q8" i="1" s="1"/>
  <c r="S8" i="1" s="1"/>
  <c r="P10" i="1"/>
  <c r="Q10" i="1" s="1"/>
  <c r="S10" i="1" s="1"/>
  <c r="P6" i="1"/>
  <c r="Q6" i="1" s="1"/>
  <c r="S6" i="1" s="1"/>
  <c r="P5" i="1" l="1"/>
  <c r="Q5" i="1" s="1"/>
  <c r="S5" i="1" s="1"/>
  <c r="P4" i="1"/>
  <c r="Q4" i="1" s="1"/>
  <c r="Q43" i="1" l="1"/>
  <c r="S4" i="1"/>
  <c r="S43" i="1" s="1"/>
</calcChain>
</file>

<file path=xl/sharedStrings.xml><?xml version="1.0" encoding="utf-8"?>
<sst xmlns="http://schemas.openxmlformats.org/spreadsheetml/2006/main" count="141" uniqueCount="56">
  <si>
    <t>SR. No.</t>
  </si>
  <si>
    <t>Floor</t>
  </si>
  <si>
    <t>Ground 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</si>
  <si>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</si>
  <si>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</si>
  <si>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</si>
  <si>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</si>
  <si>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</si>
  <si>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</si>
  <si>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</si>
  <si>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</si>
  <si>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</si>
  <si>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</si>
  <si>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</si>
  <si>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Remarks</t>
  </si>
  <si>
    <t>1. All the details pertaing to the building area statement such as area, floor, etc has been taken from the site survey.</t>
  </si>
  <si>
    <t>Tin Shed</t>
  </si>
  <si>
    <t>First Floor</t>
  </si>
  <si>
    <t>Second Floor</t>
  </si>
  <si>
    <t>Discounting Factor</t>
  </si>
  <si>
    <r>
      <t xml:space="preserve">Area 
</t>
    </r>
    <r>
      <rPr>
        <i/>
        <sz val="10"/>
        <rFont val="Calibri"/>
        <family val="2"/>
        <scheme val="minor"/>
      </rPr>
      <t>(in sq ft)</t>
    </r>
  </si>
  <si>
    <r>
      <t xml:space="preserve">Height </t>
    </r>
    <r>
      <rPr>
        <b/>
        <i/>
        <sz val="10"/>
        <rFont val="Calibri"/>
        <family val="2"/>
        <scheme val="minor"/>
      </rPr>
      <t>(in ft.)</t>
    </r>
  </si>
  <si>
    <r>
      <t xml:space="preserve">Total Life Consumed 
</t>
    </r>
    <r>
      <rPr>
        <b/>
        <i/>
        <sz val="10"/>
        <rFont val="Calibri"/>
        <family val="2"/>
        <scheme val="minor"/>
      </rPr>
      <t>(In year)</t>
    </r>
  </si>
  <si>
    <r>
      <t xml:space="preserve">Total Economical Life
</t>
    </r>
    <r>
      <rPr>
        <b/>
        <i/>
        <sz val="10"/>
        <rFont val="Calibri"/>
        <family val="2"/>
        <scheme val="minor"/>
      </rPr>
      <t>(In year)</t>
    </r>
  </si>
  <si>
    <r>
      <t xml:space="preserve">Plinth Area  Rate 
</t>
    </r>
    <r>
      <rPr>
        <b/>
        <i/>
        <sz val="10"/>
        <rFont val="Calibri"/>
        <family val="2"/>
        <scheme val="minor"/>
      </rPr>
      <t>(In per sq ft)</t>
    </r>
  </si>
  <si>
    <t>3. The valuation is done by considering the depreciation method.</t>
  </si>
  <si>
    <t>RCC framed structure</t>
  </si>
  <si>
    <t>Working Hall</t>
  </si>
  <si>
    <t>Guard Room</t>
  </si>
  <si>
    <t>W.C</t>
  </si>
  <si>
    <t>Pantry</t>
  </si>
  <si>
    <t>Pantry 1</t>
  </si>
  <si>
    <t>Pantry 2</t>
  </si>
  <si>
    <t>Rest Room</t>
  </si>
  <si>
    <t>Staff Room</t>
  </si>
  <si>
    <t>Reception</t>
  </si>
  <si>
    <t>Conference Hall</t>
  </si>
  <si>
    <t>Toilet</t>
  </si>
  <si>
    <t>Director's Office 1</t>
  </si>
  <si>
    <t>Director's Office 2</t>
  </si>
  <si>
    <t>Director's Office 3</t>
  </si>
  <si>
    <t>Staff's Toilet</t>
  </si>
  <si>
    <t>Director's Toilet</t>
  </si>
  <si>
    <t xml:space="preserve">W.C </t>
  </si>
  <si>
    <t>Showcase Room</t>
  </si>
  <si>
    <t>Lobby</t>
  </si>
  <si>
    <t>Laboratory Room</t>
  </si>
  <si>
    <t>Supervisor Room 2</t>
  </si>
  <si>
    <t>Supervisor room 1</t>
  </si>
  <si>
    <t>Staff Toilet</t>
  </si>
  <si>
    <t>Worker's Toilet</t>
  </si>
  <si>
    <t>Working Hall 2</t>
  </si>
  <si>
    <t xml:space="preserve">Store </t>
  </si>
  <si>
    <t>Working Shed</t>
  </si>
  <si>
    <t>2. All the structure that has been taken in the area statement is as per the site survey of Industrial Land and Building belonging to Mr. Sunil Kumar Pasricha located at Sector 8B, Village Salempur, Haridwar</t>
  </si>
  <si>
    <t>Building Value of  Industrial Land and Building belonging to Mr. Sunil Kumar Pasricha located at Sector 8B, Village Salempur, Haridwar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</si>
</sst>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_ * #,##0_ ;_ * \-#,##0_ ;_ * &quot;-&quot;??_ ;_ @_ "/>
    <numFmt numFmtId="165" formatCode="0.0000"/>
    <numFmt numFmtId="166" formatCode="_ &quot;₹&quot;\ * #,##0_ ;_ &quot;₹&quot;\ * \-#,##0_ ;_ &quot;₹&quot;\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i/>
      <sz val="10"/>
      <name val="Calibri"/>
      <family val="2"/>
      <scheme val="minor"/>
    </font>
    <font>
      <b/>
      <i/>
      <sz val="10"/>
      <name val="Calibri"/>
      <family val="2"/>
      <scheme val="minor"/>
    </font>
    <font>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0" xfId="0" applyFont="1"/>
    <xf numFmtId="0" fontId="0" fillId="0" borderId="1" xfId="0" applyBorder="1" applyAlignment="1">
      <alignment horizontal="center" vertical="center" wrapText="1"/>
    </xf>
    <xf numFmtId="0" fontId="0" fillId="0" borderId="0" xfId="0" applyAlignment="1">
      <alignment wrapText="1"/>
    </xf>
    <xf numFmtId="2" fontId="0" fillId="0" borderId="1" xfId="0" applyNumberFormat="1" applyBorder="1" applyAlignment="1">
      <alignment horizontal="center" vertical="center"/>
    </xf>
    <xf numFmtId="2" fontId="5"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0" xfId="0" applyNumberFormat="1"/>
    <xf numFmtId="1" fontId="0" fillId="0" borderId="1" xfId="0" applyNumberFormat="1" applyFill="1" applyBorder="1" applyAlignment="1">
      <alignment horizontal="center" vertical="center"/>
    </xf>
    <xf numFmtId="0" fontId="2" fillId="0" borderId="1" xfId="0" applyFont="1" applyFill="1" applyBorder="1" applyAlignment="1">
      <alignment horizontal="center" vertical="center"/>
    </xf>
    <xf numFmtId="0" fontId="0" fillId="0" borderId="0" xfId="0" applyFill="1"/>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2" fillId="0" borderId="1" xfId="0" applyFon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tabSelected="1" zoomScale="88" zoomScaleNormal="88" zoomScaleSheetLayoutView="85" workbookViewId="0">
      <pane ySplit="3" topLeftCell="A4" activePane="bottomLeft" state="frozen"/>
      <selection pane="bottomLeft" activeCell="I3" sqref="I3"/>
    </sheetView>
  </sheetViews>
  <sheetFormatPr defaultRowHeight="15" x14ac:dyDescent="0.25"/>
  <cols>
    <col min="1" max="1" width="7.85546875" customWidth="1"/>
    <col min="2" max="2" width="6.85546875" customWidth="1"/>
    <col min="3" max="3" width="12.85546875" customWidth="1"/>
    <col min="4" max="4" width="16.85546875" style="16" customWidth="1"/>
    <col min="5" max="5" width="22.85546875" style="16" customWidth="1"/>
    <col min="6" max="6" width="10" style="20" bestFit="1" customWidth="1"/>
    <col min="7" max="7" width="6.85546875" style="23" customWidth="1"/>
    <col min="8" max="8" width="11.42578125" bestFit="1" customWidth="1"/>
    <col min="9" max="9" width="9" bestFit="1" customWidth="1"/>
    <col min="10" max="10" width="9.7109375" bestFit="1" customWidth="1"/>
    <col min="11" max="11" width="10.5703125" bestFit="1" customWidth="1"/>
    <col min="12" max="12" width="7.7109375" bestFit="1" customWidth="1"/>
    <col min="13" max="13" width="12.42578125" bestFit="1" customWidth="1"/>
    <col min="14" max="14" width="10.85546875" bestFit="1" customWidth="1"/>
    <col min="15" max="15" width="14.42578125" bestFit="1" customWidth="1"/>
    <col min="16" max="16" width="13" customWidth="1"/>
    <col min="17" max="17" width="13.42578125" bestFit="1" customWidth="1"/>
    <col min="18" max="18" width="11.28515625" customWidth="1"/>
    <col min="19" max="19" width="13.7109375" customWidth="1"/>
    <col min="20" max="20" width="11.5703125" bestFit="1" customWidth="1"/>
    <col min="21" max="22" width="14.28515625" bestFit="1" customWidth="1"/>
  </cols>
  <sheetData>
    <row r="2" spans="2:22" ht="15.75" x14ac:dyDescent="0.25">
      <c r="B2" s="25" t="s">
        <v>55</v>
      </c>
      <c r="C2" s="25"/>
      <c r="D2" s="25"/>
      <c r="E2" s="25"/>
      <c r="F2" s="25"/>
      <c r="G2" s="25"/>
      <c r="H2" s="25"/>
      <c r="I2" s="25"/>
      <c r="J2" s="25"/>
      <c r="K2" s="25"/>
      <c r="L2" s="25"/>
      <c r="M2" s="25"/>
      <c r="N2" s="25"/>
      <c r="O2" s="25"/>
      <c r="P2" s="25"/>
      <c r="Q2" s="25"/>
      <c r="R2" s="25"/>
      <c r="S2" s="25"/>
    </row>
    <row r="3" spans="2:22" s="14" customFormat="1" ht="60" x14ac:dyDescent="0.25">
      <c r="B3" s="12" t="s">
        <v>0</v>
      </c>
      <c r="C3" s="12" t="s">
        <v>1</v>
      </c>
      <c r="D3" s="13" t="s">
        <v>12</v>
      </c>
      <c r="E3" s="13" t="s">
        <v>5</v>
      </c>
      <c r="F3" s="18" t="s">
        <v>20</v>
      </c>
      <c r="G3" s="13" t="s">
        <v>21</v>
      </c>
      <c r="H3" s="13" t="s">
        <v>3</v>
      </c>
      <c r="I3" s="13" t="s">
        <v>4</v>
      </c>
      <c r="J3" s="13" t="s">
        <v>22</v>
      </c>
      <c r="K3" s="13" t="s">
        <v>23</v>
      </c>
      <c r="L3" s="13" t="s">
        <v>6</v>
      </c>
      <c r="M3" s="13" t="s">
        <v>8</v>
      </c>
      <c r="N3" s="13" t="s">
        <v>24</v>
      </c>
      <c r="O3" s="13" t="s">
        <v>13</v>
      </c>
      <c r="P3" s="13" t="s">
        <v>9</v>
      </c>
      <c r="Q3" s="13" t="s">
        <v>10</v>
      </c>
      <c r="R3" s="13" t="s">
        <v>19</v>
      </c>
      <c r="S3" s="13" t="s">
        <v>11</v>
      </c>
    </row>
    <row r="4" spans="2:22" x14ac:dyDescent="0.25">
      <c r="B4" s="11">
        <v>1</v>
      </c>
      <c r="C4" s="2" t="s">
        <v>2</v>
      </c>
      <c r="D4" s="15" t="s">
        <v>28</v>
      </c>
      <c r="E4" s="15" t="s">
        <v>26</v>
      </c>
      <c r="F4" s="17">
        <v>64</v>
      </c>
      <c r="G4" s="21">
        <v>10</v>
      </c>
      <c r="H4" s="2">
        <v>2015</v>
      </c>
      <c r="I4" s="2">
        <v>2022</v>
      </c>
      <c r="J4" s="2">
        <f>I4-H4</f>
        <v>7</v>
      </c>
      <c r="K4" s="2">
        <v>65</v>
      </c>
      <c r="L4" s="3">
        <v>0.05</v>
      </c>
      <c r="M4" s="5">
        <f>(1-L4)/K4</f>
        <v>1.4615384615384615E-2</v>
      </c>
      <c r="N4" s="6">
        <v>1500</v>
      </c>
      <c r="O4" s="6">
        <f>N4*F4</f>
        <v>96000</v>
      </c>
      <c r="P4" s="6">
        <f t="shared" ref="P4:P42" si="0">O4*M4*J4</f>
        <v>9821.538461538461</v>
      </c>
      <c r="Q4" s="6">
        <f t="shared" ref="Q4:Q41" si="1">MAX(O4-P4,0)</f>
        <v>86178.461538461532</v>
      </c>
      <c r="R4" s="9">
        <v>0.05</v>
      </c>
      <c r="S4" s="6">
        <f t="shared" ref="S4:S42" si="2">IF(Q4&gt;L4*O4,Q4*(1-R4),O4*L4)</f>
        <v>81869.538461538454</v>
      </c>
      <c r="T4" s="10"/>
      <c r="U4" s="1"/>
      <c r="V4" s="1"/>
    </row>
    <row r="5" spans="2:22" x14ac:dyDescent="0.25">
      <c r="B5" s="11">
        <v>2</v>
      </c>
      <c r="C5" s="2" t="s">
        <v>2</v>
      </c>
      <c r="D5" s="15" t="s">
        <v>28</v>
      </c>
      <c r="E5" s="15" t="s">
        <v>26</v>
      </c>
      <c r="F5" s="17">
        <v>119.7</v>
      </c>
      <c r="G5" s="21">
        <v>10</v>
      </c>
      <c r="H5" s="2">
        <v>2015</v>
      </c>
      <c r="I5" s="2">
        <v>2022</v>
      </c>
      <c r="J5" s="2">
        <f t="shared" ref="J5:J11" si="3">I5-H5</f>
        <v>7</v>
      </c>
      <c r="K5" s="2">
        <v>65</v>
      </c>
      <c r="L5" s="3">
        <v>0.05</v>
      </c>
      <c r="M5" s="5">
        <f t="shared" ref="M5" si="4">(1-L5)/K5</f>
        <v>1.4615384615384615E-2</v>
      </c>
      <c r="N5" s="6">
        <v>1500</v>
      </c>
      <c r="O5" s="6">
        <f t="shared" ref="O5:O42" si="5">N5*F5</f>
        <v>179550</v>
      </c>
      <c r="P5" s="6">
        <f t="shared" si="0"/>
        <v>18369.346153846152</v>
      </c>
      <c r="Q5" s="6">
        <f t="shared" si="1"/>
        <v>161180.65384615384</v>
      </c>
      <c r="R5" s="9">
        <v>0.05</v>
      </c>
      <c r="S5" s="6">
        <f t="shared" si="2"/>
        <v>153121.62115384615</v>
      </c>
    </row>
    <row r="6" spans="2:22" x14ac:dyDescent="0.25">
      <c r="B6" s="11">
        <v>3</v>
      </c>
      <c r="C6" s="2" t="s">
        <v>2</v>
      </c>
      <c r="D6" s="15" t="s">
        <v>29</v>
      </c>
      <c r="E6" s="15" t="s">
        <v>26</v>
      </c>
      <c r="F6" s="17">
        <v>19</v>
      </c>
      <c r="G6" s="21">
        <v>10</v>
      </c>
      <c r="H6" s="2">
        <v>2015</v>
      </c>
      <c r="I6" s="2">
        <v>2022</v>
      </c>
      <c r="J6" s="2">
        <f t="shared" si="3"/>
        <v>7</v>
      </c>
      <c r="K6" s="2">
        <v>65</v>
      </c>
      <c r="L6" s="3">
        <v>0.05</v>
      </c>
      <c r="M6" s="5">
        <f t="shared" ref="M6:M11" si="6">(1-L6)/K6</f>
        <v>1.4615384615384615E-2</v>
      </c>
      <c r="N6" s="6">
        <v>1500</v>
      </c>
      <c r="O6" s="6">
        <f t="shared" si="5"/>
        <v>28500</v>
      </c>
      <c r="P6" s="6">
        <f t="shared" si="0"/>
        <v>2915.7692307692309</v>
      </c>
      <c r="Q6" s="6">
        <f t="shared" si="1"/>
        <v>25584.23076923077</v>
      </c>
      <c r="R6" s="9">
        <v>0.05</v>
      </c>
      <c r="S6" s="6">
        <f t="shared" si="2"/>
        <v>24305.01923076923</v>
      </c>
    </row>
    <row r="7" spans="2:22" x14ac:dyDescent="0.25">
      <c r="B7" s="11">
        <v>4</v>
      </c>
      <c r="C7" s="2" t="s">
        <v>2</v>
      </c>
      <c r="D7" s="15" t="s">
        <v>31</v>
      </c>
      <c r="E7" s="15" t="s">
        <v>26</v>
      </c>
      <c r="F7" s="17">
        <v>25</v>
      </c>
      <c r="G7" s="21">
        <v>10</v>
      </c>
      <c r="H7" s="2">
        <v>2015</v>
      </c>
      <c r="I7" s="2">
        <v>2022</v>
      </c>
      <c r="J7" s="2">
        <f t="shared" si="3"/>
        <v>7</v>
      </c>
      <c r="K7" s="2">
        <v>65</v>
      </c>
      <c r="L7" s="3">
        <v>0.05</v>
      </c>
      <c r="M7" s="5">
        <f t="shared" si="6"/>
        <v>1.4615384615384615E-2</v>
      </c>
      <c r="N7" s="6">
        <v>1500</v>
      </c>
      <c r="O7" s="6">
        <f t="shared" si="5"/>
        <v>37500</v>
      </c>
      <c r="P7" s="6">
        <f t="shared" si="0"/>
        <v>3836.5384615384619</v>
      </c>
      <c r="Q7" s="6">
        <f t="shared" si="1"/>
        <v>33663.461538461539</v>
      </c>
      <c r="R7" s="9">
        <v>0.05</v>
      </c>
      <c r="S7" s="6">
        <f t="shared" si="2"/>
        <v>31980.288461538461</v>
      </c>
    </row>
    <row r="8" spans="2:22" x14ac:dyDescent="0.25">
      <c r="B8" s="11">
        <v>5</v>
      </c>
      <c r="C8" s="2" t="s">
        <v>2</v>
      </c>
      <c r="D8" s="15" t="s">
        <v>32</v>
      </c>
      <c r="E8" s="15" t="s">
        <v>26</v>
      </c>
      <c r="F8" s="17">
        <v>58</v>
      </c>
      <c r="G8" s="21">
        <v>10</v>
      </c>
      <c r="H8" s="2">
        <v>2015</v>
      </c>
      <c r="I8" s="2">
        <v>2022</v>
      </c>
      <c r="J8" s="2">
        <f t="shared" si="3"/>
        <v>7</v>
      </c>
      <c r="K8" s="2">
        <v>65</v>
      </c>
      <c r="L8" s="3">
        <v>0.05</v>
      </c>
      <c r="M8" s="5">
        <f t="shared" si="6"/>
        <v>1.4615384615384615E-2</v>
      </c>
      <c r="N8" s="6">
        <v>1500</v>
      </c>
      <c r="O8" s="6">
        <f t="shared" si="5"/>
        <v>87000</v>
      </c>
      <c r="P8" s="6">
        <f t="shared" si="0"/>
        <v>8900.7692307692305</v>
      </c>
      <c r="Q8" s="6">
        <f t="shared" si="1"/>
        <v>78099.230769230766</v>
      </c>
      <c r="R8" s="9">
        <v>0.05</v>
      </c>
      <c r="S8" s="6">
        <f t="shared" si="2"/>
        <v>74194.26923076922</v>
      </c>
    </row>
    <row r="9" spans="2:22" x14ac:dyDescent="0.25">
      <c r="B9" s="11">
        <v>6</v>
      </c>
      <c r="C9" s="2" t="s">
        <v>2</v>
      </c>
      <c r="D9" s="15" t="s">
        <v>33</v>
      </c>
      <c r="E9" s="15" t="s">
        <v>26</v>
      </c>
      <c r="F9" s="17">
        <v>180.6</v>
      </c>
      <c r="G9" s="21">
        <v>10</v>
      </c>
      <c r="H9" s="2">
        <v>2015</v>
      </c>
      <c r="I9" s="2">
        <v>2022</v>
      </c>
      <c r="J9" s="2">
        <f t="shared" si="3"/>
        <v>7</v>
      </c>
      <c r="K9" s="2">
        <v>65</v>
      </c>
      <c r="L9" s="3">
        <v>0.05</v>
      </c>
      <c r="M9" s="5">
        <f t="shared" si="6"/>
        <v>1.4615384615384615E-2</v>
      </c>
      <c r="N9" s="6">
        <v>1500</v>
      </c>
      <c r="O9" s="6">
        <f t="shared" si="5"/>
        <v>270900</v>
      </c>
      <c r="P9" s="6">
        <f t="shared" si="0"/>
        <v>27715.153846153848</v>
      </c>
      <c r="Q9" s="6">
        <f t="shared" si="1"/>
        <v>243184.84615384616</v>
      </c>
      <c r="R9" s="9">
        <v>0.05</v>
      </c>
      <c r="S9" s="6">
        <f t="shared" si="2"/>
        <v>231025.60384615383</v>
      </c>
    </row>
    <row r="10" spans="2:22" x14ac:dyDescent="0.25">
      <c r="B10" s="11">
        <v>7</v>
      </c>
      <c r="C10" s="2" t="s">
        <v>2</v>
      </c>
      <c r="D10" s="15" t="s">
        <v>34</v>
      </c>
      <c r="E10" s="15" t="s">
        <v>26</v>
      </c>
      <c r="F10" s="17">
        <v>354.32</v>
      </c>
      <c r="G10" s="21">
        <v>10</v>
      </c>
      <c r="H10" s="2">
        <v>2015</v>
      </c>
      <c r="I10" s="2">
        <v>2022</v>
      </c>
      <c r="J10" s="2">
        <f t="shared" si="3"/>
        <v>7</v>
      </c>
      <c r="K10" s="2">
        <v>65</v>
      </c>
      <c r="L10" s="3">
        <v>0.05</v>
      </c>
      <c r="M10" s="5">
        <f t="shared" si="6"/>
        <v>1.4615384615384615E-2</v>
      </c>
      <c r="N10" s="6">
        <v>1500</v>
      </c>
      <c r="O10" s="6">
        <f t="shared" si="5"/>
        <v>531480</v>
      </c>
      <c r="P10" s="6">
        <f t="shared" si="0"/>
        <v>54374.492307692301</v>
      </c>
      <c r="Q10" s="6">
        <f t="shared" si="1"/>
        <v>477105.5076923077</v>
      </c>
      <c r="R10" s="9">
        <v>0.05</v>
      </c>
      <c r="S10" s="6">
        <f t="shared" si="2"/>
        <v>453250.23230769229</v>
      </c>
    </row>
    <row r="11" spans="2:22" x14ac:dyDescent="0.25">
      <c r="B11" s="11">
        <v>8</v>
      </c>
      <c r="C11" s="2" t="s">
        <v>2</v>
      </c>
      <c r="D11" s="15" t="s">
        <v>35</v>
      </c>
      <c r="E11" s="15" t="s">
        <v>26</v>
      </c>
      <c r="F11" s="17">
        <v>464.9</v>
      </c>
      <c r="G11" s="21">
        <v>10</v>
      </c>
      <c r="H11" s="2">
        <v>2015</v>
      </c>
      <c r="I11" s="2">
        <v>2022</v>
      </c>
      <c r="J11" s="2">
        <f t="shared" si="3"/>
        <v>7</v>
      </c>
      <c r="K11" s="2">
        <v>65</v>
      </c>
      <c r="L11" s="3">
        <v>0.05</v>
      </c>
      <c r="M11" s="5">
        <f t="shared" si="6"/>
        <v>1.4615384615384615E-2</v>
      </c>
      <c r="N11" s="6">
        <v>1500</v>
      </c>
      <c r="O11" s="6">
        <f t="shared" si="5"/>
        <v>697350</v>
      </c>
      <c r="P11" s="6">
        <f t="shared" si="0"/>
        <v>71344.26923076922</v>
      </c>
      <c r="Q11" s="6">
        <f t="shared" si="1"/>
        <v>626005.73076923075</v>
      </c>
      <c r="R11" s="9">
        <v>0.05</v>
      </c>
      <c r="S11" s="6">
        <f t="shared" si="2"/>
        <v>594705.44423076918</v>
      </c>
    </row>
    <row r="12" spans="2:22" x14ac:dyDescent="0.25">
      <c r="B12" s="11">
        <v>9</v>
      </c>
      <c r="C12" s="2" t="s">
        <v>2</v>
      </c>
      <c r="D12" s="15" t="s">
        <v>36</v>
      </c>
      <c r="E12" s="15" t="s">
        <v>26</v>
      </c>
      <c r="F12" s="17">
        <v>306.20999999999998</v>
      </c>
      <c r="G12" s="21">
        <v>10</v>
      </c>
      <c r="H12" s="2">
        <v>2015</v>
      </c>
      <c r="I12" s="2">
        <v>2022</v>
      </c>
      <c r="J12" s="2">
        <f t="shared" ref="J12:J14" si="7">I12-H12</f>
        <v>7</v>
      </c>
      <c r="K12" s="2">
        <v>65</v>
      </c>
      <c r="L12" s="3">
        <v>0.05</v>
      </c>
      <c r="M12" s="5">
        <f t="shared" ref="M12:M14" si="8">(1-L12)/K12</f>
        <v>1.4615384615384615E-2</v>
      </c>
      <c r="N12" s="6">
        <v>1500</v>
      </c>
      <c r="O12" s="6">
        <f t="shared" si="5"/>
        <v>459314.99999999994</v>
      </c>
      <c r="P12" s="6">
        <f t="shared" si="0"/>
        <v>46991.457692307682</v>
      </c>
      <c r="Q12" s="6">
        <f t="shared" si="1"/>
        <v>412323.54230769223</v>
      </c>
      <c r="R12" s="9">
        <v>0.05</v>
      </c>
      <c r="S12" s="6">
        <f t="shared" si="2"/>
        <v>391707.36519230762</v>
      </c>
    </row>
    <row r="13" spans="2:22" x14ac:dyDescent="0.25">
      <c r="B13" s="11">
        <v>10</v>
      </c>
      <c r="C13" s="2" t="s">
        <v>2</v>
      </c>
      <c r="D13" s="15" t="s">
        <v>37</v>
      </c>
      <c r="E13" s="15" t="s">
        <v>26</v>
      </c>
      <c r="F13" s="17">
        <v>26.4</v>
      </c>
      <c r="G13" s="21">
        <v>10</v>
      </c>
      <c r="H13" s="2">
        <v>2015</v>
      </c>
      <c r="I13" s="2">
        <v>2022</v>
      </c>
      <c r="J13" s="2">
        <f t="shared" si="7"/>
        <v>7</v>
      </c>
      <c r="K13" s="2">
        <v>65</v>
      </c>
      <c r="L13" s="3">
        <v>0.05</v>
      </c>
      <c r="M13" s="5">
        <f t="shared" si="8"/>
        <v>1.4615384615384615E-2</v>
      </c>
      <c r="N13" s="6">
        <v>1500</v>
      </c>
      <c r="O13" s="6">
        <f t="shared" si="5"/>
        <v>39600</v>
      </c>
      <c r="P13" s="6">
        <f t="shared" si="0"/>
        <v>4051.3846153846152</v>
      </c>
      <c r="Q13" s="6">
        <f t="shared" si="1"/>
        <v>35548.615384615383</v>
      </c>
      <c r="R13" s="9">
        <v>0.05</v>
      </c>
      <c r="S13" s="6">
        <f t="shared" si="2"/>
        <v>33771.184615384613</v>
      </c>
    </row>
    <row r="14" spans="2:22" x14ac:dyDescent="0.25">
      <c r="B14" s="11">
        <v>11</v>
      </c>
      <c r="C14" s="2" t="s">
        <v>2</v>
      </c>
      <c r="D14" s="15" t="s">
        <v>38</v>
      </c>
      <c r="E14" s="15" t="s">
        <v>26</v>
      </c>
      <c r="F14" s="17">
        <v>167.7</v>
      </c>
      <c r="G14" s="21">
        <v>10</v>
      </c>
      <c r="H14" s="2">
        <v>2015</v>
      </c>
      <c r="I14" s="2">
        <v>2022</v>
      </c>
      <c r="J14" s="2">
        <f t="shared" si="7"/>
        <v>7</v>
      </c>
      <c r="K14" s="2">
        <v>65</v>
      </c>
      <c r="L14" s="3">
        <v>0.05</v>
      </c>
      <c r="M14" s="5">
        <f t="shared" si="8"/>
        <v>1.4615384615384615E-2</v>
      </c>
      <c r="N14" s="6">
        <v>1500</v>
      </c>
      <c r="O14" s="6">
        <f t="shared" si="5"/>
        <v>251549.99999999997</v>
      </c>
      <c r="P14" s="6">
        <f t="shared" si="0"/>
        <v>25735.499999999996</v>
      </c>
      <c r="Q14" s="6">
        <f t="shared" si="1"/>
        <v>225814.49999999997</v>
      </c>
      <c r="R14" s="9">
        <v>0.05</v>
      </c>
      <c r="S14" s="6">
        <f t="shared" si="2"/>
        <v>214523.77499999997</v>
      </c>
    </row>
    <row r="15" spans="2:22" x14ac:dyDescent="0.25">
      <c r="B15" s="11">
        <v>12</v>
      </c>
      <c r="C15" s="2" t="s">
        <v>2</v>
      </c>
      <c r="D15" s="15" t="s">
        <v>39</v>
      </c>
      <c r="E15" s="15" t="s">
        <v>26</v>
      </c>
      <c r="F15" s="17">
        <v>167.7</v>
      </c>
      <c r="G15" s="21">
        <v>10</v>
      </c>
      <c r="H15" s="2">
        <v>2015</v>
      </c>
      <c r="I15" s="2">
        <v>2022</v>
      </c>
      <c r="J15" s="2">
        <f t="shared" ref="J15:J23" si="9">I15-H15</f>
        <v>7</v>
      </c>
      <c r="K15" s="2">
        <v>65</v>
      </c>
      <c r="L15" s="3">
        <v>0.05</v>
      </c>
      <c r="M15" s="5">
        <f t="shared" ref="M15:M23" si="10">(1-L15)/K15</f>
        <v>1.4615384615384615E-2</v>
      </c>
      <c r="N15" s="6">
        <v>1500</v>
      </c>
      <c r="O15" s="6">
        <f t="shared" si="5"/>
        <v>251549.99999999997</v>
      </c>
      <c r="P15" s="6">
        <f t="shared" si="0"/>
        <v>25735.499999999996</v>
      </c>
      <c r="Q15" s="6">
        <f t="shared" si="1"/>
        <v>225814.49999999997</v>
      </c>
      <c r="R15" s="9">
        <v>0.05</v>
      </c>
      <c r="S15" s="6">
        <f t="shared" si="2"/>
        <v>214523.77499999997</v>
      </c>
    </row>
    <row r="16" spans="2:22" x14ac:dyDescent="0.25">
      <c r="B16" s="11">
        <v>13</v>
      </c>
      <c r="C16" s="2" t="s">
        <v>2</v>
      </c>
      <c r="D16" s="15" t="s">
        <v>40</v>
      </c>
      <c r="E16" s="15" t="s">
        <v>26</v>
      </c>
      <c r="F16" s="17">
        <v>169</v>
      </c>
      <c r="G16" s="21">
        <v>10</v>
      </c>
      <c r="H16" s="2">
        <v>2015</v>
      </c>
      <c r="I16" s="2">
        <v>2022</v>
      </c>
      <c r="J16" s="2">
        <f t="shared" si="9"/>
        <v>7</v>
      </c>
      <c r="K16" s="2">
        <v>65</v>
      </c>
      <c r="L16" s="3">
        <v>0.05</v>
      </c>
      <c r="M16" s="5">
        <f t="shared" si="10"/>
        <v>1.4615384615384615E-2</v>
      </c>
      <c r="N16" s="6">
        <v>1500</v>
      </c>
      <c r="O16" s="6">
        <f t="shared" si="5"/>
        <v>253500</v>
      </c>
      <c r="P16" s="6">
        <f t="shared" si="0"/>
        <v>25935</v>
      </c>
      <c r="Q16" s="6">
        <f t="shared" si="1"/>
        <v>227565</v>
      </c>
      <c r="R16" s="9">
        <v>0.05</v>
      </c>
      <c r="S16" s="6">
        <f t="shared" si="2"/>
        <v>216186.75</v>
      </c>
    </row>
    <row r="17" spans="2:19" x14ac:dyDescent="0.25">
      <c r="B17" s="11">
        <v>14</v>
      </c>
      <c r="C17" s="2" t="s">
        <v>2</v>
      </c>
      <c r="D17" s="15" t="s">
        <v>41</v>
      </c>
      <c r="E17" s="15" t="s">
        <v>26</v>
      </c>
      <c r="F17" s="17">
        <v>58.1</v>
      </c>
      <c r="G17" s="21">
        <v>10</v>
      </c>
      <c r="H17" s="2">
        <v>2015</v>
      </c>
      <c r="I17" s="2">
        <v>2022</v>
      </c>
      <c r="J17" s="2">
        <f t="shared" si="9"/>
        <v>7</v>
      </c>
      <c r="K17" s="2">
        <v>65</v>
      </c>
      <c r="L17" s="3">
        <v>0.05</v>
      </c>
      <c r="M17" s="5">
        <f t="shared" si="10"/>
        <v>1.4615384615384615E-2</v>
      </c>
      <c r="N17" s="6">
        <v>1500</v>
      </c>
      <c r="O17" s="6">
        <f t="shared" si="5"/>
        <v>87150</v>
      </c>
      <c r="P17" s="6">
        <f t="shared" si="0"/>
        <v>8916.1153846153848</v>
      </c>
      <c r="Q17" s="6">
        <f t="shared" si="1"/>
        <v>78233.88461538461</v>
      </c>
      <c r="R17" s="9">
        <v>0.05</v>
      </c>
      <c r="S17" s="6">
        <f t="shared" si="2"/>
        <v>74322.190384615373</v>
      </c>
    </row>
    <row r="18" spans="2:19" x14ac:dyDescent="0.25">
      <c r="B18" s="11">
        <v>15</v>
      </c>
      <c r="C18" s="2" t="s">
        <v>2</v>
      </c>
      <c r="D18" s="15" t="s">
        <v>42</v>
      </c>
      <c r="E18" s="15" t="s">
        <v>26</v>
      </c>
      <c r="F18" s="17">
        <v>24.08</v>
      </c>
      <c r="G18" s="21">
        <v>10</v>
      </c>
      <c r="H18" s="2">
        <v>2015</v>
      </c>
      <c r="I18" s="2">
        <v>2022</v>
      </c>
      <c r="J18" s="2">
        <f t="shared" si="9"/>
        <v>7</v>
      </c>
      <c r="K18" s="2">
        <v>65</v>
      </c>
      <c r="L18" s="3">
        <v>0.05</v>
      </c>
      <c r="M18" s="5">
        <f t="shared" si="10"/>
        <v>1.4615384615384615E-2</v>
      </c>
      <c r="N18" s="6">
        <v>1500</v>
      </c>
      <c r="O18" s="6">
        <f t="shared" si="5"/>
        <v>36120</v>
      </c>
      <c r="P18" s="6">
        <f t="shared" si="0"/>
        <v>3695.353846153846</v>
      </c>
      <c r="Q18" s="6">
        <f t="shared" si="1"/>
        <v>32424.646153846155</v>
      </c>
      <c r="R18" s="9">
        <v>0.05</v>
      </c>
      <c r="S18" s="6">
        <f t="shared" si="2"/>
        <v>30803.413846153846</v>
      </c>
    </row>
    <row r="19" spans="2:19" x14ac:dyDescent="0.25">
      <c r="B19" s="11">
        <v>16</v>
      </c>
      <c r="C19" s="2" t="s">
        <v>2</v>
      </c>
      <c r="D19" s="15" t="s">
        <v>27</v>
      </c>
      <c r="E19" s="15" t="s">
        <v>26</v>
      </c>
      <c r="F19" s="17">
        <v>6326</v>
      </c>
      <c r="G19" s="21">
        <v>10</v>
      </c>
      <c r="H19" s="2">
        <v>2015</v>
      </c>
      <c r="I19" s="2">
        <v>2022</v>
      </c>
      <c r="J19" s="2">
        <f t="shared" si="9"/>
        <v>7</v>
      </c>
      <c r="K19" s="2">
        <v>65</v>
      </c>
      <c r="L19" s="3">
        <v>0.05</v>
      </c>
      <c r="M19" s="5">
        <f t="shared" si="10"/>
        <v>1.4615384615384615E-2</v>
      </c>
      <c r="N19" s="6">
        <v>1500</v>
      </c>
      <c r="O19" s="6">
        <f t="shared" si="5"/>
        <v>9489000</v>
      </c>
      <c r="P19" s="6">
        <f t="shared" si="0"/>
        <v>970797.69230769237</v>
      </c>
      <c r="Q19" s="6">
        <f t="shared" si="1"/>
        <v>8518202.307692308</v>
      </c>
      <c r="R19" s="9">
        <v>0.05</v>
      </c>
      <c r="S19" s="6">
        <f t="shared" si="2"/>
        <v>8092292.192307692</v>
      </c>
    </row>
    <row r="20" spans="2:19" x14ac:dyDescent="0.25">
      <c r="B20" s="11">
        <v>17</v>
      </c>
      <c r="C20" s="2" t="s">
        <v>2</v>
      </c>
      <c r="D20" s="15" t="s">
        <v>43</v>
      </c>
      <c r="E20" s="15" t="s">
        <v>26</v>
      </c>
      <c r="F20" s="17">
        <v>13.6</v>
      </c>
      <c r="G20" s="21">
        <v>10</v>
      </c>
      <c r="H20" s="2">
        <v>2015</v>
      </c>
      <c r="I20" s="2">
        <v>2022</v>
      </c>
      <c r="J20" s="2">
        <f t="shared" si="9"/>
        <v>7</v>
      </c>
      <c r="K20" s="2">
        <v>65</v>
      </c>
      <c r="L20" s="3">
        <v>0.05</v>
      </c>
      <c r="M20" s="5">
        <f t="shared" si="10"/>
        <v>1.4615384615384615E-2</v>
      </c>
      <c r="N20" s="6">
        <v>1500</v>
      </c>
      <c r="O20" s="6">
        <f t="shared" si="5"/>
        <v>20400</v>
      </c>
      <c r="P20" s="6">
        <f t="shared" si="0"/>
        <v>2087.0769230769229</v>
      </c>
      <c r="Q20" s="6">
        <f t="shared" si="1"/>
        <v>18312.923076923078</v>
      </c>
      <c r="R20" s="9">
        <v>0.05</v>
      </c>
      <c r="S20" s="6">
        <f t="shared" si="2"/>
        <v>17397.276923076923</v>
      </c>
    </row>
    <row r="21" spans="2:19" x14ac:dyDescent="0.25">
      <c r="B21" s="11">
        <v>18</v>
      </c>
      <c r="C21" s="2" t="s">
        <v>2</v>
      </c>
      <c r="D21" s="15" t="s">
        <v>43</v>
      </c>
      <c r="E21" s="15" t="s">
        <v>26</v>
      </c>
      <c r="F21" s="17">
        <v>13.6</v>
      </c>
      <c r="G21" s="21">
        <v>10</v>
      </c>
      <c r="H21" s="2">
        <v>2015</v>
      </c>
      <c r="I21" s="2">
        <v>2022</v>
      </c>
      <c r="J21" s="2">
        <f t="shared" si="9"/>
        <v>7</v>
      </c>
      <c r="K21" s="2">
        <v>65</v>
      </c>
      <c r="L21" s="3">
        <v>0.05</v>
      </c>
      <c r="M21" s="5">
        <f t="shared" si="10"/>
        <v>1.4615384615384615E-2</v>
      </c>
      <c r="N21" s="6">
        <v>1500</v>
      </c>
      <c r="O21" s="6">
        <f t="shared" si="5"/>
        <v>20400</v>
      </c>
      <c r="P21" s="6">
        <f t="shared" si="0"/>
        <v>2087.0769230769229</v>
      </c>
      <c r="Q21" s="6">
        <f t="shared" si="1"/>
        <v>18312.923076923078</v>
      </c>
      <c r="R21" s="9">
        <v>0.05</v>
      </c>
      <c r="S21" s="6">
        <f t="shared" si="2"/>
        <v>17397.276923076923</v>
      </c>
    </row>
    <row r="22" spans="2:19" x14ac:dyDescent="0.25">
      <c r="B22" s="11">
        <v>19</v>
      </c>
      <c r="C22" s="2" t="s">
        <v>2</v>
      </c>
      <c r="D22" s="15" t="s">
        <v>43</v>
      </c>
      <c r="E22" s="15" t="s">
        <v>26</v>
      </c>
      <c r="F22" s="17">
        <v>13.6</v>
      </c>
      <c r="G22" s="21">
        <v>10</v>
      </c>
      <c r="H22" s="2">
        <v>2015</v>
      </c>
      <c r="I22" s="2">
        <v>2022</v>
      </c>
      <c r="J22" s="2">
        <f t="shared" si="9"/>
        <v>7</v>
      </c>
      <c r="K22" s="2">
        <v>65</v>
      </c>
      <c r="L22" s="3">
        <v>0.05</v>
      </c>
      <c r="M22" s="5">
        <f t="shared" si="10"/>
        <v>1.4615384615384615E-2</v>
      </c>
      <c r="N22" s="6">
        <v>1500</v>
      </c>
      <c r="O22" s="6">
        <f t="shared" si="5"/>
        <v>20400</v>
      </c>
      <c r="P22" s="6">
        <f t="shared" si="0"/>
        <v>2087.0769230769229</v>
      </c>
      <c r="Q22" s="6">
        <f t="shared" si="1"/>
        <v>18312.923076923078</v>
      </c>
      <c r="R22" s="9">
        <v>0.05</v>
      </c>
      <c r="S22" s="6">
        <f t="shared" si="2"/>
        <v>17397.276923076923</v>
      </c>
    </row>
    <row r="23" spans="2:19" x14ac:dyDescent="0.25">
      <c r="B23" s="11">
        <v>20</v>
      </c>
      <c r="C23" s="2" t="s">
        <v>17</v>
      </c>
      <c r="D23" s="15" t="s">
        <v>44</v>
      </c>
      <c r="E23" s="15" t="s">
        <v>26</v>
      </c>
      <c r="F23" s="17">
        <v>251.37</v>
      </c>
      <c r="G23" s="21">
        <v>10</v>
      </c>
      <c r="H23" s="2">
        <v>2015</v>
      </c>
      <c r="I23" s="2">
        <v>2022</v>
      </c>
      <c r="J23" s="2">
        <f t="shared" si="9"/>
        <v>7</v>
      </c>
      <c r="K23" s="2">
        <v>65</v>
      </c>
      <c r="L23" s="3">
        <v>0.05</v>
      </c>
      <c r="M23" s="5">
        <f t="shared" si="10"/>
        <v>1.4615384615384615E-2</v>
      </c>
      <c r="N23" s="6">
        <v>1500</v>
      </c>
      <c r="O23" s="6">
        <f t="shared" si="5"/>
        <v>377055</v>
      </c>
      <c r="P23" s="6">
        <f t="shared" si="0"/>
        <v>38575.626923076925</v>
      </c>
      <c r="Q23" s="6">
        <f t="shared" si="1"/>
        <v>338479.37307692308</v>
      </c>
      <c r="R23" s="9">
        <v>0.05</v>
      </c>
      <c r="S23" s="6">
        <f t="shared" si="2"/>
        <v>321555.40442307689</v>
      </c>
    </row>
    <row r="24" spans="2:19" x14ac:dyDescent="0.25">
      <c r="B24" s="11">
        <v>21</v>
      </c>
      <c r="C24" s="2" t="s">
        <v>17</v>
      </c>
      <c r="D24" s="15" t="s">
        <v>30</v>
      </c>
      <c r="E24" s="15" t="s">
        <v>26</v>
      </c>
      <c r="F24" s="17">
        <v>59</v>
      </c>
      <c r="G24" s="21">
        <v>10</v>
      </c>
      <c r="H24" s="2">
        <v>2015</v>
      </c>
      <c r="I24" s="2">
        <v>2022</v>
      </c>
      <c r="J24" s="2">
        <f t="shared" ref="J24:J29" si="11">I24-H24</f>
        <v>7</v>
      </c>
      <c r="K24" s="2">
        <v>65</v>
      </c>
      <c r="L24" s="3">
        <v>0.05</v>
      </c>
      <c r="M24" s="5">
        <f t="shared" ref="M24:M29" si="12">(1-L24)/K24</f>
        <v>1.4615384615384615E-2</v>
      </c>
      <c r="N24" s="6">
        <v>1500</v>
      </c>
      <c r="O24" s="6">
        <f t="shared" si="5"/>
        <v>88500</v>
      </c>
      <c r="P24" s="6">
        <f t="shared" si="0"/>
        <v>9054.2307692307677</v>
      </c>
      <c r="Q24" s="6">
        <f t="shared" si="1"/>
        <v>79445.769230769234</v>
      </c>
      <c r="R24" s="9">
        <v>0.05</v>
      </c>
      <c r="S24" s="6">
        <f t="shared" si="2"/>
        <v>75473.480769230766</v>
      </c>
    </row>
    <row r="25" spans="2:19" x14ac:dyDescent="0.25">
      <c r="B25" s="11">
        <v>22</v>
      </c>
      <c r="C25" s="2" t="s">
        <v>17</v>
      </c>
      <c r="D25" s="15" t="s">
        <v>33</v>
      </c>
      <c r="E25" s="15" t="s">
        <v>26</v>
      </c>
      <c r="F25" s="17">
        <v>94.4</v>
      </c>
      <c r="G25" s="21">
        <v>10</v>
      </c>
      <c r="H25" s="2">
        <v>2015</v>
      </c>
      <c r="I25" s="2">
        <v>2022</v>
      </c>
      <c r="J25" s="2">
        <f t="shared" si="11"/>
        <v>7</v>
      </c>
      <c r="K25" s="2">
        <v>65</v>
      </c>
      <c r="L25" s="3">
        <v>0.05</v>
      </c>
      <c r="M25" s="5">
        <f t="shared" si="12"/>
        <v>1.4615384615384615E-2</v>
      </c>
      <c r="N25" s="6">
        <v>1500</v>
      </c>
      <c r="O25" s="6">
        <f t="shared" si="5"/>
        <v>141600</v>
      </c>
      <c r="P25" s="6">
        <f t="shared" si="0"/>
        <v>14486.76923076923</v>
      </c>
      <c r="Q25" s="6">
        <f t="shared" si="1"/>
        <v>127113.23076923077</v>
      </c>
      <c r="R25" s="9">
        <v>0.05</v>
      </c>
      <c r="S25" s="6">
        <f t="shared" si="2"/>
        <v>120757.56923076922</v>
      </c>
    </row>
    <row r="26" spans="2:19" x14ac:dyDescent="0.25">
      <c r="B26" s="11">
        <v>23</v>
      </c>
      <c r="C26" s="2" t="s">
        <v>17</v>
      </c>
      <c r="D26" s="15" t="s">
        <v>36</v>
      </c>
      <c r="E26" s="15" t="s">
        <v>26</v>
      </c>
      <c r="F26" s="17">
        <v>288.91000000000003</v>
      </c>
      <c r="G26" s="21">
        <v>10</v>
      </c>
      <c r="H26" s="2">
        <v>2015</v>
      </c>
      <c r="I26" s="2">
        <v>2022</v>
      </c>
      <c r="J26" s="2">
        <f t="shared" si="11"/>
        <v>7</v>
      </c>
      <c r="K26" s="2">
        <v>65</v>
      </c>
      <c r="L26" s="3">
        <v>0.05</v>
      </c>
      <c r="M26" s="5">
        <f t="shared" si="12"/>
        <v>1.4615384615384615E-2</v>
      </c>
      <c r="N26" s="6">
        <v>1500</v>
      </c>
      <c r="O26" s="6">
        <f t="shared" si="5"/>
        <v>433365.00000000006</v>
      </c>
      <c r="P26" s="6">
        <f t="shared" si="0"/>
        <v>44336.573076923087</v>
      </c>
      <c r="Q26" s="6">
        <f t="shared" si="1"/>
        <v>389028.42692307697</v>
      </c>
      <c r="R26" s="9">
        <v>0.05</v>
      </c>
      <c r="S26" s="6">
        <f t="shared" si="2"/>
        <v>369577.00557692308</v>
      </c>
    </row>
    <row r="27" spans="2:19" x14ac:dyDescent="0.25">
      <c r="B27" s="11">
        <v>24</v>
      </c>
      <c r="C27" s="2" t="s">
        <v>17</v>
      </c>
      <c r="D27" s="15" t="s">
        <v>45</v>
      </c>
      <c r="E27" s="15" t="s">
        <v>26</v>
      </c>
      <c r="F27" s="17">
        <v>205.38</v>
      </c>
      <c r="G27" s="21">
        <v>10</v>
      </c>
      <c r="H27" s="2">
        <v>2015</v>
      </c>
      <c r="I27" s="2">
        <v>2022</v>
      </c>
      <c r="J27" s="2">
        <f t="shared" si="11"/>
        <v>7</v>
      </c>
      <c r="K27" s="2">
        <v>65</v>
      </c>
      <c r="L27" s="3">
        <v>0.05</v>
      </c>
      <c r="M27" s="5">
        <f t="shared" si="12"/>
        <v>1.4615384615384615E-2</v>
      </c>
      <c r="N27" s="6">
        <v>1500</v>
      </c>
      <c r="O27" s="6">
        <f t="shared" si="5"/>
        <v>308070</v>
      </c>
      <c r="P27" s="6">
        <f t="shared" si="0"/>
        <v>31517.93076923077</v>
      </c>
      <c r="Q27" s="6">
        <f t="shared" si="1"/>
        <v>276552.06923076924</v>
      </c>
      <c r="R27" s="9">
        <v>0.05</v>
      </c>
      <c r="S27" s="6">
        <f t="shared" si="2"/>
        <v>262724.46576923074</v>
      </c>
    </row>
    <row r="28" spans="2:19" ht="30" x14ac:dyDescent="0.25">
      <c r="B28" s="11">
        <v>25</v>
      </c>
      <c r="C28" s="2" t="s">
        <v>17</v>
      </c>
      <c r="D28" s="15" t="s">
        <v>48</v>
      </c>
      <c r="E28" s="15" t="s">
        <v>26</v>
      </c>
      <c r="F28" s="17">
        <v>309.60000000000002</v>
      </c>
      <c r="G28" s="21">
        <v>10</v>
      </c>
      <c r="H28" s="2">
        <v>2015</v>
      </c>
      <c r="I28" s="2">
        <v>2022</v>
      </c>
      <c r="J28" s="2">
        <f t="shared" si="11"/>
        <v>7</v>
      </c>
      <c r="K28" s="2">
        <v>65</v>
      </c>
      <c r="L28" s="3">
        <v>0.05</v>
      </c>
      <c r="M28" s="5">
        <f t="shared" si="12"/>
        <v>1.4615384615384615E-2</v>
      </c>
      <c r="N28" s="6">
        <v>1500</v>
      </c>
      <c r="O28" s="6">
        <f t="shared" si="5"/>
        <v>464400.00000000006</v>
      </c>
      <c r="P28" s="6">
        <f t="shared" si="0"/>
        <v>47511.692307692312</v>
      </c>
      <c r="Q28" s="6">
        <f t="shared" si="1"/>
        <v>416888.30769230775</v>
      </c>
      <c r="R28" s="9">
        <v>0.05</v>
      </c>
      <c r="S28" s="6">
        <f t="shared" si="2"/>
        <v>396043.89230769232</v>
      </c>
    </row>
    <row r="29" spans="2:19" x14ac:dyDescent="0.25">
      <c r="B29" s="11">
        <v>26</v>
      </c>
      <c r="C29" s="2" t="s">
        <v>17</v>
      </c>
      <c r="D29" s="15" t="s">
        <v>46</v>
      </c>
      <c r="E29" s="15" t="s">
        <v>26</v>
      </c>
      <c r="F29" s="17">
        <v>321.77999999999997</v>
      </c>
      <c r="G29" s="21">
        <v>10</v>
      </c>
      <c r="H29" s="2">
        <v>2015</v>
      </c>
      <c r="I29" s="2">
        <v>2022</v>
      </c>
      <c r="J29" s="2">
        <f t="shared" si="11"/>
        <v>7</v>
      </c>
      <c r="K29" s="2">
        <v>65</v>
      </c>
      <c r="L29" s="3">
        <v>0.05</v>
      </c>
      <c r="M29" s="5">
        <f t="shared" si="12"/>
        <v>1.4615384615384615E-2</v>
      </c>
      <c r="N29" s="6">
        <v>1500</v>
      </c>
      <c r="O29" s="6">
        <f t="shared" si="5"/>
        <v>482669.99999999994</v>
      </c>
      <c r="P29" s="6">
        <f t="shared" si="0"/>
        <v>49380.853846153834</v>
      </c>
      <c r="Q29" s="6">
        <f t="shared" si="1"/>
        <v>433289.14615384612</v>
      </c>
      <c r="R29" s="9">
        <v>0.05</v>
      </c>
      <c r="S29" s="6">
        <f t="shared" si="2"/>
        <v>411624.68884615379</v>
      </c>
    </row>
    <row r="30" spans="2:19" ht="30" x14ac:dyDescent="0.25">
      <c r="B30" s="11">
        <v>27</v>
      </c>
      <c r="C30" s="2" t="s">
        <v>17</v>
      </c>
      <c r="D30" s="15" t="s">
        <v>47</v>
      </c>
      <c r="E30" s="15" t="s">
        <v>26</v>
      </c>
      <c r="F30" s="17">
        <v>168.91</v>
      </c>
      <c r="G30" s="21">
        <v>10</v>
      </c>
      <c r="H30" s="2">
        <v>2015</v>
      </c>
      <c r="I30" s="2">
        <v>2022</v>
      </c>
      <c r="J30" s="2">
        <f t="shared" ref="J30:J41" si="13">I30-H30</f>
        <v>7</v>
      </c>
      <c r="K30" s="2">
        <v>65</v>
      </c>
      <c r="L30" s="3">
        <v>0.05</v>
      </c>
      <c r="M30" s="5">
        <f t="shared" ref="M30:M41" si="14">(1-L30)/K30</f>
        <v>1.4615384615384615E-2</v>
      </c>
      <c r="N30" s="6">
        <v>1500</v>
      </c>
      <c r="O30" s="6">
        <f t="shared" si="5"/>
        <v>253365</v>
      </c>
      <c r="P30" s="6">
        <f t="shared" si="0"/>
        <v>25921.188461538462</v>
      </c>
      <c r="Q30" s="6">
        <f t="shared" si="1"/>
        <v>227443.81153846154</v>
      </c>
      <c r="R30" s="9">
        <v>0.05</v>
      </c>
      <c r="S30" s="6">
        <f t="shared" si="2"/>
        <v>216071.62096153846</v>
      </c>
    </row>
    <row r="31" spans="2:19" x14ac:dyDescent="0.25">
      <c r="B31" s="11">
        <v>28</v>
      </c>
      <c r="C31" s="2" t="s">
        <v>17</v>
      </c>
      <c r="D31" s="15" t="s">
        <v>49</v>
      </c>
      <c r="E31" s="15" t="s">
        <v>26</v>
      </c>
      <c r="F31" s="17">
        <v>80.64</v>
      </c>
      <c r="G31" s="21">
        <v>10</v>
      </c>
      <c r="H31" s="2">
        <v>2015</v>
      </c>
      <c r="I31" s="2">
        <v>2022</v>
      </c>
      <c r="J31" s="2">
        <f t="shared" si="13"/>
        <v>7</v>
      </c>
      <c r="K31" s="2">
        <v>65</v>
      </c>
      <c r="L31" s="3">
        <v>0.05</v>
      </c>
      <c r="M31" s="5">
        <f t="shared" si="14"/>
        <v>1.4615384615384615E-2</v>
      </c>
      <c r="N31" s="6">
        <v>1500</v>
      </c>
      <c r="O31" s="6">
        <f t="shared" si="5"/>
        <v>120960</v>
      </c>
      <c r="P31" s="6">
        <f t="shared" si="0"/>
        <v>12375.138461538461</v>
      </c>
      <c r="Q31" s="6">
        <f t="shared" si="1"/>
        <v>108584.86153846154</v>
      </c>
      <c r="R31" s="9">
        <v>0.05</v>
      </c>
      <c r="S31" s="6">
        <f t="shared" si="2"/>
        <v>103155.61846153846</v>
      </c>
    </row>
    <row r="32" spans="2:19" x14ac:dyDescent="0.25">
      <c r="B32" s="11">
        <v>29</v>
      </c>
      <c r="C32" s="2" t="s">
        <v>17</v>
      </c>
      <c r="D32" s="15" t="s">
        <v>29</v>
      </c>
      <c r="E32" s="15" t="s">
        <v>26</v>
      </c>
      <c r="F32" s="17">
        <v>14.28</v>
      </c>
      <c r="G32" s="21">
        <v>10</v>
      </c>
      <c r="H32" s="2">
        <v>2015</v>
      </c>
      <c r="I32" s="2">
        <v>2022</v>
      </c>
      <c r="J32" s="2">
        <f t="shared" si="13"/>
        <v>7</v>
      </c>
      <c r="K32" s="2">
        <v>65</v>
      </c>
      <c r="L32" s="3">
        <v>0.05</v>
      </c>
      <c r="M32" s="5">
        <f t="shared" si="14"/>
        <v>1.4615384615384615E-2</v>
      </c>
      <c r="N32" s="6">
        <v>1500</v>
      </c>
      <c r="O32" s="6">
        <f t="shared" si="5"/>
        <v>21420</v>
      </c>
      <c r="P32" s="6">
        <f t="shared" si="0"/>
        <v>2191.4307692307693</v>
      </c>
      <c r="Q32" s="6">
        <f t="shared" si="1"/>
        <v>19228.56923076923</v>
      </c>
      <c r="R32" s="9">
        <v>0.05</v>
      </c>
      <c r="S32" s="6">
        <f t="shared" si="2"/>
        <v>18267.140769230766</v>
      </c>
    </row>
    <row r="33" spans="2:22" x14ac:dyDescent="0.25">
      <c r="B33" s="11">
        <v>30</v>
      </c>
      <c r="C33" s="2" t="s">
        <v>17</v>
      </c>
      <c r="D33" s="15" t="s">
        <v>29</v>
      </c>
      <c r="E33" s="15" t="s">
        <v>26</v>
      </c>
      <c r="F33" s="17">
        <v>13.6</v>
      </c>
      <c r="G33" s="21">
        <v>10</v>
      </c>
      <c r="H33" s="2">
        <v>2015</v>
      </c>
      <c r="I33" s="2">
        <v>2022</v>
      </c>
      <c r="J33" s="2">
        <f t="shared" si="13"/>
        <v>7</v>
      </c>
      <c r="K33" s="2">
        <v>65</v>
      </c>
      <c r="L33" s="3">
        <v>0.05</v>
      </c>
      <c r="M33" s="5">
        <f t="shared" si="14"/>
        <v>1.4615384615384615E-2</v>
      </c>
      <c r="N33" s="6">
        <v>1500</v>
      </c>
      <c r="O33" s="6">
        <f t="shared" si="5"/>
        <v>20400</v>
      </c>
      <c r="P33" s="6">
        <f t="shared" si="0"/>
        <v>2087.0769230769229</v>
      </c>
      <c r="Q33" s="6">
        <f t="shared" si="1"/>
        <v>18312.923076923078</v>
      </c>
      <c r="R33" s="9">
        <v>0.05</v>
      </c>
      <c r="S33" s="6">
        <f t="shared" si="2"/>
        <v>17397.276923076923</v>
      </c>
    </row>
    <row r="34" spans="2:22" x14ac:dyDescent="0.25">
      <c r="B34" s="11">
        <v>31</v>
      </c>
      <c r="C34" s="2" t="s">
        <v>17</v>
      </c>
      <c r="D34" s="15" t="s">
        <v>29</v>
      </c>
      <c r="E34" s="15" t="s">
        <v>26</v>
      </c>
      <c r="F34" s="17">
        <v>14.28</v>
      </c>
      <c r="G34" s="21">
        <v>10</v>
      </c>
      <c r="H34" s="2">
        <v>2015</v>
      </c>
      <c r="I34" s="2">
        <v>2022</v>
      </c>
      <c r="J34" s="2">
        <f t="shared" si="13"/>
        <v>7</v>
      </c>
      <c r="K34" s="2">
        <v>65</v>
      </c>
      <c r="L34" s="3">
        <v>0.05</v>
      </c>
      <c r="M34" s="5">
        <f t="shared" si="14"/>
        <v>1.4615384615384615E-2</v>
      </c>
      <c r="N34" s="6">
        <v>1500</v>
      </c>
      <c r="O34" s="6">
        <f t="shared" si="5"/>
        <v>21420</v>
      </c>
      <c r="P34" s="6">
        <f t="shared" si="0"/>
        <v>2191.4307692307693</v>
      </c>
      <c r="Q34" s="6">
        <f t="shared" si="1"/>
        <v>19228.56923076923</v>
      </c>
      <c r="R34" s="9">
        <v>0.05</v>
      </c>
      <c r="S34" s="6">
        <f t="shared" si="2"/>
        <v>18267.140769230766</v>
      </c>
    </row>
    <row r="35" spans="2:22" x14ac:dyDescent="0.25">
      <c r="B35" s="11">
        <v>32</v>
      </c>
      <c r="C35" s="2" t="s">
        <v>17</v>
      </c>
      <c r="D35" s="15" t="s">
        <v>29</v>
      </c>
      <c r="E35" s="15" t="s">
        <v>26</v>
      </c>
      <c r="F35" s="17">
        <v>14.28</v>
      </c>
      <c r="G35" s="21">
        <v>10</v>
      </c>
      <c r="H35" s="2">
        <v>2015</v>
      </c>
      <c r="I35" s="2">
        <v>2022</v>
      </c>
      <c r="J35" s="2">
        <f t="shared" si="13"/>
        <v>7</v>
      </c>
      <c r="K35" s="2">
        <v>65</v>
      </c>
      <c r="L35" s="3">
        <v>0.05</v>
      </c>
      <c r="M35" s="5">
        <f t="shared" si="14"/>
        <v>1.4615384615384615E-2</v>
      </c>
      <c r="N35" s="6">
        <v>1500</v>
      </c>
      <c r="O35" s="6">
        <f t="shared" si="5"/>
        <v>21420</v>
      </c>
      <c r="P35" s="6">
        <f t="shared" si="0"/>
        <v>2191.4307692307693</v>
      </c>
      <c r="Q35" s="6">
        <f t="shared" si="1"/>
        <v>19228.56923076923</v>
      </c>
      <c r="R35" s="9">
        <v>0.05</v>
      </c>
      <c r="S35" s="6">
        <f t="shared" si="2"/>
        <v>18267.140769230766</v>
      </c>
    </row>
    <row r="36" spans="2:22" x14ac:dyDescent="0.25">
      <c r="B36" s="11">
        <v>33</v>
      </c>
      <c r="C36" s="2" t="s">
        <v>17</v>
      </c>
      <c r="D36" s="15" t="s">
        <v>50</v>
      </c>
      <c r="E36" s="15" t="s">
        <v>26</v>
      </c>
      <c r="F36" s="17">
        <v>75.599999999999994</v>
      </c>
      <c r="G36" s="21">
        <v>10</v>
      </c>
      <c r="H36" s="2">
        <v>2015</v>
      </c>
      <c r="I36" s="2">
        <v>2022</v>
      </c>
      <c r="J36" s="2">
        <f t="shared" si="13"/>
        <v>7</v>
      </c>
      <c r="K36" s="2">
        <v>65</v>
      </c>
      <c r="L36" s="3">
        <v>0.05</v>
      </c>
      <c r="M36" s="5">
        <f t="shared" si="14"/>
        <v>1.4615384615384615E-2</v>
      </c>
      <c r="N36" s="6">
        <v>1500</v>
      </c>
      <c r="O36" s="6">
        <f t="shared" si="5"/>
        <v>113399.99999999999</v>
      </c>
      <c r="P36" s="6">
        <f t="shared" si="0"/>
        <v>11601.692307692307</v>
      </c>
      <c r="Q36" s="6">
        <f t="shared" si="1"/>
        <v>101798.30769230767</v>
      </c>
      <c r="R36" s="9">
        <v>0.05</v>
      </c>
      <c r="S36" s="6">
        <f t="shared" si="2"/>
        <v>96708.39230769228</v>
      </c>
    </row>
    <row r="37" spans="2:22" x14ac:dyDescent="0.25">
      <c r="B37" s="11">
        <v>34</v>
      </c>
      <c r="C37" s="2" t="s">
        <v>17</v>
      </c>
      <c r="D37" s="15" t="s">
        <v>51</v>
      </c>
      <c r="E37" s="15" t="s">
        <v>26</v>
      </c>
      <c r="F37" s="17">
        <v>6326</v>
      </c>
      <c r="G37" s="21">
        <v>10</v>
      </c>
      <c r="H37" s="2">
        <v>2015</v>
      </c>
      <c r="I37" s="2">
        <v>2022</v>
      </c>
      <c r="J37" s="2">
        <f t="shared" si="13"/>
        <v>7</v>
      </c>
      <c r="K37" s="2">
        <v>65</v>
      </c>
      <c r="L37" s="3">
        <v>0.05</v>
      </c>
      <c r="M37" s="5">
        <f t="shared" si="14"/>
        <v>1.4615384615384615E-2</v>
      </c>
      <c r="N37" s="6">
        <v>1500</v>
      </c>
      <c r="O37" s="6">
        <f t="shared" si="5"/>
        <v>9489000</v>
      </c>
      <c r="P37" s="6">
        <f t="shared" si="0"/>
        <v>970797.69230769237</v>
      </c>
      <c r="Q37" s="6">
        <f t="shared" si="1"/>
        <v>8518202.307692308</v>
      </c>
      <c r="R37" s="9">
        <v>0.05</v>
      </c>
      <c r="S37" s="6">
        <f t="shared" si="2"/>
        <v>8092292.192307692</v>
      </c>
    </row>
    <row r="38" spans="2:22" x14ac:dyDescent="0.25">
      <c r="B38" s="11">
        <v>35</v>
      </c>
      <c r="C38" s="2" t="s">
        <v>18</v>
      </c>
      <c r="D38" s="15" t="s">
        <v>52</v>
      </c>
      <c r="E38" s="15" t="s">
        <v>26</v>
      </c>
      <c r="F38" s="17">
        <v>582.20000000000005</v>
      </c>
      <c r="G38" s="21">
        <v>15</v>
      </c>
      <c r="H38" s="2">
        <v>2015</v>
      </c>
      <c r="I38" s="2">
        <v>2022</v>
      </c>
      <c r="J38" s="2">
        <f t="shared" si="13"/>
        <v>7</v>
      </c>
      <c r="K38" s="2">
        <v>65</v>
      </c>
      <c r="L38" s="3">
        <v>0.05</v>
      </c>
      <c r="M38" s="5">
        <f t="shared" si="14"/>
        <v>1.4615384615384615E-2</v>
      </c>
      <c r="N38" s="6">
        <v>1500</v>
      </c>
      <c r="O38" s="6">
        <f t="shared" si="5"/>
        <v>873300.00000000012</v>
      </c>
      <c r="P38" s="6">
        <f t="shared" si="0"/>
        <v>89345.307692307702</v>
      </c>
      <c r="Q38" s="6">
        <f t="shared" si="1"/>
        <v>783954.69230769237</v>
      </c>
      <c r="R38" s="9">
        <v>0.05</v>
      </c>
      <c r="S38" s="6">
        <f t="shared" si="2"/>
        <v>744756.95769230777</v>
      </c>
    </row>
    <row r="39" spans="2:22" x14ac:dyDescent="0.25">
      <c r="B39" s="11">
        <v>36</v>
      </c>
      <c r="C39" s="2" t="s">
        <v>18</v>
      </c>
      <c r="D39" s="15" t="s">
        <v>29</v>
      </c>
      <c r="E39" s="15" t="s">
        <v>26</v>
      </c>
      <c r="F39" s="17">
        <v>14.28</v>
      </c>
      <c r="G39" s="21">
        <v>15</v>
      </c>
      <c r="H39" s="2">
        <v>2015</v>
      </c>
      <c r="I39" s="2">
        <v>2022</v>
      </c>
      <c r="J39" s="2">
        <f t="shared" si="13"/>
        <v>7</v>
      </c>
      <c r="K39" s="2">
        <v>65</v>
      </c>
      <c r="L39" s="3">
        <v>0.05</v>
      </c>
      <c r="M39" s="5">
        <f t="shared" si="14"/>
        <v>1.4615384615384615E-2</v>
      </c>
      <c r="N39" s="6">
        <v>1500</v>
      </c>
      <c r="O39" s="6">
        <f t="shared" si="5"/>
        <v>21420</v>
      </c>
      <c r="P39" s="6">
        <f t="shared" si="0"/>
        <v>2191.4307692307693</v>
      </c>
      <c r="Q39" s="6">
        <f t="shared" si="1"/>
        <v>19228.56923076923</v>
      </c>
      <c r="R39" s="9">
        <v>0.05</v>
      </c>
      <c r="S39" s="6">
        <f t="shared" si="2"/>
        <v>18267.140769230766</v>
      </c>
    </row>
    <row r="40" spans="2:22" x14ac:dyDescent="0.25">
      <c r="B40" s="11">
        <v>37</v>
      </c>
      <c r="C40" s="2" t="s">
        <v>18</v>
      </c>
      <c r="D40" s="15" t="s">
        <v>29</v>
      </c>
      <c r="E40" s="15" t="s">
        <v>26</v>
      </c>
      <c r="F40" s="17">
        <v>13.6</v>
      </c>
      <c r="G40" s="21">
        <v>15</v>
      </c>
      <c r="H40" s="2">
        <v>2015</v>
      </c>
      <c r="I40" s="2">
        <v>2022</v>
      </c>
      <c r="J40" s="2">
        <f t="shared" si="13"/>
        <v>7</v>
      </c>
      <c r="K40" s="2">
        <v>65</v>
      </c>
      <c r="L40" s="3">
        <v>0.05</v>
      </c>
      <c r="M40" s="5">
        <f t="shared" si="14"/>
        <v>1.4615384615384615E-2</v>
      </c>
      <c r="N40" s="6">
        <v>1500</v>
      </c>
      <c r="O40" s="6">
        <f t="shared" si="5"/>
        <v>20400</v>
      </c>
      <c r="P40" s="6">
        <f t="shared" si="0"/>
        <v>2087.0769230769229</v>
      </c>
      <c r="Q40" s="6">
        <f t="shared" si="1"/>
        <v>18312.923076923078</v>
      </c>
      <c r="R40" s="9">
        <v>0.05</v>
      </c>
      <c r="S40" s="6">
        <f t="shared" si="2"/>
        <v>17397.276923076923</v>
      </c>
    </row>
    <row r="41" spans="2:22" x14ac:dyDescent="0.25">
      <c r="B41" s="11">
        <v>38</v>
      </c>
      <c r="C41" s="2" t="s">
        <v>18</v>
      </c>
      <c r="D41" s="15" t="s">
        <v>29</v>
      </c>
      <c r="E41" s="15" t="s">
        <v>26</v>
      </c>
      <c r="F41" s="17">
        <v>14.28</v>
      </c>
      <c r="G41" s="21">
        <v>15</v>
      </c>
      <c r="H41" s="2">
        <v>2015</v>
      </c>
      <c r="I41" s="2">
        <v>2022</v>
      </c>
      <c r="J41" s="2">
        <f t="shared" si="13"/>
        <v>7</v>
      </c>
      <c r="K41" s="2">
        <v>65</v>
      </c>
      <c r="L41" s="3">
        <v>0.05</v>
      </c>
      <c r="M41" s="5">
        <f t="shared" si="14"/>
        <v>1.4615384615384615E-2</v>
      </c>
      <c r="N41" s="6">
        <v>1500</v>
      </c>
      <c r="O41" s="6">
        <f t="shared" si="5"/>
        <v>21420</v>
      </c>
      <c r="P41" s="6">
        <f t="shared" si="0"/>
        <v>2191.4307692307693</v>
      </c>
      <c r="Q41" s="6">
        <f t="shared" si="1"/>
        <v>19228.56923076923</v>
      </c>
      <c r="R41" s="9">
        <v>0.05</v>
      </c>
      <c r="S41" s="6">
        <f t="shared" si="2"/>
        <v>18267.140769230766</v>
      </c>
    </row>
    <row r="42" spans="2:22" x14ac:dyDescent="0.25">
      <c r="B42" s="11">
        <v>39</v>
      </c>
      <c r="C42" s="2" t="s">
        <v>18</v>
      </c>
      <c r="D42" s="15" t="s">
        <v>53</v>
      </c>
      <c r="E42" s="15" t="s">
        <v>16</v>
      </c>
      <c r="F42" s="17">
        <v>6326</v>
      </c>
      <c r="G42" s="21">
        <v>20</v>
      </c>
      <c r="H42" s="2">
        <v>2015</v>
      </c>
      <c r="I42" s="2">
        <v>2022</v>
      </c>
      <c r="J42" s="2">
        <f t="shared" ref="J42" si="15">I42-H42</f>
        <v>7</v>
      </c>
      <c r="K42" s="2">
        <f>40-J42</f>
        <v>33</v>
      </c>
      <c r="L42" s="3">
        <v>0.05</v>
      </c>
      <c r="M42" s="5">
        <f t="shared" ref="M42" si="16">(1-L42)/K42</f>
        <v>2.8787878787878786E-2</v>
      </c>
      <c r="N42" s="6">
        <v>1000</v>
      </c>
      <c r="O42" s="6">
        <f t="shared" si="5"/>
        <v>6326000</v>
      </c>
      <c r="P42" s="6">
        <f t="shared" si="0"/>
        <v>1274784.8484848484</v>
      </c>
      <c r="Q42" s="6">
        <f>MAX(O42-P42,0)</f>
        <v>5051215.1515151514</v>
      </c>
      <c r="R42" s="9">
        <v>0.05</v>
      </c>
      <c r="S42" s="6">
        <f t="shared" si="2"/>
        <v>4798654.3939393936</v>
      </c>
    </row>
    <row r="43" spans="2:22" x14ac:dyDescent="0.25">
      <c r="B43" s="26" t="s">
        <v>7</v>
      </c>
      <c r="C43" s="26"/>
      <c r="D43" s="26"/>
      <c r="E43" s="26"/>
      <c r="F43" s="19">
        <f>SUM(F4:F42)</f>
        <v>23759.899999999998</v>
      </c>
      <c r="G43" s="22"/>
      <c r="H43" s="26"/>
      <c r="I43" s="26"/>
      <c r="J43" s="26"/>
      <c r="K43" s="26"/>
      <c r="L43" s="26"/>
      <c r="M43" s="26"/>
      <c r="N43" s="26"/>
      <c r="O43" s="7">
        <f>SUM(O4:O42)</f>
        <v>32476850</v>
      </c>
      <c r="P43" s="7"/>
      <c r="Q43" s="7">
        <f>SUM(Q4:Q42)</f>
        <v>28526632.036130544</v>
      </c>
      <c r="R43" s="7"/>
      <c r="S43" s="7">
        <f>SUM(S4:S42)</f>
        <v>27100300.434324007</v>
      </c>
    </row>
    <row r="44" spans="2:22" x14ac:dyDescent="0.25">
      <c r="B44" s="24" t="s">
        <v>14</v>
      </c>
      <c r="C44" s="24"/>
      <c r="D44" s="24"/>
      <c r="E44" s="24"/>
      <c r="F44" s="24"/>
      <c r="G44" s="24"/>
      <c r="H44" s="24"/>
      <c r="I44" s="24"/>
      <c r="J44" s="24"/>
      <c r="K44" s="24"/>
      <c r="L44" s="24"/>
      <c r="M44" s="24"/>
      <c r="N44" s="24"/>
      <c r="O44" s="24"/>
      <c r="P44" s="24"/>
      <c r="Q44" s="24"/>
      <c r="R44" s="24"/>
      <c r="S44" s="24"/>
      <c r="T44" s="8"/>
      <c r="U44" s="4"/>
      <c r="V44" s="4"/>
    </row>
    <row r="45" spans="2:22" x14ac:dyDescent="0.25">
      <c r="B45" s="24" t="s">
        <v>15</v>
      </c>
      <c r="C45" s="24"/>
      <c r="D45" s="24"/>
      <c r="E45" s="24"/>
      <c r="F45" s="24"/>
      <c r="G45" s="24"/>
      <c r="H45" s="24"/>
      <c r="I45" s="24"/>
      <c r="J45" s="24"/>
      <c r="K45" s="24"/>
      <c r="L45" s="24"/>
      <c r="M45" s="24"/>
      <c r="N45" s="24"/>
      <c r="O45" s="24"/>
      <c r="P45" s="24"/>
      <c r="Q45" s="24"/>
      <c r="R45" s="24"/>
      <c r="S45" s="24"/>
    </row>
    <row r="46" spans="2:22" x14ac:dyDescent="0.25">
      <c r="B46" s="24" t="s">
        <v>54</v>
      </c>
      <c r="C46" s="24"/>
      <c r="D46" s="24"/>
      <c r="E46" s="24"/>
      <c r="F46" s="24"/>
      <c r="G46" s="24"/>
      <c r="H46" s="24"/>
      <c r="I46" s="24"/>
      <c r="J46" s="24"/>
      <c r="K46" s="24"/>
      <c r="L46" s="24"/>
      <c r="M46" s="24"/>
      <c r="N46" s="24"/>
      <c r="O46" s="24"/>
      <c r="P46" s="24"/>
      <c r="Q46" s="24"/>
      <c r="R46" s="24"/>
      <c r="S46" s="24"/>
    </row>
    <row r="47" spans="2:22" x14ac:dyDescent="0.25">
      <c r="B47" s="24" t="s">
        <v>25</v>
      </c>
      <c r="C47" s="24"/>
      <c r="D47" s="24"/>
      <c r="E47" s="24"/>
      <c r="F47" s="24"/>
      <c r="G47" s="24"/>
      <c r="H47" s="24"/>
      <c r="I47" s="24"/>
      <c r="J47" s="24"/>
      <c r="K47" s="24"/>
      <c r="L47" s="24"/>
      <c r="M47" s="24"/>
      <c r="N47" s="24"/>
      <c r="O47" s="24"/>
      <c r="P47" s="24"/>
      <c r="Q47" s="24"/>
      <c r="R47" s="24"/>
      <c r="S47" s="24"/>
    </row>
    <row r="53" ht="15" customHeight="1" x14ac:dyDescent="0.25"/>
  </sheetData>
  <mergeCells count="7">
    <mergeCell ref="B47:S47"/>
    <mergeCell ref="B2:S2"/>
    <mergeCell ref="B43:E43"/>
    <mergeCell ref="H43:N43"/>
    <mergeCell ref="B45:S45"/>
    <mergeCell ref="B46:S46"/>
    <mergeCell ref="B44:S44"/>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Udit Kumar Dubey</cp:lastModifiedBy>
  <cp:lastPrinted>2022-01-07T08:12:53Z</cp:lastPrinted>
  <dcterms:created xsi:type="dcterms:W3CDTF">2021-09-16T11:33:35Z</dcterms:created>
  <dcterms:modified xsi:type="dcterms:W3CDTF">2022-01-19T06:23:12Z</dcterms:modified>
</cp:coreProperties>
</file>