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891 -781-989_printing_1644582990\uploads\VIS(2021-22)-PL891-781-989\PreparerReport\"/>
    </mc:Choice>
  </mc:AlternateContent>
  <bookViews>
    <workbookView xWindow="0" yWindow="0" windowWidth="24000" windowHeight="9735"/>
  </bookViews>
  <sheets>
    <sheet name="Building Sheet" sheetId="1" r:id="rId1"/>
    <sheet name="Land details" sheetId="2" r:id="rId2"/>
  </sheets>
  <definedNames>
    <definedName name="_xlnm._FilterDatabase" localSheetId="0" hidden="1">'Building Sheet'!$D$3:$U$7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8" i="1"/>
  <c r="P8" i="1" s="1"/>
  <c r="H7" i="1"/>
  <c r="P7" i="1" s="1"/>
  <c r="H6" i="1"/>
  <c r="P6" i="1" s="1"/>
  <c r="H5" i="1"/>
  <c r="P5" i="1" s="1"/>
  <c r="H4" i="1"/>
  <c r="P4" i="1" s="1"/>
  <c r="N8" i="1"/>
  <c r="K8" i="1"/>
  <c r="H9" i="1" l="1"/>
  <c r="I14" i="1" s="1"/>
  <c r="Q8" i="1"/>
  <c r="R8" i="1" s="1"/>
  <c r="S8" i="1" s="1"/>
  <c r="I39" i="2"/>
  <c r="J39" i="2" s="1"/>
  <c r="I38" i="2"/>
  <c r="J38" i="2" s="1"/>
  <c r="L38" i="2" s="1"/>
  <c r="G38" i="2"/>
  <c r="I29" i="2" l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30" i="2" s="1"/>
  <c r="H30" i="2"/>
  <c r="N7" i="1" l="1"/>
  <c r="N6" i="1"/>
  <c r="K7" i="1"/>
  <c r="K6" i="1"/>
  <c r="K4" i="1"/>
  <c r="H21" i="1"/>
  <c r="Q6" i="1" l="1"/>
  <c r="R6" i="1" s="1"/>
  <c r="S6" i="1" s="1"/>
  <c r="Q7" i="1"/>
  <c r="R7" i="1" s="1"/>
  <c r="S7" i="1" s="1"/>
  <c r="N5" i="1"/>
  <c r="N4" i="1"/>
  <c r="K5" i="1"/>
  <c r="Q5" i="1" l="1"/>
  <c r="R5" i="1" s="1"/>
  <c r="S5" i="1" s="1"/>
  <c r="Q4" i="1" l="1"/>
  <c r="R4" i="1" s="1"/>
  <c r="R9" i="1" l="1"/>
  <c r="S4" i="1"/>
  <c r="T4" i="1" s="1"/>
  <c r="U4" i="1" s="1"/>
</calcChain>
</file>

<file path=xl/sharedStrings.xml><?xml version="1.0" encoding="utf-8"?>
<sst xmlns="http://schemas.openxmlformats.org/spreadsheetml/2006/main" count="47" uniqueCount="43">
  <si>
    <t>SR. No.</t>
  </si>
  <si>
    <t>Floor</t>
  </si>
  <si>
    <t>Year of Construction</t>
  </si>
  <si>
    <t xml:space="preserve">Year of Valuation </t>
  </si>
  <si>
    <t>Type of Structure</t>
  </si>
  <si>
    <t>Salvage value</t>
  </si>
  <si>
    <t xml:space="preserve">Depreciation </t>
  </si>
  <si>
    <t>Depreciation Rate</t>
  </si>
  <si>
    <t xml:space="preserve">RCC framed structure </t>
  </si>
  <si>
    <t>Sl. No</t>
  </si>
  <si>
    <t>Dag numbers</t>
  </si>
  <si>
    <t>Area 
(In Decimals)</t>
  </si>
  <si>
    <t>Area 
(In Acre)</t>
  </si>
  <si>
    <t>922/1355</t>
  </si>
  <si>
    <t xml:space="preserve">Total </t>
  </si>
  <si>
    <t>LAND BELONGINGS TO M/S. GREENPLY INDUSTIRES LTD</t>
  </si>
  <si>
    <t>Decimal</t>
  </si>
  <si>
    <t>acre</t>
  </si>
  <si>
    <t xml:space="preserve">sq ft </t>
  </si>
  <si>
    <t>Kattah</t>
  </si>
  <si>
    <t xml:space="preserve">Conversion rate Per Katha </t>
  </si>
  <si>
    <t xml:space="preserve">Conversion of land </t>
  </si>
  <si>
    <t xml:space="preserve">1 katha </t>
  </si>
  <si>
    <t>720 sq ft</t>
  </si>
  <si>
    <t xml:space="preserve">1 acre </t>
  </si>
  <si>
    <t>100 decimal</t>
  </si>
  <si>
    <t xml:space="preserve">Basemnet </t>
  </si>
  <si>
    <t>Ground Floor</t>
  </si>
  <si>
    <t>First Floor</t>
  </si>
  <si>
    <t>Second Floor</t>
  </si>
  <si>
    <t>Third Floor</t>
  </si>
  <si>
    <t>Total</t>
  </si>
  <si>
    <t xml:space="preserve">BUILDING VALUATION OF M/S. RAM KRIPAL SINGH CONSTRUCTION PVT LTD SITUATED AT DLF PHASE III, GURUGRAM </t>
  </si>
  <si>
    <t xml:space="preserve">Remarks </t>
  </si>
  <si>
    <t>All the covered area details of the subject property has been taken as per the site survey measurment.</t>
  </si>
  <si>
    <t>No documents were provided to us pertaining to covered area details.</t>
  </si>
  <si>
    <r>
      <t xml:space="preserve">Area 
</t>
    </r>
    <r>
      <rPr>
        <i/>
        <sz val="10"/>
        <rFont val="Calibri"/>
        <family val="2"/>
        <scheme val="minor"/>
      </rPr>
      <t>(in sq mtr)</t>
    </r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</si>
  <si>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</si>
  <si>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</si>
  <si>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 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</si>
  <si>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</si>
  <si>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r>
      <t xml:space="preserve">Gross Replacment Value
</t>
    </r>
    <r>
      <rPr>
        <b/>
        <i/>
        <sz val="11"/>
        <rFont val="Calibri"/>
        <family val="2"/>
        <scheme val="minor"/>
      </rPr>
      <t>(INR)</t>
    </r>
  </si>
  <si>
    <r>
      <t xml:space="preserve">Depreciated Value
</t>
    </r>
    <r>
      <rPr>
        <b/>
        <i/>
        <sz val="11"/>
        <rFont val="Calibri"/>
        <family val="2"/>
        <scheme val="minor"/>
      </rPr>
      <t>(INR)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</si>
</sst>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 * #,##0_ ;_ * \-#,##0_ ;_ * &quot;-&quot;??_ ;_ @_ "/>
    <numFmt numFmtId="167" formatCode="0.000"/>
    <numFmt numFmtId="168" formatCode="_ &quot;₹&quot;\ * #,##0_ ;_ &quot;₹&quot;\ * \-#,##0_ ;_ &quot;₹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166" fontId="0" fillId="0" borderId="0" xfId="0" applyNumberFormat="1"/>
    <xf numFmtId="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/>
    <xf numFmtId="168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/>
    <xf numFmtId="167" fontId="3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0" xfId="0" applyNumberFormat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0" fillId="5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21"/>
  <sheetViews>
    <sheetView tabSelected="1" topLeftCell="F1" zoomScaleNormal="100" workbookViewId="0">
      <selection activeCell="R16" sqref="R16"/>
    </sheetView>
  </sheetViews>
  <sheetFormatPr defaultRowHeight="15" x14ac:dyDescent="0.25"/>
  <cols>
    <col min="4" max="4" width="9.140625" customWidth="1"/>
    <col min="5" max="5" width="12.5703125" bestFit="1" customWidth="1"/>
    <col min="6" max="6" width="21.140625" customWidth="1"/>
    <col min="7" max="7" width="11.5703125" customWidth="1"/>
    <col min="8" max="8" width="12.42578125" bestFit="1" customWidth="1"/>
    <col min="9" max="9" width="12.28515625" customWidth="1"/>
    <col min="10" max="10" width="9.5703125" customWidth="1"/>
    <col min="11" max="11" width="12.85546875" customWidth="1"/>
    <col min="12" max="12" width="14.7109375" customWidth="1"/>
    <col min="13" max="13" width="12.28515625" customWidth="1"/>
    <col min="14" max="14" width="14.140625" customWidth="1"/>
    <col min="15" max="15" width="10.85546875" customWidth="1"/>
    <col min="16" max="16" width="19.7109375" customWidth="1"/>
    <col min="17" max="17" width="17" customWidth="1"/>
    <col min="18" max="18" width="18.140625" customWidth="1"/>
    <col min="19" max="19" width="9.5703125" bestFit="1" customWidth="1"/>
    <col min="20" max="20" width="10" bestFit="1" customWidth="1"/>
    <col min="23" max="23" width="74.5703125" bestFit="1" customWidth="1"/>
  </cols>
  <sheetData>
    <row r="2" spans="4:21" ht="15.75" x14ac:dyDescent="0.25">
      <c r="D2" s="25" t="s">
        <v>32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4:21" s="40" customFormat="1" ht="45" x14ac:dyDescent="0.25">
      <c r="D3" s="38" t="s">
        <v>0</v>
      </c>
      <c r="E3" s="38" t="s">
        <v>1</v>
      </c>
      <c r="F3" s="38" t="s">
        <v>4</v>
      </c>
      <c r="G3" s="39" t="s">
        <v>36</v>
      </c>
      <c r="H3" s="39" t="s">
        <v>37</v>
      </c>
      <c r="I3" s="39" t="s">
        <v>2</v>
      </c>
      <c r="J3" s="39" t="s">
        <v>3</v>
      </c>
      <c r="K3" s="39" t="s">
        <v>38</v>
      </c>
      <c r="L3" s="39" t="s">
        <v>39</v>
      </c>
      <c r="M3" s="39" t="s">
        <v>5</v>
      </c>
      <c r="N3" s="39" t="s">
        <v>7</v>
      </c>
      <c r="O3" s="39" t="s">
        <v>40</v>
      </c>
      <c r="P3" s="39" t="s">
        <v>41</v>
      </c>
      <c r="Q3" s="39" t="s">
        <v>6</v>
      </c>
      <c r="R3" s="39" t="s">
        <v>42</v>
      </c>
    </row>
    <row r="4" spans="4:21" ht="15.75" customHeight="1" x14ac:dyDescent="0.25">
      <c r="D4" s="8">
        <v>1</v>
      </c>
      <c r="E4" s="8" t="s">
        <v>26</v>
      </c>
      <c r="F4" s="16" t="s">
        <v>8</v>
      </c>
      <c r="G4" s="4">
        <v>56</v>
      </c>
      <c r="H4" s="6">
        <f>G4*10.764</f>
        <v>602.78399999999999</v>
      </c>
      <c r="I4" s="8">
        <v>2003</v>
      </c>
      <c r="J4" s="8">
        <v>2022</v>
      </c>
      <c r="K4" s="8">
        <f t="shared" ref="K4:K7" si="0">J4-I4</f>
        <v>19</v>
      </c>
      <c r="L4" s="8">
        <v>60</v>
      </c>
      <c r="M4" s="2">
        <v>0.1</v>
      </c>
      <c r="N4" s="5">
        <f>(1-M4)/L4</f>
        <v>1.5000000000000001E-2</v>
      </c>
      <c r="O4" s="10">
        <v>1400</v>
      </c>
      <c r="P4" s="10">
        <f>O4*H4</f>
        <v>843897.6</v>
      </c>
      <c r="Q4" s="10">
        <f>P4*N4*K4</f>
        <v>240510.81599999999</v>
      </c>
      <c r="R4" s="10">
        <f>MAX(P4-Q4,0)</f>
        <v>603386.78399999999</v>
      </c>
      <c r="S4" s="37">
        <f>R4/H4</f>
        <v>1001</v>
      </c>
      <c r="T4" s="1" t="e">
        <f>S4*#REF!*#REF!</f>
        <v>#REF!</v>
      </c>
      <c r="U4" s="1" t="e">
        <f>#REF!-T4</f>
        <v>#REF!</v>
      </c>
    </row>
    <row r="5" spans="4:21" x14ac:dyDescent="0.25">
      <c r="D5" s="8">
        <v>2</v>
      </c>
      <c r="E5" s="8" t="s">
        <v>27</v>
      </c>
      <c r="F5" s="16" t="s">
        <v>8</v>
      </c>
      <c r="G5" s="8">
        <v>76</v>
      </c>
      <c r="H5" s="6">
        <f t="shared" ref="H5:H8" si="1">G5*10.764</f>
        <v>818.06399999999996</v>
      </c>
      <c r="I5" s="8">
        <v>2003</v>
      </c>
      <c r="J5" s="8">
        <v>2022</v>
      </c>
      <c r="K5" s="8">
        <f t="shared" si="0"/>
        <v>19</v>
      </c>
      <c r="L5" s="8">
        <v>60</v>
      </c>
      <c r="M5" s="2">
        <v>0.1</v>
      </c>
      <c r="N5" s="5">
        <f t="shared" ref="N5:N7" si="2">(1-M5)/L5</f>
        <v>1.5000000000000001E-2</v>
      </c>
      <c r="O5" s="10">
        <v>1500</v>
      </c>
      <c r="P5" s="10">
        <f t="shared" ref="P5:P8" si="3">O5*H5</f>
        <v>1227096</v>
      </c>
      <c r="Q5" s="10">
        <f t="shared" ref="Q5:Q7" si="4">P5*N5*K5</f>
        <v>349722.36000000004</v>
      </c>
      <c r="R5" s="10">
        <f t="shared" ref="R5:R7" si="5">MAX(P5-Q5,0)</f>
        <v>877373.6399999999</v>
      </c>
      <c r="S5" s="37">
        <f t="shared" ref="S5:S8" si="6">R5/H5</f>
        <v>1072.5</v>
      </c>
    </row>
    <row r="6" spans="4:21" x14ac:dyDescent="0.25">
      <c r="D6" s="8">
        <v>3</v>
      </c>
      <c r="E6" s="8" t="s">
        <v>28</v>
      </c>
      <c r="F6" s="16" t="s">
        <v>8</v>
      </c>
      <c r="G6" s="8">
        <v>76</v>
      </c>
      <c r="H6" s="6">
        <f t="shared" si="1"/>
        <v>818.06399999999996</v>
      </c>
      <c r="I6" s="8">
        <v>2003</v>
      </c>
      <c r="J6" s="8">
        <v>2022</v>
      </c>
      <c r="K6" s="8">
        <f t="shared" si="0"/>
        <v>19</v>
      </c>
      <c r="L6" s="8">
        <v>60</v>
      </c>
      <c r="M6" s="2">
        <v>0.1</v>
      </c>
      <c r="N6" s="5">
        <f t="shared" si="2"/>
        <v>1.5000000000000001E-2</v>
      </c>
      <c r="O6" s="10">
        <v>1500</v>
      </c>
      <c r="P6" s="10">
        <f t="shared" si="3"/>
        <v>1227096</v>
      </c>
      <c r="Q6" s="10">
        <f t="shared" si="4"/>
        <v>349722.36000000004</v>
      </c>
      <c r="R6" s="10">
        <f t="shared" si="5"/>
        <v>877373.6399999999</v>
      </c>
      <c r="S6" s="37">
        <f t="shared" si="6"/>
        <v>1072.5</v>
      </c>
    </row>
    <row r="7" spans="4:21" x14ac:dyDescent="0.25">
      <c r="D7" s="8">
        <v>4</v>
      </c>
      <c r="E7" s="8" t="s">
        <v>29</v>
      </c>
      <c r="F7" s="16" t="s">
        <v>8</v>
      </c>
      <c r="G7" s="8">
        <v>76</v>
      </c>
      <c r="H7" s="6">
        <f t="shared" si="1"/>
        <v>818.06399999999996</v>
      </c>
      <c r="I7" s="8">
        <v>2003</v>
      </c>
      <c r="J7" s="8">
        <v>2022</v>
      </c>
      <c r="K7" s="8">
        <f t="shared" si="0"/>
        <v>19</v>
      </c>
      <c r="L7" s="8">
        <v>60</v>
      </c>
      <c r="M7" s="2">
        <v>0.1</v>
      </c>
      <c r="N7" s="5">
        <f t="shared" si="2"/>
        <v>1.5000000000000001E-2</v>
      </c>
      <c r="O7" s="10">
        <v>1500</v>
      </c>
      <c r="P7" s="10">
        <f t="shared" si="3"/>
        <v>1227096</v>
      </c>
      <c r="Q7" s="10">
        <f t="shared" si="4"/>
        <v>349722.36000000004</v>
      </c>
      <c r="R7" s="10">
        <f t="shared" si="5"/>
        <v>877373.6399999999</v>
      </c>
      <c r="S7" s="37">
        <f t="shared" si="6"/>
        <v>1072.5</v>
      </c>
    </row>
    <row r="8" spans="4:21" x14ac:dyDescent="0.25">
      <c r="D8" s="8">
        <v>5</v>
      </c>
      <c r="E8" s="8" t="s">
        <v>30</v>
      </c>
      <c r="F8" s="16" t="s">
        <v>8</v>
      </c>
      <c r="G8" s="8">
        <v>53.61</v>
      </c>
      <c r="H8" s="6">
        <f t="shared" si="1"/>
        <v>577.05804000000001</v>
      </c>
      <c r="I8" s="8">
        <v>2003</v>
      </c>
      <c r="J8" s="8">
        <v>2022</v>
      </c>
      <c r="K8" s="8">
        <f t="shared" ref="K8" si="7">J8-I8</f>
        <v>19</v>
      </c>
      <c r="L8" s="8">
        <v>60</v>
      </c>
      <c r="M8" s="2">
        <v>0.1</v>
      </c>
      <c r="N8" s="5">
        <f t="shared" ref="N8" si="8">(1-M8)/L8</f>
        <v>1.5000000000000001E-2</v>
      </c>
      <c r="O8" s="10">
        <v>1500</v>
      </c>
      <c r="P8" s="10">
        <f t="shared" si="3"/>
        <v>865587.06</v>
      </c>
      <c r="Q8" s="10">
        <f t="shared" ref="Q8" si="9">P8*N8*K8</f>
        <v>246692.31210000001</v>
      </c>
      <c r="R8" s="10">
        <f t="shared" ref="R8" si="10">MAX(P8-Q8,0)</f>
        <v>618894.74790000007</v>
      </c>
      <c r="S8" s="37">
        <f t="shared" si="6"/>
        <v>1072.5000000000002</v>
      </c>
    </row>
    <row r="9" spans="4:21" x14ac:dyDescent="0.25">
      <c r="D9" s="26" t="s">
        <v>31</v>
      </c>
      <c r="E9" s="26"/>
      <c r="F9" s="26"/>
      <c r="G9" s="17">
        <f>SUM(G4:G8)</f>
        <v>337.61</v>
      </c>
      <c r="H9" s="24">
        <f>SUM(H4:H8)</f>
        <v>3634.0340399999995</v>
      </c>
      <c r="I9" s="27"/>
      <c r="J9" s="27"/>
      <c r="K9" s="27"/>
      <c r="L9" s="27"/>
      <c r="M9" s="27"/>
      <c r="N9" s="27"/>
      <c r="O9" s="27"/>
      <c r="P9" s="27"/>
      <c r="Q9" s="27"/>
      <c r="R9" s="7">
        <f>SUM(R4:R8)</f>
        <v>3854402.4518999998</v>
      </c>
    </row>
    <row r="10" spans="4:21" x14ac:dyDescent="0.25">
      <c r="D10" s="29" t="s">
        <v>33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4:21" x14ac:dyDescent="0.25">
      <c r="D11" s="28" t="s">
        <v>34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4:21" x14ac:dyDescent="0.25">
      <c r="D12" s="30" t="s">
        <v>35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4" spans="4:21" x14ac:dyDescent="0.25">
      <c r="I14" s="9">
        <f>1300*H9</f>
        <v>4724244.2519999994</v>
      </c>
    </row>
    <row r="21" spans="8:8" x14ac:dyDescent="0.25">
      <c r="H21" s="9" t="e">
        <f>#REF!-G21</f>
        <v>#REF!</v>
      </c>
    </row>
  </sheetData>
  <mergeCells count="6">
    <mergeCell ref="D12:R12"/>
    <mergeCell ref="D2:R2"/>
    <mergeCell ref="D9:F9"/>
    <mergeCell ref="I9:Q9"/>
    <mergeCell ref="D11:R11"/>
    <mergeCell ref="D10:R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L41"/>
  <sheetViews>
    <sheetView workbookViewId="0">
      <selection activeCell="J41" sqref="J41"/>
    </sheetView>
  </sheetViews>
  <sheetFormatPr defaultRowHeight="15" x14ac:dyDescent="0.25"/>
  <cols>
    <col min="6" max="6" width="8.140625" bestFit="1" customWidth="1"/>
    <col min="7" max="7" width="12.5703125" bestFit="1" customWidth="1"/>
    <col min="8" max="8" width="13.85546875" customWidth="1"/>
    <col min="9" max="9" width="12.5703125" bestFit="1" customWidth="1"/>
    <col min="10" max="10" width="14.42578125" bestFit="1" customWidth="1"/>
    <col min="11" max="11" width="24.7109375" bestFit="1" customWidth="1"/>
    <col min="12" max="12" width="12.5703125" bestFit="1" customWidth="1"/>
  </cols>
  <sheetData>
    <row r="3" spans="6:9" x14ac:dyDescent="0.25">
      <c r="F3" s="33" t="s">
        <v>15</v>
      </c>
      <c r="G3" s="34"/>
      <c r="H3" s="34"/>
      <c r="I3" s="35"/>
    </row>
    <row r="4" spans="6:9" ht="30" x14ac:dyDescent="0.25">
      <c r="F4" s="3" t="s">
        <v>9</v>
      </c>
      <c r="G4" s="3" t="s">
        <v>10</v>
      </c>
      <c r="H4" s="12" t="s">
        <v>12</v>
      </c>
      <c r="I4" s="12" t="s">
        <v>11</v>
      </c>
    </row>
    <row r="5" spans="6:9" x14ac:dyDescent="0.25">
      <c r="F5" s="13">
        <v>1</v>
      </c>
      <c r="G5" s="13">
        <v>892</v>
      </c>
      <c r="H5" s="13">
        <v>0.27</v>
      </c>
      <c r="I5" s="13">
        <f>H5*100</f>
        <v>27</v>
      </c>
    </row>
    <row r="6" spans="6:9" x14ac:dyDescent="0.25">
      <c r="F6" s="13">
        <v>2</v>
      </c>
      <c r="G6" s="13">
        <v>893</v>
      </c>
      <c r="H6" s="13">
        <v>0.21</v>
      </c>
      <c r="I6" s="13">
        <f t="shared" ref="I6:I29" si="0">H6*100</f>
        <v>21</v>
      </c>
    </row>
    <row r="7" spans="6:9" x14ac:dyDescent="0.25">
      <c r="F7" s="13">
        <v>3</v>
      </c>
      <c r="G7" s="13">
        <v>895</v>
      </c>
      <c r="H7" s="13">
        <v>0.15</v>
      </c>
      <c r="I7" s="13">
        <f t="shared" si="0"/>
        <v>15</v>
      </c>
    </row>
    <row r="8" spans="6:9" x14ac:dyDescent="0.25">
      <c r="F8" s="13">
        <v>4</v>
      </c>
      <c r="G8" s="13">
        <v>896</v>
      </c>
      <c r="H8" s="13">
        <v>0.16</v>
      </c>
      <c r="I8" s="13">
        <f t="shared" si="0"/>
        <v>16</v>
      </c>
    </row>
    <row r="9" spans="6:9" x14ac:dyDescent="0.25">
      <c r="F9" s="13">
        <v>5</v>
      </c>
      <c r="G9" s="13">
        <v>897</v>
      </c>
      <c r="H9" s="13">
        <v>0.21</v>
      </c>
      <c r="I9" s="13">
        <f t="shared" si="0"/>
        <v>21</v>
      </c>
    </row>
    <row r="10" spans="6:9" x14ac:dyDescent="0.25">
      <c r="F10" s="13">
        <v>6</v>
      </c>
      <c r="G10" s="13">
        <v>898</v>
      </c>
      <c r="H10" s="13">
        <v>0.15</v>
      </c>
      <c r="I10" s="13">
        <f t="shared" si="0"/>
        <v>15</v>
      </c>
    </row>
    <row r="11" spans="6:9" x14ac:dyDescent="0.25">
      <c r="F11" s="13">
        <v>7</v>
      </c>
      <c r="G11" s="13">
        <v>899</v>
      </c>
      <c r="H11" s="13">
        <v>0.04</v>
      </c>
      <c r="I11" s="13">
        <f t="shared" si="0"/>
        <v>4</v>
      </c>
    </row>
    <row r="12" spans="6:9" x14ac:dyDescent="0.25">
      <c r="F12" s="13">
        <v>8</v>
      </c>
      <c r="G12" s="13">
        <v>900</v>
      </c>
      <c r="H12" s="13">
        <v>0.04</v>
      </c>
      <c r="I12" s="13">
        <f t="shared" si="0"/>
        <v>4</v>
      </c>
    </row>
    <row r="13" spans="6:9" x14ac:dyDescent="0.25">
      <c r="F13" s="13">
        <v>9</v>
      </c>
      <c r="G13" s="13">
        <v>901</v>
      </c>
      <c r="H13" s="13">
        <v>0.05</v>
      </c>
      <c r="I13" s="13">
        <f t="shared" si="0"/>
        <v>5</v>
      </c>
    </row>
    <row r="14" spans="6:9" x14ac:dyDescent="0.25">
      <c r="F14" s="13">
        <v>10</v>
      </c>
      <c r="G14" s="13">
        <v>902</v>
      </c>
      <c r="H14" s="13">
        <v>7.0000000000000007E-2</v>
      </c>
      <c r="I14" s="13">
        <f t="shared" si="0"/>
        <v>7.0000000000000009</v>
      </c>
    </row>
    <row r="15" spans="6:9" x14ac:dyDescent="0.25">
      <c r="F15" s="13">
        <v>11</v>
      </c>
      <c r="G15" s="13">
        <v>903</v>
      </c>
      <c r="H15" s="14">
        <v>0.1</v>
      </c>
      <c r="I15" s="13">
        <f t="shared" si="0"/>
        <v>10</v>
      </c>
    </row>
    <row r="16" spans="6:9" x14ac:dyDescent="0.25">
      <c r="F16" s="13">
        <v>12</v>
      </c>
      <c r="G16" s="13">
        <v>904</v>
      </c>
      <c r="H16" s="14">
        <v>0.28999999999999998</v>
      </c>
      <c r="I16" s="13">
        <f t="shared" si="0"/>
        <v>28.999999999999996</v>
      </c>
    </row>
    <row r="17" spans="6:9" x14ac:dyDescent="0.25">
      <c r="F17" s="13">
        <v>13</v>
      </c>
      <c r="G17" s="13">
        <v>905</v>
      </c>
      <c r="H17" s="13">
        <v>0.04</v>
      </c>
      <c r="I17" s="13">
        <f t="shared" si="0"/>
        <v>4</v>
      </c>
    </row>
    <row r="18" spans="6:9" x14ac:dyDescent="0.25">
      <c r="F18" s="13">
        <v>14</v>
      </c>
      <c r="G18" s="13">
        <v>907</v>
      </c>
      <c r="H18" s="13">
        <v>0.22</v>
      </c>
      <c r="I18" s="13">
        <f t="shared" si="0"/>
        <v>22</v>
      </c>
    </row>
    <row r="19" spans="6:9" x14ac:dyDescent="0.25">
      <c r="F19" s="13">
        <v>15</v>
      </c>
      <c r="G19" s="13">
        <v>908</v>
      </c>
      <c r="H19" s="13">
        <v>0.02</v>
      </c>
      <c r="I19" s="13">
        <f t="shared" si="0"/>
        <v>2</v>
      </c>
    </row>
    <row r="20" spans="6:9" x14ac:dyDescent="0.25">
      <c r="F20" s="13">
        <v>16</v>
      </c>
      <c r="G20" s="13">
        <v>909</v>
      </c>
      <c r="H20" s="13">
        <v>0.01</v>
      </c>
      <c r="I20" s="13">
        <f t="shared" si="0"/>
        <v>1</v>
      </c>
    </row>
    <row r="21" spans="6:9" x14ac:dyDescent="0.25">
      <c r="F21" s="13">
        <v>17</v>
      </c>
      <c r="G21" s="13">
        <v>911</v>
      </c>
      <c r="H21" s="13">
        <v>0.25</v>
      </c>
      <c r="I21" s="13">
        <f t="shared" si="0"/>
        <v>25</v>
      </c>
    </row>
    <row r="22" spans="6:9" x14ac:dyDescent="0.25">
      <c r="F22" s="13">
        <v>18</v>
      </c>
      <c r="G22" s="13">
        <v>922</v>
      </c>
      <c r="H22" s="13">
        <v>0.16</v>
      </c>
      <c r="I22" s="13">
        <f t="shared" si="0"/>
        <v>16</v>
      </c>
    </row>
    <row r="23" spans="6:9" x14ac:dyDescent="0.25">
      <c r="F23" s="13">
        <v>19</v>
      </c>
      <c r="G23" s="13" t="s">
        <v>13</v>
      </c>
      <c r="H23" s="13">
        <v>0.13</v>
      </c>
      <c r="I23" s="13">
        <f t="shared" si="0"/>
        <v>13</v>
      </c>
    </row>
    <row r="24" spans="6:9" x14ac:dyDescent="0.25">
      <c r="F24" s="13">
        <v>20</v>
      </c>
      <c r="G24" s="13">
        <v>923</v>
      </c>
      <c r="H24" s="13">
        <v>0.11</v>
      </c>
      <c r="I24" s="13">
        <f t="shared" si="0"/>
        <v>11</v>
      </c>
    </row>
    <row r="25" spans="6:9" x14ac:dyDescent="0.25">
      <c r="F25" s="13">
        <v>21</v>
      </c>
      <c r="G25" s="13">
        <v>924</v>
      </c>
      <c r="H25" s="13">
        <v>0.1</v>
      </c>
      <c r="I25" s="13">
        <f t="shared" si="0"/>
        <v>10</v>
      </c>
    </row>
    <row r="26" spans="6:9" x14ac:dyDescent="0.25">
      <c r="F26" s="13">
        <v>22</v>
      </c>
      <c r="G26" s="13">
        <v>925</v>
      </c>
      <c r="H26" s="13">
        <v>0.02</v>
      </c>
      <c r="I26" s="13">
        <f t="shared" si="0"/>
        <v>2</v>
      </c>
    </row>
    <row r="27" spans="6:9" x14ac:dyDescent="0.25">
      <c r="F27" s="13">
        <v>23</v>
      </c>
      <c r="G27" s="13">
        <v>926</v>
      </c>
      <c r="H27" s="13">
        <v>0.14000000000000001</v>
      </c>
      <c r="I27" s="13">
        <f t="shared" si="0"/>
        <v>14.000000000000002</v>
      </c>
    </row>
    <row r="28" spans="6:9" x14ac:dyDescent="0.25">
      <c r="F28" s="13">
        <v>24</v>
      </c>
      <c r="G28" s="13">
        <v>927</v>
      </c>
      <c r="H28" s="13">
        <v>0.61</v>
      </c>
      <c r="I28" s="13">
        <f t="shared" si="0"/>
        <v>61</v>
      </c>
    </row>
    <row r="29" spans="6:9" x14ac:dyDescent="0.25">
      <c r="F29" s="13">
        <v>25</v>
      </c>
      <c r="G29" s="13">
        <v>890</v>
      </c>
      <c r="H29" s="13">
        <v>0.19</v>
      </c>
      <c r="I29" s="13">
        <f t="shared" si="0"/>
        <v>19</v>
      </c>
    </row>
    <row r="30" spans="6:9" x14ac:dyDescent="0.25">
      <c r="F30" s="26" t="s">
        <v>14</v>
      </c>
      <c r="G30" s="26"/>
      <c r="H30" s="15">
        <f>SUM(H5:H29)</f>
        <v>3.74</v>
      </c>
      <c r="I30" s="15">
        <f>SUM(I5:I29)</f>
        <v>374</v>
      </c>
    </row>
    <row r="36" spans="7:12" x14ac:dyDescent="0.25">
      <c r="G36" s="36" t="s">
        <v>21</v>
      </c>
      <c r="H36" s="36"/>
      <c r="I36" s="36"/>
      <c r="J36" s="36"/>
      <c r="K36" s="36"/>
      <c r="L36" s="36"/>
    </row>
    <row r="37" spans="7:12" x14ac:dyDescent="0.25">
      <c r="G37" s="11" t="s">
        <v>16</v>
      </c>
      <c r="H37" s="11" t="s">
        <v>17</v>
      </c>
      <c r="I37" s="11" t="s">
        <v>18</v>
      </c>
      <c r="J37" s="11" t="s">
        <v>19</v>
      </c>
      <c r="K37" s="11" t="s">
        <v>20</v>
      </c>
      <c r="L37" s="11"/>
    </row>
    <row r="38" spans="7:12" x14ac:dyDescent="0.25">
      <c r="G38" s="11">
        <f>H38*100</f>
        <v>374</v>
      </c>
      <c r="H38" s="11">
        <v>3.74</v>
      </c>
      <c r="I38" s="11">
        <f>H38*43560</f>
        <v>162914.40000000002</v>
      </c>
      <c r="J38" s="11">
        <f>I38/720</f>
        <v>226.27000000000004</v>
      </c>
      <c r="K38" s="18">
        <v>500083</v>
      </c>
      <c r="L38" s="19">
        <f>K38*J38</f>
        <v>113153780.41000003</v>
      </c>
    </row>
    <row r="39" spans="7:12" x14ac:dyDescent="0.25">
      <c r="G39" s="8"/>
      <c r="H39" s="21">
        <v>5</v>
      </c>
      <c r="I39" s="22">
        <f>H39*43560</f>
        <v>217800</v>
      </c>
      <c r="J39" s="22">
        <f>I39/720</f>
        <v>302.5</v>
      </c>
      <c r="K39" s="8"/>
      <c r="L39" s="20">
        <v>46070972</v>
      </c>
    </row>
    <row r="40" spans="7:12" x14ac:dyDescent="0.25">
      <c r="G40" s="23" t="s">
        <v>22</v>
      </c>
      <c r="H40" s="23" t="s">
        <v>23</v>
      </c>
    </row>
    <row r="41" spans="7:12" x14ac:dyDescent="0.25">
      <c r="G41" s="23" t="s">
        <v>24</v>
      </c>
      <c r="H41" s="23" t="s">
        <v>25</v>
      </c>
    </row>
  </sheetData>
  <mergeCells count="3">
    <mergeCell ref="F30:G30"/>
    <mergeCell ref="F3:I3"/>
    <mergeCell ref="G36:L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Land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2021-09-16T11:33:35Z</dcterms:created>
  <dcterms:modified xsi:type="dcterms:W3CDTF">2022-02-11T13:23:50Z</dcterms:modified>
</cp:coreProperties>
</file>