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itya\PL924-804-1025\"/>
    </mc:Choice>
  </mc:AlternateContent>
  <bookViews>
    <workbookView xWindow="0" yWindow="0" windowWidth="20490" windowHeight="7755" activeTab="1"/>
  </bookViews>
  <sheets>
    <sheet name="Basics Information" sheetId="3" r:id="rId1"/>
    <sheet name="Market Value" sheetId="1" r:id="rId2"/>
    <sheet name="Land Guideline Value" sheetId="2" r:id="rId3"/>
    <sheet name="Structure Guideline Value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7" i="1"/>
  <c r="R6" i="1"/>
  <c r="R5" i="1"/>
  <c r="R4" i="1"/>
  <c r="M5" i="1"/>
  <c r="P5" i="1"/>
  <c r="S5" i="1"/>
  <c r="M6" i="1"/>
  <c r="P6" i="1"/>
  <c r="S6" i="1"/>
  <c r="T6" i="1" s="1"/>
  <c r="M7" i="1"/>
  <c r="T7" i="1" s="1"/>
  <c r="U7" i="1" s="1"/>
  <c r="W7" i="1" s="1"/>
  <c r="P7" i="1"/>
  <c r="S7" i="1"/>
  <c r="M8" i="1"/>
  <c r="P8" i="1"/>
  <c r="S8" i="1"/>
  <c r="T8" i="1" s="1"/>
  <c r="I7" i="1"/>
  <c r="I5" i="1"/>
  <c r="H4" i="1"/>
  <c r="I4" i="1" s="1"/>
  <c r="H5" i="1"/>
  <c r="H6" i="1"/>
  <c r="I6" i="1" s="1"/>
  <c r="H7" i="1"/>
  <c r="H8" i="1"/>
  <c r="I8" i="1" s="1"/>
  <c r="C4" i="1"/>
  <c r="C5" i="1"/>
  <c r="C6" i="1"/>
  <c r="C7" i="1"/>
  <c r="C8" i="1"/>
  <c r="T5" i="1" l="1"/>
  <c r="U5" i="1" s="1"/>
  <c r="W5" i="1" s="1"/>
  <c r="U8" i="1"/>
  <c r="W8" i="1" s="1"/>
  <c r="U6" i="1"/>
  <c r="W6" i="1" s="1"/>
  <c r="P4" i="1"/>
  <c r="H4" i="2" l="1"/>
  <c r="I4" i="2" s="1"/>
  <c r="K4" i="4"/>
  <c r="L4" i="4" s="1"/>
  <c r="F4" i="4"/>
  <c r="F5" i="4"/>
  <c r="E5" i="4"/>
  <c r="E4" i="2"/>
  <c r="E5" i="2" s="1"/>
  <c r="D5" i="2"/>
  <c r="I5" i="2" l="1"/>
  <c r="G4" i="3"/>
  <c r="L5" i="4" l="1"/>
  <c r="M4" i="1" l="1"/>
  <c r="S4" i="1" l="1"/>
  <c r="T4" i="1" s="1"/>
  <c r="U4" i="1" l="1"/>
  <c r="W4" i="1" l="1"/>
</calcChain>
</file>

<file path=xl/sharedStrings.xml><?xml version="1.0" encoding="utf-8"?>
<sst xmlns="http://schemas.openxmlformats.org/spreadsheetml/2006/main" count="79" uniqueCount="48">
  <si>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</si>
  <si>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</si>
  <si>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</si>
  <si>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</si>
  <si>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</si>
  <si>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</si>
  <si>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</si>
  <si>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</si>
  <si>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</si>
  <si>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</si>
  <si>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</si>
  <si>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</si>
  <si>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</si>
  <si>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t>Tin Shed</t>
  </si>
  <si>
    <t>Reliance Shed</t>
  </si>
  <si>
    <t>Discounting Factor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</si>
  <si>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</si>
  <si>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</si>
  <si>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</si>
  <si>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</si>
  <si>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</si>
  <si>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</si>
  <si>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</si>
  <si>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</si>
  <si>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Height </t>
    </r>
    <r>
      <rPr>
        <i/>
        <sz val="10"/>
        <rFont val="Calibri"/>
        <family val="2"/>
        <scheme val="minor"/>
      </rPr>
      <t>(in ft.)</t>
    </r>
  </si>
  <si>
    <r>
      <t xml:space="preserve">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</si>
  <si>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ft.)</t>
    </r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</si>
  <si>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</si>
  <si>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r>
      <t xml:space="preserve">Land Area 
</t>
    </r>
    <r>
      <rPr>
        <i/>
        <sz val="10"/>
        <rFont val="Calibri"/>
        <family val="2"/>
        <scheme val="minor"/>
      </rPr>
      <t>(in sq. mtr.)</t>
    </r>
  </si>
  <si>
    <r>
      <t xml:space="preserve">Area 
</t>
    </r>
    <r>
      <rPr>
        <i/>
        <sz val="10"/>
        <rFont val="Calibri"/>
        <family val="2"/>
        <scheme val="minor"/>
      </rPr>
      <t>(in sq. yd.)</t>
    </r>
  </si>
  <si>
    <t>Type of Land</t>
  </si>
  <si>
    <t>Residential Land</t>
  </si>
  <si>
    <t>Sr. No.</t>
  </si>
  <si>
    <r>
      <t xml:space="preserve">Govt. Guideline Rate Adopted
</t>
    </r>
    <r>
      <rPr>
        <i/>
        <sz val="10"/>
        <rFont val="Calibri"/>
        <family val="2"/>
        <scheme val="minor"/>
      </rPr>
      <t>(In per sq. mtr.)</t>
    </r>
  </si>
  <si>
    <r>
      <t xml:space="preserve">Additional Factor </t>
    </r>
    <r>
      <rPr>
        <i/>
        <sz val="10"/>
        <rFont val="Calibri"/>
        <family val="2"/>
        <scheme val="minor"/>
      </rPr>
      <t>(in %)</t>
    </r>
  </si>
  <si>
    <r>
      <t xml:space="preserve">Year of Construction </t>
    </r>
    <r>
      <rPr>
        <i/>
        <sz val="10"/>
        <rFont val="Calibri"/>
        <family val="2"/>
        <scheme val="minor"/>
      </rPr>
      <t>(In year)</t>
    </r>
  </si>
  <si>
    <t>LAND GUIDELINE VALUE</t>
  </si>
  <si>
    <t>STRUCTURE GUIDELINE VALUE</t>
  </si>
  <si>
    <r>
      <t xml:space="preserve">Govt. Guideline Rate
</t>
    </r>
    <r>
      <rPr>
        <i/>
        <sz val="10"/>
        <rFont val="Calibri"/>
        <family val="2"/>
        <scheme val="minor"/>
      </rPr>
      <t>(In per sq. mtr.)</t>
    </r>
  </si>
  <si>
    <t>Year Factor</t>
  </si>
  <si>
    <r>
      <t xml:space="preserve">Govt. Guideline Rates
</t>
    </r>
    <r>
      <rPr>
        <i/>
        <sz val="10"/>
        <rFont val="Calibri"/>
        <family val="2"/>
        <scheme val="minor"/>
      </rPr>
      <t>(In per sq. mtr.)</t>
    </r>
  </si>
  <si>
    <r>
      <t xml:space="preserve">Govt. Guideline Rates Adopted
</t>
    </r>
    <r>
      <rPr>
        <i/>
        <sz val="10"/>
        <rFont val="Calibri"/>
        <family val="2"/>
        <scheme val="minor"/>
      </rPr>
      <t>(In per sq. mtr.)</t>
    </r>
  </si>
  <si>
    <t>MARKET VALUE OF STRUCTURES</t>
  </si>
  <si>
    <t>Class B Construction (Good)</t>
  </si>
  <si>
    <t>Condition of Structure</t>
  </si>
  <si>
    <t xml:space="preserve">Deterioration Factor
(INR) </t>
  </si>
  <si>
    <t>RCC framed pillar beam column structure on RCC slab</t>
  </si>
  <si>
    <t>Good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</si>
</sst>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₹&quot;\ * #,##0.00_ ;_ &quot;₹&quot;\ * \-#,##0.00_ ;_ &quot;₹&quot;\ * &quot;-&quot;??_ ;_ @_ "/>
    <numFmt numFmtId="165" formatCode="_ * #,##0_ ;_ * \-#,##0_ ;_ * &quot;-&quot;??_ ;_ @_ "/>
    <numFmt numFmtId="166" formatCode="0.0000"/>
    <numFmt numFmtId="167" formatCode="_ &quot;₹&quot;\ * #,##0_ ;_ &quot;₹&quot;\ * \-#,##0_ ;_ &quot;₹&quot;\ * &quot;-&quot;??_ ;_ @_ "/>
    <numFmt numFmtId="168" formatCode="_ [$₹-4009]\ * #,##0.00_ ;_ [$₹-4009]\ * \-#,##0.00_ ;_ [$₹-4009]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7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0" xfId="1" applyFont="1"/>
    <xf numFmtId="0" fontId="0" fillId="0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8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167" fontId="0" fillId="0" borderId="2" xfId="1" applyNumberFormat="1" applyFont="1" applyBorder="1" applyAlignment="1">
      <alignment horizontal="center" vertical="center"/>
    </xf>
    <xf numFmtId="2" fontId="0" fillId="0" borderId="1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/e2260333e851121def49a2dfced6b20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Sheet"/>
      <sheetName val="aS PER SITE"/>
    </sheetNames>
    <sheetDataSet>
      <sheetData sheetId="0">
        <row r="4">
          <cell r="C4" t="str">
            <v>Upper Basement</v>
          </cell>
          <cell r="I4">
            <v>2672.28</v>
          </cell>
        </row>
        <row r="5">
          <cell r="C5" t="str">
            <v>Lower Basement</v>
          </cell>
          <cell r="I5">
            <v>2672.28</v>
          </cell>
        </row>
        <row r="6">
          <cell r="I6">
            <v>2197.73</v>
          </cell>
        </row>
        <row r="7">
          <cell r="C7" t="str">
            <v>First Floor</v>
          </cell>
          <cell r="I7">
            <v>1982.58</v>
          </cell>
        </row>
        <row r="8">
          <cell r="C8" t="str">
            <v>Second Floor</v>
          </cell>
          <cell r="I8">
            <v>1982.58</v>
          </cell>
        </row>
        <row r="9">
          <cell r="C9" t="str">
            <v xml:space="preserve">Third Floor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4"/>
  <sheetViews>
    <sheetView workbookViewId="0">
      <selection activeCell="B4" sqref="B4"/>
    </sheetView>
  </sheetViews>
  <sheetFormatPr defaultRowHeight="15" x14ac:dyDescent="0.25"/>
  <cols>
    <col min="2" max="2" width="6.85546875" customWidth="1"/>
    <col min="3" max="3" width="12.85546875" customWidth="1"/>
    <col min="4" max="4" width="13.5703125" bestFit="1" customWidth="1"/>
    <col min="5" max="5" width="16.28515625" customWidth="1"/>
    <col min="6" max="6" width="25.85546875" bestFit="1" customWidth="1"/>
    <col min="7" max="7" width="12.28515625" bestFit="1" customWidth="1"/>
    <col min="8" max="8" width="7.5703125" bestFit="1" customWidth="1"/>
    <col min="9" max="9" width="6.85546875" customWidth="1"/>
    <col min="10" max="10" width="12.28515625" customWidth="1"/>
    <col min="11" max="11" width="10.28515625" customWidth="1"/>
  </cols>
  <sheetData>
    <row r="3" spans="2:11" ht="30" x14ac:dyDescent="0.25">
      <c r="B3" s="14" t="s">
        <v>32</v>
      </c>
      <c r="C3" s="14" t="s">
        <v>1</v>
      </c>
      <c r="D3" s="14" t="s">
        <v>11</v>
      </c>
      <c r="E3" s="14" t="s">
        <v>5</v>
      </c>
      <c r="F3" s="15" t="s">
        <v>23</v>
      </c>
      <c r="G3" s="15" t="s">
        <v>16</v>
      </c>
      <c r="H3" s="15" t="s">
        <v>17</v>
      </c>
      <c r="I3" s="15" t="s">
        <v>18</v>
      </c>
      <c r="J3" s="15" t="s">
        <v>3</v>
      </c>
      <c r="K3" s="15" t="s">
        <v>4</v>
      </c>
    </row>
    <row r="4" spans="2:11" x14ac:dyDescent="0.25">
      <c r="B4" s="13">
        <v>1</v>
      </c>
      <c r="C4" s="2" t="s">
        <v>2</v>
      </c>
      <c r="D4" s="2" t="s">
        <v>14</v>
      </c>
      <c r="E4" s="2" t="s">
        <v>13</v>
      </c>
      <c r="F4" s="2" t="s">
        <v>43</v>
      </c>
      <c r="G4" s="6">
        <f>0.092903*H4</f>
        <v>39.483775000000001</v>
      </c>
      <c r="H4" s="9">
        <v>425</v>
      </c>
      <c r="I4" s="9">
        <v>12</v>
      </c>
      <c r="J4" s="2">
        <v>2016</v>
      </c>
      <c r="K4" s="2">
        <v>2021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9"/>
  <sheetViews>
    <sheetView tabSelected="1" topLeftCell="F1" zoomScale="85" zoomScaleNormal="85" workbookViewId="0">
      <pane ySplit="3" topLeftCell="A4" activePane="bottomLeft" state="frozen"/>
      <selection pane="bottomLeft" activeCell="S4" sqref="S4"/>
    </sheetView>
  </sheetViews>
  <sheetFormatPr defaultRowHeight="15" x14ac:dyDescent="0.25"/>
  <cols>
    <col min="2" max="2" width="6.85546875" customWidth="1"/>
    <col min="3" max="3" width="12.85546875" customWidth="1"/>
    <col min="4" max="4" width="20.42578125" bestFit="1" customWidth="1"/>
    <col min="5" max="7" width="16.28515625" customWidth="1"/>
    <col min="8" max="8" width="12.28515625" bestFit="1" customWidth="1"/>
    <col min="9" max="9" width="12.140625" customWidth="1"/>
    <col min="10" max="10" width="8.85546875" customWidth="1"/>
    <col min="11" max="11" width="11.42578125" bestFit="1" customWidth="1"/>
    <col min="12" max="12" width="9" bestFit="1" customWidth="1"/>
    <col min="13" max="13" width="9.7109375" bestFit="1" customWidth="1"/>
    <col min="14" max="14" width="10.5703125" bestFit="1" customWidth="1"/>
    <col min="15" max="15" width="7.7109375" bestFit="1" customWidth="1"/>
    <col min="16" max="16" width="12.42578125" bestFit="1" customWidth="1"/>
    <col min="17" max="18" width="11.7109375" customWidth="1"/>
    <col min="19" max="19" width="14.42578125" bestFit="1" customWidth="1"/>
    <col min="20" max="20" width="13" customWidth="1"/>
    <col min="21" max="21" width="13.42578125" bestFit="1" customWidth="1"/>
    <col min="22" max="22" width="11.28515625" customWidth="1"/>
    <col min="23" max="23" width="13.7109375" customWidth="1"/>
    <col min="24" max="24" width="11.5703125" bestFit="1" customWidth="1"/>
    <col min="25" max="26" width="14.28515625" bestFit="1" customWidth="1"/>
  </cols>
  <sheetData>
    <row r="2" spans="2:26" ht="15.75" x14ac:dyDescent="0.25">
      <c r="B2" s="24" t="s">
        <v>42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2:26" s="16" customFormat="1" ht="60" x14ac:dyDescent="0.25">
      <c r="B3" s="14" t="s">
        <v>0</v>
      </c>
      <c r="C3" s="14" t="s">
        <v>1</v>
      </c>
      <c r="D3" s="14" t="s">
        <v>11</v>
      </c>
      <c r="E3" s="14" t="s">
        <v>5</v>
      </c>
      <c r="F3" s="15" t="s">
        <v>23</v>
      </c>
      <c r="G3" s="15" t="s">
        <v>44</v>
      </c>
      <c r="H3" s="15" t="s">
        <v>16</v>
      </c>
      <c r="I3" s="15" t="s">
        <v>17</v>
      </c>
      <c r="J3" s="15" t="s">
        <v>18</v>
      </c>
      <c r="K3" s="15" t="s">
        <v>3</v>
      </c>
      <c r="L3" s="15" t="s">
        <v>4</v>
      </c>
      <c r="M3" s="15" t="s">
        <v>19</v>
      </c>
      <c r="N3" s="15" t="s">
        <v>20</v>
      </c>
      <c r="O3" s="15" t="s">
        <v>6</v>
      </c>
      <c r="P3" s="15" t="s">
        <v>8</v>
      </c>
      <c r="Q3" s="15" t="s">
        <v>21</v>
      </c>
      <c r="R3" s="15" t="s">
        <v>22</v>
      </c>
      <c r="S3" s="15" t="s">
        <v>12</v>
      </c>
      <c r="T3" s="15" t="s">
        <v>45</v>
      </c>
      <c r="U3" s="15" t="s">
        <v>9</v>
      </c>
      <c r="V3" s="15" t="s">
        <v>15</v>
      </c>
      <c r="W3" s="15" t="s">
        <v>10</v>
      </c>
    </row>
    <row r="4" spans="2:26" ht="60" x14ac:dyDescent="0.25">
      <c r="B4" s="13">
        <v>1</v>
      </c>
      <c r="C4" s="23" t="str">
        <f>'[1]Building Sheet'!C4</f>
        <v>Upper Basement</v>
      </c>
      <c r="D4" s="2" t="s">
        <v>14</v>
      </c>
      <c r="E4" s="23" t="s">
        <v>46</v>
      </c>
      <c r="F4" s="23" t="s">
        <v>43</v>
      </c>
      <c r="G4" s="23" t="s">
        <v>47</v>
      </c>
      <c r="H4" s="6">
        <f>'[1]Building Sheet'!I4</f>
        <v>2672.28</v>
      </c>
      <c r="I4" s="9">
        <f>H4*10.764</f>
        <v>28764.421920000001</v>
      </c>
      <c r="J4" s="9">
        <v>11</v>
      </c>
      <c r="K4" s="2">
        <v>2016</v>
      </c>
      <c r="L4" s="2">
        <v>2021</v>
      </c>
      <c r="M4" s="2">
        <f>L4-K4</f>
        <v>5</v>
      </c>
      <c r="N4" s="2">
        <v>60</v>
      </c>
      <c r="O4" s="3">
        <v>0.1</v>
      </c>
      <c r="P4" s="5">
        <f>(1-O4)/N4</f>
        <v>1.5000000000000001E-2</v>
      </c>
      <c r="Q4" s="4">
        <v>1500</v>
      </c>
      <c r="R4" s="4">
        <f>Q4*10.764</f>
        <v>16145.999999999998</v>
      </c>
      <c r="S4" s="7">
        <f>R4*H4</f>
        <v>43146632.879999995</v>
      </c>
      <c r="T4" s="7">
        <f>S4*P4*M4</f>
        <v>3235997.466</v>
      </c>
      <c r="U4" s="28">
        <f t="shared" ref="U4" si="0">MAX(S4-T4,0)</f>
        <v>39910635.413999997</v>
      </c>
      <c r="V4" s="11">
        <v>0.05</v>
      </c>
      <c r="W4" s="7">
        <f>IF(U4&gt;O4*S4,U4*(1-V4),S4*O4)</f>
        <v>37915103.643299997</v>
      </c>
      <c r="X4" s="12"/>
      <c r="Y4" s="1"/>
      <c r="Z4" s="1"/>
    </row>
    <row r="5" spans="2:26" ht="60" x14ac:dyDescent="0.25">
      <c r="B5" s="13"/>
      <c r="C5" s="23" t="str">
        <f>'[1]Building Sheet'!C5</f>
        <v>Lower Basement</v>
      </c>
      <c r="D5" s="2"/>
      <c r="E5" s="23" t="s">
        <v>46</v>
      </c>
      <c r="F5" s="23" t="s">
        <v>43</v>
      </c>
      <c r="G5" s="23" t="s">
        <v>47</v>
      </c>
      <c r="H5" s="6">
        <f>'[1]Building Sheet'!I5</f>
        <v>2672.28</v>
      </c>
      <c r="I5" s="9">
        <f t="shared" ref="I5:I7" si="1">H5*10.764</f>
        <v>28764.421920000001</v>
      </c>
      <c r="J5" s="9">
        <v>11</v>
      </c>
      <c r="K5" s="2">
        <v>2016</v>
      </c>
      <c r="L5" s="2">
        <v>2021</v>
      </c>
      <c r="M5" s="2">
        <f t="shared" ref="M5:M8" si="2">L5-K5</f>
        <v>5</v>
      </c>
      <c r="N5" s="2">
        <v>60</v>
      </c>
      <c r="O5" s="3">
        <v>0.1</v>
      </c>
      <c r="P5" s="5">
        <f t="shared" ref="P5:P8" si="3">(1-O5)/N5</f>
        <v>1.5000000000000001E-2</v>
      </c>
      <c r="Q5" s="4">
        <v>1500</v>
      </c>
      <c r="R5" s="4">
        <f t="shared" ref="R5:R8" si="4">Q5*10.764</f>
        <v>16145.999999999998</v>
      </c>
      <c r="S5" s="7">
        <f t="shared" ref="S5:S8" si="5">R5*H5</f>
        <v>43146632.879999995</v>
      </c>
      <c r="T5" s="7">
        <f t="shared" ref="T5:T8" si="6">S5*P5*M5</f>
        <v>3235997.466</v>
      </c>
      <c r="U5" s="28">
        <f t="shared" ref="U5:U8" si="7">MAX(S5-T5,0)</f>
        <v>39910635.413999997</v>
      </c>
      <c r="V5" s="11">
        <v>0.05</v>
      </c>
      <c r="W5" s="7">
        <f t="shared" ref="W5:W8" si="8">IF(U5&gt;O5*S5,U5*(1-V5),S5*O5)</f>
        <v>37915103.643299997</v>
      </c>
      <c r="X5" s="12"/>
      <c r="Y5" s="1"/>
      <c r="Z5" s="1"/>
    </row>
    <row r="6" spans="2:26" ht="60" x14ac:dyDescent="0.25">
      <c r="B6" s="26"/>
      <c r="C6" s="27" t="str">
        <f>'[1]Building Sheet'!C7</f>
        <v>First Floor</v>
      </c>
      <c r="D6" s="26"/>
      <c r="E6" s="23" t="s">
        <v>46</v>
      </c>
      <c r="F6" s="23" t="s">
        <v>43</v>
      </c>
      <c r="G6" s="23" t="s">
        <v>47</v>
      </c>
      <c r="H6" s="29">
        <f>'[1]Building Sheet'!I6</f>
        <v>2197.73</v>
      </c>
      <c r="I6" s="9">
        <f t="shared" si="1"/>
        <v>23656.365719999998</v>
      </c>
      <c r="J6" s="9">
        <v>11</v>
      </c>
      <c r="K6" s="2">
        <v>2016</v>
      </c>
      <c r="L6" s="2">
        <v>2021</v>
      </c>
      <c r="M6" s="2">
        <f t="shared" si="2"/>
        <v>5</v>
      </c>
      <c r="N6" s="2">
        <v>60</v>
      </c>
      <c r="O6" s="3">
        <v>0.1</v>
      </c>
      <c r="P6" s="5">
        <f t="shared" si="3"/>
        <v>1.5000000000000001E-2</v>
      </c>
      <c r="Q6" s="4">
        <v>1500</v>
      </c>
      <c r="R6" s="4">
        <f t="shared" si="4"/>
        <v>16145.999999999998</v>
      </c>
      <c r="S6" s="7">
        <f t="shared" si="5"/>
        <v>35484548.579999998</v>
      </c>
      <c r="T6" s="7">
        <f t="shared" si="6"/>
        <v>2661341.1434999998</v>
      </c>
      <c r="U6" s="28">
        <f t="shared" si="7"/>
        <v>32823207.436499998</v>
      </c>
      <c r="V6" s="11">
        <v>0.05</v>
      </c>
      <c r="W6" s="7">
        <f t="shared" si="8"/>
        <v>31182047.064674996</v>
      </c>
    </row>
    <row r="7" spans="2:26" ht="60" x14ac:dyDescent="0.25">
      <c r="B7" s="26"/>
      <c r="C7" s="27" t="str">
        <f>'[1]Building Sheet'!C8</f>
        <v>Second Floor</v>
      </c>
      <c r="D7" s="26"/>
      <c r="E7" s="23" t="s">
        <v>46</v>
      </c>
      <c r="F7" s="23" t="s">
        <v>43</v>
      </c>
      <c r="G7" s="23" t="s">
        <v>47</v>
      </c>
      <c r="H7" s="29">
        <f>'[1]Building Sheet'!I7</f>
        <v>1982.58</v>
      </c>
      <c r="I7" s="9">
        <f t="shared" si="1"/>
        <v>21340.491119999999</v>
      </c>
      <c r="J7" s="9">
        <v>11</v>
      </c>
      <c r="K7" s="2">
        <v>2016</v>
      </c>
      <c r="L7" s="2">
        <v>2021</v>
      </c>
      <c r="M7" s="2">
        <f t="shared" si="2"/>
        <v>5</v>
      </c>
      <c r="N7" s="2">
        <v>60</v>
      </c>
      <c r="O7" s="3">
        <v>0.1</v>
      </c>
      <c r="P7" s="5">
        <f t="shared" si="3"/>
        <v>1.5000000000000001E-2</v>
      </c>
      <c r="Q7" s="4">
        <v>1500</v>
      </c>
      <c r="R7" s="4">
        <f t="shared" si="4"/>
        <v>16145.999999999998</v>
      </c>
      <c r="S7" s="7">
        <f t="shared" si="5"/>
        <v>32010736.679999996</v>
      </c>
      <c r="T7" s="7">
        <f t="shared" si="6"/>
        <v>2400805.2510000002</v>
      </c>
      <c r="U7" s="28">
        <f t="shared" si="7"/>
        <v>29609931.428999998</v>
      </c>
      <c r="V7" s="11">
        <v>0.05</v>
      </c>
      <c r="W7" s="7">
        <f t="shared" si="8"/>
        <v>28129434.857549995</v>
      </c>
    </row>
    <row r="8" spans="2:26" ht="60" x14ac:dyDescent="0.25">
      <c r="B8" s="26"/>
      <c r="C8" s="27" t="str">
        <f>'[1]Building Sheet'!C9</f>
        <v xml:space="preserve">Third Floor </v>
      </c>
      <c r="D8" s="26"/>
      <c r="E8" s="23" t="s">
        <v>46</v>
      </c>
      <c r="F8" s="23" t="s">
        <v>43</v>
      </c>
      <c r="G8" s="23" t="s">
        <v>47</v>
      </c>
      <c r="H8" s="29">
        <f>'[1]Building Sheet'!I8</f>
        <v>1982.58</v>
      </c>
      <c r="I8" s="9">
        <f>H8*10.764</f>
        <v>21340.491119999999</v>
      </c>
      <c r="J8" s="9">
        <v>11</v>
      </c>
      <c r="K8" s="2">
        <v>2016</v>
      </c>
      <c r="L8" s="2">
        <v>2021</v>
      </c>
      <c r="M8" s="2">
        <f t="shared" si="2"/>
        <v>5</v>
      </c>
      <c r="N8" s="2">
        <v>60</v>
      </c>
      <c r="O8" s="3">
        <v>0.1</v>
      </c>
      <c r="P8" s="5">
        <f t="shared" si="3"/>
        <v>1.5000000000000001E-2</v>
      </c>
      <c r="Q8" s="4">
        <v>1500</v>
      </c>
      <c r="R8" s="4">
        <f t="shared" si="4"/>
        <v>16145.999999999998</v>
      </c>
      <c r="S8" s="7">
        <f t="shared" si="5"/>
        <v>32010736.679999996</v>
      </c>
      <c r="T8" s="7">
        <f t="shared" si="6"/>
        <v>2400805.2510000002</v>
      </c>
      <c r="U8" s="28">
        <f t="shared" si="7"/>
        <v>29609931.428999998</v>
      </c>
      <c r="V8" s="11">
        <v>0.05</v>
      </c>
      <c r="W8" s="7">
        <f t="shared" si="8"/>
        <v>28129434.857549995</v>
      </c>
    </row>
    <row r="9" spans="2:26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</sheetData>
  <mergeCells count="1">
    <mergeCell ref="B2:W2"/>
  </mergeCells>
  <dataValidations count="1">
    <dataValidation type="list" allowBlank="1" showInputMessage="1" showErrorMessage="1" promptTitle="Condition of Structure" prompt="Condition of Structure" sqref="G4:G8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"/>
  <sheetViews>
    <sheetView workbookViewId="0">
      <selection activeCell="G17" sqref="G17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9" bestFit="1" customWidth="1"/>
    <col min="5" max="5" width="7.5703125" bestFit="1" customWidth="1"/>
    <col min="6" max="6" width="15.28515625" customWidth="1"/>
    <col min="7" max="7" width="10.85546875" customWidth="1"/>
    <col min="8" max="8" width="19.42578125" customWidth="1"/>
    <col min="9" max="9" width="12.7109375" bestFit="1" customWidth="1"/>
  </cols>
  <sheetData>
    <row r="2" spans="2:9" ht="15.75" x14ac:dyDescent="0.25">
      <c r="B2" s="24" t="s">
        <v>36</v>
      </c>
      <c r="C2" s="24"/>
      <c r="D2" s="24"/>
      <c r="E2" s="24"/>
      <c r="F2" s="24"/>
      <c r="G2" s="24"/>
      <c r="H2" s="24"/>
      <c r="I2" s="24"/>
    </row>
    <row r="3" spans="2:9" ht="57.75" x14ac:dyDescent="0.25">
      <c r="B3" s="14" t="s">
        <v>32</v>
      </c>
      <c r="C3" s="14" t="s">
        <v>30</v>
      </c>
      <c r="D3" s="15" t="s">
        <v>28</v>
      </c>
      <c r="E3" s="15" t="s">
        <v>29</v>
      </c>
      <c r="F3" s="15" t="s">
        <v>40</v>
      </c>
      <c r="G3" s="15" t="s">
        <v>34</v>
      </c>
      <c r="H3" s="15" t="s">
        <v>41</v>
      </c>
      <c r="I3" s="15" t="s">
        <v>27</v>
      </c>
    </row>
    <row r="4" spans="2:9" x14ac:dyDescent="0.25">
      <c r="B4" s="13">
        <v>1</v>
      </c>
      <c r="C4" s="2" t="s">
        <v>31</v>
      </c>
      <c r="D4" s="6">
        <v>100</v>
      </c>
      <c r="E4" s="9">
        <f>D4*1.19</f>
        <v>119</v>
      </c>
      <c r="F4" s="4">
        <v>6000</v>
      </c>
      <c r="G4" s="20">
        <v>0</v>
      </c>
      <c r="H4" s="22">
        <f>F4*(1+G4)</f>
        <v>6000</v>
      </c>
      <c r="I4" s="7">
        <f>H4*D4</f>
        <v>600000</v>
      </c>
    </row>
    <row r="5" spans="2:9" x14ac:dyDescent="0.25">
      <c r="B5" s="25" t="s">
        <v>7</v>
      </c>
      <c r="C5" s="25"/>
      <c r="D5" s="17">
        <f>SUM(D4:D4)</f>
        <v>100</v>
      </c>
      <c r="E5" s="18">
        <f>SUM(E4:E4)</f>
        <v>119</v>
      </c>
      <c r="F5" s="10"/>
      <c r="G5" s="10"/>
      <c r="H5" s="21"/>
      <c r="I5" s="8">
        <f>SUM(I4:I4)</f>
        <v>600000</v>
      </c>
    </row>
  </sheetData>
  <mergeCells count="2">
    <mergeCell ref="B2:I2"/>
    <mergeCell ref="B5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I4" sqref="I4"/>
    </sheetView>
  </sheetViews>
  <sheetFormatPr defaultRowHeight="15" x14ac:dyDescent="0.25"/>
  <cols>
    <col min="2" max="2" width="6.85546875" customWidth="1"/>
    <col min="3" max="3" width="20.42578125" bestFit="1" customWidth="1"/>
    <col min="4" max="4" width="16.28515625" customWidth="1"/>
    <col min="5" max="5" width="12.28515625" bestFit="1" customWidth="1"/>
    <col min="6" max="6" width="7.5703125" bestFit="1" customWidth="1"/>
    <col min="7" max="7" width="6.85546875" customWidth="1"/>
    <col min="8" max="9" width="12.140625" customWidth="1"/>
    <col min="10" max="10" width="10.5703125" customWidth="1"/>
    <col min="11" max="11" width="14.7109375" customWidth="1"/>
    <col min="12" max="12" width="16.7109375" customWidth="1"/>
  </cols>
  <sheetData>
    <row r="2" spans="2:12" ht="15.75" x14ac:dyDescent="0.25">
      <c r="B2" s="24" t="s">
        <v>37</v>
      </c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2:12" ht="70.5" x14ac:dyDescent="0.25">
      <c r="B3" s="14" t="s">
        <v>0</v>
      </c>
      <c r="C3" s="14" t="s">
        <v>11</v>
      </c>
      <c r="D3" s="14" t="s">
        <v>5</v>
      </c>
      <c r="E3" s="15" t="s">
        <v>25</v>
      </c>
      <c r="F3" s="15" t="s">
        <v>26</v>
      </c>
      <c r="G3" s="15" t="s">
        <v>24</v>
      </c>
      <c r="H3" s="15" t="s">
        <v>35</v>
      </c>
      <c r="I3" s="15" t="s">
        <v>38</v>
      </c>
      <c r="J3" s="15" t="s">
        <v>39</v>
      </c>
      <c r="K3" s="15" t="s">
        <v>33</v>
      </c>
      <c r="L3" s="15" t="s">
        <v>27</v>
      </c>
    </row>
    <row r="4" spans="2:12" x14ac:dyDescent="0.25">
      <c r="B4" s="13">
        <v>1</v>
      </c>
      <c r="C4" s="2" t="s">
        <v>14</v>
      </c>
      <c r="D4" s="2" t="s">
        <v>13</v>
      </c>
      <c r="E4" s="6">
        <v>100</v>
      </c>
      <c r="F4" s="9">
        <f>E4*10.7642</f>
        <v>1076.42</v>
      </c>
      <c r="G4" s="9">
        <v>12</v>
      </c>
      <c r="H4" s="2">
        <v>2016</v>
      </c>
      <c r="I4" s="4">
        <v>600</v>
      </c>
      <c r="J4" s="19">
        <v>0.98699999999999999</v>
      </c>
      <c r="K4" s="4">
        <f>I4*(1+J4)</f>
        <v>1192.2</v>
      </c>
      <c r="L4" s="7">
        <f>K4*E4</f>
        <v>119220</v>
      </c>
    </row>
    <row r="5" spans="2:12" x14ac:dyDescent="0.25">
      <c r="B5" s="25" t="s">
        <v>7</v>
      </c>
      <c r="C5" s="25"/>
      <c r="D5" s="25"/>
      <c r="E5" s="17">
        <f>SUM(E4:E4)</f>
        <v>100</v>
      </c>
      <c r="F5" s="18">
        <f>SUM(F4:F4)</f>
        <v>1076.42</v>
      </c>
      <c r="G5" s="10"/>
      <c r="H5" s="25"/>
      <c r="I5" s="25"/>
      <c r="J5" s="25"/>
      <c r="K5" s="10"/>
      <c r="L5" s="8">
        <f>SUM(L4:L4)</f>
        <v>119220</v>
      </c>
    </row>
  </sheetData>
  <mergeCells count="3">
    <mergeCell ref="B2:L2"/>
    <mergeCell ref="B5:D5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Basics Information</vt:lpstr>
      <vt:lpstr>Market Value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Aditya</cp:lastModifiedBy>
  <dcterms:created xsi:type="dcterms:W3CDTF">2021-09-16T11:33:35Z</dcterms:created>
  <dcterms:modified xsi:type="dcterms:W3CDTF">2022-02-07T08:05:44Z</dcterms:modified>
</cp:coreProperties>
</file>