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ngineer3\Desktop\uploads\Need to check\uploads\VIS(2021-22)-PL976-828-1056\other_document\"/>
    </mc:Choice>
  </mc:AlternateContent>
  <bookViews>
    <workbookView showSheetTabs="0" xWindow="-120" yWindow="-120" windowWidth="24240" windowHeight="131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1" l="1"/>
  <c r="F5" i="1"/>
  <c r="X5" i="1" s="1"/>
  <c r="P6" i="1"/>
  <c r="P5" i="1"/>
  <c r="P4" i="1"/>
  <c r="F6" i="1"/>
  <c r="X6" i="1" s="1"/>
  <c r="K6" i="1"/>
  <c r="N6" i="1"/>
  <c r="K5" i="1"/>
  <c r="N5" i="1"/>
  <c r="K4" i="1"/>
  <c r="Q6" i="1" l="1"/>
  <c r="R6" i="1" s="1"/>
  <c r="Q5" i="1"/>
  <c r="R5" i="1" s="1"/>
  <c r="S5" i="1" s="1"/>
  <c r="U5" i="1" s="1"/>
  <c r="F4" i="1"/>
  <c r="F7" i="1" l="1"/>
  <c r="X4" i="1"/>
  <c r="X7" i="1" s="1"/>
  <c r="S6" i="1"/>
  <c r="Q4" i="1"/>
  <c r="U6" i="1" l="1"/>
  <c r="N4" i="1"/>
  <c r="R4" i="1" s="1"/>
  <c r="S4" i="1" s="1"/>
  <c r="S7" i="1" s="1"/>
  <c r="U4" i="1" l="1"/>
  <c r="U7" i="1" s="1"/>
</calcChain>
</file>

<file path=xl/sharedStrings.xml><?xml version="1.0" encoding="utf-8"?>
<sst xmlns="http://schemas.openxmlformats.org/spreadsheetml/2006/main" count="38" uniqueCount="34">
  <si>
    <t>Floor</t>
  </si>
  <si>
    <t>Ground Floor</t>
  </si>
  <si>
    <t>Year of Construction</t>
  </si>
  <si>
    <t xml:space="preserve">Year of Valuation </t>
  </si>
  <si>
    <t>Type of Structure</t>
  </si>
  <si>
    <t>Salvage value</t>
  </si>
  <si>
    <t>Depreciation Rate</t>
  </si>
  <si>
    <t>Particular</t>
  </si>
  <si>
    <t>Discounting Factor</t>
  </si>
  <si>
    <r>
      <t xml:space="preserve">Area 
</t>
    </r>
    <r>
      <rPr>
        <i/>
        <sz val="10"/>
        <rFont val="Calibri"/>
        <family val="2"/>
        <scheme val="minor"/>
      </rPr>
      <t>(in sq mtr)</t>
    </r>
  </si>
  <si>
    <t xml:space="preserve">Basement </t>
  </si>
  <si>
    <t>First Floor</t>
  </si>
  <si>
    <t>RCC structure with brick wall</t>
  </si>
  <si>
    <t>TOTAL</t>
  </si>
  <si>
    <t xml:space="preserve">House </t>
  </si>
  <si>
    <t>BUILDING VALUATION OF M/S G.D. TRADING</t>
  </si>
  <si>
    <t>Government Guideline Value</t>
  </si>
  <si>
    <t>Government Guideline Rate (per sq.mtr.)</t>
  </si>
  <si>
    <t>Age Factor</t>
  </si>
  <si>
    <t>Remarks: -</t>
  </si>
  <si>
    <t>3. Structure valuation is done on the basis of "Depreciated Cost Approach method" Only</t>
  </si>
  <si>
    <t>2 Structure detail is considered as per the site survey only as no Map/ Relevant Document Provided to us</t>
  </si>
  <si>
    <r>
      <t xml:space="preserve">Area 
</t>
    </r>
    <r>
      <rPr>
        <i/>
        <sz val="10"/>
        <rFont val="Calibri"/>
        <family val="2"/>
        <scheme val="minor"/>
      </rPr>
      <t>(in sq.ft)</t>
    </r>
  </si>
  <si>
    <r>
      <t xml:space="preserve">Height </t>
    </r>
    <r>
      <rPr>
        <i/>
        <sz val="10"/>
        <rFont val="Calibri"/>
        <family val="2"/>
        <scheme val="minor"/>
      </rPr>
      <t>(in ft.)</t>
    </r>
  </si>
  <si>
    <r>
      <t xml:space="preserve">Total Life Consumed 
</t>
    </r>
    <r>
      <rPr>
        <i/>
        <sz val="10"/>
        <rFont val="Calibri"/>
        <family val="2"/>
        <scheme val="minor"/>
      </rPr>
      <t>(In yrs.)</t>
    </r>
  </si>
  <si>
    <r>
      <t xml:space="preserve">Total Economical Life
</t>
    </r>
    <r>
      <rPr>
        <i/>
        <sz val="10"/>
        <rFont val="Calibri"/>
        <family val="2"/>
        <scheme val="minor"/>
      </rPr>
      <t>(In yrs.)</t>
    </r>
  </si>
  <si>
    <t>S. No.</t>
  </si>
  <si>
    <r>
      <t xml:space="preserve">Plinth Area  Rate 
</t>
    </r>
    <r>
      <rPr>
        <i/>
        <sz val="10"/>
        <rFont val="Calibri"/>
        <family val="2"/>
        <scheme val="minor"/>
      </rPr>
      <t>(In per sq.mtr)</t>
    </r>
  </si>
  <si>
    <r>
      <t xml:space="preserve">Plinth Area  Rate 
</t>
    </r>
    <r>
      <rPr>
        <i/>
        <sz val="10"/>
        <rFont val="Calibri"/>
        <family val="2"/>
        <scheme val="minor"/>
      </rPr>
      <t>(In per sq.ft)</t>
    </r>
  </si>
  <si>
    <t>Gross Replacement Value</t>
  </si>
  <si>
    <t>Depreciation</t>
  </si>
  <si>
    <t>Depreciated Value</t>
  </si>
  <si>
    <t>Depreciated Replacement Market Value</t>
  </si>
  <si>
    <t>1. The subject building is situated at the Municipal No.58 (Old Municipal No. 58/45/1), Saraswati Soni Marg, Lachman Chowk, (Having Old Municipality No. 45 &amp; Also Having Municipal No. 154), District-Dehradun, Uttarakhand which is owned by Mr. Ghanshyam Dass Gupta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</si>
</sst>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 &quot;₹&quot;\ * #,##0.00_ ;_ &quot;₹&quot;\ * \-#,##0.00_ ;_ &quot;₹&quot;\ * &quot;-&quot;??_ ;_ @_ "/>
    <numFmt numFmtId="164" formatCode="_ * #,##0_ ;_ * \-#,##0_ ;_ * &quot;-&quot;??_ ;_ @_ "/>
    <numFmt numFmtId="165" formatCode="0.0000"/>
    <numFmt numFmtId="166" formatCode="_ &quot;₹&quot;\ * #,##0_ ;_ &quot;₹&quot;\ * \-#,##0_ ;_ &quot;₹&quot;\ * &quot;-&quot;??_ ;_ @_ "/>
    <numFmt numFmtId="167" formatCode="0.0"/>
    <numFmt numFmtId="170" formatCode="_ [$₹-4009]\ * #,##0_ ;_ [$₹-4009]\ * \-#,##0_ ;_ [$₹-4009]\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1" xfId="0" applyBorder="1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167" fontId="7" fillId="0" borderId="1" xfId="0" applyNumberFormat="1" applyFont="1" applyBorder="1" applyAlignment="1">
      <alignment horizontal="center" vertical="center"/>
    </xf>
    <xf numFmtId="166" fontId="7" fillId="0" borderId="1" xfId="1" applyNumberFormat="1" applyFont="1" applyBorder="1" applyAlignment="1">
      <alignment horizontal="center" vertical="center"/>
    </xf>
    <xf numFmtId="9" fontId="7" fillId="0" borderId="1" xfId="2" applyFont="1" applyBorder="1" applyAlignment="1">
      <alignment horizontal="center" vertical="center"/>
    </xf>
    <xf numFmtId="0" fontId="7" fillId="0" borderId="0" xfId="0" applyFont="1"/>
    <xf numFmtId="1" fontId="7" fillId="0" borderId="2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wrapText="1"/>
    </xf>
    <xf numFmtId="170" fontId="0" fillId="0" borderId="1" xfId="0" applyNumberFormat="1" applyBorder="1" applyAlignment="1">
      <alignment horizontal="center" vertical="center"/>
    </xf>
    <xf numFmtId="170" fontId="7" fillId="0" borderId="1" xfId="0" applyNumberFormat="1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11"/>
  <sheetViews>
    <sheetView tabSelected="1" zoomScaleNormal="100" workbookViewId="0">
      <pane ySplit="3" topLeftCell="A4" activePane="bottomLeft" state="frozen"/>
      <selection pane="bottomLeft" activeCell="U7" sqref="U7"/>
    </sheetView>
  </sheetViews>
  <sheetFormatPr defaultRowHeight="15" x14ac:dyDescent="0.25"/>
  <cols>
    <col min="2" max="2" width="6.85546875" customWidth="1"/>
    <col min="3" max="3" width="12.85546875" customWidth="1"/>
    <col min="4" max="4" width="20.42578125" hidden="1" customWidth="1"/>
    <col min="5" max="5" width="20.7109375" customWidth="1"/>
    <col min="6" max="6" width="12.28515625" bestFit="1" customWidth="1"/>
    <col min="7" max="7" width="7.42578125" customWidth="1"/>
    <col min="8" max="8" width="6.85546875" customWidth="1"/>
    <col min="9" max="9" width="12.28515625" customWidth="1"/>
    <col min="10" max="10" width="10" customWidth="1"/>
    <col min="11" max="11" width="10.140625" customWidth="1"/>
    <col min="12" max="12" width="12.42578125" hidden="1" customWidth="1"/>
    <col min="13" max="13" width="7.7109375" hidden="1" customWidth="1"/>
    <col min="14" max="14" width="12.42578125" hidden="1" customWidth="1"/>
    <col min="15" max="16" width="11.7109375" hidden="1" customWidth="1"/>
    <col min="17" max="17" width="14.42578125" hidden="1" customWidth="1"/>
    <col min="18" max="18" width="13" hidden="1" customWidth="1"/>
    <col min="19" max="19" width="13.42578125" customWidth="1"/>
    <col min="20" max="20" width="11.28515625" hidden="1" customWidth="1"/>
    <col min="21" max="21" width="13.7109375" customWidth="1"/>
    <col min="22" max="22" width="12.28515625" customWidth="1"/>
    <col min="23" max="23" width="11.5703125" customWidth="1"/>
    <col min="24" max="24" width="11.42578125" customWidth="1"/>
    <col min="25" max="25" width="14.28515625" bestFit="1" customWidth="1"/>
  </cols>
  <sheetData>
    <row r="2" spans="2:25" ht="15.75" x14ac:dyDescent="0.25">
      <c r="B2" s="29" t="s">
        <v>15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1"/>
    </row>
    <row r="3" spans="2:25" s="13" customFormat="1" ht="60" x14ac:dyDescent="0.25">
      <c r="B3" s="11" t="s">
        <v>26</v>
      </c>
      <c r="C3" s="11" t="s">
        <v>0</v>
      </c>
      <c r="D3" s="11" t="s">
        <v>7</v>
      </c>
      <c r="E3" s="11" t="s">
        <v>4</v>
      </c>
      <c r="F3" s="12" t="s">
        <v>9</v>
      </c>
      <c r="G3" s="12" t="s">
        <v>22</v>
      </c>
      <c r="H3" s="12" t="s">
        <v>23</v>
      </c>
      <c r="I3" s="12" t="s">
        <v>2</v>
      </c>
      <c r="J3" s="12" t="s">
        <v>3</v>
      </c>
      <c r="K3" s="12" t="s">
        <v>24</v>
      </c>
      <c r="L3" s="12" t="s">
        <v>25</v>
      </c>
      <c r="M3" s="12" t="s">
        <v>5</v>
      </c>
      <c r="N3" s="12" t="s">
        <v>6</v>
      </c>
      <c r="O3" s="12" t="s">
        <v>28</v>
      </c>
      <c r="P3" s="12" t="s">
        <v>27</v>
      </c>
      <c r="Q3" s="12" t="s">
        <v>29</v>
      </c>
      <c r="R3" s="12" t="s">
        <v>30</v>
      </c>
      <c r="S3" s="12" t="s">
        <v>31</v>
      </c>
      <c r="T3" s="12" t="s">
        <v>8</v>
      </c>
      <c r="U3" s="12" t="s">
        <v>32</v>
      </c>
      <c r="V3" s="12" t="s">
        <v>17</v>
      </c>
      <c r="W3" s="12" t="s">
        <v>18</v>
      </c>
      <c r="X3" s="12" t="s">
        <v>16</v>
      </c>
    </row>
    <row r="4" spans="2:25" ht="30" x14ac:dyDescent="0.25">
      <c r="B4" s="10">
        <v>1</v>
      </c>
      <c r="C4" s="2" t="s">
        <v>10</v>
      </c>
      <c r="D4" s="2" t="s">
        <v>14</v>
      </c>
      <c r="E4" s="14" t="s">
        <v>12</v>
      </c>
      <c r="F4" s="6">
        <f>0.092903*G4</f>
        <v>49.952085039999993</v>
      </c>
      <c r="G4" s="15">
        <v>537.67999999999995</v>
      </c>
      <c r="H4" s="8">
        <v>10</v>
      </c>
      <c r="I4" s="2">
        <v>2005</v>
      </c>
      <c r="J4" s="2">
        <v>2021</v>
      </c>
      <c r="K4" s="2">
        <f>J4-I4</f>
        <v>16</v>
      </c>
      <c r="L4" s="2">
        <v>60</v>
      </c>
      <c r="M4" s="3">
        <v>0.05</v>
      </c>
      <c r="N4" s="5">
        <f>(1-M4)/L4</f>
        <v>1.5833333333333331E-2</v>
      </c>
      <c r="O4" s="4">
        <v>1400</v>
      </c>
      <c r="P4" s="4">
        <f>O4*10.7639</f>
        <v>15069.46</v>
      </c>
      <c r="Q4" s="7">
        <f t="shared" ref="Q4" si="0">P4*F4</f>
        <v>752750.94742687827</v>
      </c>
      <c r="R4" s="7">
        <f t="shared" ref="R4" si="1">Q4*N4*K4</f>
        <v>190696.90668147581</v>
      </c>
      <c r="S4" s="7">
        <f t="shared" ref="S4" si="2">MAX(Q4-R4,0)</f>
        <v>562054.04074540245</v>
      </c>
      <c r="T4" s="9">
        <v>0.1</v>
      </c>
      <c r="U4" s="7">
        <f>IF(S4&gt;M4*Q4,S4*(1-T4),Q4*M4)</f>
        <v>505848.63667086221</v>
      </c>
      <c r="V4" s="4">
        <v>12000</v>
      </c>
      <c r="W4" s="16">
        <v>0.84199999999999997</v>
      </c>
      <c r="X4" s="33">
        <f>W4*V4*F4</f>
        <v>504715.86724415992</v>
      </c>
      <c r="Y4" s="1"/>
    </row>
    <row r="5" spans="2:25" ht="30" x14ac:dyDescent="0.25">
      <c r="B5" s="2">
        <v>2</v>
      </c>
      <c r="C5" s="2" t="s">
        <v>1</v>
      </c>
      <c r="D5" s="2" t="s">
        <v>14</v>
      </c>
      <c r="E5" s="14" t="s">
        <v>12</v>
      </c>
      <c r="F5" s="6">
        <f>0.092903*G5</f>
        <v>149.85253900000001</v>
      </c>
      <c r="G5" s="15">
        <v>1613</v>
      </c>
      <c r="H5" s="8">
        <v>10</v>
      </c>
      <c r="I5" s="2">
        <v>2005</v>
      </c>
      <c r="J5" s="2">
        <v>2021</v>
      </c>
      <c r="K5" s="2">
        <f>J5-I5</f>
        <v>16</v>
      </c>
      <c r="L5" s="2">
        <v>60</v>
      </c>
      <c r="M5" s="3">
        <v>0.05</v>
      </c>
      <c r="N5" s="5">
        <f>(1-M5)/L5</f>
        <v>1.5833333333333331E-2</v>
      </c>
      <c r="O5" s="4">
        <v>1400</v>
      </c>
      <c r="P5" s="4">
        <f>O5*10.7639</f>
        <v>15069.46</v>
      </c>
      <c r="Q5" s="7">
        <f t="shared" ref="Q5" si="3">P5*F5</f>
        <v>2258196.8423589398</v>
      </c>
      <c r="R5" s="7">
        <f t="shared" ref="R5" si="4">Q5*N5*K5</f>
        <v>572076.53339759796</v>
      </c>
      <c r="S5" s="7">
        <f t="shared" ref="S5" si="5">MAX(Q5-R5,0)</f>
        <v>1686120.3089613419</v>
      </c>
      <c r="T5" s="9">
        <v>0.05</v>
      </c>
      <c r="U5" s="7">
        <f>IF(S5&gt;M5*Q5,S5*(1-T5),Q5*M5)</f>
        <v>1601814.2935132748</v>
      </c>
      <c r="V5" s="4">
        <v>12000</v>
      </c>
      <c r="W5" s="16">
        <v>0.84199999999999997</v>
      </c>
      <c r="X5" s="33">
        <f>W5*V5*F5</f>
        <v>1514110.054056</v>
      </c>
    </row>
    <row r="6" spans="2:25" ht="30" x14ac:dyDescent="0.25">
      <c r="B6" s="2">
        <v>3</v>
      </c>
      <c r="C6" s="2" t="s">
        <v>11</v>
      </c>
      <c r="D6" s="2" t="s">
        <v>14</v>
      </c>
      <c r="E6" s="14" t="s">
        <v>12</v>
      </c>
      <c r="F6" s="6">
        <f t="shared" ref="F6" si="6">0.092903*G6</f>
        <v>139.1222425</v>
      </c>
      <c r="G6" s="15">
        <v>1497.5</v>
      </c>
      <c r="H6" s="8">
        <v>10</v>
      </c>
      <c r="I6" s="2">
        <v>2005</v>
      </c>
      <c r="J6" s="2">
        <v>2021</v>
      </c>
      <c r="K6" s="2">
        <f t="shared" ref="K6" si="7">J6-I6</f>
        <v>16</v>
      </c>
      <c r="L6" s="2">
        <v>60</v>
      </c>
      <c r="M6" s="3">
        <v>0.05</v>
      </c>
      <c r="N6" s="5">
        <f t="shared" ref="N6" si="8">(1-M6)/L6</f>
        <v>1.5833333333333331E-2</v>
      </c>
      <c r="O6" s="4">
        <v>1400</v>
      </c>
      <c r="P6" s="4">
        <f>O6*10.7639</f>
        <v>15069.46</v>
      </c>
      <c r="Q6" s="7">
        <f t="shared" ref="Q6" si="9">P6*F6</f>
        <v>2096497.0684640498</v>
      </c>
      <c r="R6" s="7">
        <f t="shared" ref="R6" si="10">Q6*N6*K6</f>
        <v>531112.59067755926</v>
      </c>
      <c r="S6" s="7">
        <f t="shared" ref="S6" si="11">MAX(Q6-R6,0)</f>
        <v>1565384.4777864907</v>
      </c>
      <c r="T6" s="9">
        <v>0.05</v>
      </c>
      <c r="U6" s="7">
        <f t="shared" ref="U6" si="12">IF(S6&gt;M6*Q6,S6*(1-T6),Q6*M6)</f>
        <v>1487115.2538971661</v>
      </c>
      <c r="V6" s="4">
        <v>12000</v>
      </c>
      <c r="W6" s="16">
        <v>0.84199999999999997</v>
      </c>
      <c r="X6" s="33">
        <f>W6*V6*F6</f>
        <v>1405691.1382200001</v>
      </c>
    </row>
    <row r="7" spans="2:25" s="23" customFormat="1" x14ac:dyDescent="0.25">
      <c r="B7" s="18" t="s">
        <v>13</v>
      </c>
      <c r="C7" s="18"/>
      <c r="D7" s="18"/>
      <c r="E7" s="18"/>
      <c r="F7" s="19">
        <f>SUM(F4:F6)</f>
        <v>338.92686653999999</v>
      </c>
      <c r="G7" s="20">
        <f>SUM(G4:G6)</f>
        <v>3648.18</v>
      </c>
      <c r="H7" s="24"/>
      <c r="I7" s="25"/>
      <c r="J7" s="25"/>
      <c r="K7" s="25"/>
      <c r="L7" s="25"/>
      <c r="M7" s="25"/>
      <c r="N7" s="25"/>
      <c r="O7" s="25"/>
      <c r="P7" s="25"/>
      <c r="Q7" s="25"/>
      <c r="R7" s="26"/>
      <c r="S7" s="21">
        <f>SUM(S4:S6)</f>
        <v>3813558.827493235</v>
      </c>
      <c r="T7" s="22"/>
      <c r="U7" s="21">
        <f>SUM(U4:U6)</f>
        <v>3594778.184081303</v>
      </c>
      <c r="V7" s="27"/>
      <c r="W7" s="28"/>
      <c r="X7" s="34">
        <f>SUM(X4:X6)</f>
        <v>3424517.0595201598</v>
      </c>
    </row>
    <row r="8" spans="2:25" x14ac:dyDescent="0.25">
      <c r="B8" s="17" t="s">
        <v>19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</row>
    <row r="9" spans="2:25" ht="29.25" customHeight="1" x14ac:dyDescent="0.25">
      <c r="B9" s="32" t="s">
        <v>33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</row>
    <row r="10" spans="2:25" x14ac:dyDescent="0.25">
      <c r="B10" s="17" t="s">
        <v>21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spans="2:25" x14ac:dyDescent="0.25">
      <c r="B11" s="17" t="s">
        <v>20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</row>
  </sheetData>
  <mergeCells count="8">
    <mergeCell ref="B10:X10"/>
    <mergeCell ref="B11:X11"/>
    <mergeCell ref="B7:E7"/>
    <mergeCell ref="B2:X2"/>
    <mergeCell ref="B8:X8"/>
    <mergeCell ref="B9:X9"/>
    <mergeCell ref="H7:R7"/>
    <mergeCell ref="V7:W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Inderjeet  Rathi</cp:lastModifiedBy>
  <dcterms:created xsi:type="dcterms:W3CDTF">2021-09-16T11:33:35Z</dcterms:created>
  <dcterms:modified xsi:type="dcterms:W3CDTF">2022-03-24T14:24:10Z</dcterms:modified>
</cp:coreProperties>
</file>