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ngineer3\Downloads\"/>
    </mc:Choice>
  </mc:AlternateContent>
  <bookViews>
    <workbookView xWindow="0" yWindow="0" windowWidth="20490" windowHeight="7455" activeTab="2"/>
  </bookViews>
  <sheets>
    <sheet name="FAR" sheetId="1" r:id="rId1"/>
    <sheet name="Sheet2" sheetId="2" r:id="rId2"/>
    <sheet name="Working" sheetId="3" r:id="rId3"/>
    <sheet name="Sheet1" sheetId="4" r:id="rId4"/>
  </sheets>
  <definedNames>
    <definedName name="_xlnm._FilterDatabase" localSheetId="2" hidden="1">Working!$B$3:$Q$63</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63" i="3" l="1"/>
  <c r="G4" i="4" l="1"/>
  <c r="G5" i="4" l="1"/>
  <c r="M51" i="3" l="1"/>
  <c r="M58" i="3"/>
  <c r="M62" i="3"/>
  <c r="M61" i="3"/>
  <c r="M60" i="3"/>
  <c r="M59" i="3"/>
  <c r="M57" i="3"/>
  <c r="M56" i="3"/>
  <c r="M55" i="3"/>
  <c r="M54" i="3"/>
  <c r="M53" i="3"/>
  <c r="I62" i="3"/>
  <c r="I61" i="3"/>
  <c r="I60" i="3"/>
  <c r="I59" i="3"/>
  <c r="I58" i="3"/>
  <c r="I57" i="3"/>
  <c r="I56" i="3"/>
  <c r="I55" i="3"/>
  <c r="I54" i="3"/>
  <c r="I53" i="3"/>
  <c r="F62" i="3"/>
  <c r="F61" i="3"/>
  <c r="F60" i="3"/>
  <c r="F59" i="3"/>
  <c r="F58" i="3"/>
  <c r="F57" i="3"/>
  <c r="F56" i="3"/>
  <c r="F55" i="3"/>
  <c r="F54" i="3"/>
  <c r="F53" i="3"/>
  <c r="M52" i="3"/>
  <c r="M50" i="3"/>
  <c r="M49" i="3"/>
  <c r="M48" i="3"/>
  <c r="M47" i="3"/>
  <c r="M46"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J45" i="3"/>
  <c r="J63" i="3" s="1"/>
  <c r="F4" i="4" s="1"/>
  <c r="F5" i="4" s="1"/>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I15" i="3"/>
  <c r="F15" i="3"/>
  <c r="I14" i="3"/>
  <c r="F14" i="3"/>
  <c r="I13" i="3"/>
  <c r="F13" i="3"/>
  <c r="I12" i="3"/>
  <c r="F12" i="3"/>
  <c r="I11" i="3"/>
  <c r="F11" i="3"/>
  <c r="I10" i="3"/>
  <c r="F10" i="3"/>
  <c r="I9" i="3"/>
  <c r="F9" i="3"/>
  <c r="I8" i="3"/>
  <c r="F8" i="3"/>
  <c r="I7" i="3"/>
  <c r="F7" i="3"/>
  <c r="I6" i="3"/>
  <c r="F6" i="3"/>
  <c r="I5" i="3"/>
  <c r="F5" i="3"/>
  <c r="M4" i="3"/>
  <c r="I4" i="3"/>
  <c r="F4" i="3"/>
  <c r="M45" i="3" l="1"/>
  <c r="M63" i="3" s="1"/>
  <c r="H4" i="4" s="1"/>
  <c r="H5" i="4" s="1"/>
  <c r="N62" i="3"/>
  <c r="O62" i="3" s="1"/>
  <c r="Q62" i="3" s="1"/>
  <c r="N61" i="3"/>
  <c r="O61" i="3" s="1"/>
  <c r="N57" i="3"/>
  <c r="O57" i="3" s="1"/>
  <c r="Q57" i="3" s="1"/>
  <c r="N56" i="3"/>
  <c r="O56" i="3" s="1"/>
  <c r="Q56" i="3" s="1"/>
  <c r="N54" i="3"/>
  <c r="O54" i="3" s="1"/>
  <c r="Q54" i="3" s="1"/>
  <c r="N58" i="3"/>
  <c r="O58" i="3" s="1"/>
  <c r="Q58" i="3" s="1"/>
  <c r="N59" i="3"/>
  <c r="O59" i="3" s="1"/>
  <c r="Q59" i="3" s="1"/>
  <c r="N55" i="3"/>
  <c r="O55" i="3" s="1"/>
  <c r="Q55" i="3" s="1"/>
  <c r="N60" i="3"/>
  <c r="O60" i="3" s="1"/>
  <c r="Q60" i="3" s="1"/>
  <c r="N20" i="3"/>
  <c r="O20" i="3" s="1"/>
  <c r="Q20" i="3" s="1"/>
  <c r="N24" i="3"/>
  <c r="O24" i="3" s="1"/>
  <c r="Q24" i="3" s="1"/>
  <c r="N28" i="3"/>
  <c r="N32" i="3"/>
  <c r="O32" i="3" s="1"/>
  <c r="Q32" i="3" s="1"/>
  <c r="N36" i="3"/>
  <c r="O36" i="3" s="1"/>
  <c r="Q36" i="3" s="1"/>
  <c r="N40" i="3"/>
  <c r="O40" i="3" s="1"/>
  <c r="Q40" i="3" s="1"/>
  <c r="N44" i="3"/>
  <c r="O44" i="3" s="1"/>
  <c r="Q44" i="3" s="1"/>
  <c r="N48" i="3"/>
  <c r="O48" i="3" s="1"/>
  <c r="Q48" i="3" s="1"/>
  <c r="N52" i="3"/>
  <c r="O52" i="3" s="1"/>
  <c r="Q52" i="3" s="1"/>
  <c r="N53" i="3"/>
  <c r="O53" i="3" s="1"/>
  <c r="Q53" i="3" s="1"/>
  <c r="N13" i="3"/>
  <c r="O13" i="3" s="1"/>
  <c r="Q13" i="3" s="1"/>
  <c r="N18" i="3"/>
  <c r="O18" i="3" s="1"/>
  <c r="Q18" i="3" s="1"/>
  <c r="N22" i="3"/>
  <c r="O22" i="3" s="1"/>
  <c r="Q22" i="3" s="1"/>
  <c r="N26" i="3"/>
  <c r="O26" i="3" s="1"/>
  <c r="Q26" i="3" s="1"/>
  <c r="N30" i="3"/>
  <c r="O30" i="3" s="1"/>
  <c r="Q30" i="3" s="1"/>
  <c r="N34" i="3"/>
  <c r="O34" i="3" s="1"/>
  <c r="Q34" i="3" s="1"/>
  <c r="N38" i="3"/>
  <c r="O38" i="3" s="1"/>
  <c r="Q38" i="3" s="1"/>
  <c r="N42" i="3"/>
  <c r="O42" i="3" s="1"/>
  <c r="Q42" i="3" s="1"/>
  <c r="N46" i="3"/>
  <c r="O46" i="3" s="1"/>
  <c r="Q46" i="3" s="1"/>
  <c r="N50" i="3"/>
  <c r="O50" i="3" s="1"/>
  <c r="Q50" i="3" s="1"/>
  <c r="N4" i="3"/>
  <c r="O4" i="3" s="1"/>
  <c r="Q4" i="3" s="1"/>
  <c r="N6" i="3"/>
  <c r="O6" i="3" s="1"/>
  <c r="Q6" i="3" s="1"/>
  <c r="N14" i="3"/>
  <c r="O14" i="3" s="1"/>
  <c r="Q14" i="3" s="1"/>
  <c r="N5" i="3"/>
  <c r="O5" i="3" s="1"/>
  <c r="Q5" i="3" s="1"/>
  <c r="N9" i="3"/>
  <c r="O9" i="3" s="1"/>
  <c r="Q9" i="3" s="1"/>
  <c r="N7" i="3"/>
  <c r="O7" i="3" s="1"/>
  <c r="Q7" i="3" s="1"/>
  <c r="N11" i="3"/>
  <c r="O11" i="3" s="1"/>
  <c r="Q11" i="3" s="1"/>
  <c r="N15" i="3"/>
  <c r="O15" i="3" s="1"/>
  <c r="Q15" i="3" s="1"/>
  <c r="N12" i="3"/>
  <c r="O12" i="3" s="1"/>
  <c r="Q12" i="3" s="1"/>
  <c r="N16" i="3"/>
  <c r="O16" i="3" s="1"/>
  <c r="Q16" i="3" s="1"/>
  <c r="O28" i="3"/>
  <c r="Q28" i="3" s="1"/>
  <c r="N17" i="3"/>
  <c r="O17" i="3" s="1"/>
  <c r="Q17" i="3" s="1"/>
  <c r="N21" i="3"/>
  <c r="O21" i="3" s="1"/>
  <c r="Q21" i="3" s="1"/>
  <c r="N25" i="3"/>
  <c r="O25" i="3" s="1"/>
  <c r="Q25" i="3" s="1"/>
  <c r="N29" i="3"/>
  <c r="O29" i="3" s="1"/>
  <c r="Q29" i="3" s="1"/>
  <c r="N33" i="3"/>
  <c r="O33" i="3" s="1"/>
  <c r="Q33" i="3" s="1"/>
  <c r="N37" i="3"/>
  <c r="O37" i="3" s="1"/>
  <c r="Q37" i="3" s="1"/>
  <c r="N41" i="3"/>
  <c r="O41" i="3" s="1"/>
  <c r="Q41" i="3" s="1"/>
  <c r="N49" i="3"/>
  <c r="O49" i="3" s="1"/>
  <c r="Q49" i="3" s="1"/>
  <c r="N19" i="3"/>
  <c r="O19" i="3" s="1"/>
  <c r="Q19" i="3" s="1"/>
  <c r="N23" i="3"/>
  <c r="O23" i="3" s="1"/>
  <c r="Q23" i="3" s="1"/>
  <c r="N27" i="3"/>
  <c r="O27" i="3" s="1"/>
  <c r="Q27" i="3" s="1"/>
  <c r="N31" i="3"/>
  <c r="O31" i="3" s="1"/>
  <c r="Q31" i="3" s="1"/>
  <c r="N35" i="3"/>
  <c r="O35" i="3" s="1"/>
  <c r="Q35" i="3" s="1"/>
  <c r="N39" i="3"/>
  <c r="O39" i="3" s="1"/>
  <c r="Q39" i="3" s="1"/>
  <c r="N43" i="3"/>
  <c r="O43" i="3" s="1"/>
  <c r="Q43" i="3" s="1"/>
  <c r="N47" i="3"/>
  <c r="O47" i="3" s="1"/>
  <c r="Q47" i="3" s="1"/>
  <c r="N51" i="3"/>
  <c r="O51" i="3" s="1"/>
  <c r="Q51" i="3" s="1"/>
  <c r="N10" i="3"/>
  <c r="O10" i="3" s="1"/>
  <c r="Q10" i="3" s="1"/>
  <c r="N8" i="3"/>
  <c r="O8" i="3" s="1"/>
  <c r="Q8" i="3" s="1"/>
  <c r="N45" i="3" l="1"/>
  <c r="O45" i="3" s="1"/>
  <c r="Q45" i="3" s="1"/>
  <c r="I4" i="4" s="1"/>
  <c r="I5" i="4" s="1"/>
  <c r="G20" i="1"/>
  <c r="E71" i="1"/>
  <c r="E80" i="1" s="1"/>
  <c r="E66" i="1"/>
</calcChain>
</file>

<file path=xl/sharedStrings.xml><?xml version="1.0" encoding="utf-8"?>
<sst xmlns="http://schemas.openxmlformats.org/spreadsheetml/2006/main" count="350" uniqueCount="142">
  <si>
    <t>Sl. No</t>
  </si>
  <si>
    <t>Party Name</t>
  </si>
  <si>
    <t>Description</t>
  </si>
  <si>
    <t>Bill No</t>
  </si>
  <si>
    <t xml:space="preserve">Date </t>
  </si>
  <si>
    <t>Amount</t>
  </si>
  <si>
    <t>Om Info net</t>
  </si>
  <si>
    <t>NIPHA EXPORTS PVT. LTD. (CHANDANNAGAR UNIT)</t>
  </si>
  <si>
    <t>10.09.2021</t>
  </si>
  <si>
    <t>Electrical Installation</t>
  </si>
  <si>
    <t>Transfer from Howrah Unit</t>
  </si>
  <si>
    <t>Aman Steel &amp; Wooden Furniture</t>
  </si>
  <si>
    <t>Almirah</t>
  </si>
  <si>
    <t>Office Chair</t>
  </si>
  <si>
    <t>Das Furniture House</t>
  </si>
  <si>
    <t>21.09.2021</t>
  </si>
  <si>
    <t>Plant &amp; Machinery</t>
  </si>
  <si>
    <t>Bharat Fritz Warner</t>
  </si>
  <si>
    <t>VMC MACHINE</t>
  </si>
  <si>
    <t>30.10.2021</t>
  </si>
  <si>
    <t>Pathak Industries</t>
  </si>
  <si>
    <t>Hobbing Machine</t>
  </si>
  <si>
    <t>01.11.2021</t>
  </si>
  <si>
    <t>Ravision Corporation</t>
  </si>
  <si>
    <t>20.10.2021</t>
  </si>
  <si>
    <t>CNC Taping Machine</t>
  </si>
  <si>
    <t xml:space="preserve"> HP Printer</t>
  </si>
  <si>
    <t>Note*</t>
  </si>
  <si>
    <t>Trf from Hwh Unit (Electrical Installation)</t>
  </si>
  <si>
    <t>ANAND TRADING COMPANY</t>
  </si>
  <si>
    <t>E0053</t>
  </si>
  <si>
    <t>E0057</t>
  </si>
  <si>
    <t>E0058</t>
  </si>
  <si>
    <t>NATIONAL INDUSTRIAL EQUIPMENTS</t>
  </si>
  <si>
    <t>NIE/075</t>
  </si>
  <si>
    <t>TAHER BROTHERS</t>
  </si>
  <si>
    <t>SIT/482</t>
  </si>
  <si>
    <t>ISHAANI ELECTRONICS PVT. LTD</t>
  </si>
  <si>
    <t>D/0011/21-22</t>
  </si>
  <si>
    <t>E0079</t>
  </si>
  <si>
    <t>RATAN TRADING CO.</t>
  </si>
  <si>
    <t>C0137</t>
  </si>
  <si>
    <t xml:space="preserve">HOZEFA TRADING CORPORATION </t>
  </si>
  <si>
    <t>HOZEFA TRADING CORPORATION</t>
  </si>
  <si>
    <t>1173/21-22</t>
  </si>
  <si>
    <t>E0044/21-22</t>
  </si>
  <si>
    <t>C0096</t>
  </si>
  <si>
    <t>E0049</t>
  </si>
  <si>
    <t>C0115</t>
  </si>
  <si>
    <t>C0087</t>
  </si>
  <si>
    <t>SIT-305</t>
  </si>
  <si>
    <t>GUPTA COMMERCIAL CORPORATION</t>
  </si>
  <si>
    <t>05/21-22</t>
  </si>
  <si>
    <t>07/21-22</t>
  </si>
  <si>
    <t>D0777</t>
  </si>
  <si>
    <t>D0781</t>
  </si>
  <si>
    <t>E0007</t>
  </si>
  <si>
    <t>E0011</t>
  </si>
  <si>
    <t>E0021</t>
  </si>
  <si>
    <t>B1497</t>
  </si>
  <si>
    <t>C0028</t>
  </si>
  <si>
    <t>J.B. ENGG. CONCERN</t>
  </si>
  <si>
    <t>43/20-21</t>
  </si>
  <si>
    <t>MAHENDRA &amp; CO</t>
  </si>
  <si>
    <t>0970/2020-21</t>
  </si>
  <si>
    <t>39/20-21</t>
  </si>
  <si>
    <t>RATAN TRADING CO</t>
  </si>
  <si>
    <t>C208</t>
  </si>
  <si>
    <t>NIE/119</t>
  </si>
  <si>
    <t>R.J. DISTRIBUTORS</t>
  </si>
  <si>
    <t>E0009</t>
  </si>
  <si>
    <t>TOTAL</t>
  </si>
  <si>
    <t>Trf from Hwh Unit (Plant &amp; Machinary)</t>
  </si>
  <si>
    <t>ACTION CONSTRUCTION EQUIPMENT LTD</t>
  </si>
  <si>
    <t>Forklift</t>
  </si>
  <si>
    <t>ELECTROMECH MATERIAL HANDLING SYSTEMS (I) PVT. LTD</t>
  </si>
  <si>
    <t>EM0000015381</t>
  </si>
  <si>
    <t>EOT CRANE</t>
  </si>
  <si>
    <t>GRINDING WHEEL</t>
  </si>
  <si>
    <t>1164/21-22</t>
  </si>
  <si>
    <t>srs/013/21-22</t>
  </si>
  <si>
    <t>SINGHVI ROLLING SHUTTERS &amp; ENGINEERING WORKS</t>
  </si>
  <si>
    <t>SHUTTERS</t>
  </si>
  <si>
    <t>CR/3836</t>
  </si>
  <si>
    <t>PAINT</t>
  </si>
  <si>
    <t>SRS/176/20-21</t>
  </si>
  <si>
    <t>GHOSH ENTERPRISES</t>
  </si>
  <si>
    <t>26/21-22</t>
  </si>
  <si>
    <t>PATHAK INDUSTRIES (KOL.) - NEW</t>
  </si>
  <si>
    <t>PIK/3270/21-22</t>
  </si>
  <si>
    <t>MARKET LINKS</t>
  </si>
  <si>
    <t>924/ml/21-22</t>
  </si>
  <si>
    <t>Electrical Equipment</t>
  </si>
  <si>
    <t>Electrical Angle</t>
  </si>
  <si>
    <t>Compressor</t>
  </si>
  <si>
    <t>Drill Machine</t>
  </si>
  <si>
    <t>Hand drill/Angle Grinder</t>
  </si>
  <si>
    <t>Put to use</t>
  </si>
  <si>
    <t>01-08-2021</t>
  </si>
  <si>
    <t>put to use</t>
  </si>
  <si>
    <t>Biomatric Machine</t>
  </si>
  <si>
    <t>12.01.2022</t>
  </si>
  <si>
    <t>Atmospheric Cooling Solution</t>
  </si>
  <si>
    <t>AC Machine</t>
  </si>
  <si>
    <t>15.01.2022</t>
  </si>
  <si>
    <t>Capital W-I-P ( Building)</t>
  </si>
  <si>
    <t>Capital W-I-P ( Plant &amp; Machinery)</t>
  </si>
  <si>
    <t>CAPITAL EXPENDITURE DETAILS FROM 01.04.2021 TO 28.02.2022</t>
  </si>
  <si>
    <t>* Details below</t>
  </si>
  <si>
    <t>Asset description</t>
  </si>
  <si>
    <t xml:space="preserve">Date of Capitalization </t>
  </si>
  <si>
    <t>Date of Valuation</t>
  </si>
  <si>
    <r>
      <t xml:space="preserve">Operational Life Consumed                    </t>
    </r>
    <r>
      <rPr>
        <i/>
        <sz val="11"/>
        <color theme="1"/>
        <rFont val="Calibri"/>
        <family val="2"/>
        <scheme val="minor"/>
      </rPr>
      <t>(yrs)</t>
    </r>
  </si>
  <si>
    <t xml:space="preserve">Salvage Value </t>
  </si>
  <si>
    <t xml:space="preserve">Depreciation factor </t>
  </si>
  <si>
    <t xml:space="preserve">     Cost  of Capitalization </t>
  </si>
  <si>
    <r>
      <t xml:space="preserve">Net Block as on </t>
    </r>
    <r>
      <rPr>
        <i/>
        <sz val="11"/>
        <color theme="1"/>
        <rFont val="Calibri"/>
        <family val="2"/>
        <scheme val="minor"/>
      </rPr>
      <t>(31.01.21)</t>
    </r>
  </si>
  <si>
    <t>% Inflation</t>
  </si>
  <si>
    <t>Total Depreciation</t>
  </si>
  <si>
    <t>Net Depreciated Value</t>
  </si>
  <si>
    <t>Obsolescence Factor</t>
  </si>
  <si>
    <t>Current Depreciated Replacement Value</t>
  </si>
  <si>
    <t>Notes:</t>
  </si>
  <si>
    <t>1. Asset items pertaining to M/s. Nipha Exports Pvt. Ltd. Chandan Nagar, Kolkata, Plant is only considered in this report.</t>
  </si>
  <si>
    <t>Sr. No.</t>
  </si>
  <si>
    <t>Annexure</t>
  </si>
  <si>
    <t>Cost of Capitalization</t>
  </si>
  <si>
    <t>Net Block</t>
  </si>
  <si>
    <t>Gross Current Replacement Cost (GCRC)</t>
  </si>
  <si>
    <t>Current Depreciated Market Value</t>
  </si>
  <si>
    <t>A</t>
  </si>
  <si>
    <t>Plant &amp; Machinery and Other Machine</t>
  </si>
  <si>
    <t xml:space="preserve">SUMMARY- VALUATION OF PLANT &amp; MACHINERY AND OTHER FIXED ASSETS OF | M/S. NIPHA EXPORTS PVT. LTD. |CHANDAN NAGAR UNIT | KOLKATA </t>
  </si>
  <si>
    <t>2. The Company has provided us the Fixed Asset Register (FAR) for the purpose of Valuation. This FAR has the capitalization of the items based on the capex incurred under various heads and shown it in under various phases. Hence, for the purpose of Valuation we have taken the FAR having capex incurred.</t>
  </si>
  <si>
    <t xml:space="preserve">5. Our engineering team visited all the sections and manually inspected the machines and equipments on the basis of their physical existence. </t>
  </si>
  <si>
    <t xml:space="preserve">Estimated Reproduction Cost of the Asset                                                                </t>
  </si>
  <si>
    <r>
      <t xml:space="preserve">Estimated Economic life of the Assets                                     </t>
    </r>
    <r>
      <rPr>
        <i/>
        <sz val="11"/>
        <color theme="1"/>
        <rFont val="Calibri"/>
        <family val="2"/>
        <scheme val="minor"/>
      </rPr>
      <t>(yrs)</t>
    </r>
  </si>
  <si>
    <t>HP Printer</t>
  </si>
  <si>
    <t>4. For evaluating the Gross current reproduction Cost of the machines and equipments we have not applied any inflation indexation as these machines are recently purchased in the year 2021 and there is no any major inflation comes in the market regaring these machinery.</t>
  </si>
  <si>
    <t>3. Useful life of Primary machines of the Plant is taken as 25 years . For other auxiliary machinery &amp; equipment average life varies from 3- 15 years.</t>
  </si>
  <si>
    <t>NOTES:</t>
  </si>
  <si>
    <t>VALUATION OF PLANT AND MACHINERY CAPITALIZED IN | M/S.NIPHA EXPORTS PVT. LTD | CHANDAN NAGAR|KOLKATA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</si>
</sst>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quot;$&quot;* #,##0.00_);_(&quot;$&quot;* \(#,##0.00\);_(&quot;$&quot;* &quot;-&quot;??_);_(@_)"/>
    <numFmt numFmtId="165" formatCode="_ [$₹-4009]\ * #,##0_ ;_ [$₹-4009]\ * \-#,##0_ ;_ [$₹-4009]\ * &quot;-&quot;??_ ;_ @_ "/>
    <numFmt numFmtId="166" formatCode="[$-409]dd\-mmm\-yy;@"/>
    <numFmt numFmtId="167" formatCode="0.000"/>
  </numFmts>
  <fonts count="19" x14ac:knownFonts="1">
    <font>
      <sz val="11"/>
      <color theme="1"/>
      <name val="Calibri"/>
      <family val="2"/>
      <scheme val="minor"/>
    </font>
    <font>
      <sz val="11"/>
      <color theme="1"/>
      <name val="Calibri"/>
      <family val="2"/>
      <scheme val="minor"/>
    </font>
    <font>
      <b/>
      <sz val="10"/>
      <color indexed="8"/>
      <name val="Arial"/>
      <family val="2"/>
    </font>
    <font>
      <b/>
      <sz val="9"/>
      <color indexed="8"/>
      <name val="Arial"/>
      <family val="2"/>
    </font>
    <font>
      <sz val="9"/>
      <color indexed="8"/>
      <name val="Arial"/>
      <family val="2"/>
    </font>
    <font>
      <sz val="8"/>
      <color indexed="8"/>
      <name val="Arial"/>
      <family val="2"/>
    </font>
    <font>
      <b/>
      <i/>
      <sz val="9"/>
      <color indexed="8"/>
      <name val="Arial"/>
      <family val="2"/>
    </font>
    <font>
      <sz val="11"/>
      <name val="Calibri"/>
      <family val="2"/>
      <scheme val="minor"/>
    </font>
    <font>
      <b/>
      <u/>
      <sz val="11"/>
      <name val="Calibri"/>
      <family val="2"/>
      <scheme val="minor"/>
    </font>
    <font>
      <i/>
      <u/>
      <sz val="11"/>
      <name val="Calibri"/>
      <family val="2"/>
      <scheme val="minor"/>
    </font>
    <font>
      <b/>
      <sz val="11"/>
      <name val="Calibri"/>
      <family val="2"/>
      <scheme val="minor"/>
    </font>
    <font>
      <b/>
      <sz val="14"/>
      <name val="Calibri"/>
      <family val="2"/>
      <scheme val="minor"/>
    </font>
    <font>
      <b/>
      <sz val="12"/>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
      <b/>
      <i/>
      <sz val="11"/>
      <color theme="1"/>
      <name val="Calibri"/>
      <family val="2"/>
      <scheme val="minor"/>
    </font>
    <font>
      <sz val="10"/>
      <name val="Arial"/>
      <family val="2"/>
    </font>
    <font>
      <b/>
      <i/>
      <u/>
      <sz val="1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4" fontId="17" fillId="0" borderId="0" applyFont="0" applyFill="0" applyBorder="0" applyAlignment="0" applyProtection="0"/>
  </cellStyleXfs>
  <cellXfs count="74">
    <xf numFmtId="0" fontId="0" fillId="0" borderId="0" xfId="0"/>
    <xf numFmtId="0" fontId="0" fillId="0" borderId="0" xfId="0" applyAlignment="1">
      <alignment vertical="top"/>
    </xf>
    <xf numFmtId="0" fontId="2" fillId="0" borderId="0" xfId="0" applyFont="1" applyAlignment="1">
      <alignment vertical="top" wrapText="1" readingOrder="1"/>
    </xf>
    <xf numFmtId="0" fontId="3" fillId="0" borderId="0" xfId="0" applyFont="1" applyAlignment="1">
      <alignment vertical="top" wrapText="1" readingOrder="1"/>
    </xf>
    <xf numFmtId="0" fontId="4" fillId="0" borderId="0" xfId="0" applyFont="1" applyAlignment="1">
      <alignment vertical="top" wrapText="1" readingOrder="1"/>
    </xf>
    <xf numFmtId="0" fontId="5" fillId="0" borderId="0" xfId="0" applyFont="1" applyAlignment="1">
      <alignment horizontal="right" vertical="top" wrapText="1"/>
    </xf>
    <xf numFmtId="0" fontId="3"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xf>
    <xf numFmtId="0" fontId="7" fillId="0" borderId="0" xfId="0" applyFont="1"/>
    <xf numFmtId="43" fontId="7" fillId="0" borderId="0" xfId="1" applyFont="1"/>
    <xf numFmtId="0" fontId="9" fillId="0" borderId="0" xfId="0" applyFont="1"/>
    <xf numFmtId="0" fontId="8" fillId="0" borderId="0" xfId="0" applyFont="1" applyAlignment="1">
      <alignment horizontal="center"/>
    </xf>
    <xf numFmtId="0" fontId="7" fillId="0" borderId="0" xfId="0" quotePrefix="1" applyFont="1" applyAlignment="1">
      <alignment horizontal="center"/>
    </xf>
    <xf numFmtId="14" fontId="7" fillId="0" borderId="0" xfId="0" applyNumberFormat="1" applyFont="1" applyAlignment="1">
      <alignment horizontal="center"/>
    </xf>
    <xf numFmtId="43" fontId="10" fillId="0" borderId="1" xfId="0" applyNumberFormat="1" applyFont="1" applyBorder="1"/>
    <xf numFmtId="0" fontId="11" fillId="0" borderId="0" xfId="0" applyFont="1"/>
    <xf numFmtId="15" fontId="7" fillId="0" borderId="0" xfId="0" applyNumberFormat="1" applyFont="1"/>
    <xf numFmtId="0" fontId="12" fillId="0" borderId="0" xfId="0" applyFont="1" applyAlignment="1">
      <alignment horizontal="center"/>
    </xf>
    <xf numFmtId="43" fontId="12" fillId="0" borderId="0" xfId="1" applyFont="1"/>
    <xf numFmtId="0" fontId="12" fillId="0" borderId="0" xfId="0" applyFont="1"/>
    <xf numFmtId="43" fontId="7" fillId="0" borderId="0" xfId="0" applyNumberFormat="1" applyFont="1"/>
    <xf numFmtId="0" fontId="7" fillId="0" borderId="0" xfId="0" applyFont="1" applyAlignment="1">
      <alignment wrapText="1"/>
    </xf>
    <xf numFmtId="43" fontId="11" fillId="0" borderId="0" xfId="1" applyFont="1"/>
    <xf numFmtId="0" fontId="10" fillId="0" borderId="0" xfId="0" applyFont="1"/>
    <xf numFmtId="0" fontId="13" fillId="3" borderId="2" xfId="0" applyFont="1" applyFill="1" applyBorder="1" applyAlignment="1">
      <alignment horizontal="center" vertical="center" wrapText="1"/>
    </xf>
    <xf numFmtId="0" fontId="13" fillId="3" borderId="2" xfId="0" applyNumberFormat="1" applyFont="1" applyFill="1" applyBorder="1" applyAlignment="1">
      <alignment horizontal="center" vertical="center" wrapText="1"/>
    </xf>
    <xf numFmtId="9" fontId="13" fillId="3" borderId="2" xfId="3" applyFont="1" applyFill="1" applyBorder="1" applyAlignment="1">
      <alignment horizontal="center" vertical="center" wrapText="1"/>
    </xf>
    <xf numFmtId="0" fontId="13" fillId="3" borderId="2" xfId="2" applyNumberFormat="1" applyFont="1" applyFill="1" applyBorder="1" applyAlignment="1">
      <alignment horizontal="center" vertical="center" wrapText="1"/>
    </xf>
    <xf numFmtId="165" fontId="13" fillId="3" borderId="2" xfId="2" applyNumberFormat="1" applyFont="1" applyFill="1" applyBorder="1" applyAlignment="1">
      <alignment horizontal="center" vertical="center" wrapText="1"/>
    </xf>
    <xf numFmtId="0" fontId="7" fillId="0" borderId="2" xfId="0" applyFont="1" applyFill="1" applyBorder="1" applyAlignment="1">
      <alignment horizontal="center" vertical="center"/>
    </xf>
    <xf numFmtId="166" fontId="7" fillId="0" borderId="2" xfId="0" applyNumberFormat="1" applyFont="1" applyBorder="1" applyAlignment="1">
      <alignment horizontal="center" vertical="center"/>
    </xf>
    <xf numFmtId="2" fontId="7"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9" fontId="7" fillId="0" borderId="2" xfId="0" applyNumberFormat="1" applyFont="1" applyFill="1" applyBorder="1" applyAlignment="1">
      <alignment horizontal="center" vertical="center"/>
    </xf>
    <xf numFmtId="167" fontId="7" fillId="0" borderId="2" xfId="0" applyNumberFormat="1" applyFont="1" applyFill="1" applyBorder="1" applyAlignment="1">
      <alignment horizontal="center" vertical="center"/>
    </xf>
    <xf numFmtId="165" fontId="7" fillId="0" borderId="2" xfId="2" applyNumberFormat="1" applyFont="1" applyFill="1" applyBorder="1" applyAlignment="1">
      <alignment horizontal="center" vertical="center"/>
    </xf>
    <xf numFmtId="165" fontId="7" fillId="0" borderId="2" xfId="0" applyNumberFormat="1" applyFont="1" applyFill="1" applyBorder="1" applyAlignment="1">
      <alignment horizontal="center" vertical="center"/>
    </xf>
    <xf numFmtId="9" fontId="7" fillId="0" borderId="2" xfId="3" applyFont="1" applyFill="1" applyBorder="1" applyAlignment="1">
      <alignment horizontal="center" vertical="center"/>
    </xf>
    <xf numFmtId="0" fontId="7" fillId="0" borderId="2" xfId="0" applyFont="1" applyBorder="1"/>
    <xf numFmtId="165" fontId="13" fillId="0" borderId="2" xfId="0" applyNumberFormat="1" applyFont="1" applyBorder="1"/>
    <xf numFmtId="15" fontId="7" fillId="0" borderId="2" xfId="0" applyNumberFormat="1" applyFont="1" applyBorder="1" applyAlignment="1">
      <alignment horizontal="center" vertical="center"/>
    </xf>
    <xf numFmtId="9" fontId="0" fillId="0" borderId="2" xfId="3" applyFont="1" applyFill="1" applyBorder="1" applyAlignment="1">
      <alignment horizontal="center" vertical="center"/>
    </xf>
    <xf numFmtId="0" fontId="10" fillId="3" borderId="2" xfId="0" applyFont="1" applyFill="1" applyBorder="1" applyAlignment="1">
      <alignment horizontal="center" vertical="center" wrapText="1"/>
    </xf>
    <xf numFmtId="44" fontId="10" fillId="3" borderId="2" xfId="4" applyFont="1" applyFill="1" applyBorder="1" applyAlignment="1">
      <alignment horizontal="center" vertical="center" wrapText="1"/>
    </xf>
    <xf numFmtId="44" fontId="7" fillId="0" borderId="2" xfId="4" applyFont="1" applyFill="1" applyBorder="1" applyAlignment="1">
      <alignment horizontal="center" vertical="center"/>
    </xf>
    <xf numFmtId="165" fontId="7" fillId="0" borderId="2" xfId="4" applyNumberFormat="1" applyFont="1" applyFill="1" applyBorder="1" applyAlignment="1">
      <alignment horizontal="center" vertical="center"/>
    </xf>
    <xf numFmtId="165" fontId="10" fillId="0" borderId="2" xfId="0" applyNumberFormat="1" applyFont="1" applyBorder="1" applyAlignment="1">
      <alignment vertical="top"/>
    </xf>
    <xf numFmtId="0" fontId="13" fillId="0" borderId="6" xfId="0" applyFont="1" applyFill="1" applyBorder="1" applyAlignment="1">
      <alignment horizontal="center" vertical="center"/>
    </xf>
    <xf numFmtId="44" fontId="7" fillId="0" borderId="2" xfId="4" applyFont="1" applyFill="1" applyBorder="1" applyAlignment="1">
      <alignment horizontal="left" vertical="center" wrapText="1"/>
    </xf>
    <xf numFmtId="0" fontId="8" fillId="0" borderId="0" xfId="0" applyFont="1" applyAlignment="1">
      <alignment horizontal="center"/>
    </xf>
    <xf numFmtId="0" fontId="15" fillId="0" borderId="2" xfId="0" applyFont="1" applyFill="1" applyBorder="1" applyAlignment="1">
      <alignment horizontal="left" vertical="center" wrapText="1"/>
    </xf>
    <xf numFmtId="0" fontId="16" fillId="0" borderId="2" xfId="0" applyFont="1" applyBorder="1" applyAlignment="1">
      <alignment horizontal="left" vertical="center"/>
    </xf>
    <xf numFmtId="0" fontId="14" fillId="2" borderId="2" xfId="0" applyFont="1" applyFill="1" applyBorder="1" applyAlignment="1">
      <alignment horizontal="center" vertical="center" wrapText="1"/>
    </xf>
    <xf numFmtId="9" fontId="14" fillId="2" borderId="2" xfId="3" applyFont="1" applyFill="1" applyBorder="1" applyAlignment="1">
      <alignment horizontal="center" vertical="center" wrapText="1"/>
    </xf>
    <xf numFmtId="0" fontId="13" fillId="0" borderId="3"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7" fillId="0" borderId="2" xfId="0" applyFont="1" applyBorder="1" applyAlignment="1">
      <alignment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18" fillId="0" borderId="3" xfId="0" applyFont="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cellXfs>
  <cellStyles count="5">
    <cellStyle name="Comma" xfId="1" builtinId="3"/>
    <cellStyle name="Currency" xfId="2" builtinId="4"/>
    <cellStyle name="Currency 3" xf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workbookViewId="0">
      <selection activeCell="D18" sqref="D18"/>
    </sheetView>
  </sheetViews>
  <sheetFormatPr defaultColWidth="8.85546875" defaultRowHeight="15" x14ac:dyDescent="0.25"/>
  <cols>
    <col min="1" max="1" width="8.85546875" style="9"/>
    <col min="2" max="2" width="38.140625" style="9" customWidth="1"/>
    <col min="3" max="3" width="23.42578125" style="9" bestFit="1" customWidth="1"/>
    <col min="4" max="4" width="14.5703125" style="9" customWidth="1"/>
    <col min="5" max="5" width="17.7109375" style="9" bestFit="1" customWidth="1"/>
    <col min="6" max="6" width="15.7109375" style="9" customWidth="1"/>
    <col min="7" max="7" width="22.5703125" style="9" customWidth="1"/>
    <col min="8" max="16384" width="8.85546875" style="9"/>
  </cols>
  <sheetData>
    <row r="1" spans="1:8" x14ac:dyDescent="0.25">
      <c r="A1" s="8"/>
      <c r="G1" s="10"/>
    </row>
    <row r="2" spans="1:8" x14ac:dyDescent="0.25">
      <c r="G2" s="10"/>
    </row>
    <row r="3" spans="1:8" x14ac:dyDescent="0.25">
      <c r="A3" s="50" t="s">
        <v>7</v>
      </c>
      <c r="B3" s="50"/>
      <c r="C3" s="50"/>
      <c r="D3" s="50"/>
      <c r="E3" s="50"/>
      <c r="F3" s="50"/>
      <c r="G3" s="50"/>
    </row>
    <row r="5" spans="1:8" x14ac:dyDescent="0.25">
      <c r="A5" s="11" t="s">
        <v>107</v>
      </c>
    </row>
    <row r="7" spans="1:8" x14ac:dyDescent="0.25">
      <c r="A7" s="12" t="s">
        <v>0</v>
      </c>
      <c r="B7" s="12" t="s">
        <v>1</v>
      </c>
      <c r="C7" s="12" t="s">
        <v>2</v>
      </c>
      <c r="D7" s="12" t="s">
        <v>3</v>
      </c>
      <c r="E7" s="12" t="s">
        <v>4</v>
      </c>
      <c r="F7" s="12" t="s">
        <v>97</v>
      </c>
      <c r="G7" s="12" t="s">
        <v>5</v>
      </c>
    </row>
    <row r="8" spans="1:8" x14ac:dyDescent="0.25">
      <c r="A8" s="8">
        <v>1</v>
      </c>
      <c r="B8" s="9" t="s">
        <v>6</v>
      </c>
      <c r="C8" s="9" t="s">
        <v>26</v>
      </c>
      <c r="D8" s="9">
        <v>254</v>
      </c>
      <c r="E8" s="8" t="s">
        <v>8</v>
      </c>
      <c r="F8" s="8" t="s">
        <v>8</v>
      </c>
      <c r="G8" s="10">
        <v>14400</v>
      </c>
    </row>
    <row r="9" spans="1:8" x14ac:dyDescent="0.25">
      <c r="A9" s="8">
        <v>2</v>
      </c>
      <c r="B9" s="9" t="s">
        <v>10</v>
      </c>
      <c r="C9" s="9" t="s">
        <v>9</v>
      </c>
      <c r="E9" s="8"/>
      <c r="F9" s="13" t="s">
        <v>98</v>
      </c>
      <c r="G9" s="10">
        <v>3442695.34</v>
      </c>
      <c r="H9" s="9" t="s">
        <v>108</v>
      </c>
    </row>
    <row r="10" spans="1:8" x14ac:dyDescent="0.25">
      <c r="A10" s="8">
        <v>3</v>
      </c>
      <c r="B10" s="9" t="s">
        <v>11</v>
      </c>
      <c r="C10" s="9" t="s">
        <v>12</v>
      </c>
      <c r="D10" s="9">
        <v>1</v>
      </c>
      <c r="E10" s="14">
        <v>44359</v>
      </c>
      <c r="F10" s="14">
        <v>44359</v>
      </c>
      <c r="G10" s="10">
        <v>9000</v>
      </c>
    </row>
    <row r="11" spans="1:8" x14ac:dyDescent="0.25">
      <c r="A11" s="8">
        <v>4</v>
      </c>
      <c r="B11" s="9" t="s">
        <v>10</v>
      </c>
      <c r="C11" s="9" t="s">
        <v>16</v>
      </c>
      <c r="E11" s="8"/>
      <c r="F11" s="13" t="s">
        <v>98</v>
      </c>
      <c r="G11" s="10">
        <v>4321909</v>
      </c>
      <c r="H11" s="9" t="s">
        <v>108</v>
      </c>
    </row>
    <row r="12" spans="1:8" x14ac:dyDescent="0.25">
      <c r="A12" s="8">
        <v>5</v>
      </c>
      <c r="B12" s="9" t="s">
        <v>14</v>
      </c>
      <c r="C12" s="9" t="s">
        <v>13</v>
      </c>
      <c r="D12" s="9">
        <v>75</v>
      </c>
      <c r="E12" s="8" t="s">
        <v>15</v>
      </c>
      <c r="F12" s="8" t="s">
        <v>15</v>
      </c>
      <c r="G12" s="10">
        <v>16520</v>
      </c>
    </row>
    <row r="13" spans="1:8" x14ac:dyDescent="0.25">
      <c r="A13" s="8">
        <v>6</v>
      </c>
      <c r="B13" s="9" t="s">
        <v>17</v>
      </c>
      <c r="C13" s="9" t="s">
        <v>18</v>
      </c>
      <c r="D13" s="9">
        <v>4849</v>
      </c>
      <c r="E13" s="8" t="s">
        <v>19</v>
      </c>
      <c r="F13" s="8" t="s">
        <v>19</v>
      </c>
      <c r="G13" s="10">
        <v>4500000</v>
      </c>
    </row>
    <row r="14" spans="1:8" x14ac:dyDescent="0.25">
      <c r="A14" s="8">
        <v>7</v>
      </c>
      <c r="B14" s="9" t="s">
        <v>20</v>
      </c>
      <c r="C14" s="9" t="s">
        <v>21</v>
      </c>
      <c r="D14" s="9">
        <v>3612</v>
      </c>
      <c r="E14" s="8" t="s">
        <v>22</v>
      </c>
      <c r="F14" s="8" t="s">
        <v>22</v>
      </c>
      <c r="G14" s="10">
        <v>740000</v>
      </c>
    </row>
    <row r="15" spans="1:8" x14ac:dyDescent="0.25">
      <c r="A15" s="8">
        <v>8</v>
      </c>
      <c r="B15" s="9" t="s">
        <v>23</v>
      </c>
      <c r="C15" s="9" t="s">
        <v>25</v>
      </c>
      <c r="D15" s="9">
        <v>104</v>
      </c>
      <c r="E15" s="8" t="s">
        <v>24</v>
      </c>
      <c r="F15" s="8" t="s">
        <v>24</v>
      </c>
      <c r="G15" s="10">
        <v>193335</v>
      </c>
    </row>
    <row r="16" spans="1:8" x14ac:dyDescent="0.25">
      <c r="A16" s="8">
        <v>9</v>
      </c>
      <c r="B16" s="9" t="s">
        <v>102</v>
      </c>
      <c r="C16" s="9" t="s">
        <v>103</v>
      </c>
      <c r="D16" s="9">
        <v>302</v>
      </c>
      <c r="E16" s="8" t="s">
        <v>104</v>
      </c>
      <c r="F16" s="14">
        <v>44592</v>
      </c>
      <c r="G16" s="10">
        <v>32000</v>
      </c>
    </row>
    <row r="17" spans="1:7" x14ac:dyDescent="0.25">
      <c r="A17" s="8">
        <v>10</v>
      </c>
      <c r="B17" s="9" t="s">
        <v>6</v>
      </c>
      <c r="C17" s="9" t="s">
        <v>100</v>
      </c>
      <c r="D17" s="9">
        <v>456</v>
      </c>
      <c r="E17" s="8" t="s">
        <v>101</v>
      </c>
      <c r="F17" s="14">
        <v>44613</v>
      </c>
      <c r="G17" s="10">
        <v>15000</v>
      </c>
    </row>
    <row r="18" spans="1:7" x14ac:dyDescent="0.25">
      <c r="A18" s="8">
        <v>11</v>
      </c>
      <c r="B18" s="9" t="s">
        <v>105</v>
      </c>
      <c r="E18" s="8"/>
      <c r="F18" s="14"/>
      <c r="G18" s="10">
        <v>9320</v>
      </c>
    </row>
    <row r="19" spans="1:7" x14ac:dyDescent="0.25">
      <c r="A19" s="8">
        <v>12</v>
      </c>
      <c r="B19" s="9" t="s">
        <v>106</v>
      </c>
      <c r="E19" s="8"/>
      <c r="F19" s="14"/>
      <c r="G19" s="10">
        <v>812057</v>
      </c>
    </row>
    <row r="20" spans="1:7" ht="15.75" thickBot="1" x14ac:dyDescent="0.3">
      <c r="G20" s="15">
        <f>SUM(G8:G19)</f>
        <v>14106236.34</v>
      </c>
    </row>
    <row r="21" spans="1:7" ht="15.75" thickTop="1" x14ac:dyDescent="0.25"/>
    <row r="23" spans="1:7" ht="18.75" x14ac:dyDescent="0.3">
      <c r="A23" s="9" t="s">
        <v>27</v>
      </c>
      <c r="B23" s="16" t="s">
        <v>28</v>
      </c>
    </row>
    <row r="24" spans="1:7" x14ac:dyDescent="0.25">
      <c r="A24" s="12" t="s">
        <v>0</v>
      </c>
      <c r="B24" s="12" t="s">
        <v>1</v>
      </c>
      <c r="C24" s="12" t="s">
        <v>3</v>
      </c>
      <c r="D24" s="12" t="s">
        <v>4</v>
      </c>
      <c r="E24" s="12" t="s">
        <v>5</v>
      </c>
      <c r="F24" s="12" t="s">
        <v>97</v>
      </c>
      <c r="G24" s="12" t="s">
        <v>2</v>
      </c>
    </row>
    <row r="25" spans="1:7" x14ac:dyDescent="0.25">
      <c r="A25" s="9">
        <v>1</v>
      </c>
      <c r="B25" s="9" t="s">
        <v>29</v>
      </c>
      <c r="C25" s="9" t="s">
        <v>30</v>
      </c>
      <c r="D25" s="17">
        <v>44313</v>
      </c>
      <c r="E25" s="10">
        <v>267450</v>
      </c>
      <c r="F25" s="13" t="s">
        <v>98</v>
      </c>
      <c r="G25" s="9" t="s">
        <v>92</v>
      </c>
    </row>
    <row r="26" spans="1:7" x14ac:dyDescent="0.25">
      <c r="A26" s="9">
        <v>2</v>
      </c>
      <c r="B26" s="9" t="s">
        <v>29</v>
      </c>
      <c r="C26" s="9" t="s">
        <v>31</v>
      </c>
      <c r="D26" s="17">
        <v>44314</v>
      </c>
      <c r="E26" s="10">
        <v>9600</v>
      </c>
      <c r="F26" s="13" t="s">
        <v>98</v>
      </c>
      <c r="G26" s="9" t="s">
        <v>92</v>
      </c>
    </row>
    <row r="27" spans="1:7" x14ac:dyDescent="0.25">
      <c r="A27" s="9">
        <v>3</v>
      </c>
      <c r="B27" s="9" t="s">
        <v>29</v>
      </c>
      <c r="C27" s="9" t="s">
        <v>32</v>
      </c>
      <c r="D27" s="17">
        <v>44316</v>
      </c>
      <c r="E27" s="10">
        <v>1150</v>
      </c>
      <c r="F27" s="13" t="s">
        <v>98</v>
      </c>
      <c r="G27" s="9" t="s">
        <v>92</v>
      </c>
    </row>
    <row r="28" spans="1:7" x14ac:dyDescent="0.25">
      <c r="A28" s="9">
        <v>4</v>
      </c>
      <c r="B28" s="9" t="s">
        <v>33</v>
      </c>
      <c r="C28" s="9" t="s">
        <v>34</v>
      </c>
      <c r="D28" s="17">
        <v>44313</v>
      </c>
      <c r="E28" s="10">
        <v>8535</v>
      </c>
      <c r="F28" s="13" t="s">
        <v>98</v>
      </c>
      <c r="G28" s="9" t="s">
        <v>92</v>
      </c>
    </row>
    <row r="29" spans="1:7" x14ac:dyDescent="0.25">
      <c r="A29" s="9">
        <v>5</v>
      </c>
      <c r="B29" s="9" t="s">
        <v>35</v>
      </c>
      <c r="C29" s="9" t="s">
        <v>36</v>
      </c>
      <c r="D29" s="17">
        <v>44316</v>
      </c>
      <c r="E29" s="10">
        <v>166905.96</v>
      </c>
      <c r="F29" s="13" t="s">
        <v>98</v>
      </c>
      <c r="G29" s="9" t="s">
        <v>92</v>
      </c>
    </row>
    <row r="30" spans="1:7" x14ac:dyDescent="0.25">
      <c r="A30" s="9">
        <v>6</v>
      </c>
      <c r="B30" s="9" t="s">
        <v>37</v>
      </c>
      <c r="C30" s="9" t="s">
        <v>38</v>
      </c>
      <c r="D30" s="17">
        <v>44305</v>
      </c>
      <c r="E30" s="10">
        <v>752500</v>
      </c>
      <c r="F30" s="13" t="s">
        <v>98</v>
      </c>
      <c r="G30" s="9" t="s">
        <v>92</v>
      </c>
    </row>
    <row r="31" spans="1:7" x14ac:dyDescent="0.25">
      <c r="A31" s="9">
        <v>7</v>
      </c>
      <c r="B31" s="9" t="s">
        <v>29</v>
      </c>
      <c r="C31" s="9" t="s">
        <v>39</v>
      </c>
      <c r="D31" s="17">
        <v>44324</v>
      </c>
      <c r="E31" s="10">
        <v>13950</v>
      </c>
      <c r="F31" s="13" t="s">
        <v>98</v>
      </c>
      <c r="G31" s="9" t="s">
        <v>92</v>
      </c>
    </row>
    <row r="32" spans="1:7" x14ac:dyDescent="0.25">
      <c r="A32" s="9">
        <v>8</v>
      </c>
      <c r="B32" s="9" t="s">
        <v>40</v>
      </c>
      <c r="C32" s="9" t="s">
        <v>41</v>
      </c>
      <c r="D32" s="17">
        <v>44313</v>
      </c>
      <c r="E32" s="10">
        <v>1450</v>
      </c>
      <c r="F32" s="13" t="s">
        <v>98</v>
      </c>
      <c r="G32" s="9" t="s">
        <v>92</v>
      </c>
    </row>
    <row r="33" spans="1:7" x14ac:dyDescent="0.25">
      <c r="A33" s="9">
        <v>9</v>
      </c>
      <c r="B33" s="9" t="s">
        <v>42</v>
      </c>
      <c r="C33" s="9">
        <v>1169</v>
      </c>
      <c r="D33" s="17">
        <v>44322</v>
      </c>
      <c r="E33" s="10">
        <v>18114.599999999999</v>
      </c>
      <c r="F33" s="13" t="s">
        <v>98</v>
      </c>
      <c r="G33" s="9" t="s">
        <v>92</v>
      </c>
    </row>
    <row r="34" spans="1:7" x14ac:dyDescent="0.25">
      <c r="A34" s="9">
        <v>10</v>
      </c>
      <c r="B34" s="9" t="s">
        <v>43</v>
      </c>
      <c r="C34" s="9">
        <v>1172</v>
      </c>
      <c r="D34" s="17">
        <v>44322</v>
      </c>
      <c r="E34" s="10">
        <v>3478.88</v>
      </c>
      <c r="F34" s="13" t="s">
        <v>98</v>
      </c>
      <c r="G34" s="9" t="s">
        <v>92</v>
      </c>
    </row>
    <row r="35" spans="1:7" x14ac:dyDescent="0.25">
      <c r="A35" s="9">
        <v>11</v>
      </c>
      <c r="B35" s="9" t="s">
        <v>43</v>
      </c>
      <c r="C35" s="9" t="s">
        <v>44</v>
      </c>
      <c r="D35" s="17">
        <v>44322</v>
      </c>
      <c r="E35" s="10">
        <v>3638.78</v>
      </c>
      <c r="F35" s="13" t="s">
        <v>98</v>
      </c>
      <c r="G35" s="9" t="s">
        <v>92</v>
      </c>
    </row>
    <row r="36" spans="1:7" x14ac:dyDescent="0.25">
      <c r="A36" s="9">
        <v>12</v>
      </c>
      <c r="B36" s="9" t="s">
        <v>42</v>
      </c>
      <c r="C36" s="9">
        <v>1174</v>
      </c>
      <c r="D36" s="17">
        <v>44322</v>
      </c>
      <c r="E36" s="10">
        <v>10595.1</v>
      </c>
      <c r="F36" s="13" t="s">
        <v>98</v>
      </c>
      <c r="G36" s="9" t="s">
        <v>92</v>
      </c>
    </row>
    <row r="37" spans="1:7" x14ac:dyDescent="0.25">
      <c r="A37" s="9">
        <v>13</v>
      </c>
      <c r="B37" s="9" t="s">
        <v>42</v>
      </c>
      <c r="C37" s="9">
        <v>1168</v>
      </c>
      <c r="D37" s="17">
        <v>44322</v>
      </c>
      <c r="E37" s="10">
        <v>10324.5</v>
      </c>
      <c r="F37" s="13" t="s">
        <v>98</v>
      </c>
      <c r="G37" s="9" t="s">
        <v>92</v>
      </c>
    </row>
    <row r="38" spans="1:7" x14ac:dyDescent="0.25">
      <c r="A38" s="9">
        <v>14</v>
      </c>
      <c r="B38" s="9" t="s">
        <v>42</v>
      </c>
      <c r="C38" s="9">
        <v>1167</v>
      </c>
      <c r="D38" s="17">
        <v>44322</v>
      </c>
      <c r="E38" s="10">
        <v>9461.2000000000007</v>
      </c>
      <c r="F38" s="13" t="s">
        <v>98</v>
      </c>
      <c r="G38" s="9" t="s">
        <v>92</v>
      </c>
    </row>
    <row r="39" spans="1:7" x14ac:dyDescent="0.25">
      <c r="A39" s="9">
        <v>15</v>
      </c>
      <c r="B39" s="9" t="s">
        <v>42</v>
      </c>
      <c r="C39" s="9">
        <v>1166</v>
      </c>
      <c r="D39" s="17">
        <v>44322</v>
      </c>
      <c r="E39" s="10">
        <v>24684.2</v>
      </c>
      <c r="F39" s="13" t="s">
        <v>98</v>
      </c>
      <c r="G39" s="9" t="s">
        <v>92</v>
      </c>
    </row>
    <row r="40" spans="1:7" x14ac:dyDescent="0.25">
      <c r="A40" s="9">
        <v>16</v>
      </c>
      <c r="B40" s="9" t="s">
        <v>29</v>
      </c>
      <c r="C40" s="9" t="s">
        <v>45</v>
      </c>
      <c r="D40" s="17">
        <v>44308</v>
      </c>
      <c r="E40" s="10">
        <v>446004</v>
      </c>
      <c r="F40" s="13" t="s">
        <v>98</v>
      </c>
      <c r="G40" s="9" t="s">
        <v>92</v>
      </c>
    </row>
    <row r="41" spans="1:7" x14ac:dyDescent="0.25">
      <c r="A41" s="9">
        <v>17</v>
      </c>
      <c r="B41" s="9" t="s">
        <v>40</v>
      </c>
      <c r="C41" s="9" t="s">
        <v>46</v>
      </c>
      <c r="D41" s="17">
        <v>44307</v>
      </c>
      <c r="E41" s="10">
        <v>144366.6</v>
      </c>
      <c r="F41" s="13" t="s">
        <v>98</v>
      </c>
      <c r="G41" s="9" t="s">
        <v>92</v>
      </c>
    </row>
    <row r="42" spans="1:7" x14ac:dyDescent="0.25">
      <c r="A42" s="9">
        <v>18</v>
      </c>
      <c r="B42" s="9" t="s">
        <v>29</v>
      </c>
      <c r="C42" s="9" t="s">
        <v>47</v>
      </c>
      <c r="D42" s="17">
        <v>44309</v>
      </c>
      <c r="E42" s="10">
        <v>48694.62</v>
      </c>
      <c r="F42" s="13" t="s">
        <v>98</v>
      </c>
      <c r="G42" s="9" t="s">
        <v>92</v>
      </c>
    </row>
    <row r="43" spans="1:7" x14ac:dyDescent="0.25">
      <c r="A43" s="9">
        <v>19</v>
      </c>
      <c r="B43" s="9" t="s">
        <v>40</v>
      </c>
      <c r="C43" s="9" t="s">
        <v>48</v>
      </c>
      <c r="D43" s="17">
        <v>44309</v>
      </c>
      <c r="E43" s="10">
        <v>115358</v>
      </c>
      <c r="F43" s="13" t="s">
        <v>98</v>
      </c>
      <c r="G43" s="9" t="s">
        <v>92</v>
      </c>
    </row>
    <row r="44" spans="1:7" x14ac:dyDescent="0.25">
      <c r="A44" s="9">
        <v>20</v>
      </c>
      <c r="B44" s="9" t="s">
        <v>40</v>
      </c>
      <c r="C44" s="9" t="s">
        <v>49</v>
      </c>
      <c r="D44" s="17">
        <v>44305</v>
      </c>
      <c r="E44" s="10">
        <v>16708.5</v>
      </c>
      <c r="F44" s="13" t="s">
        <v>98</v>
      </c>
      <c r="G44" s="9" t="s">
        <v>92</v>
      </c>
    </row>
    <row r="45" spans="1:7" x14ac:dyDescent="0.25">
      <c r="A45" s="9">
        <v>21</v>
      </c>
      <c r="B45" s="9" t="s">
        <v>35</v>
      </c>
      <c r="C45" s="9" t="s">
        <v>50</v>
      </c>
      <c r="D45" s="17">
        <v>44306</v>
      </c>
      <c r="E45" s="10">
        <v>46081</v>
      </c>
      <c r="F45" s="13" t="s">
        <v>98</v>
      </c>
      <c r="G45" s="9" t="s">
        <v>92</v>
      </c>
    </row>
    <row r="46" spans="1:7" x14ac:dyDescent="0.25">
      <c r="A46" s="9">
        <v>22</v>
      </c>
      <c r="B46" s="9" t="s">
        <v>51</v>
      </c>
      <c r="C46" s="9" t="s">
        <v>52</v>
      </c>
      <c r="D46" s="17">
        <v>44306</v>
      </c>
      <c r="E46" s="10">
        <v>71825.5</v>
      </c>
      <c r="F46" s="13" t="s">
        <v>98</v>
      </c>
      <c r="G46" s="9" t="s">
        <v>92</v>
      </c>
    </row>
    <row r="47" spans="1:7" x14ac:dyDescent="0.25">
      <c r="A47" s="9">
        <v>23</v>
      </c>
      <c r="B47" s="9" t="s">
        <v>51</v>
      </c>
      <c r="C47" s="9" t="s">
        <v>53</v>
      </c>
      <c r="D47" s="17">
        <v>44306</v>
      </c>
      <c r="E47" s="10">
        <v>57775</v>
      </c>
      <c r="F47" s="13" t="s">
        <v>98</v>
      </c>
      <c r="G47" s="9" t="s">
        <v>92</v>
      </c>
    </row>
    <row r="48" spans="1:7" x14ac:dyDescent="0.25">
      <c r="A48" s="9">
        <v>24</v>
      </c>
      <c r="B48" s="9" t="s">
        <v>29</v>
      </c>
      <c r="C48" s="9" t="s">
        <v>54</v>
      </c>
      <c r="D48" s="17">
        <v>44272</v>
      </c>
      <c r="E48" s="10">
        <v>79700</v>
      </c>
      <c r="F48" s="13" t="s">
        <v>98</v>
      </c>
      <c r="G48" s="9" t="s">
        <v>92</v>
      </c>
    </row>
    <row r="49" spans="1:7" x14ac:dyDescent="0.25">
      <c r="A49" s="9">
        <v>25</v>
      </c>
      <c r="B49" s="9" t="s">
        <v>29</v>
      </c>
      <c r="C49" s="9" t="s">
        <v>55</v>
      </c>
      <c r="D49" s="17">
        <v>44273</v>
      </c>
      <c r="E49" s="10">
        <v>73480</v>
      </c>
      <c r="F49" s="13" t="s">
        <v>98</v>
      </c>
      <c r="G49" s="9" t="s">
        <v>92</v>
      </c>
    </row>
    <row r="50" spans="1:7" x14ac:dyDescent="0.25">
      <c r="A50" s="9">
        <v>26</v>
      </c>
      <c r="B50" s="9" t="s">
        <v>29</v>
      </c>
      <c r="C50" s="9" t="s">
        <v>56</v>
      </c>
      <c r="D50" s="17">
        <v>44291</v>
      </c>
      <c r="E50" s="10">
        <v>72568.28</v>
      </c>
      <c r="F50" s="13" t="s">
        <v>98</v>
      </c>
      <c r="G50" s="9" t="s">
        <v>92</v>
      </c>
    </row>
    <row r="51" spans="1:7" x14ac:dyDescent="0.25">
      <c r="A51" s="9">
        <v>27</v>
      </c>
      <c r="B51" s="9" t="s">
        <v>29</v>
      </c>
      <c r="C51" s="9" t="s">
        <v>57</v>
      </c>
      <c r="D51" s="17">
        <v>44293</v>
      </c>
      <c r="E51" s="10">
        <v>354823</v>
      </c>
      <c r="F51" s="13" t="s">
        <v>98</v>
      </c>
      <c r="G51" s="9" t="s">
        <v>92</v>
      </c>
    </row>
    <row r="52" spans="1:7" x14ac:dyDescent="0.25">
      <c r="A52" s="9">
        <v>28</v>
      </c>
      <c r="B52" s="9" t="s">
        <v>29</v>
      </c>
      <c r="C52" s="9" t="s">
        <v>58</v>
      </c>
      <c r="D52" s="17">
        <v>44298</v>
      </c>
      <c r="E52" s="10">
        <v>7898.6</v>
      </c>
      <c r="F52" s="13" t="s">
        <v>98</v>
      </c>
      <c r="G52" s="9" t="s">
        <v>92</v>
      </c>
    </row>
    <row r="53" spans="1:7" x14ac:dyDescent="0.25">
      <c r="A53" s="9">
        <v>29</v>
      </c>
      <c r="B53" s="9" t="s">
        <v>40</v>
      </c>
      <c r="C53" s="9" t="s">
        <v>59</v>
      </c>
      <c r="D53" s="17">
        <v>44271</v>
      </c>
      <c r="E53" s="10">
        <v>175931.2</v>
      </c>
      <c r="F53" s="13" t="s">
        <v>98</v>
      </c>
      <c r="G53" s="9" t="s">
        <v>92</v>
      </c>
    </row>
    <row r="54" spans="1:7" x14ac:dyDescent="0.25">
      <c r="A54" s="9">
        <v>30</v>
      </c>
      <c r="B54" s="9" t="s">
        <v>40</v>
      </c>
      <c r="C54" s="9" t="s">
        <v>60</v>
      </c>
      <c r="D54" s="17">
        <v>44292</v>
      </c>
      <c r="E54" s="10">
        <v>6720</v>
      </c>
      <c r="F54" s="13" t="s">
        <v>98</v>
      </c>
      <c r="G54" s="9" t="s">
        <v>92</v>
      </c>
    </row>
    <row r="55" spans="1:7" x14ac:dyDescent="0.25">
      <c r="A55" s="9">
        <v>31</v>
      </c>
      <c r="B55" s="9" t="s">
        <v>61</v>
      </c>
      <c r="C55" s="9" t="s">
        <v>62</v>
      </c>
      <c r="D55" s="17">
        <v>44303</v>
      </c>
      <c r="E55" s="10">
        <v>2050</v>
      </c>
      <c r="F55" s="13" t="s">
        <v>98</v>
      </c>
      <c r="G55" s="9" t="s">
        <v>92</v>
      </c>
    </row>
    <row r="56" spans="1:7" x14ac:dyDescent="0.25">
      <c r="A56" s="9">
        <v>32</v>
      </c>
      <c r="B56" s="9" t="s">
        <v>63</v>
      </c>
      <c r="C56" s="9" t="s">
        <v>64</v>
      </c>
      <c r="D56" s="17">
        <v>44272</v>
      </c>
      <c r="E56" s="10">
        <v>6730</v>
      </c>
      <c r="F56" s="13" t="s">
        <v>98</v>
      </c>
      <c r="G56" s="9" t="s">
        <v>92</v>
      </c>
    </row>
    <row r="57" spans="1:7" x14ac:dyDescent="0.25">
      <c r="A57" s="9">
        <v>33</v>
      </c>
      <c r="B57" s="9" t="s">
        <v>51</v>
      </c>
      <c r="C57" s="17" t="s">
        <v>65</v>
      </c>
      <c r="D57" s="17">
        <v>44274</v>
      </c>
      <c r="E57" s="10">
        <v>275650</v>
      </c>
      <c r="F57" s="13" t="s">
        <v>98</v>
      </c>
      <c r="G57" s="9" t="s">
        <v>93</v>
      </c>
    </row>
    <row r="58" spans="1:7" x14ac:dyDescent="0.25">
      <c r="A58" s="9">
        <v>34</v>
      </c>
      <c r="B58" s="9" t="s">
        <v>66</v>
      </c>
      <c r="C58" s="9" t="s">
        <v>67</v>
      </c>
      <c r="D58" s="17">
        <v>44328</v>
      </c>
      <c r="E58" s="10">
        <v>27437.4</v>
      </c>
      <c r="F58" s="13" t="s">
        <v>98</v>
      </c>
      <c r="G58" s="9" t="s">
        <v>92</v>
      </c>
    </row>
    <row r="59" spans="1:7" x14ac:dyDescent="0.25">
      <c r="A59" s="9">
        <v>35</v>
      </c>
      <c r="B59" s="9" t="s">
        <v>43</v>
      </c>
      <c r="C59" s="9">
        <v>1178</v>
      </c>
      <c r="D59" s="17">
        <v>44318</v>
      </c>
      <c r="E59" s="10">
        <v>1500</v>
      </c>
      <c r="F59" s="13" t="s">
        <v>98</v>
      </c>
      <c r="G59" s="9" t="s">
        <v>92</v>
      </c>
    </row>
    <row r="60" spans="1:7" x14ac:dyDescent="0.25">
      <c r="A60" s="9">
        <v>36</v>
      </c>
      <c r="B60" s="9" t="s">
        <v>33</v>
      </c>
      <c r="C60" s="9" t="s">
        <v>68</v>
      </c>
      <c r="D60" s="17">
        <v>44328</v>
      </c>
      <c r="E60" s="10">
        <v>1396</v>
      </c>
      <c r="F60" s="13" t="s">
        <v>98</v>
      </c>
      <c r="G60" s="9" t="s">
        <v>92</v>
      </c>
    </row>
    <row r="61" spans="1:7" ht="15" customHeight="1" x14ac:dyDescent="0.25">
      <c r="A61" s="9">
        <v>37</v>
      </c>
      <c r="B61" s="9" t="s">
        <v>43</v>
      </c>
      <c r="C61" s="9">
        <v>1171</v>
      </c>
      <c r="D61" s="17">
        <v>44322</v>
      </c>
      <c r="E61" s="10">
        <v>23309.3</v>
      </c>
      <c r="F61" s="13" t="s">
        <v>98</v>
      </c>
      <c r="G61" s="9" t="s">
        <v>92</v>
      </c>
    </row>
    <row r="62" spans="1:7" x14ac:dyDescent="0.25">
      <c r="A62" s="9">
        <v>38</v>
      </c>
      <c r="B62" s="9" t="s">
        <v>43</v>
      </c>
      <c r="C62" s="9">
        <v>1180</v>
      </c>
      <c r="D62" s="17">
        <v>44329</v>
      </c>
      <c r="E62" s="10">
        <v>4240</v>
      </c>
      <c r="F62" s="13" t="s">
        <v>98</v>
      </c>
      <c r="G62" s="9" t="s">
        <v>92</v>
      </c>
    </row>
    <row r="63" spans="1:7" x14ac:dyDescent="0.25">
      <c r="A63" s="9">
        <v>39</v>
      </c>
      <c r="B63" s="9" t="s">
        <v>69</v>
      </c>
      <c r="C63" s="9">
        <v>593</v>
      </c>
      <c r="D63" s="17">
        <v>44350</v>
      </c>
      <c r="E63" s="10">
        <v>4610.12</v>
      </c>
      <c r="F63" s="13" t="s">
        <v>98</v>
      </c>
      <c r="G63" s="9" t="s">
        <v>92</v>
      </c>
    </row>
    <row r="64" spans="1:7" x14ac:dyDescent="0.25">
      <c r="A64" s="9">
        <v>40</v>
      </c>
      <c r="B64" s="9" t="s">
        <v>29</v>
      </c>
      <c r="C64" s="9" t="s">
        <v>70</v>
      </c>
      <c r="D64" s="17">
        <v>44292</v>
      </c>
      <c r="E64" s="10">
        <v>76000</v>
      </c>
      <c r="F64" s="13" t="s">
        <v>98</v>
      </c>
      <c r="G64" s="9" t="s">
        <v>92</v>
      </c>
    </row>
    <row r="65" spans="1:7" x14ac:dyDescent="0.25">
      <c r="E65" s="10"/>
      <c r="F65" s="17"/>
    </row>
    <row r="66" spans="1:7" ht="15.75" x14ac:dyDescent="0.25">
      <c r="B66" s="18" t="s">
        <v>71</v>
      </c>
      <c r="E66" s="19">
        <f>SUM(E25:E64)</f>
        <v>3442695.3400000003</v>
      </c>
      <c r="F66" s="20"/>
    </row>
    <row r="68" spans="1:7" ht="18.75" x14ac:dyDescent="0.3">
      <c r="B68" s="16" t="s">
        <v>72</v>
      </c>
      <c r="G68" s="21"/>
    </row>
    <row r="69" spans="1:7" x14ac:dyDescent="0.25">
      <c r="A69" s="12" t="s">
        <v>0</v>
      </c>
      <c r="B69" s="12" t="s">
        <v>1</v>
      </c>
      <c r="C69" s="12" t="s">
        <v>3</v>
      </c>
      <c r="D69" s="12" t="s">
        <v>4</v>
      </c>
      <c r="E69" s="12" t="s">
        <v>5</v>
      </c>
      <c r="F69" s="12" t="s">
        <v>99</v>
      </c>
      <c r="G69" s="12" t="s">
        <v>2</v>
      </c>
    </row>
    <row r="70" spans="1:7" x14ac:dyDescent="0.25">
      <c r="A70" s="8">
        <v>1</v>
      </c>
      <c r="B70" s="9" t="s">
        <v>73</v>
      </c>
      <c r="C70" s="9">
        <v>2200187</v>
      </c>
      <c r="D70" s="17">
        <v>44306</v>
      </c>
      <c r="E70" s="10">
        <v>1050000</v>
      </c>
      <c r="F70" s="13" t="s">
        <v>98</v>
      </c>
      <c r="G70" s="9" t="s">
        <v>74</v>
      </c>
    </row>
    <row r="71" spans="1:7" ht="30" x14ac:dyDescent="0.25">
      <c r="A71" s="8">
        <v>2</v>
      </c>
      <c r="B71" s="22" t="s">
        <v>75</v>
      </c>
      <c r="C71" s="9" t="s">
        <v>76</v>
      </c>
      <c r="D71" s="17">
        <v>44303</v>
      </c>
      <c r="E71" s="10">
        <f>2145500-50000</f>
        <v>2095500</v>
      </c>
      <c r="F71" s="13" t="s">
        <v>98</v>
      </c>
      <c r="G71" s="9" t="s">
        <v>77</v>
      </c>
    </row>
    <row r="72" spans="1:7" x14ac:dyDescent="0.25">
      <c r="A72" s="8">
        <v>3</v>
      </c>
      <c r="B72" s="9" t="s">
        <v>43</v>
      </c>
      <c r="C72" s="9" t="s">
        <v>79</v>
      </c>
      <c r="D72" s="17">
        <v>44319</v>
      </c>
      <c r="E72" s="10">
        <v>1000</v>
      </c>
      <c r="F72" s="13" t="s">
        <v>98</v>
      </c>
      <c r="G72" s="9" t="s">
        <v>78</v>
      </c>
    </row>
    <row r="73" spans="1:7" ht="30" x14ac:dyDescent="0.25">
      <c r="A73" s="8">
        <v>4</v>
      </c>
      <c r="B73" s="22" t="s">
        <v>81</v>
      </c>
      <c r="C73" s="9" t="s">
        <v>80</v>
      </c>
      <c r="D73" s="17">
        <v>44321</v>
      </c>
      <c r="E73" s="10">
        <v>231500</v>
      </c>
      <c r="F73" s="13" t="s">
        <v>98</v>
      </c>
      <c r="G73" s="9" t="s">
        <v>82</v>
      </c>
    </row>
    <row r="74" spans="1:7" x14ac:dyDescent="0.25">
      <c r="A74" s="8">
        <v>5</v>
      </c>
      <c r="B74" s="9" t="s">
        <v>69</v>
      </c>
      <c r="C74" s="9" t="s">
        <v>83</v>
      </c>
      <c r="D74" s="17">
        <v>44272</v>
      </c>
      <c r="E74" s="10">
        <v>10200</v>
      </c>
      <c r="F74" s="13" t="s">
        <v>98</v>
      </c>
      <c r="G74" s="9" t="s">
        <v>84</v>
      </c>
    </row>
    <row r="75" spans="1:7" ht="30" x14ac:dyDescent="0.25">
      <c r="A75" s="8">
        <v>6</v>
      </c>
      <c r="B75" s="22" t="s">
        <v>81</v>
      </c>
      <c r="C75" s="9" t="s">
        <v>85</v>
      </c>
      <c r="D75" s="17">
        <v>44285</v>
      </c>
      <c r="E75" s="10">
        <v>10500</v>
      </c>
      <c r="F75" s="13" t="s">
        <v>98</v>
      </c>
      <c r="G75" s="9" t="s">
        <v>82</v>
      </c>
    </row>
    <row r="76" spans="1:7" x14ac:dyDescent="0.25">
      <c r="A76" s="8">
        <v>7</v>
      </c>
      <c r="B76" s="9" t="s">
        <v>86</v>
      </c>
      <c r="C76" s="9" t="s">
        <v>87</v>
      </c>
      <c r="D76" s="17">
        <v>44349</v>
      </c>
      <c r="E76" s="10">
        <v>838000</v>
      </c>
      <c r="F76" s="13" t="s">
        <v>98</v>
      </c>
      <c r="G76" s="9" t="s">
        <v>94</v>
      </c>
    </row>
    <row r="77" spans="1:7" x14ac:dyDescent="0.25">
      <c r="A77" s="8">
        <v>8</v>
      </c>
      <c r="B77" s="9" t="s">
        <v>88</v>
      </c>
      <c r="C77" s="9" t="s">
        <v>89</v>
      </c>
      <c r="D77" s="17">
        <v>44349</v>
      </c>
      <c r="E77" s="10">
        <v>45000</v>
      </c>
      <c r="F77" s="13" t="s">
        <v>98</v>
      </c>
      <c r="G77" s="9" t="s">
        <v>95</v>
      </c>
    </row>
    <row r="78" spans="1:7" x14ac:dyDescent="0.25">
      <c r="A78" s="8">
        <v>9</v>
      </c>
      <c r="B78" s="9" t="s">
        <v>90</v>
      </c>
      <c r="C78" s="9" t="s">
        <v>91</v>
      </c>
      <c r="D78" s="17">
        <v>44355</v>
      </c>
      <c r="E78" s="10">
        <v>40209</v>
      </c>
      <c r="F78" s="13" t="s">
        <v>98</v>
      </c>
      <c r="G78" s="9" t="s">
        <v>96</v>
      </c>
    </row>
    <row r="79" spans="1:7" x14ac:dyDescent="0.25">
      <c r="E79" s="10"/>
    </row>
    <row r="80" spans="1:7" ht="18.75" x14ac:dyDescent="0.3">
      <c r="E80" s="23">
        <f>SUM(E70:E79)</f>
        <v>4321909</v>
      </c>
      <c r="F80" s="16"/>
    </row>
    <row r="81" spans="5:9" x14ac:dyDescent="0.25">
      <c r="E81" s="10"/>
      <c r="F81" s="21"/>
    </row>
    <row r="83" spans="5:9" x14ac:dyDescent="0.25">
      <c r="I83" s="24"/>
    </row>
  </sheetData>
  <mergeCells count="1">
    <mergeCell ref="A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66"/>
  <sheetViews>
    <sheetView topLeftCell="A12" workbookViewId="0">
      <selection activeCell="C26" sqref="C26"/>
    </sheetView>
  </sheetViews>
  <sheetFormatPr defaultRowHeight="15" x14ac:dyDescent="0.25"/>
  <cols>
    <col min="3" max="3" width="9.140625" style="1"/>
  </cols>
  <sheetData>
    <row r="2" spans="3:3" x14ac:dyDescent="0.25">
      <c r="C2" s="2"/>
    </row>
    <row r="3" spans="3:3" x14ac:dyDescent="0.25">
      <c r="C3" s="2"/>
    </row>
    <row r="4" spans="3:3" x14ac:dyDescent="0.25">
      <c r="C4" s="2"/>
    </row>
    <row r="5" spans="3:3" x14ac:dyDescent="0.25">
      <c r="C5" s="2"/>
    </row>
    <row r="6" spans="3:3" x14ac:dyDescent="0.25">
      <c r="C6" s="2"/>
    </row>
    <row r="7" spans="3:3" x14ac:dyDescent="0.25">
      <c r="C7" s="3"/>
    </row>
    <row r="8" spans="3:3" x14ac:dyDescent="0.25">
      <c r="C8" s="2"/>
    </row>
    <row r="9" spans="3:3" x14ac:dyDescent="0.25">
      <c r="C9" s="2"/>
    </row>
    <row r="13" spans="3:3" x14ac:dyDescent="0.25">
      <c r="C13" s="4"/>
    </row>
    <row r="14" spans="3:3" x14ac:dyDescent="0.25">
      <c r="C14" s="4"/>
    </row>
    <row r="15" spans="3:3" x14ac:dyDescent="0.25">
      <c r="C15" s="4"/>
    </row>
    <row r="17" spans="3:3" x14ac:dyDescent="0.25">
      <c r="C17" s="5">
        <v>267450</v>
      </c>
    </row>
    <row r="18" spans="3:3" x14ac:dyDescent="0.25">
      <c r="C18" s="5">
        <v>9600</v>
      </c>
    </row>
    <row r="19" spans="3:3" x14ac:dyDescent="0.25">
      <c r="C19" s="5">
        <v>1150</v>
      </c>
    </row>
    <row r="20" spans="3:3" x14ac:dyDescent="0.25">
      <c r="C20" s="5">
        <v>8535</v>
      </c>
    </row>
    <row r="21" spans="3:3" x14ac:dyDescent="0.25">
      <c r="C21" s="5">
        <v>166905.96</v>
      </c>
    </row>
    <row r="22" spans="3:3" x14ac:dyDescent="0.25">
      <c r="C22" s="5">
        <v>752500</v>
      </c>
    </row>
    <row r="23" spans="3:3" x14ac:dyDescent="0.25">
      <c r="C23" s="5">
        <v>13950</v>
      </c>
    </row>
    <row r="24" spans="3:3" x14ac:dyDescent="0.25">
      <c r="C24" s="5">
        <v>1450</v>
      </c>
    </row>
    <row r="25" spans="3:3" x14ac:dyDescent="0.25">
      <c r="C25" s="5">
        <v>18114.599999999999</v>
      </c>
    </row>
    <row r="26" spans="3:3" x14ac:dyDescent="0.25">
      <c r="C26" s="5">
        <v>3478.88</v>
      </c>
    </row>
    <row r="27" spans="3:3" x14ac:dyDescent="0.25">
      <c r="C27" s="5">
        <v>3638.78</v>
      </c>
    </row>
    <row r="28" spans="3:3" x14ac:dyDescent="0.25">
      <c r="C28" s="5">
        <v>10595.1</v>
      </c>
    </row>
    <row r="29" spans="3:3" x14ac:dyDescent="0.25">
      <c r="C29" s="5">
        <v>10324.5</v>
      </c>
    </row>
    <row r="30" spans="3:3" x14ac:dyDescent="0.25">
      <c r="C30" s="5">
        <v>9461.2000000000007</v>
      </c>
    </row>
    <row r="31" spans="3:3" x14ac:dyDescent="0.25">
      <c r="C31" s="5">
        <v>24684.2</v>
      </c>
    </row>
    <row r="32" spans="3:3" x14ac:dyDescent="0.25">
      <c r="C32" s="5">
        <v>446004</v>
      </c>
    </row>
    <row r="33" spans="3:3" x14ac:dyDescent="0.25">
      <c r="C33" s="5">
        <v>144366.6</v>
      </c>
    </row>
    <row r="34" spans="3:3" x14ac:dyDescent="0.25">
      <c r="C34" s="5">
        <v>48694.62</v>
      </c>
    </row>
    <row r="35" spans="3:3" x14ac:dyDescent="0.25">
      <c r="C35" s="5">
        <v>115358</v>
      </c>
    </row>
    <row r="36" spans="3:3" x14ac:dyDescent="0.25">
      <c r="C36" s="5">
        <v>16708.5</v>
      </c>
    </row>
    <row r="37" spans="3:3" x14ac:dyDescent="0.25">
      <c r="C37" s="5">
        <v>46081</v>
      </c>
    </row>
    <row r="38" spans="3:3" x14ac:dyDescent="0.25">
      <c r="C38" s="5">
        <v>71825.5</v>
      </c>
    </row>
    <row r="39" spans="3:3" x14ac:dyDescent="0.25">
      <c r="C39" s="5">
        <v>57775</v>
      </c>
    </row>
    <row r="40" spans="3:3" x14ac:dyDescent="0.25">
      <c r="C40" s="5">
        <v>79700</v>
      </c>
    </row>
    <row r="41" spans="3:3" x14ac:dyDescent="0.25">
      <c r="C41" s="5">
        <v>73480</v>
      </c>
    </row>
    <row r="42" spans="3:3" x14ac:dyDescent="0.25">
      <c r="C42" s="5">
        <v>72568.28</v>
      </c>
    </row>
    <row r="43" spans="3:3" x14ac:dyDescent="0.25">
      <c r="C43" s="5">
        <v>354823</v>
      </c>
    </row>
    <row r="44" spans="3:3" x14ac:dyDescent="0.25">
      <c r="C44" s="5">
        <v>7898.6</v>
      </c>
    </row>
    <row r="45" spans="3:3" x14ac:dyDescent="0.25">
      <c r="C45" s="5">
        <v>175931.2</v>
      </c>
    </row>
    <row r="46" spans="3:3" x14ac:dyDescent="0.25">
      <c r="C46" s="5">
        <v>6720</v>
      </c>
    </row>
    <row r="47" spans="3:3" x14ac:dyDescent="0.25">
      <c r="C47" s="5">
        <v>2050</v>
      </c>
    </row>
    <row r="48" spans="3:3" x14ac:dyDescent="0.25">
      <c r="C48" s="5">
        <v>6730</v>
      </c>
    </row>
    <row r="49" spans="3:3" x14ac:dyDescent="0.25">
      <c r="C49" s="5">
        <v>275650</v>
      </c>
    </row>
    <row r="50" spans="3:3" x14ac:dyDescent="0.25">
      <c r="C50" s="5">
        <v>27437.4</v>
      </c>
    </row>
    <row r="51" spans="3:3" x14ac:dyDescent="0.25">
      <c r="C51" s="5">
        <v>1500</v>
      </c>
    </row>
    <row r="52" spans="3:3" x14ac:dyDescent="0.25">
      <c r="C52" s="5">
        <v>1396</v>
      </c>
    </row>
    <row r="64" spans="3:3" x14ac:dyDescent="0.25">
      <c r="C64" s="6"/>
    </row>
    <row r="66" spans="3:3" x14ac:dyDescent="0.25">
      <c r="C66"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9"/>
  <sheetViews>
    <sheetView tabSelected="1" workbookViewId="0">
      <pane xSplit="1" ySplit="3" topLeftCell="B54" activePane="bottomRight" state="frozen"/>
      <selection pane="topRight" activeCell="B1" sqref="B1"/>
      <selection pane="bottomLeft" activeCell="A4" sqref="A4"/>
      <selection pane="bottomRight" activeCell="O62" sqref="O62"/>
    </sheetView>
  </sheetViews>
  <sheetFormatPr defaultRowHeight="15" x14ac:dyDescent="0.25"/>
  <cols>
    <col min="3" max="3" width="22.5703125" customWidth="1"/>
    <col min="4" max="4" width="13.28515625" customWidth="1"/>
    <col min="5" max="5" width="10.85546875" customWidth="1"/>
    <col min="6" max="6" width="11.42578125" customWidth="1"/>
    <col min="7" max="7" width="10.28515625" customWidth="1"/>
    <col min="8" max="8" width="7.7109375" hidden="1" customWidth="1"/>
    <col min="9" max="9" width="12.140625" customWidth="1"/>
    <col min="10" max="10" width="13" customWidth="1"/>
    <col min="11" max="11" width="14.5703125" hidden="1" customWidth="1"/>
    <col min="12" max="12" width="8.5703125" hidden="1" customWidth="1"/>
    <col min="13" max="13" width="13.28515625" customWidth="1"/>
    <col min="14" max="14" width="12.28515625" customWidth="1"/>
    <col min="15" max="15" width="12.140625" customWidth="1"/>
    <col min="16" max="16" width="13" hidden="1" customWidth="1"/>
    <col min="17" max="17" width="13.140625" customWidth="1"/>
  </cols>
  <sheetData>
    <row r="2" spans="2:17" ht="15.75" x14ac:dyDescent="0.25">
      <c r="B2" s="53" t="s">
        <v>141</v>
      </c>
      <c r="C2" s="53"/>
      <c r="D2" s="53"/>
      <c r="E2" s="53"/>
      <c r="F2" s="53"/>
      <c r="G2" s="53"/>
      <c r="H2" s="53"/>
      <c r="I2" s="53"/>
      <c r="J2" s="53"/>
      <c r="K2" s="53"/>
      <c r="L2" s="54"/>
      <c r="M2" s="53"/>
      <c r="N2" s="53"/>
      <c r="O2" s="53"/>
      <c r="P2" s="53"/>
      <c r="Q2" s="53"/>
    </row>
    <row r="3" spans="2:17" ht="75" x14ac:dyDescent="0.25">
      <c r="B3" s="25" t="s">
        <v>124</v>
      </c>
      <c r="C3" s="25" t="s">
        <v>109</v>
      </c>
      <c r="D3" s="25" t="s">
        <v>110</v>
      </c>
      <c r="E3" s="25" t="s">
        <v>111</v>
      </c>
      <c r="F3" s="25" t="s">
        <v>112</v>
      </c>
      <c r="G3" s="25" t="s">
        <v>136</v>
      </c>
      <c r="H3" s="25" t="s">
        <v>113</v>
      </c>
      <c r="I3" s="26" t="s">
        <v>114</v>
      </c>
      <c r="J3" s="25" t="s">
        <v>115</v>
      </c>
      <c r="K3" s="25" t="s">
        <v>116</v>
      </c>
      <c r="L3" s="27" t="s">
        <v>117</v>
      </c>
      <c r="M3" s="28" t="s">
        <v>135</v>
      </c>
      <c r="N3" s="29" t="s">
        <v>118</v>
      </c>
      <c r="O3" s="29" t="s">
        <v>119</v>
      </c>
      <c r="P3" s="27" t="s">
        <v>120</v>
      </c>
      <c r="Q3" s="29" t="s">
        <v>121</v>
      </c>
    </row>
    <row r="4" spans="2:17" x14ac:dyDescent="0.25">
      <c r="B4" s="30">
        <v>1</v>
      </c>
      <c r="C4" s="39" t="s">
        <v>92</v>
      </c>
      <c r="D4" s="41">
        <v>44313</v>
      </c>
      <c r="E4" s="31">
        <v>44630</v>
      </c>
      <c r="F4" s="32">
        <f t="shared" ref="F4:F62" si="0">(E4-D4)/365</f>
        <v>0.86849315068493149</v>
      </c>
      <c r="G4" s="33">
        <v>20</v>
      </c>
      <c r="H4" s="34">
        <v>0.05</v>
      </c>
      <c r="I4" s="35">
        <f t="shared" ref="I4:I62" si="1">(1-H4)/G4</f>
        <v>4.7500000000000001E-2</v>
      </c>
      <c r="J4" s="37">
        <v>267450</v>
      </c>
      <c r="K4" s="36">
        <v>0</v>
      </c>
      <c r="L4" s="42">
        <v>0</v>
      </c>
      <c r="M4" s="37">
        <f t="shared" ref="M4:M62" si="2">J4*(1+L4)</f>
        <v>267450</v>
      </c>
      <c r="N4" s="37">
        <f>M4*I4*F4</f>
        <v>11033.228424657535</v>
      </c>
      <c r="O4" s="37">
        <f>MAX(M4-N4,0)</f>
        <v>256416.77157534246</v>
      </c>
      <c r="P4" s="38">
        <v>0</v>
      </c>
      <c r="Q4" s="37">
        <f>IF(K4&lt;0,0,IF(O4&lt;=M4*H4,M4*H4,O4*(1-P4)))</f>
        <v>256416.77157534246</v>
      </c>
    </row>
    <row r="5" spans="2:17" x14ac:dyDescent="0.25">
      <c r="B5" s="30">
        <v>2</v>
      </c>
      <c r="C5" s="39" t="s">
        <v>92</v>
      </c>
      <c r="D5" s="41">
        <v>44314</v>
      </c>
      <c r="E5" s="31">
        <v>44630</v>
      </c>
      <c r="F5" s="32">
        <f t="shared" si="0"/>
        <v>0.86575342465753424</v>
      </c>
      <c r="G5" s="33">
        <v>20</v>
      </c>
      <c r="H5" s="34">
        <v>0.05</v>
      </c>
      <c r="I5" s="35">
        <f t="shared" si="1"/>
        <v>4.7500000000000001E-2</v>
      </c>
      <c r="J5" s="37">
        <v>9600</v>
      </c>
      <c r="K5" s="36">
        <v>0</v>
      </c>
      <c r="L5" s="42">
        <v>0</v>
      </c>
      <c r="M5" s="37">
        <f t="shared" si="2"/>
        <v>9600</v>
      </c>
      <c r="N5" s="37">
        <f t="shared" ref="N5:N61" si="3">M5*I5*F5</f>
        <v>394.78356164383564</v>
      </c>
      <c r="O5" s="37">
        <f t="shared" ref="O5:O62" si="4">MAX(M5-N5,0)</f>
        <v>9205.2164383561649</v>
      </c>
      <c r="P5" s="38">
        <v>0</v>
      </c>
      <c r="Q5" s="37">
        <f t="shared" ref="Q5:Q62" si="5">IF(K5&lt;0,0,IF(O5&lt;=M5*H5,M5*H5,O5*(1-P5)))</f>
        <v>9205.2164383561649</v>
      </c>
    </row>
    <row r="6" spans="2:17" x14ac:dyDescent="0.25">
      <c r="B6" s="30">
        <v>3</v>
      </c>
      <c r="C6" s="39" t="s">
        <v>92</v>
      </c>
      <c r="D6" s="41">
        <v>44316</v>
      </c>
      <c r="E6" s="31">
        <v>44630</v>
      </c>
      <c r="F6" s="32">
        <f t="shared" si="0"/>
        <v>0.86027397260273974</v>
      </c>
      <c r="G6" s="33">
        <v>20</v>
      </c>
      <c r="H6" s="34">
        <v>0.05</v>
      </c>
      <c r="I6" s="35">
        <f t="shared" si="1"/>
        <v>4.7500000000000001E-2</v>
      </c>
      <c r="J6" s="37">
        <v>1150</v>
      </c>
      <c r="K6" s="36">
        <v>0</v>
      </c>
      <c r="L6" s="42">
        <v>0</v>
      </c>
      <c r="M6" s="37">
        <f t="shared" si="2"/>
        <v>1150</v>
      </c>
      <c r="N6" s="37">
        <f t="shared" si="3"/>
        <v>46.992465753424661</v>
      </c>
      <c r="O6" s="37">
        <f t="shared" si="4"/>
        <v>1103.0075342465752</v>
      </c>
      <c r="P6" s="38">
        <v>0</v>
      </c>
      <c r="Q6" s="37">
        <f t="shared" si="5"/>
        <v>1103.0075342465752</v>
      </c>
    </row>
    <row r="7" spans="2:17" x14ac:dyDescent="0.25">
      <c r="B7" s="30">
        <v>4</v>
      </c>
      <c r="C7" s="39" t="s">
        <v>92</v>
      </c>
      <c r="D7" s="41">
        <v>44313</v>
      </c>
      <c r="E7" s="31">
        <v>44630</v>
      </c>
      <c r="F7" s="32">
        <f t="shared" si="0"/>
        <v>0.86849315068493149</v>
      </c>
      <c r="G7" s="33">
        <v>20</v>
      </c>
      <c r="H7" s="34">
        <v>0.05</v>
      </c>
      <c r="I7" s="35">
        <f t="shared" si="1"/>
        <v>4.7500000000000001E-2</v>
      </c>
      <c r="J7" s="37">
        <v>8535</v>
      </c>
      <c r="K7" s="36">
        <v>0</v>
      </c>
      <c r="L7" s="42">
        <v>0</v>
      </c>
      <c r="M7" s="37">
        <f t="shared" si="2"/>
        <v>8535</v>
      </c>
      <c r="N7" s="37">
        <f t="shared" si="3"/>
        <v>352.0979794520548</v>
      </c>
      <c r="O7" s="37">
        <f t="shared" si="4"/>
        <v>8182.9020205479455</v>
      </c>
      <c r="P7" s="38">
        <v>0</v>
      </c>
      <c r="Q7" s="37">
        <f t="shared" si="5"/>
        <v>8182.9020205479455</v>
      </c>
    </row>
    <row r="8" spans="2:17" x14ac:dyDescent="0.25">
      <c r="B8" s="30">
        <v>5</v>
      </c>
      <c r="C8" s="39" t="s">
        <v>92</v>
      </c>
      <c r="D8" s="41">
        <v>44316</v>
      </c>
      <c r="E8" s="31">
        <v>44630</v>
      </c>
      <c r="F8" s="32">
        <f t="shared" si="0"/>
        <v>0.86027397260273974</v>
      </c>
      <c r="G8" s="33">
        <v>20</v>
      </c>
      <c r="H8" s="34">
        <v>0.05</v>
      </c>
      <c r="I8" s="35">
        <f t="shared" si="1"/>
        <v>4.7500000000000001E-2</v>
      </c>
      <c r="J8" s="37">
        <v>166905.96</v>
      </c>
      <c r="K8" s="36">
        <v>0</v>
      </c>
      <c r="L8" s="42">
        <v>0</v>
      </c>
      <c r="M8" s="37">
        <f t="shared" si="2"/>
        <v>166905.96</v>
      </c>
      <c r="N8" s="37">
        <f t="shared" si="3"/>
        <v>6820.2805298630137</v>
      </c>
      <c r="O8" s="37">
        <f t="shared" si="4"/>
        <v>160085.67947013697</v>
      </c>
      <c r="P8" s="38">
        <v>0</v>
      </c>
      <c r="Q8" s="37">
        <f t="shared" si="5"/>
        <v>160085.67947013697</v>
      </c>
    </row>
    <row r="9" spans="2:17" x14ac:dyDescent="0.25">
      <c r="B9" s="30">
        <v>6</v>
      </c>
      <c r="C9" s="39" t="s">
        <v>92</v>
      </c>
      <c r="D9" s="41">
        <v>44305</v>
      </c>
      <c r="E9" s="31">
        <v>44630</v>
      </c>
      <c r="F9" s="32">
        <f t="shared" si="0"/>
        <v>0.8904109589041096</v>
      </c>
      <c r="G9" s="33">
        <v>20</v>
      </c>
      <c r="H9" s="34">
        <v>0.05</v>
      </c>
      <c r="I9" s="35">
        <f t="shared" si="1"/>
        <v>4.7500000000000001E-2</v>
      </c>
      <c r="J9" s="37">
        <v>752500</v>
      </c>
      <c r="K9" s="36">
        <v>0</v>
      </c>
      <c r="L9" s="42">
        <v>0</v>
      </c>
      <c r="M9" s="37">
        <f t="shared" si="2"/>
        <v>752500</v>
      </c>
      <c r="N9" s="37">
        <f t="shared" si="3"/>
        <v>31826.626712328769</v>
      </c>
      <c r="O9" s="37">
        <f t="shared" si="4"/>
        <v>720673.37328767125</v>
      </c>
      <c r="P9" s="38">
        <v>0</v>
      </c>
      <c r="Q9" s="37">
        <f t="shared" si="5"/>
        <v>720673.37328767125</v>
      </c>
    </row>
    <row r="10" spans="2:17" x14ac:dyDescent="0.25">
      <c r="B10" s="30">
        <v>7</v>
      </c>
      <c r="C10" s="39" t="s">
        <v>92</v>
      </c>
      <c r="D10" s="41">
        <v>44324</v>
      </c>
      <c r="E10" s="31">
        <v>44630</v>
      </c>
      <c r="F10" s="32">
        <f t="shared" si="0"/>
        <v>0.83835616438356164</v>
      </c>
      <c r="G10" s="33">
        <v>20</v>
      </c>
      <c r="H10" s="34">
        <v>0.05</v>
      </c>
      <c r="I10" s="35">
        <f t="shared" si="1"/>
        <v>4.7500000000000001E-2</v>
      </c>
      <c r="J10" s="37">
        <v>13950</v>
      </c>
      <c r="K10" s="36">
        <v>0</v>
      </c>
      <c r="L10" s="42">
        <v>0</v>
      </c>
      <c r="M10" s="37">
        <f t="shared" si="2"/>
        <v>13950</v>
      </c>
      <c r="N10" s="37">
        <f t="shared" si="3"/>
        <v>555.51575342465753</v>
      </c>
      <c r="O10" s="37">
        <f t="shared" si="4"/>
        <v>13394.484246575343</v>
      </c>
      <c r="P10" s="38">
        <v>0</v>
      </c>
      <c r="Q10" s="37">
        <f t="shared" si="5"/>
        <v>13394.484246575343</v>
      </c>
    </row>
    <row r="11" spans="2:17" x14ac:dyDescent="0.25">
      <c r="B11" s="30">
        <v>8</v>
      </c>
      <c r="C11" s="39" t="s">
        <v>92</v>
      </c>
      <c r="D11" s="41">
        <v>44313</v>
      </c>
      <c r="E11" s="31">
        <v>44630</v>
      </c>
      <c r="F11" s="32">
        <f t="shared" si="0"/>
        <v>0.86849315068493149</v>
      </c>
      <c r="G11" s="33">
        <v>20</v>
      </c>
      <c r="H11" s="34">
        <v>0.05</v>
      </c>
      <c r="I11" s="35">
        <f t="shared" si="1"/>
        <v>4.7500000000000001E-2</v>
      </c>
      <c r="J11" s="37">
        <v>1450</v>
      </c>
      <c r="K11" s="36">
        <v>0</v>
      </c>
      <c r="L11" s="42">
        <v>0</v>
      </c>
      <c r="M11" s="37">
        <f t="shared" si="2"/>
        <v>1450</v>
      </c>
      <c r="N11" s="37">
        <f t="shared" si="3"/>
        <v>59.817465753424656</v>
      </c>
      <c r="O11" s="37">
        <f t="shared" si="4"/>
        <v>1390.1825342465754</v>
      </c>
      <c r="P11" s="38">
        <v>0</v>
      </c>
      <c r="Q11" s="37">
        <f t="shared" si="5"/>
        <v>1390.1825342465754</v>
      </c>
    </row>
    <row r="12" spans="2:17" x14ac:dyDescent="0.25">
      <c r="B12" s="30">
        <v>9</v>
      </c>
      <c r="C12" s="39" t="s">
        <v>92</v>
      </c>
      <c r="D12" s="41">
        <v>44322</v>
      </c>
      <c r="E12" s="31">
        <v>44630</v>
      </c>
      <c r="F12" s="32">
        <f t="shared" si="0"/>
        <v>0.84383561643835614</v>
      </c>
      <c r="G12" s="33">
        <v>20</v>
      </c>
      <c r="H12" s="34">
        <v>0.05</v>
      </c>
      <c r="I12" s="35">
        <f t="shared" si="1"/>
        <v>4.7500000000000001E-2</v>
      </c>
      <c r="J12" s="37">
        <v>18114.599999999999</v>
      </c>
      <c r="K12" s="36">
        <v>0</v>
      </c>
      <c r="L12" s="42">
        <v>0</v>
      </c>
      <c r="M12" s="37">
        <f t="shared" si="2"/>
        <v>18114.599999999999</v>
      </c>
      <c r="N12" s="37">
        <f t="shared" si="3"/>
        <v>726.07287123287665</v>
      </c>
      <c r="O12" s="37">
        <f t="shared" si="4"/>
        <v>17388.52712876712</v>
      </c>
      <c r="P12" s="38">
        <v>0</v>
      </c>
      <c r="Q12" s="37">
        <f t="shared" si="5"/>
        <v>17388.52712876712</v>
      </c>
    </row>
    <row r="13" spans="2:17" x14ac:dyDescent="0.25">
      <c r="B13" s="30">
        <v>10</v>
      </c>
      <c r="C13" s="39" t="s">
        <v>92</v>
      </c>
      <c r="D13" s="41">
        <v>44322</v>
      </c>
      <c r="E13" s="31">
        <v>44630</v>
      </c>
      <c r="F13" s="32">
        <f t="shared" si="0"/>
        <v>0.84383561643835614</v>
      </c>
      <c r="G13" s="33">
        <v>20</v>
      </c>
      <c r="H13" s="34">
        <v>0.05</v>
      </c>
      <c r="I13" s="35">
        <f t="shared" si="1"/>
        <v>4.7500000000000001E-2</v>
      </c>
      <c r="J13" s="37">
        <v>3478.88</v>
      </c>
      <c r="K13" s="36">
        <v>0</v>
      </c>
      <c r="L13" s="42">
        <v>0</v>
      </c>
      <c r="M13" s="37">
        <f t="shared" si="2"/>
        <v>3478.88</v>
      </c>
      <c r="N13" s="37">
        <f t="shared" si="3"/>
        <v>139.44113534246574</v>
      </c>
      <c r="O13" s="37">
        <f t="shared" si="4"/>
        <v>3339.4388646575344</v>
      </c>
      <c r="P13" s="38">
        <v>0</v>
      </c>
      <c r="Q13" s="37">
        <f t="shared" si="5"/>
        <v>3339.4388646575344</v>
      </c>
    </row>
    <row r="14" spans="2:17" x14ac:dyDescent="0.25">
      <c r="B14" s="30">
        <v>11</v>
      </c>
      <c r="C14" s="39" t="s">
        <v>92</v>
      </c>
      <c r="D14" s="41">
        <v>44322</v>
      </c>
      <c r="E14" s="31">
        <v>44630</v>
      </c>
      <c r="F14" s="32">
        <f t="shared" si="0"/>
        <v>0.84383561643835614</v>
      </c>
      <c r="G14" s="33">
        <v>20</v>
      </c>
      <c r="H14" s="34">
        <v>0.05</v>
      </c>
      <c r="I14" s="35">
        <f t="shared" si="1"/>
        <v>4.7500000000000001E-2</v>
      </c>
      <c r="J14" s="37">
        <v>3638.78</v>
      </c>
      <c r="K14" s="36">
        <v>0</v>
      </c>
      <c r="L14" s="42">
        <v>0</v>
      </c>
      <c r="M14" s="37">
        <f t="shared" si="2"/>
        <v>3638.78</v>
      </c>
      <c r="N14" s="37">
        <f t="shared" si="3"/>
        <v>145.85027780821918</v>
      </c>
      <c r="O14" s="37">
        <f t="shared" si="4"/>
        <v>3492.9297221917809</v>
      </c>
      <c r="P14" s="38">
        <v>0</v>
      </c>
      <c r="Q14" s="37">
        <f t="shared" si="5"/>
        <v>3492.9297221917809</v>
      </c>
    </row>
    <row r="15" spans="2:17" x14ac:dyDescent="0.25">
      <c r="B15" s="30">
        <v>12</v>
      </c>
      <c r="C15" s="39" t="s">
        <v>92</v>
      </c>
      <c r="D15" s="41">
        <v>44322</v>
      </c>
      <c r="E15" s="31">
        <v>44630</v>
      </c>
      <c r="F15" s="32">
        <f t="shared" si="0"/>
        <v>0.84383561643835614</v>
      </c>
      <c r="G15" s="33">
        <v>20</v>
      </c>
      <c r="H15" s="34">
        <v>0.05</v>
      </c>
      <c r="I15" s="35">
        <f t="shared" si="1"/>
        <v>4.7500000000000001E-2</v>
      </c>
      <c r="J15" s="37">
        <v>10595.1</v>
      </c>
      <c r="K15" s="36">
        <v>0</v>
      </c>
      <c r="L15" s="42">
        <v>0</v>
      </c>
      <c r="M15" s="37">
        <f t="shared" si="2"/>
        <v>10595.1</v>
      </c>
      <c r="N15" s="37">
        <f t="shared" si="3"/>
        <v>424.67483013698632</v>
      </c>
      <c r="O15" s="37">
        <f t="shared" si="4"/>
        <v>10170.425169863014</v>
      </c>
      <c r="P15" s="38">
        <v>0</v>
      </c>
      <c r="Q15" s="37">
        <f t="shared" si="5"/>
        <v>10170.425169863014</v>
      </c>
    </row>
    <row r="16" spans="2:17" x14ac:dyDescent="0.25">
      <c r="B16" s="30">
        <v>13</v>
      </c>
      <c r="C16" s="39" t="s">
        <v>92</v>
      </c>
      <c r="D16" s="41">
        <v>44322</v>
      </c>
      <c r="E16" s="31">
        <v>44630</v>
      </c>
      <c r="F16" s="32">
        <f t="shared" si="0"/>
        <v>0.84383561643835614</v>
      </c>
      <c r="G16" s="33">
        <v>20</v>
      </c>
      <c r="H16" s="34">
        <v>0.05</v>
      </c>
      <c r="I16" s="35">
        <f t="shared" si="1"/>
        <v>4.7500000000000001E-2</v>
      </c>
      <c r="J16" s="37">
        <v>10324.5</v>
      </c>
      <c r="K16" s="36">
        <v>0</v>
      </c>
      <c r="L16" s="42">
        <v>0</v>
      </c>
      <c r="M16" s="37">
        <f t="shared" si="2"/>
        <v>10324.5</v>
      </c>
      <c r="N16" s="37">
        <f t="shared" si="3"/>
        <v>413.82858904109588</v>
      </c>
      <c r="O16" s="37">
        <f t="shared" si="4"/>
        <v>9910.6714109589047</v>
      </c>
      <c r="P16" s="38">
        <v>0</v>
      </c>
      <c r="Q16" s="37">
        <f t="shared" si="5"/>
        <v>9910.6714109589047</v>
      </c>
    </row>
    <row r="17" spans="2:17" x14ac:dyDescent="0.25">
      <c r="B17" s="30">
        <v>14</v>
      </c>
      <c r="C17" s="39" t="s">
        <v>92</v>
      </c>
      <c r="D17" s="41">
        <v>44322</v>
      </c>
      <c r="E17" s="31">
        <v>44630</v>
      </c>
      <c r="F17" s="32">
        <f t="shared" si="0"/>
        <v>0.84383561643835614</v>
      </c>
      <c r="G17" s="33">
        <v>20</v>
      </c>
      <c r="H17" s="34">
        <v>0.05</v>
      </c>
      <c r="I17" s="35">
        <f t="shared" si="1"/>
        <v>4.7500000000000001E-2</v>
      </c>
      <c r="J17" s="37">
        <v>9461.2000000000007</v>
      </c>
      <c r="K17" s="36">
        <v>0</v>
      </c>
      <c r="L17" s="42">
        <v>0</v>
      </c>
      <c r="M17" s="37">
        <f t="shared" si="2"/>
        <v>9461.2000000000007</v>
      </c>
      <c r="N17" s="37">
        <f>M17*I17*F17</f>
        <v>379.22563287671233</v>
      </c>
      <c r="O17" s="37">
        <f t="shared" si="4"/>
        <v>9081.9743671232882</v>
      </c>
      <c r="P17" s="38">
        <v>0</v>
      </c>
      <c r="Q17" s="37">
        <f t="shared" si="5"/>
        <v>9081.9743671232882</v>
      </c>
    </row>
    <row r="18" spans="2:17" x14ac:dyDescent="0.25">
      <c r="B18" s="30">
        <v>15</v>
      </c>
      <c r="C18" s="39" t="s">
        <v>92</v>
      </c>
      <c r="D18" s="41">
        <v>44322</v>
      </c>
      <c r="E18" s="31">
        <v>44630</v>
      </c>
      <c r="F18" s="32">
        <f t="shared" si="0"/>
        <v>0.84383561643835614</v>
      </c>
      <c r="G18" s="33">
        <v>20</v>
      </c>
      <c r="H18" s="34">
        <v>0.05</v>
      </c>
      <c r="I18" s="35">
        <f t="shared" si="1"/>
        <v>4.7500000000000001E-2</v>
      </c>
      <c r="J18" s="37">
        <v>24684.2</v>
      </c>
      <c r="K18" s="36">
        <v>0</v>
      </c>
      <c r="L18" s="42">
        <v>0</v>
      </c>
      <c r="M18" s="37">
        <f t="shared" si="2"/>
        <v>24684.2</v>
      </c>
      <c r="N18" s="37">
        <f t="shared" si="3"/>
        <v>989.39683835616449</v>
      </c>
      <c r="O18" s="37">
        <f t="shared" si="4"/>
        <v>23694.803161643835</v>
      </c>
      <c r="P18" s="38">
        <v>0</v>
      </c>
      <c r="Q18" s="37">
        <f t="shared" si="5"/>
        <v>23694.803161643835</v>
      </c>
    </row>
    <row r="19" spans="2:17" x14ac:dyDescent="0.25">
      <c r="B19" s="30">
        <v>16</v>
      </c>
      <c r="C19" s="39" t="s">
        <v>92</v>
      </c>
      <c r="D19" s="41">
        <v>44308</v>
      </c>
      <c r="E19" s="31">
        <v>44630</v>
      </c>
      <c r="F19" s="32">
        <f t="shared" si="0"/>
        <v>0.88219178082191785</v>
      </c>
      <c r="G19" s="33">
        <v>20</v>
      </c>
      <c r="H19" s="34">
        <v>0.05</v>
      </c>
      <c r="I19" s="35">
        <f t="shared" si="1"/>
        <v>4.7500000000000001E-2</v>
      </c>
      <c r="J19" s="37">
        <v>446004</v>
      </c>
      <c r="K19" s="36">
        <v>0</v>
      </c>
      <c r="L19" s="42">
        <v>0</v>
      </c>
      <c r="M19" s="37">
        <f t="shared" si="2"/>
        <v>446004</v>
      </c>
      <c r="N19" s="37">
        <f t="shared" si="3"/>
        <v>18689.400493150686</v>
      </c>
      <c r="O19" s="37">
        <f t="shared" si="4"/>
        <v>427314.59950684931</v>
      </c>
      <c r="P19" s="38">
        <v>0</v>
      </c>
      <c r="Q19" s="37">
        <f t="shared" si="5"/>
        <v>427314.59950684931</v>
      </c>
    </row>
    <row r="20" spans="2:17" x14ac:dyDescent="0.25">
      <c r="B20" s="30">
        <v>17</v>
      </c>
      <c r="C20" s="39" t="s">
        <v>92</v>
      </c>
      <c r="D20" s="41">
        <v>44307</v>
      </c>
      <c r="E20" s="31">
        <v>44630</v>
      </c>
      <c r="F20" s="32">
        <f t="shared" si="0"/>
        <v>0.8849315068493151</v>
      </c>
      <c r="G20" s="33">
        <v>20</v>
      </c>
      <c r="H20" s="34">
        <v>0.05</v>
      </c>
      <c r="I20" s="35">
        <f t="shared" si="1"/>
        <v>4.7500000000000001E-2</v>
      </c>
      <c r="J20" s="37">
        <v>144366.6</v>
      </c>
      <c r="K20" s="36">
        <v>0</v>
      </c>
      <c r="L20" s="42">
        <v>0</v>
      </c>
      <c r="M20" s="37">
        <f t="shared" si="2"/>
        <v>144366.6</v>
      </c>
      <c r="N20" s="37">
        <f t="shared" si="3"/>
        <v>6068.3412616438363</v>
      </c>
      <c r="O20" s="37">
        <f t="shared" si="4"/>
        <v>138298.25873835618</v>
      </c>
      <c r="P20" s="38">
        <v>0</v>
      </c>
      <c r="Q20" s="37">
        <f t="shared" si="5"/>
        <v>138298.25873835618</v>
      </c>
    </row>
    <row r="21" spans="2:17" x14ac:dyDescent="0.25">
      <c r="B21" s="30">
        <v>18</v>
      </c>
      <c r="C21" s="39" t="s">
        <v>92</v>
      </c>
      <c r="D21" s="41">
        <v>44309</v>
      </c>
      <c r="E21" s="31">
        <v>44630</v>
      </c>
      <c r="F21" s="32">
        <f t="shared" si="0"/>
        <v>0.8794520547945206</v>
      </c>
      <c r="G21" s="33">
        <v>20</v>
      </c>
      <c r="H21" s="34">
        <v>0.05</v>
      </c>
      <c r="I21" s="35">
        <f t="shared" si="1"/>
        <v>4.7500000000000001E-2</v>
      </c>
      <c r="J21" s="37">
        <v>48694.62</v>
      </c>
      <c r="K21" s="36">
        <v>0</v>
      </c>
      <c r="L21" s="42">
        <v>0</v>
      </c>
      <c r="M21" s="37">
        <f t="shared" si="2"/>
        <v>48694.62</v>
      </c>
      <c r="N21" s="37">
        <f t="shared" si="3"/>
        <v>2034.1677217808221</v>
      </c>
      <c r="O21" s="37">
        <f t="shared" si="4"/>
        <v>46660.452278219178</v>
      </c>
      <c r="P21" s="38">
        <v>0</v>
      </c>
      <c r="Q21" s="37">
        <f t="shared" si="5"/>
        <v>46660.452278219178</v>
      </c>
    </row>
    <row r="22" spans="2:17" x14ac:dyDescent="0.25">
      <c r="B22" s="30">
        <v>19</v>
      </c>
      <c r="C22" s="39" t="s">
        <v>92</v>
      </c>
      <c r="D22" s="41">
        <v>44309</v>
      </c>
      <c r="E22" s="31">
        <v>44630</v>
      </c>
      <c r="F22" s="32">
        <f t="shared" si="0"/>
        <v>0.8794520547945206</v>
      </c>
      <c r="G22" s="33">
        <v>20</v>
      </c>
      <c r="H22" s="34">
        <v>0.05</v>
      </c>
      <c r="I22" s="35">
        <f t="shared" si="1"/>
        <v>4.7500000000000001E-2</v>
      </c>
      <c r="J22" s="37">
        <v>115358</v>
      </c>
      <c r="K22" s="36">
        <v>0</v>
      </c>
      <c r="L22" s="42">
        <v>0</v>
      </c>
      <c r="M22" s="37">
        <f t="shared" si="2"/>
        <v>115358</v>
      </c>
      <c r="N22" s="37">
        <f t="shared" si="3"/>
        <v>4818.9619315068494</v>
      </c>
      <c r="O22" s="37">
        <f t="shared" si="4"/>
        <v>110539.03806849314</v>
      </c>
      <c r="P22" s="38">
        <v>0</v>
      </c>
      <c r="Q22" s="37">
        <f t="shared" si="5"/>
        <v>110539.03806849314</v>
      </c>
    </row>
    <row r="23" spans="2:17" x14ac:dyDescent="0.25">
      <c r="B23" s="30">
        <v>20</v>
      </c>
      <c r="C23" s="39" t="s">
        <v>92</v>
      </c>
      <c r="D23" s="41">
        <v>44305</v>
      </c>
      <c r="E23" s="31">
        <v>44630</v>
      </c>
      <c r="F23" s="32">
        <f t="shared" si="0"/>
        <v>0.8904109589041096</v>
      </c>
      <c r="G23" s="33">
        <v>20</v>
      </c>
      <c r="H23" s="34">
        <v>0.05</v>
      </c>
      <c r="I23" s="35">
        <f t="shared" si="1"/>
        <v>4.7500000000000001E-2</v>
      </c>
      <c r="J23" s="37">
        <v>16708.5</v>
      </c>
      <c r="K23" s="36">
        <v>0</v>
      </c>
      <c r="L23" s="42">
        <v>0</v>
      </c>
      <c r="M23" s="37">
        <f t="shared" si="2"/>
        <v>16708.5</v>
      </c>
      <c r="N23" s="37">
        <f t="shared" si="3"/>
        <v>706.67799657534249</v>
      </c>
      <c r="O23" s="37">
        <f t="shared" si="4"/>
        <v>16001.822003424657</v>
      </c>
      <c r="P23" s="38">
        <v>0</v>
      </c>
      <c r="Q23" s="37">
        <f t="shared" si="5"/>
        <v>16001.822003424657</v>
      </c>
    </row>
    <row r="24" spans="2:17" x14ac:dyDescent="0.25">
      <c r="B24" s="30">
        <v>21</v>
      </c>
      <c r="C24" s="39" t="s">
        <v>92</v>
      </c>
      <c r="D24" s="41">
        <v>44306</v>
      </c>
      <c r="E24" s="31">
        <v>44630</v>
      </c>
      <c r="F24" s="32">
        <f t="shared" si="0"/>
        <v>0.88767123287671235</v>
      </c>
      <c r="G24" s="33">
        <v>20</v>
      </c>
      <c r="H24" s="34">
        <v>0.05</v>
      </c>
      <c r="I24" s="35">
        <f t="shared" si="1"/>
        <v>4.7500000000000001E-2</v>
      </c>
      <c r="J24" s="37">
        <v>46081</v>
      </c>
      <c r="K24" s="36">
        <v>0</v>
      </c>
      <c r="L24" s="42">
        <v>0</v>
      </c>
      <c r="M24" s="37">
        <f t="shared" si="2"/>
        <v>46081</v>
      </c>
      <c r="N24" s="37">
        <f t="shared" si="3"/>
        <v>1942.9769589041096</v>
      </c>
      <c r="O24" s="37">
        <f t="shared" si="4"/>
        <v>44138.02304109589</v>
      </c>
      <c r="P24" s="38">
        <v>0</v>
      </c>
      <c r="Q24" s="37">
        <f t="shared" si="5"/>
        <v>44138.02304109589</v>
      </c>
    </row>
    <row r="25" spans="2:17" x14ac:dyDescent="0.25">
      <c r="B25" s="30">
        <v>22</v>
      </c>
      <c r="C25" s="39" t="s">
        <v>92</v>
      </c>
      <c r="D25" s="41">
        <v>44306</v>
      </c>
      <c r="E25" s="31">
        <v>44630</v>
      </c>
      <c r="F25" s="32">
        <f t="shared" si="0"/>
        <v>0.88767123287671235</v>
      </c>
      <c r="G25" s="33">
        <v>20</v>
      </c>
      <c r="H25" s="34">
        <v>0.05</v>
      </c>
      <c r="I25" s="35">
        <f t="shared" si="1"/>
        <v>4.7500000000000001E-2</v>
      </c>
      <c r="J25" s="37">
        <v>71825.5</v>
      </c>
      <c r="K25" s="36">
        <v>0</v>
      </c>
      <c r="L25" s="42">
        <v>0</v>
      </c>
      <c r="M25" s="37">
        <f t="shared" si="2"/>
        <v>71825.5</v>
      </c>
      <c r="N25" s="37">
        <f t="shared" si="3"/>
        <v>3028.477931506849</v>
      </c>
      <c r="O25" s="37">
        <f t="shared" si="4"/>
        <v>68797.022068493156</v>
      </c>
      <c r="P25" s="38">
        <v>0</v>
      </c>
      <c r="Q25" s="37">
        <f t="shared" si="5"/>
        <v>68797.022068493156</v>
      </c>
    </row>
    <row r="26" spans="2:17" x14ac:dyDescent="0.25">
      <c r="B26" s="30">
        <v>23</v>
      </c>
      <c r="C26" s="39" t="s">
        <v>92</v>
      </c>
      <c r="D26" s="41">
        <v>44306</v>
      </c>
      <c r="E26" s="31">
        <v>44630</v>
      </c>
      <c r="F26" s="32">
        <f t="shared" si="0"/>
        <v>0.88767123287671235</v>
      </c>
      <c r="G26" s="33">
        <v>20</v>
      </c>
      <c r="H26" s="34">
        <v>0.05</v>
      </c>
      <c r="I26" s="35">
        <f t="shared" si="1"/>
        <v>4.7500000000000001E-2</v>
      </c>
      <c r="J26" s="37">
        <v>57775</v>
      </c>
      <c r="K26" s="36">
        <v>0</v>
      </c>
      <c r="L26" s="42">
        <v>0</v>
      </c>
      <c r="M26" s="37">
        <f t="shared" si="2"/>
        <v>57775</v>
      </c>
      <c r="N26" s="37">
        <f t="shared" si="3"/>
        <v>2436.0472602739728</v>
      </c>
      <c r="O26" s="37">
        <f t="shared" si="4"/>
        <v>55338.952739726024</v>
      </c>
      <c r="P26" s="38">
        <v>0</v>
      </c>
      <c r="Q26" s="37">
        <f t="shared" si="5"/>
        <v>55338.952739726024</v>
      </c>
    </row>
    <row r="27" spans="2:17" x14ac:dyDescent="0.25">
      <c r="B27" s="30">
        <v>24</v>
      </c>
      <c r="C27" s="39" t="s">
        <v>92</v>
      </c>
      <c r="D27" s="41">
        <v>44272</v>
      </c>
      <c r="E27" s="31">
        <v>44630</v>
      </c>
      <c r="F27" s="32">
        <f t="shared" si="0"/>
        <v>0.98082191780821915</v>
      </c>
      <c r="G27" s="33">
        <v>20</v>
      </c>
      <c r="H27" s="34">
        <v>0.05</v>
      </c>
      <c r="I27" s="35">
        <f t="shared" si="1"/>
        <v>4.7500000000000001E-2</v>
      </c>
      <c r="J27" s="37">
        <v>79700</v>
      </c>
      <c r="K27" s="36">
        <v>0</v>
      </c>
      <c r="L27" s="42">
        <v>0</v>
      </c>
      <c r="M27" s="37">
        <f t="shared" si="2"/>
        <v>79700</v>
      </c>
      <c r="N27" s="37">
        <f t="shared" si="3"/>
        <v>3713.1465753424654</v>
      </c>
      <c r="O27" s="37">
        <f>MAX(M27-N27,0)</f>
        <v>75986.853424657529</v>
      </c>
      <c r="P27" s="38">
        <v>0</v>
      </c>
      <c r="Q27" s="37">
        <f t="shared" si="5"/>
        <v>75986.853424657529</v>
      </c>
    </row>
    <row r="28" spans="2:17" x14ac:dyDescent="0.25">
      <c r="B28" s="30">
        <v>25</v>
      </c>
      <c r="C28" s="39" t="s">
        <v>92</v>
      </c>
      <c r="D28" s="41">
        <v>44273</v>
      </c>
      <c r="E28" s="31">
        <v>44630</v>
      </c>
      <c r="F28" s="32">
        <f t="shared" si="0"/>
        <v>0.9780821917808219</v>
      </c>
      <c r="G28" s="33">
        <v>20</v>
      </c>
      <c r="H28" s="34">
        <v>0.05</v>
      </c>
      <c r="I28" s="35">
        <f t="shared" si="1"/>
        <v>4.7500000000000001E-2</v>
      </c>
      <c r="J28" s="37">
        <v>73480</v>
      </c>
      <c r="K28" s="36">
        <v>0</v>
      </c>
      <c r="L28" s="42">
        <v>0</v>
      </c>
      <c r="M28" s="37">
        <f t="shared" si="2"/>
        <v>73480</v>
      </c>
      <c r="N28" s="37">
        <f t="shared" si="3"/>
        <v>3413.800273972603</v>
      </c>
      <c r="O28" s="37">
        <f t="shared" si="4"/>
        <v>70066.199726027393</v>
      </c>
      <c r="P28" s="38">
        <v>0</v>
      </c>
      <c r="Q28" s="37">
        <f t="shared" si="5"/>
        <v>70066.199726027393</v>
      </c>
    </row>
    <row r="29" spans="2:17" x14ac:dyDescent="0.25">
      <c r="B29" s="30">
        <v>26</v>
      </c>
      <c r="C29" s="39" t="s">
        <v>92</v>
      </c>
      <c r="D29" s="41">
        <v>44291</v>
      </c>
      <c r="E29" s="31">
        <v>44630</v>
      </c>
      <c r="F29" s="32">
        <f t="shared" si="0"/>
        <v>0.92876712328767119</v>
      </c>
      <c r="G29" s="33">
        <v>20</v>
      </c>
      <c r="H29" s="34">
        <v>0.05</v>
      </c>
      <c r="I29" s="35">
        <f t="shared" si="1"/>
        <v>4.7500000000000001E-2</v>
      </c>
      <c r="J29" s="37">
        <v>72568.28</v>
      </c>
      <c r="K29" s="36">
        <v>0</v>
      </c>
      <c r="L29" s="42">
        <v>0</v>
      </c>
      <c r="M29" s="37">
        <f t="shared" si="2"/>
        <v>72568.28</v>
      </c>
      <c r="N29" s="37">
        <f t="shared" si="3"/>
        <v>3201.4540512328767</v>
      </c>
      <c r="O29" s="37">
        <f t="shared" si="4"/>
        <v>69366.825948767117</v>
      </c>
      <c r="P29" s="38">
        <v>0</v>
      </c>
      <c r="Q29" s="37">
        <f t="shared" si="5"/>
        <v>69366.825948767117</v>
      </c>
    </row>
    <row r="30" spans="2:17" x14ac:dyDescent="0.25">
      <c r="B30" s="30">
        <v>27</v>
      </c>
      <c r="C30" s="39" t="s">
        <v>92</v>
      </c>
      <c r="D30" s="41">
        <v>44293</v>
      </c>
      <c r="E30" s="31">
        <v>44630</v>
      </c>
      <c r="F30" s="32">
        <f t="shared" si="0"/>
        <v>0.92328767123287669</v>
      </c>
      <c r="G30" s="33">
        <v>20</v>
      </c>
      <c r="H30" s="34">
        <v>0.05</v>
      </c>
      <c r="I30" s="35">
        <f t="shared" si="1"/>
        <v>4.7500000000000001E-2</v>
      </c>
      <c r="J30" s="37">
        <v>354823</v>
      </c>
      <c r="K30" s="36">
        <v>0</v>
      </c>
      <c r="L30" s="42">
        <v>0</v>
      </c>
      <c r="M30" s="37">
        <f t="shared" si="2"/>
        <v>354823</v>
      </c>
      <c r="N30" s="37">
        <f t="shared" si="3"/>
        <v>15561.175815068491</v>
      </c>
      <c r="O30" s="37">
        <f t="shared" si="4"/>
        <v>339261.82418493152</v>
      </c>
      <c r="P30" s="38">
        <v>0</v>
      </c>
      <c r="Q30" s="37">
        <f t="shared" si="5"/>
        <v>339261.82418493152</v>
      </c>
    </row>
    <row r="31" spans="2:17" x14ac:dyDescent="0.25">
      <c r="B31" s="30">
        <v>28</v>
      </c>
      <c r="C31" s="39" t="s">
        <v>92</v>
      </c>
      <c r="D31" s="41">
        <v>44298</v>
      </c>
      <c r="E31" s="31">
        <v>44630</v>
      </c>
      <c r="F31" s="32">
        <f t="shared" si="0"/>
        <v>0.90958904109589045</v>
      </c>
      <c r="G31" s="33">
        <v>20</v>
      </c>
      <c r="H31" s="34">
        <v>0.05</v>
      </c>
      <c r="I31" s="35">
        <f t="shared" si="1"/>
        <v>4.7500000000000001E-2</v>
      </c>
      <c r="J31" s="37">
        <v>7898.6</v>
      </c>
      <c r="K31" s="36">
        <v>0</v>
      </c>
      <c r="L31" s="42">
        <v>0</v>
      </c>
      <c r="M31" s="37">
        <f t="shared" si="2"/>
        <v>7898.6</v>
      </c>
      <c r="N31" s="37">
        <f t="shared" si="3"/>
        <v>341.26280000000003</v>
      </c>
      <c r="O31" s="37">
        <f t="shared" si="4"/>
        <v>7557.3371999999999</v>
      </c>
      <c r="P31" s="38">
        <v>0</v>
      </c>
      <c r="Q31" s="37">
        <f t="shared" si="5"/>
        <v>7557.3371999999999</v>
      </c>
    </row>
    <row r="32" spans="2:17" x14ac:dyDescent="0.25">
      <c r="B32" s="30">
        <v>29</v>
      </c>
      <c r="C32" s="39" t="s">
        <v>92</v>
      </c>
      <c r="D32" s="41">
        <v>44271</v>
      </c>
      <c r="E32" s="31">
        <v>44630</v>
      </c>
      <c r="F32" s="32">
        <f t="shared" si="0"/>
        <v>0.98356164383561639</v>
      </c>
      <c r="G32" s="33">
        <v>20</v>
      </c>
      <c r="H32" s="34">
        <v>0.05</v>
      </c>
      <c r="I32" s="35">
        <f t="shared" si="1"/>
        <v>4.7500000000000001E-2</v>
      </c>
      <c r="J32" s="37">
        <v>175931.2</v>
      </c>
      <c r="K32" s="36">
        <v>0</v>
      </c>
      <c r="L32" s="42">
        <v>0</v>
      </c>
      <c r="M32" s="37">
        <f t="shared" si="2"/>
        <v>175931.2</v>
      </c>
      <c r="N32" s="37">
        <f t="shared" si="3"/>
        <v>8219.3610630136991</v>
      </c>
      <c r="O32" s="37">
        <f t="shared" si="4"/>
        <v>167711.83893698631</v>
      </c>
      <c r="P32" s="38">
        <v>0</v>
      </c>
      <c r="Q32" s="37">
        <f t="shared" si="5"/>
        <v>167711.83893698631</v>
      </c>
    </row>
    <row r="33" spans="2:17" x14ac:dyDescent="0.25">
      <c r="B33" s="30">
        <v>30</v>
      </c>
      <c r="C33" s="39" t="s">
        <v>92</v>
      </c>
      <c r="D33" s="41">
        <v>44292</v>
      </c>
      <c r="E33" s="31">
        <v>44630</v>
      </c>
      <c r="F33" s="32">
        <f t="shared" si="0"/>
        <v>0.92602739726027394</v>
      </c>
      <c r="G33" s="33">
        <v>20</v>
      </c>
      <c r="H33" s="34">
        <v>0.05</v>
      </c>
      <c r="I33" s="35">
        <f t="shared" si="1"/>
        <v>4.7500000000000001E-2</v>
      </c>
      <c r="J33" s="37">
        <v>6720</v>
      </c>
      <c r="K33" s="36">
        <v>0</v>
      </c>
      <c r="L33" s="42">
        <v>0</v>
      </c>
      <c r="M33" s="37">
        <f t="shared" si="2"/>
        <v>6720</v>
      </c>
      <c r="N33" s="37">
        <f t="shared" si="3"/>
        <v>295.58794520547946</v>
      </c>
      <c r="O33" s="37">
        <f t="shared" si="4"/>
        <v>6424.4120547945204</v>
      </c>
      <c r="P33" s="38">
        <v>0</v>
      </c>
      <c r="Q33" s="37">
        <f t="shared" si="5"/>
        <v>6424.4120547945204</v>
      </c>
    </row>
    <row r="34" spans="2:17" x14ac:dyDescent="0.25">
      <c r="B34" s="30">
        <v>31</v>
      </c>
      <c r="C34" s="39" t="s">
        <v>92</v>
      </c>
      <c r="D34" s="41">
        <v>44303</v>
      </c>
      <c r="E34" s="31">
        <v>44630</v>
      </c>
      <c r="F34" s="32">
        <f t="shared" si="0"/>
        <v>0.89589041095890409</v>
      </c>
      <c r="G34" s="33">
        <v>20</v>
      </c>
      <c r="H34" s="34">
        <v>0.05</v>
      </c>
      <c r="I34" s="35">
        <f t="shared" si="1"/>
        <v>4.7500000000000001E-2</v>
      </c>
      <c r="J34" s="37">
        <v>2050</v>
      </c>
      <c r="K34" s="36">
        <v>0</v>
      </c>
      <c r="L34" s="42">
        <v>0</v>
      </c>
      <c r="M34" s="37">
        <f t="shared" si="2"/>
        <v>2050</v>
      </c>
      <c r="N34" s="37">
        <f t="shared" si="3"/>
        <v>87.237328767123287</v>
      </c>
      <c r="O34" s="37">
        <f t="shared" si="4"/>
        <v>1962.7626712328768</v>
      </c>
      <c r="P34" s="38">
        <v>0</v>
      </c>
      <c r="Q34" s="37">
        <f t="shared" si="5"/>
        <v>1962.7626712328768</v>
      </c>
    </row>
    <row r="35" spans="2:17" x14ac:dyDescent="0.25">
      <c r="B35" s="30">
        <v>32</v>
      </c>
      <c r="C35" s="39" t="s">
        <v>92</v>
      </c>
      <c r="D35" s="41">
        <v>44272</v>
      </c>
      <c r="E35" s="31">
        <v>44630</v>
      </c>
      <c r="F35" s="32">
        <f t="shared" si="0"/>
        <v>0.98082191780821915</v>
      </c>
      <c r="G35" s="33">
        <v>20</v>
      </c>
      <c r="H35" s="34">
        <v>0.05</v>
      </c>
      <c r="I35" s="35">
        <f t="shared" si="1"/>
        <v>4.7500000000000001E-2</v>
      </c>
      <c r="J35" s="37">
        <v>6730</v>
      </c>
      <c r="K35" s="36">
        <v>0</v>
      </c>
      <c r="L35" s="42">
        <v>0</v>
      </c>
      <c r="M35" s="37">
        <f t="shared" si="2"/>
        <v>6730</v>
      </c>
      <c r="N35" s="37">
        <f t="shared" si="3"/>
        <v>313.54424657534247</v>
      </c>
      <c r="O35" s="37">
        <f t="shared" si="4"/>
        <v>6416.4557534246578</v>
      </c>
      <c r="P35" s="38">
        <v>0</v>
      </c>
      <c r="Q35" s="37">
        <f t="shared" si="5"/>
        <v>6416.4557534246578</v>
      </c>
    </row>
    <row r="36" spans="2:17" x14ac:dyDescent="0.25">
      <c r="B36" s="30">
        <v>33</v>
      </c>
      <c r="C36" s="39" t="s">
        <v>93</v>
      </c>
      <c r="D36" s="41">
        <v>44274</v>
      </c>
      <c r="E36" s="31">
        <v>44630</v>
      </c>
      <c r="F36" s="32">
        <f t="shared" si="0"/>
        <v>0.97534246575342465</v>
      </c>
      <c r="G36" s="33">
        <v>20</v>
      </c>
      <c r="H36" s="34">
        <v>0.05</v>
      </c>
      <c r="I36" s="35">
        <f t="shared" si="1"/>
        <v>4.7500000000000001E-2</v>
      </c>
      <c r="J36" s="37">
        <v>275650</v>
      </c>
      <c r="K36" s="36">
        <v>0</v>
      </c>
      <c r="L36" s="42">
        <v>0</v>
      </c>
      <c r="M36" s="37">
        <f t="shared" si="2"/>
        <v>275650</v>
      </c>
      <c r="N36" s="37">
        <f t="shared" si="3"/>
        <v>12770.524657534246</v>
      </c>
      <c r="O36" s="37">
        <f t="shared" si="4"/>
        <v>262879.47534246574</v>
      </c>
      <c r="P36" s="38">
        <v>0</v>
      </c>
      <c r="Q36" s="37">
        <f t="shared" si="5"/>
        <v>262879.47534246574</v>
      </c>
    </row>
    <row r="37" spans="2:17" x14ac:dyDescent="0.25">
      <c r="B37" s="30">
        <v>34</v>
      </c>
      <c r="C37" s="39" t="s">
        <v>92</v>
      </c>
      <c r="D37" s="41">
        <v>44328</v>
      </c>
      <c r="E37" s="31">
        <v>44630</v>
      </c>
      <c r="F37" s="32">
        <f t="shared" si="0"/>
        <v>0.82739726027397265</v>
      </c>
      <c r="G37" s="33">
        <v>20</v>
      </c>
      <c r="H37" s="34">
        <v>0.05</v>
      </c>
      <c r="I37" s="35">
        <f t="shared" si="1"/>
        <v>4.7500000000000001E-2</v>
      </c>
      <c r="J37" s="37">
        <v>27437.4</v>
      </c>
      <c r="K37" s="36">
        <v>0</v>
      </c>
      <c r="L37" s="42">
        <v>0</v>
      </c>
      <c r="M37" s="37">
        <f t="shared" si="2"/>
        <v>27437.4</v>
      </c>
      <c r="N37" s="37">
        <f t="shared" si="3"/>
        <v>1078.3274054794522</v>
      </c>
      <c r="O37" s="37">
        <f t="shared" si="4"/>
        <v>26359.072594520549</v>
      </c>
      <c r="P37" s="38">
        <v>0</v>
      </c>
      <c r="Q37" s="37">
        <f t="shared" si="5"/>
        <v>26359.072594520549</v>
      </c>
    </row>
    <row r="38" spans="2:17" x14ac:dyDescent="0.25">
      <c r="B38" s="30">
        <v>35</v>
      </c>
      <c r="C38" s="39" t="s">
        <v>92</v>
      </c>
      <c r="D38" s="41">
        <v>44318</v>
      </c>
      <c r="E38" s="31">
        <v>44630</v>
      </c>
      <c r="F38" s="32">
        <f t="shared" si="0"/>
        <v>0.85479452054794525</v>
      </c>
      <c r="G38" s="33">
        <v>20</v>
      </c>
      <c r="H38" s="34">
        <v>0.05</v>
      </c>
      <c r="I38" s="35">
        <f t="shared" si="1"/>
        <v>4.7500000000000001E-2</v>
      </c>
      <c r="J38" s="37">
        <v>1500</v>
      </c>
      <c r="K38" s="36">
        <v>0</v>
      </c>
      <c r="L38" s="42">
        <v>0</v>
      </c>
      <c r="M38" s="37">
        <f t="shared" si="2"/>
        <v>1500</v>
      </c>
      <c r="N38" s="37">
        <f t="shared" si="3"/>
        <v>60.904109589041099</v>
      </c>
      <c r="O38" s="37">
        <f t="shared" si="4"/>
        <v>1439.0958904109589</v>
      </c>
      <c r="P38" s="38">
        <v>0</v>
      </c>
      <c r="Q38" s="37">
        <f t="shared" si="5"/>
        <v>1439.0958904109589</v>
      </c>
    </row>
    <row r="39" spans="2:17" x14ac:dyDescent="0.25">
      <c r="B39" s="30">
        <v>36</v>
      </c>
      <c r="C39" s="39" t="s">
        <v>92</v>
      </c>
      <c r="D39" s="41">
        <v>44328</v>
      </c>
      <c r="E39" s="31">
        <v>44630</v>
      </c>
      <c r="F39" s="32">
        <f t="shared" si="0"/>
        <v>0.82739726027397265</v>
      </c>
      <c r="G39" s="33">
        <v>20</v>
      </c>
      <c r="H39" s="34">
        <v>0.05</v>
      </c>
      <c r="I39" s="35">
        <f t="shared" si="1"/>
        <v>4.7500000000000001E-2</v>
      </c>
      <c r="J39" s="37">
        <v>1396</v>
      </c>
      <c r="K39" s="36">
        <v>0</v>
      </c>
      <c r="L39" s="42">
        <v>0</v>
      </c>
      <c r="M39" s="37">
        <f t="shared" si="2"/>
        <v>1396</v>
      </c>
      <c r="N39" s="37">
        <f t="shared" si="3"/>
        <v>54.864712328767126</v>
      </c>
      <c r="O39" s="37">
        <f t="shared" si="4"/>
        <v>1341.1352876712328</v>
      </c>
      <c r="P39" s="38">
        <v>0</v>
      </c>
      <c r="Q39" s="37">
        <f t="shared" si="5"/>
        <v>1341.1352876712328</v>
      </c>
    </row>
    <row r="40" spans="2:17" x14ac:dyDescent="0.25">
      <c r="B40" s="30">
        <v>37</v>
      </c>
      <c r="C40" s="39" t="s">
        <v>92</v>
      </c>
      <c r="D40" s="41">
        <v>44322</v>
      </c>
      <c r="E40" s="31">
        <v>44630</v>
      </c>
      <c r="F40" s="32">
        <f t="shared" si="0"/>
        <v>0.84383561643835614</v>
      </c>
      <c r="G40" s="33">
        <v>20</v>
      </c>
      <c r="H40" s="34">
        <v>0.05</v>
      </c>
      <c r="I40" s="35">
        <f t="shared" si="1"/>
        <v>4.7500000000000001E-2</v>
      </c>
      <c r="J40" s="37">
        <v>23309.3</v>
      </c>
      <c r="K40" s="36">
        <v>0</v>
      </c>
      <c r="L40" s="42">
        <v>0</v>
      </c>
      <c r="M40" s="37">
        <f t="shared" si="2"/>
        <v>23309.3</v>
      </c>
      <c r="N40" s="37">
        <f t="shared" si="3"/>
        <v>934.28783287671229</v>
      </c>
      <c r="O40" s="37">
        <f t="shared" si="4"/>
        <v>22375.012167123288</v>
      </c>
      <c r="P40" s="38">
        <v>0</v>
      </c>
      <c r="Q40" s="37">
        <f t="shared" si="5"/>
        <v>22375.012167123288</v>
      </c>
    </row>
    <row r="41" spans="2:17" x14ac:dyDescent="0.25">
      <c r="B41" s="30">
        <v>38</v>
      </c>
      <c r="C41" s="39" t="s">
        <v>92</v>
      </c>
      <c r="D41" s="41">
        <v>44329</v>
      </c>
      <c r="E41" s="31">
        <v>44630</v>
      </c>
      <c r="F41" s="32">
        <f t="shared" si="0"/>
        <v>0.8246575342465754</v>
      </c>
      <c r="G41" s="33">
        <v>20</v>
      </c>
      <c r="H41" s="34">
        <v>0.05</v>
      </c>
      <c r="I41" s="35">
        <f t="shared" si="1"/>
        <v>4.7500000000000001E-2</v>
      </c>
      <c r="J41" s="37">
        <v>4240</v>
      </c>
      <c r="K41" s="36">
        <v>0</v>
      </c>
      <c r="L41" s="42">
        <v>0</v>
      </c>
      <c r="M41" s="37">
        <f t="shared" si="2"/>
        <v>4240</v>
      </c>
      <c r="N41" s="37">
        <f t="shared" si="3"/>
        <v>166.0860273972603</v>
      </c>
      <c r="O41" s="37">
        <f t="shared" si="4"/>
        <v>4073.9139726027397</v>
      </c>
      <c r="P41" s="38">
        <v>0</v>
      </c>
      <c r="Q41" s="37">
        <f t="shared" si="5"/>
        <v>4073.9139726027397</v>
      </c>
    </row>
    <row r="42" spans="2:17" x14ac:dyDescent="0.25">
      <c r="B42" s="30">
        <v>39</v>
      </c>
      <c r="C42" s="39" t="s">
        <v>92</v>
      </c>
      <c r="D42" s="41">
        <v>44350</v>
      </c>
      <c r="E42" s="31">
        <v>44630</v>
      </c>
      <c r="F42" s="32">
        <f t="shared" si="0"/>
        <v>0.76712328767123283</v>
      </c>
      <c r="G42" s="33">
        <v>20</v>
      </c>
      <c r="H42" s="34">
        <v>0.05</v>
      </c>
      <c r="I42" s="35">
        <f t="shared" si="1"/>
        <v>4.7500000000000001E-2</v>
      </c>
      <c r="J42" s="37">
        <v>4610.12</v>
      </c>
      <c r="K42" s="36">
        <v>0</v>
      </c>
      <c r="L42" s="42">
        <v>0</v>
      </c>
      <c r="M42" s="37">
        <f t="shared" si="2"/>
        <v>4610.12</v>
      </c>
      <c r="N42" s="37">
        <f t="shared" si="3"/>
        <v>167.98519452054794</v>
      </c>
      <c r="O42" s="37">
        <f t="shared" si="4"/>
        <v>4442.1348054794516</v>
      </c>
      <c r="P42" s="38">
        <v>0</v>
      </c>
      <c r="Q42" s="37">
        <f t="shared" si="5"/>
        <v>4442.1348054794516</v>
      </c>
    </row>
    <row r="43" spans="2:17" x14ac:dyDescent="0.25">
      <c r="B43" s="30">
        <v>40</v>
      </c>
      <c r="C43" s="39" t="s">
        <v>92</v>
      </c>
      <c r="D43" s="41">
        <v>44292</v>
      </c>
      <c r="E43" s="31">
        <v>44630</v>
      </c>
      <c r="F43" s="32">
        <f t="shared" si="0"/>
        <v>0.92602739726027394</v>
      </c>
      <c r="G43" s="33">
        <v>20</v>
      </c>
      <c r="H43" s="34">
        <v>0.05</v>
      </c>
      <c r="I43" s="35">
        <f t="shared" si="1"/>
        <v>4.7500000000000001E-2</v>
      </c>
      <c r="J43" s="37">
        <v>76000</v>
      </c>
      <c r="K43" s="36">
        <v>0</v>
      </c>
      <c r="L43" s="42">
        <v>0</v>
      </c>
      <c r="M43" s="37">
        <f t="shared" si="2"/>
        <v>76000</v>
      </c>
      <c r="N43" s="37">
        <f t="shared" si="3"/>
        <v>3342.9589041095887</v>
      </c>
      <c r="O43" s="37">
        <f t="shared" si="4"/>
        <v>72657.04109589041</v>
      </c>
      <c r="P43" s="38">
        <v>0</v>
      </c>
      <c r="Q43" s="37">
        <f t="shared" si="5"/>
        <v>72657.04109589041</v>
      </c>
    </row>
    <row r="44" spans="2:17" x14ac:dyDescent="0.25">
      <c r="B44" s="30">
        <v>41</v>
      </c>
      <c r="C44" s="39" t="s">
        <v>74</v>
      </c>
      <c r="D44" s="31">
        <v>44306</v>
      </c>
      <c r="E44" s="31">
        <v>44630</v>
      </c>
      <c r="F44" s="32">
        <f t="shared" si="0"/>
        <v>0.88767123287671235</v>
      </c>
      <c r="G44" s="33">
        <v>15</v>
      </c>
      <c r="H44" s="34">
        <v>0.05</v>
      </c>
      <c r="I44" s="35">
        <f t="shared" si="1"/>
        <v>6.3333333333333325E-2</v>
      </c>
      <c r="J44" s="37">
        <v>1050000</v>
      </c>
      <c r="K44" s="36">
        <v>0</v>
      </c>
      <c r="L44" s="42">
        <v>0</v>
      </c>
      <c r="M44" s="37">
        <f t="shared" si="2"/>
        <v>1050000</v>
      </c>
      <c r="N44" s="37">
        <f t="shared" si="3"/>
        <v>59030.136986301361</v>
      </c>
      <c r="O44" s="37">
        <f t="shared" si="4"/>
        <v>990969.8630136986</v>
      </c>
      <c r="P44" s="38">
        <v>0</v>
      </c>
      <c r="Q44" s="37">
        <f t="shared" si="5"/>
        <v>990969.8630136986</v>
      </c>
    </row>
    <row r="45" spans="2:17" x14ac:dyDescent="0.25">
      <c r="B45" s="30">
        <v>42</v>
      </c>
      <c r="C45" s="39" t="s">
        <v>77</v>
      </c>
      <c r="D45" s="31">
        <v>44303</v>
      </c>
      <c r="E45" s="31">
        <v>44630</v>
      </c>
      <c r="F45" s="32">
        <f t="shared" si="0"/>
        <v>0.89589041095890409</v>
      </c>
      <c r="G45" s="33">
        <v>15</v>
      </c>
      <c r="H45" s="34">
        <v>0.05</v>
      </c>
      <c r="I45" s="35">
        <f t="shared" si="1"/>
        <v>6.3333333333333325E-2</v>
      </c>
      <c r="J45" s="37">
        <f>2145500-50000</f>
        <v>2095500</v>
      </c>
      <c r="K45" s="36">
        <v>0</v>
      </c>
      <c r="L45" s="42">
        <v>0</v>
      </c>
      <c r="M45" s="37">
        <f t="shared" si="2"/>
        <v>2095500</v>
      </c>
      <c r="N45" s="37">
        <f t="shared" si="3"/>
        <v>118898.09589041093</v>
      </c>
      <c r="O45" s="37">
        <f t="shared" si="4"/>
        <v>1976601.9041095891</v>
      </c>
      <c r="P45" s="38">
        <v>0</v>
      </c>
      <c r="Q45" s="37">
        <f t="shared" si="5"/>
        <v>1976601.9041095891</v>
      </c>
    </row>
    <row r="46" spans="2:17" x14ac:dyDescent="0.25">
      <c r="B46" s="30">
        <v>43</v>
      </c>
      <c r="C46" s="39" t="s">
        <v>78</v>
      </c>
      <c r="D46" s="31">
        <v>44319</v>
      </c>
      <c r="E46" s="31">
        <v>44630</v>
      </c>
      <c r="F46" s="32">
        <f t="shared" si="0"/>
        <v>0.852054794520548</v>
      </c>
      <c r="G46" s="33">
        <v>1</v>
      </c>
      <c r="H46" s="34">
        <v>0.05</v>
      </c>
      <c r="I46" s="35">
        <f t="shared" si="1"/>
        <v>0.95</v>
      </c>
      <c r="J46" s="37">
        <v>1000</v>
      </c>
      <c r="K46" s="36">
        <v>0</v>
      </c>
      <c r="L46" s="42">
        <v>0</v>
      </c>
      <c r="M46" s="37">
        <f t="shared" si="2"/>
        <v>1000</v>
      </c>
      <c r="N46" s="37">
        <f t="shared" si="3"/>
        <v>809.45205479452056</v>
      </c>
      <c r="O46" s="37">
        <f t="shared" si="4"/>
        <v>190.54794520547944</v>
      </c>
      <c r="P46" s="38">
        <v>0</v>
      </c>
      <c r="Q46" s="37">
        <f t="shared" si="5"/>
        <v>190.54794520547944</v>
      </c>
    </row>
    <row r="47" spans="2:17" x14ac:dyDescent="0.25">
      <c r="B47" s="30">
        <v>44</v>
      </c>
      <c r="C47" s="39" t="s">
        <v>82</v>
      </c>
      <c r="D47" s="31">
        <v>44321</v>
      </c>
      <c r="E47" s="31">
        <v>44630</v>
      </c>
      <c r="F47" s="32">
        <f t="shared" si="0"/>
        <v>0.84657534246575339</v>
      </c>
      <c r="G47" s="33">
        <v>20</v>
      </c>
      <c r="H47" s="34">
        <v>0.05</v>
      </c>
      <c r="I47" s="35">
        <f t="shared" si="1"/>
        <v>4.7500000000000001E-2</v>
      </c>
      <c r="J47" s="37">
        <v>231500</v>
      </c>
      <c r="K47" s="36">
        <v>0</v>
      </c>
      <c r="L47" s="42">
        <v>0</v>
      </c>
      <c r="M47" s="37">
        <f t="shared" si="2"/>
        <v>231500</v>
      </c>
      <c r="N47" s="37">
        <f t="shared" si="3"/>
        <v>9309.1541095890407</v>
      </c>
      <c r="O47" s="37">
        <f t="shared" si="4"/>
        <v>222190.84589041097</v>
      </c>
      <c r="P47" s="38">
        <v>0</v>
      </c>
      <c r="Q47" s="37">
        <f t="shared" si="5"/>
        <v>222190.84589041097</v>
      </c>
    </row>
    <row r="48" spans="2:17" x14ac:dyDescent="0.25">
      <c r="B48" s="30">
        <v>45</v>
      </c>
      <c r="C48" s="39" t="s">
        <v>84</v>
      </c>
      <c r="D48" s="31">
        <v>44272</v>
      </c>
      <c r="E48" s="31">
        <v>44630</v>
      </c>
      <c r="F48" s="32">
        <f t="shared" si="0"/>
        <v>0.98082191780821915</v>
      </c>
      <c r="G48" s="33">
        <v>2</v>
      </c>
      <c r="H48" s="34">
        <v>0.05</v>
      </c>
      <c r="I48" s="35">
        <f t="shared" si="1"/>
        <v>0.47499999999999998</v>
      </c>
      <c r="J48" s="37">
        <v>10200</v>
      </c>
      <c r="K48" s="36">
        <v>0</v>
      </c>
      <c r="L48" s="42">
        <v>0</v>
      </c>
      <c r="M48" s="37">
        <f t="shared" si="2"/>
        <v>10200</v>
      </c>
      <c r="N48" s="37">
        <f t="shared" si="3"/>
        <v>4752.0821917808216</v>
      </c>
      <c r="O48" s="37">
        <f t="shared" si="4"/>
        <v>5447.9178082191784</v>
      </c>
      <c r="P48" s="38">
        <v>0</v>
      </c>
      <c r="Q48" s="37">
        <f t="shared" si="5"/>
        <v>5447.9178082191784</v>
      </c>
    </row>
    <row r="49" spans="2:17" x14ac:dyDescent="0.25">
      <c r="B49" s="30">
        <v>46</v>
      </c>
      <c r="C49" s="39" t="s">
        <v>82</v>
      </c>
      <c r="D49" s="31">
        <v>44285</v>
      </c>
      <c r="E49" s="31">
        <v>44630</v>
      </c>
      <c r="F49" s="32">
        <f t="shared" si="0"/>
        <v>0.9452054794520548</v>
      </c>
      <c r="G49" s="33">
        <v>20</v>
      </c>
      <c r="H49" s="34">
        <v>0.05</v>
      </c>
      <c r="I49" s="35">
        <f t="shared" si="1"/>
        <v>4.7500000000000001E-2</v>
      </c>
      <c r="J49" s="37">
        <v>10500</v>
      </c>
      <c r="K49" s="36">
        <v>0</v>
      </c>
      <c r="L49" s="42">
        <v>0</v>
      </c>
      <c r="M49" s="37">
        <f t="shared" si="2"/>
        <v>10500</v>
      </c>
      <c r="N49" s="37">
        <f t="shared" si="3"/>
        <v>471.42123287671234</v>
      </c>
      <c r="O49" s="37">
        <f t="shared" si="4"/>
        <v>10028.578767123288</v>
      </c>
      <c r="P49" s="38">
        <v>0</v>
      </c>
      <c r="Q49" s="37">
        <f t="shared" si="5"/>
        <v>10028.578767123288</v>
      </c>
    </row>
    <row r="50" spans="2:17" x14ac:dyDescent="0.25">
      <c r="B50" s="30">
        <v>47</v>
      </c>
      <c r="C50" s="39" t="s">
        <v>94</v>
      </c>
      <c r="D50" s="31">
        <v>44349</v>
      </c>
      <c r="E50" s="31">
        <v>44630</v>
      </c>
      <c r="F50" s="32">
        <f t="shared" si="0"/>
        <v>0.76986301369863008</v>
      </c>
      <c r="G50" s="33">
        <v>15</v>
      </c>
      <c r="H50" s="34">
        <v>0.05</v>
      </c>
      <c r="I50" s="35">
        <f t="shared" si="1"/>
        <v>6.3333333333333325E-2</v>
      </c>
      <c r="J50" s="37">
        <v>838000</v>
      </c>
      <c r="K50" s="36">
        <v>0</v>
      </c>
      <c r="L50" s="42">
        <v>0</v>
      </c>
      <c r="M50" s="37">
        <f t="shared" si="2"/>
        <v>838000</v>
      </c>
      <c r="N50" s="37">
        <f t="shared" si="3"/>
        <v>40859.196347031953</v>
      </c>
      <c r="O50" s="37">
        <f t="shared" si="4"/>
        <v>797140.80365296802</v>
      </c>
      <c r="P50" s="38">
        <v>0</v>
      </c>
      <c r="Q50" s="37">
        <f t="shared" si="5"/>
        <v>797140.80365296802</v>
      </c>
    </row>
    <row r="51" spans="2:17" x14ac:dyDescent="0.25">
      <c r="B51" s="30">
        <v>48</v>
      </c>
      <c r="C51" s="39" t="s">
        <v>95</v>
      </c>
      <c r="D51" s="31">
        <v>44349</v>
      </c>
      <c r="E51" s="31">
        <v>44630</v>
      </c>
      <c r="F51" s="32">
        <f t="shared" si="0"/>
        <v>0.76986301369863008</v>
      </c>
      <c r="G51" s="33">
        <v>5</v>
      </c>
      <c r="H51" s="34">
        <v>0.05</v>
      </c>
      <c r="I51" s="35">
        <f t="shared" si="1"/>
        <v>0.19</v>
      </c>
      <c r="J51" s="37">
        <v>45000</v>
      </c>
      <c r="K51" s="36">
        <v>0</v>
      </c>
      <c r="L51" s="42">
        <v>0</v>
      </c>
      <c r="M51" s="37">
        <f>J51*(1+L51)</f>
        <v>45000</v>
      </c>
      <c r="N51" s="37">
        <f t="shared" si="3"/>
        <v>6582.3287671232874</v>
      </c>
      <c r="O51" s="37">
        <f t="shared" si="4"/>
        <v>38417.67123287671</v>
      </c>
      <c r="P51" s="38">
        <v>0</v>
      </c>
      <c r="Q51" s="37">
        <f t="shared" si="5"/>
        <v>38417.67123287671</v>
      </c>
    </row>
    <row r="52" spans="2:17" x14ac:dyDescent="0.25">
      <c r="B52" s="30">
        <v>49</v>
      </c>
      <c r="C52" s="39" t="s">
        <v>96</v>
      </c>
      <c r="D52" s="31">
        <v>44355</v>
      </c>
      <c r="E52" s="31">
        <v>44630</v>
      </c>
      <c r="F52" s="32">
        <f t="shared" si="0"/>
        <v>0.75342465753424659</v>
      </c>
      <c r="G52" s="33">
        <v>3</v>
      </c>
      <c r="H52" s="34">
        <v>0.05</v>
      </c>
      <c r="I52" s="35">
        <f t="shared" si="1"/>
        <v>0.31666666666666665</v>
      </c>
      <c r="J52" s="37">
        <v>40209</v>
      </c>
      <c r="K52" s="36">
        <v>0</v>
      </c>
      <c r="L52" s="42">
        <v>0</v>
      </c>
      <c r="M52" s="37">
        <f t="shared" si="2"/>
        <v>40209</v>
      </c>
      <c r="N52" s="37">
        <f t="shared" si="3"/>
        <v>9593.2431506849298</v>
      </c>
      <c r="O52" s="37">
        <f t="shared" si="4"/>
        <v>30615.756849315068</v>
      </c>
      <c r="P52" s="38">
        <v>0</v>
      </c>
      <c r="Q52" s="37">
        <f t="shared" si="5"/>
        <v>30615.756849315068</v>
      </c>
    </row>
    <row r="53" spans="2:17" x14ac:dyDescent="0.25">
      <c r="B53" s="30">
        <v>50</v>
      </c>
      <c r="C53" s="39" t="s">
        <v>137</v>
      </c>
      <c r="D53" s="31">
        <v>44449</v>
      </c>
      <c r="E53" s="31">
        <v>44630</v>
      </c>
      <c r="F53" s="32">
        <f t="shared" si="0"/>
        <v>0.49589041095890413</v>
      </c>
      <c r="G53" s="33">
        <v>3</v>
      </c>
      <c r="H53" s="34">
        <v>0.05</v>
      </c>
      <c r="I53" s="35">
        <f t="shared" si="1"/>
        <v>0.31666666666666665</v>
      </c>
      <c r="J53" s="37">
        <v>14400</v>
      </c>
      <c r="K53" s="36">
        <v>0</v>
      </c>
      <c r="L53" s="42">
        <v>0</v>
      </c>
      <c r="M53" s="37">
        <f t="shared" si="2"/>
        <v>14400</v>
      </c>
      <c r="N53" s="37">
        <f t="shared" si="3"/>
        <v>2261.2602739726026</v>
      </c>
      <c r="O53" s="37">
        <f t="shared" si="4"/>
        <v>12138.739726027397</v>
      </c>
      <c r="P53" s="38">
        <v>0</v>
      </c>
      <c r="Q53" s="37">
        <f t="shared" si="5"/>
        <v>12138.739726027397</v>
      </c>
    </row>
    <row r="54" spans="2:17" x14ac:dyDescent="0.25">
      <c r="B54" s="30">
        <v>51</v>
      </c>
      <c r="C54" s="39" t="s">
        <v>12</v>
      </c>
      <c r="D54" s="31">
        <v>44359</v>
      </c>
      <c r="E54" s="31">
        <v>44630</v>
      </c>
      <c r="F54" s="32">
        <f t="shared" si="0"/>
        <v>0.74246575342465748</v>
      </c>
      <c r="G54" s="33">
        <v>10</v>
      </c>
      <c r="H54" s="34">
        <v>0.05</v>
      </c>
      <c r="I54" s="35">
        <f t="shared" si="1"/>
        <v>9.5000000000000001E-2</v>
      </c>
      <c r="J54" s="37">
        <v>9000</v>
      </c>
      <c r="K54" s="36">
        <v>0</v>
      </c>
      <c r="L54" s="42">
        <v>0</v>
      </c>
      <c r="M54" s="37">
        <f t="shared" si="2"/>
        <v>9000</v>
      </c>
      <c r="N54" s="37">
        <f t="shared" si="3"/>
        <v>634.80821917808214</v>
      </c>
      <c r="O54" s="37">
        <f t="shared" si="4"/>
        <v>8365.1917808219187</v>
      </c>
      <c r="P54" s="38">
        <v>0</v>
      </c>
      <c r="Q54" s="37">
        <f t="shared" si="5"/>
        <v>8365.1917808219187</v>
      </c>
    </row>
    <row r="55" spans="2:17" x14ac:dyDescent="0.25">
      <c r="B55" s="30">
        <v>52</v>
      </c>
      <c r="C55" s="39" t="s">
        <v>13</v>
      </c>
      <c r="D55" s="31">
        <v>44368</v>
      </c>
      <c r="E55" s="31">
        <v>44630</v>
      </c>
      <c r="F55" s="32">
        <f t="shared" si="0"/>
        <v>0.71780821917808224</v>
      </c>
      <c r="G55" s="33">
        <v>5</v>
      </c>
      <c r="H55" s="34">
        <v>0.05</v>
      </c>
      <c r="I55" s="35">
        <f t="shared" si="1"/>
        <v>0.19</v>
      </c>
      <c r="J55" s="37">
        <v>16520</v>
      </c>
      <c r="K55" s="36">
        <v>0</v>
      </c>
      <c r="L55" s="42">
        <v>0</v>
      </c>
      <c r="M55" s="37">
        <f t="shared" si="2"/>
        <v>16520</v>
      </c>
      <c r="N55" s="37">
        <f t="shared" si="3"/>
        <v>2253.0564383561646</v>
      </c>
      <c r="O55" s="37">
        <f t="shared" si="4"/>
        <v>14266.943561643835</v>
      </c>
      <c r="P55" s="38">
        <v>0</v>
      </c>
      <c r="Q55" s="37">
        <f t="shared" si="5"/>
        <v>14266.943561643835</v>
      </c>
    </row>
    <row r="56" spans="2:17" x14ac:dyDescent="0.25">
      <c r="B56" s="30">
        <v>53</v>
      </c>
      <c r="C56" s="39" t="s">
        <v>18</v>
      </c>
      <c r="D56" s="31">
        <v>44499</v>
      </c>
      <c r="E56" s="31">
        <v>44630</v>
      </c>
      <c r="F56" s="32">
        <f t="shared" si="0"/>
        <v>0.35890410958904112</v>
      </c>
      <c r="G56" s="33">
        <v>15</v>
      </c>
      <c r="H56" s="34">
        <v>0.05</v>
      </c>
      <c r="I56" s="35">
        <f t="shared" si="1"/>
        <v>6.3333333333333325E-2</v>
      </c>
      <c r="J56" s="37">
        <v>4500000</v>
      </c>
      <c r="K56" s="36">
        <v>0</v>
      </c>
      <c r="L56" s="42">
        <v>0</v>
      </c>
      <c r="M56" s="37">
        <f t="shared" si="2"/>
        <v>4500000</v>
      </c>
      <c r="N56" s="37">
        <f t="shared" si="3"/>
        <v>102287.6712328767</v>
      </c>
      <c r="O56" s="37">
        <f t="shared" si="4"/>
        <v>4397712.3287671236</v>
      </c>
      <c r="P56" s="38">
        <v>0</v>
      </c>
      <c r="Q56" s="37">
        <f t="shared" si="5"/>
        <v>4397712.3287671236</v>
      </c>
    </row>
    <row r="57" spans="2:17" x14ac:dyDescent="0.25">
      <c r="B57" s="30">
        <v>54</v>
      </c>
      <c r="C57" s="39" t="s">
        <v>21</v>
      </c>
      <c r="D57" s="31">
        <v>44501</v>
      </c>
      <c r="E57" s="31">
        <v>44630</v>
      </c>
      <c r="F57" s="32">
        <f t="shared" si="0"/>
        <v>0.35342465753424657</v>
      </c>
      <c r="G57" s="33">
        <v>10</v>
      </c>
      <c r="H57" s="34">
        <v>0.05</v>
      </c>
      <c r="I57" s="35">
        <f t="shared" si="1"/>
        <v>9.5000000000000001E-2</v>
      </c>
      <c r="J57" s="37">
        <v>740000</v>
      </c>
      <c r="K57" s="36">
        <v>0</v>
      </c>
      <c r="L57" s="42">
        <v>0</v>
      </c>
      <c r="M57" s="37">
        <f t="shared" si="2"/>
        <v>740000</v>
      </c>
      <c r="N57" s="37">
        <f t="shared" si="3"/>
        <v>24845.753424657534</v>
      </c>
      <c r="O57" s="37">
        <f t="shared" si="4"/>
        <v>715154.24657534249</v>
      </c>
      <c r="P57" s="38">
        <v>0</v>
      </c>
      <c r="Q57" s="37">
        <f t="shared" si="5"/>
        <v>715154.24657534249</v>
      </c>
    </row>
    <row r="58" spans="2:17" x14ac:dyDescent="0.25">
      <c r="B58" s="30">
        <v>55</v>
      </c>
      <c r="C58" s="39" t="s">
        <v>25</v>
      </c>
      <c r="D58" s="31">
        <v>44489</v>
      </c>
      <c r="E58" s="31">
        <v>44630</v>
      </c>
      <c r="F58" s="32">
        <f t="shared" si="0"/>
        <v>0.38630136986301372</v>
      </c>
      <c r="G58" s="33">
        <v>8</v>
      </c>
      <c r="H58" s="34">
        <v>0.05</v>
      </c>
      <c r="I58" s="35">
        <f t="shared" si="1"/>
        <v>0.11874999999999999</v>
      </c>
      <c r="J58" s="37">
        <v>193335</v>
      </c>
      <c r="K58" s="36">
        <v>0</v>
      </c>
      <c r="L58" s="42">
        <v>0</v>
      </c>
      <c r="M58" s="37">
        <f>J58*(1+L58)</f>
        <v>193335</v>
      </c>
      <c r="N58" s="37">
        <f t="shared" si="3"/>
        <v>8868.9120719178081</v>
      </c>
      <c r="O58" s="37">
        <f t="shared" si="4"/>
        <v>184466.08792808218</v>
      </c>
      <c r="P58" s="38">
        <v>0</v>
      </c>
      <c r="Q58" s="37">
        <f t="shared" si="5"/>
        <v>184466.08792808218</v>
      </c>
    </row>
    <row r="59" spans="2:17" x14ac:dyDescent="0.25">
      <c r="B59" s="30">
        <v>56</v>
      </c>
      <c r="C59" s="39" t="s">
        <v>103</v>
      </c>
      <c r="D59" s="31">
        <v>44576</v>
      </c>
      <c r="E59" s="31">
        <v>44630</v>
      </c>
      <c r="F59" s="32">
        <f t="shared" si="0"/>
        <v>0.14794520547945206</v>
      </c>
      <c r="G59" s="33">
        <v>6</v>
      </c>
      <c r="H59" s="34">
        <v>0.05</v>
      </c>
      <c r="I59" s="35">
        <f t="shared" si="1"/>
        <v>0.15833333333333333</v>
      </c>
      <c r="J59" s="37">
        <v>32000</v>
      </c>
      <c r="K59" s="36">
        <v>0</v>
      </c>
      <c r="L59" s="42">
        <v>0</v>
      </c>
      <c r="M59" s="37">
        <f t="shared" si="2"/>
        <v>32000</v>
      </c>
      <c r="N59" s="37">
        <f t="shared" si="3"/>
        <v>749.58904109589037</v>
      </c>
      <c r="O59" s="37">
        <f t="shared" si="4"/>
        <v>31250.410958904111</v>
      </c>
      <c r="P59" s="38">
        <v>0</v>
      </c>
      <c r="Q59" s="37">
        <f t="shared" si="5"/>
        <v>31250.410958904111</v>
      </c>
    </row>
    <row r="60" spans="2:17" x14ac:dyDescent="0.25">
      <c r="B60" s="30">
        <v>57</v>
      </c>
      <c r="C60" s="39" t="s">
        <v>100</v>
      </c>
      <c r="D60" s="31">
        <v>44573</v>
      </c>
      <c r="E60" s="31">
        <v>44630</v>
      </c>
      <c r="F60" s="32">
        <f t="shared" si="0"/>
        <v>0.15616438356164383</v>
      </c>
      <c r="G60" s="33">
        <v>3</v>
      </c>
      <c r="H60" s="34">
        <v>0.05</v>
      </c>
      <c r="I60" s="35">
        <f t="shared" si="1"/>
        <v>0.31666666666666665</v>
      </c>
      <c r="J60" s="37">
        <v>15000</v>
      </c>
      <c r="K60" s="36">
        <v>0</v>
      </c>
      <c r="L60" s="42">
        <v>0</v>
      </c>
      <c r="M60" s="37">
        <f t="shared" si="2"/>
        <v>15000</v>
      </c>
      <c r="N60" s="37">
        <f t="shared" si="3"/>
        <v>741.78082191780823</v>
      </c>
      <c r="O60" s="37">
        <f t="shared" si="4"/>
        <v>14258.219178082192</v>
      </c>
      <c r="P60" s="38">
        <v>0</v>
      </c>
      <c r="Q60" s="37">
        <f t="shared" si="5"/>
        <v>14258.219178082192</v>
      </c>
    </row>
    <row r="61" spans="2:17" x14ac:dyDescent="0.25">
      <c r="B61" s="30">
        <v>58</v>
      </c>
      <c r="C61" s="39" t="s">
        <v>105</v>
      </c>
      <c r="D61" s="31">
        <v>44197</v>
      </c>
      <c r="E61" s="31">
        <v>44630</v>
      </c>
      <c r="F61" s="32">
        <f t="shared" si="0"/>
        <v>1.1863013698630136</v>
      </c>
      <c r="G61" s="33">
        <v>3</v>
      </c>
      <c r="H61" s="34">
        <v>0.05</v>
      </c>
      <c r="I61" s="35">
        <f t="shared" si="1"/>
        <v>0.31666666666666665</v>
      </c>
      <c r="J61" s="37">
        <v>9320</v>
      </c>
      <c r="K61" s="36">
        <v>0</v>
      </c>
      <c r="L61" s="42">
        <v>0</v>
      </c>
      <c r="M61" s="37">
        <f t="shared" si="2"/>
        <v>9320</v>
      </c>
      <c r="N61" s="37">
        <f t="shared" si="3"/>
        <v>3501.1707762557071</v>
      </c>
      <c r="O61" s="37">
        <f t="shared" si="4"/>
        <v>5818.8292237442929</v>
      </c>
      <c r="P61" s="38">
        <v>0</v>
      </c>
      <c r="Q61" s="37">
        <v>0</v>
      </c>
    </row>
    <row r="62" spans="2:17" ht="30" x14ac:dyDescent="0.25">
      <c r="B62" s="30">
        <v>59</v>
      </c>
      <c r="C62" s="67" t="s">
        <v>106</v>
      </c>
      <c r="D62" s="31">
        <v>44197</v>
      </c>
      <c r="E62" s="31">
        <v>44630</v>
      </c>
      <c r="F62" s="32">
        <f t="shared" si="0"/>
        <v>1.1863013698630136</v>
      </c>
      <c r="G62" s="33">
        <v>3</v>
      </c>
      <c r="H62" s="34">
        <v>0.05</v>
      </c>
      <c r="I62" s="35">
        <f t="shared" si="1"/>
        <v>0.31666666666666665</v>
      </c>
      <c r="J62" s="37">
        <v>812057</v>
      </c>
      <c r="K62" s="36">
        <v>0</v>
      </c>
      <c r="L62" s="42">
        <v>0</v>
      </c>
      <c r="M62" s="37">
        <f t="shared" si="2"/>
        <v>812057</v>
      </c>
      <c r="N62" s="37">
        <f>M62*I62*F62</f>
        <v>305059.03831050225</v>
      </c>
      <c r="O62" s="37">
        <f t="shared" si="4"/>
        <v>506997.96168949775</v>
      </c>
      <c r="P62" s="38">
        <v>0</v>
      </c>
      <c r="Q62" s="37">
        <f t="shared" si="5"/>
        <v>506997.96168949775</v>
      </c>
    </row>
    <row r="63" spans="2:17" x14ac:dyDescent="0.25">
      <c r="B63" s="55" t="s">
        <v>71</v>
      </c>
      <c r="C63" s="56"/>
      <c r="D63" s="56"/>
      <c r="E63" s="56"/>
      <c r="F63" s="56"/>
      <c r="G63" s="56"/>
      <c r="H63" s="56"/>
      <c r="I63" s="57"/>
      <c r="J63" s="40">
        <f>SUM(J4:J62)</f>
        <v>14106236.34</v>
      </c>
      <c r="K63" s="58"/>
      <c r="L63" s="59"/>
      <c r="M63" s="40">
        <f>SUM(M4:M62)</f>
        <v>14106236.34</v>
      </c>
      <c r="N63" s="58"/>
      <c r="O63" s="60"/>
      <c r="P63" s="59"/>
      <c r="Q63" s="40">
        <f>SUM(Q4:Q62)</f>
        <v>13251153.965868905</v>
      </c>
    </row>
    <row r="64" spans="2:17" x14ac:dyDescent="0.25">
      <c r="B64" s="52" t="s">
        <v>122</v>
      </c>
      <c r="C64" s="52"/>
      <c r="D64" s="52"/>
      <c r="E64" s="52"/>
      <c r="F64" s="52"/>
      <c r="G64" s="52"/>
      <c r="H64" s="52"/>
      <c r="I64" s="52"/>
      <c r="J64" s="52"/>
      <c r="K64" s="52"/>
      <c r="L64" s="52"/>
      <c r="M64" s="52"/>
      <c r="N64" s="52"/>
      <c r="O64" s="52"/>
      <c r="P64" s="52"/>
      <c r="Q64" s="52"/>
    </row>
    <row r="65" spans="2:17" ht="15" customHeight="1" x14ac:dyDescent="0.25">
      <c r="B65" s="51" t="s">
        <v>123</v>
      </c>
      <c r="C65" s="51"/>
      <c r="D65" s="51"/>
      <c r="E65" s="51"/>
      <c r="F65" s="51"/>
      <c r="G65" s="51"/>
      <c r="H65" s="51"/>
      <c r="I65" s="51"/>
      <c r="J65" s="51"/>
      <c r="K65" s="51"/>
      <c r="L65" s="51"/>
      <c r="M65" s="51"/>
      <c r="N65" s="51"/>
      <c r="O65" s="51"/>
      <c r="P65" s="51"/>
      <c r="Q65" s="51"/>
    </row>
    <row r="66" spans="2:17" ht="30.75" customHeight="1" x14ac:dyDescent="0.25">
      <c r="B66" s="51" t="s">
        <v>133</v>
      </c>
      <c r="C66" s="51"/>
      <c r="D66" s="51"/>
      <c r="E66" s="51"/>
      <c r="F66" s="51"/>
      <c r="G66" s="51"/>
      <c r="H66" s="51"/>
      <c r="I66" s="51"/>
      <c r="J66" s="51"/>
      <c r="K66" s="51"/>
      <c r="L66" s="51"/>
      <c r="M66" s="51"/>
      <c r="N66" s="51"/>
      <c r="O66" s="51"/>
      <c r="P66" s="51"/>
      <c r="Q66" s="51"/>
    </row>
    <row r="67" spans="2:17" ht="15" customHeight="1" x14ac:dyDescent="0.25">
      <c r="B67" s="51" t="s">
        <v>139</v>
      </c>
      <c r="C67" s="51"/>
      <c r="D67" s="51"/>
      <c r="E67" s="51"/>
      <c r="F67" s="51"/>
      <c r="G67" s="51"/>
      <c r="H67" s="51"/>
      <c r="I67" s="51"/>
      <c r="J67" s="51"/>
      <c r="K67" s="51"/>
      <c r="L67" s="51"/>
      <c r="M67" s="51"/>
      <c r="N67" s="51"/>
      <c r="O67" s="51"/>
      <c r="P67" s="51"/>
      <c r="Q67" s="51"/>
    </row>
    <row r="68" spans="2:17" ht="30" customHeight="1" x14ac:dyDescent="0.25">
      <c r="B68" s="51" t="s">
        <v>138</v>
      </c>
      <c r="C68" s="51"/>
      <c r="D68" s="51"/>
      <c r="E68" s="51"/>
      <c r="F68" s="51"/>
      <c r="G68" s="51"/>
      <c r="H68" s="51"/>
      <c r="I68" s="51"/>
      <c r="J68" s="51"/>
      <c r="K68" s="51"/>
      <c r="L68" s="51"/>
      <c r="M68" s="51"/>
      <c r="N68" s="51"/>
      <c r="O68" s="51"/>
      <c r="P68" s="51"/>
      <c r="Q68" s="51"/>
    </row>
    <row r="69" spans="2:17" ht="15" customHeight="1" x14ac:dyDescent="0.25">
      <c r="B69" s="51" t="s">
        <v>134</v>
      </c>
      <c r="C69" s="51"/>
      <c r="D69" s="51"/>
      <c r="E69" s="51"/>
      <c r="F69" s="51"/>
      <c r="G69" s="51"/>
      <c r="H69" s="51"/>
      <c r="I69" s="51"/>
      <c r="J69" s="51"/>
      <c r="K69" s="51"/>
      <c r="L69" s="51"/>
      <c r="M69" s="51"/>
      <c r="N69" s="51"/>
      <c r="O69" s="51"/>
      <c r="P69" s="51"/>
      <c r="Q69" s="51"/>
    </row>
  </sheetData>
  <autoFilter ref="B3:Q63"/>
  <mergeCells count="10">
    <mergeCell ref="B2:Q2"/>
    <mergeCell ref="B63:I63"/>
    <mergeCell ref="K63:L63"/>
    <mergeCell ref="N63:P63"/>
    <mergeCell ref="B69:Q69"/>
    <mergeCell ref="B64:Q64"/>
    <mergeCell ref="B65:Q65"/>
    <mergeCell ref="B66:Q66"/>
    <mergeCell ref="B67:Q67"/>
    <mergeCell ref="B68:Q68"/>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1"/>
  <sheetViews>
    <sheetView topLeftCell="A3" workbookViewId="0">
      <selection activeCell="I5" sqref="I5"/>
    </sheetView>
  </sheetViews>
  <sheetFormatPr defaultRowHeight="15" x14ac:dyDescent="0.25"/>
  <cols>
    <col min="3" max="3" width="6.5703125" customWidth="1"/>
    <col min="4" max="4" width="30" customWidth="1"/>
    <col min="5" max="5" width="9.7109375" hidden="1" customWidth="1"/>
    <col min="6" max="6" width="14.42578125" customWidth="1"/>
    <col min="7" max="7" width="15" hidden="1" customWidth="1"/>
    <col min="8" max="8" width="13.5703125" customWidth="1"/>
    <col min="9" max="9" width="13.7109375" customWidth="1"/>
  </cols>
  <sheetData>
    <row r="2" spans="3:9" ht="31.5" customHeight="1" x14ac:dyDescent="0.25">
      <c r="C2" s="64" t="s">
        <v>132</v>
      </c>
      <c r="D2" s="65"/>
      <c r="E2" s="65"/>
      <c r="F2" s="65"/>
      <c r="G2" s="65"/>
      <c r="H2" s="65"/>
      <c r="I2" s="66"/>
    </row>
    <row r="3" spans="3:9" ht="45" x14ac:dyDescent="0.25">
      <c r="C3" s="43" t="s">
        <v>124</v>
      </c>
      <c r="D3" s="43" t="s">
        <v>2</v>
      </c>
      <c r="E3" s="43" t="s">
        <v>125</v>
      </c>
      <c r="F3" s="44" t="s">
        <v>126</v>
      </c>
      <c r="G3" s="44" t="s">
        <v>127</v>
      </c>
      <c r="H3" s="44" t="s">
        <v>128</v>
      </c>
      <c r="I3" s="43" t="s">
        <v>129</v>
      </c>
    </row>
    <row r="4" spans="3:9" ht="30" x14ac:dyDescent="0.25">
      <c r="C4" s="48">
        <v>1</v>
      </c>
      <c r="D4" s="49" t="s">
        <v>131</v>
      </c>
      <c r="E4" s="45" t="s">
        <v>130</v>
      </c>
      <c r="F4" s="46">
        <f>Working!J63</f>
        <v>14106236.34</v>
      </c>
      <c r="G4" s="46">
        <f>Working!K62</f>
        <v>0</v>
      </c>
      <c r="H4" s="46">
        <f>Working!M63</f>
        <v>14106236.34</v>
      </c>
      <c r="I4" s="46">
        <f>Working!Q63</f>
        <v>13251153.965868905</v>
      </c>
    </row>
    <row r="5" spans="3:9" x14ac:dyDescent="0.25">
      <c r="C5" s="61" t="s">
        <v>71</v>
      </c>
      <c r="D5" s="62"/>
      <c r="E5" s="63"/>
      <c r="F5" s="47">
        <f>SUM(F4:F4)</f>
        <v>14106236.34</v>
      </c>
      <c r="G5" s="47">
        <f>SUM(G4:G4)</f>
        <v>0</v>
      </c>
      <c r="H5" s="47">
        <f>SUM(H4:H4)</f>
        <v>14106236.34</v>
      </c>
      <c r="I5" s="47">
        <f>SUM(I4:I4)</f>
        <v>13251153.965868905</v>
      </c>
    </row>
    <row r="6" spans="3:9" x14ac:dyDescent="0.25">
      <c r="C6" s="71" t="s">
        <v>140</v>
      </c>
      <c r="D6" s="72"/>
      <c r="E6" s="72"/>
      <c r="F6" s="72"/>
      <c r="G6" s="72"/>
      <c r="H6" s="72"/>
      <c r="I6" s="73"/>
    </row>
    <row r="7" spans="3:9" ht="33" customHeight="1" x14ac:dyDescent="0.25">
      <c r="C7" s="68" t="s">
        <v>123</v>
      </c>
      <c r="D7" s="69"/>
      <c r="E7" s="69"/>
      <c r="F7" s="69"/>
      <c r="G7" s="69"/>
      <c r="H7" s="69"/>
      <c r="I7" s="70"/>
    </row>
    <row r="8" spans="3:9" ht="63.75" customHeight="1" x14ac:dyDescent="0.25">
      <c r="C8" s="68" t="s">
        <v>133</v>
      </c>
      <c r="D8" s="69"/>
      <c r="E8" s="69"/>
      <c r="F8" s="69"/>
      <c r="G8" s="69"/>
      <c r="H8" s="69"/>
      <c r="I8" s="70"/>
    </row>
    <row r="9" spans="3:9" ht="34.5" customHeight="1" x14ac:dyDescent="0.25">
      <c r="C9" s="68" t="s">
        <v>139</v>
      </c>
      <c r="D9" s="69"/>
      <c r="E9" s="69"/>
      <c r="F9" s="69"/>
      <c r="G9" s="69"/>
      <c r="H9" s="69"/>
      <c r="I9" s="70"/>
    </row>
    <row r="10" spans="3:9" ht="60.75" customHeight="1" x14ac:dyDescent="0.25">
      <c r="C10" s="68" t="s">
        <v>138</v>
      </c>
      <c r="D10" s="69"/>
      <c r="E10" s="69"/>
      <c r="F10" s="69"/>
      <c r="G10" s="69"/>
      <c r="H10" s="69"/>
      <c r="I10" s="70"/>
    </row>
    <row r="11" spans="3:9" ht="31.5" customHeight="1" x14ac:dyDescent="0.25">
      <c r="C11" s="68" t="s">
        <v>134</v>
      </c>
      <c r="D11" s="69"/>
      <c r="E11" s="69"/>
      <c r="F11" s="69"/>
      <c r="G11" s="69"/>
      <c r="H11" s="69"/>
      <c r="I11" s="70"/>
    </row>
  </sheetData>
  <mergeCells count="8">
    <mergeCell ref="C11:I11"/>
    <mergeCell ref="C5:E5"/>
    <mergeCell ref="C2:I2"/>
    <mergeCell ref="C6:I6"/>
    <mergeCell ref="C7:I7"/>
    <mergeCell ref="C8:I8"/>
    <mergeCell ref="C9:I9"/>
    <mergeCell ref="C10:I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FAR</vt:lpstr>
      <vt:lpstr>Sheet2</vt:lpstr>
      <vt:lpstr>Working</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Account-Hwh2</dc:creator>
  <cp:lastModifiedBy>Inderjeet  Rathi</cp:lastModifiedBy>
  <cp:lastPrinted>2021-11-20T08:48:52Z</cp:lastPrinted>
  <dcterms:created xsi:type="dcterms:W3CDTF">2021-11-16T08:04:32Z</dcterms:created>
  <dcterms:modified xsi:type="dcterms:W3CDTF">2022-03-24T12:30:59Z</dcterms:modified>
</cp:coreProperties>
</file>