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aditya\PL033-019-033 RNP Scaffolding\"/>
    </mc:Choice>
  </mc:AlternateContent>
  <xr:revisionPtr revIDLastSave="0" documentId="13_ncr:1_{9802836B-4A21-48BB-98A1-B0533049A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ket Valu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R7" i="1"/>
  <c r="S7" i="1" s="1"/>
  <c r="P7" i="1"/>
  <c r="M7" i="1"/>
  <c r="H7" i="1"/>
  <c r="R6" i="1"/>
  <c r="S6" i="1" s="1"/>
  <c r="P6" i="1"/>
  <c r="M6" i="1"/>
  <c r="H6" i="1"/>
  <c r="T7" i="1" l="1"/>
  <c r="U7" i="1" s="1"/>
  <c r="W7" i="1" s="1"/>
  <c r="T6" i="1"/>
  <c r="U6" i="1" s="1"/>
  <c r="W6" i="1" s="1"/>
  <c r="P5" i="1"/>
  <c r="P4" i="1"/>
  <c r="H4" i="1"/>
  <c r="H8" i="1" s="1"/>
  <c r="H5" i="1"/>
  <c r="Z4" i="1" l="1"/>
  <c r="R4" i="1"/>
  <c r="S4" i="1" s="1"/>
  <c r="Z5" i="1" l="1"/>
  <c r="R5" i="1"/>
  <c r="S5" i="1" s="1"/>
  <c r="S8" i="1" s="1"/>
  <c r="M5" i="1"/>
  <c r="T5" i="1" l="1"/>
  <c r="U5" i="1"/>
  <c r="W5" i="1" s="1"/>
  <c r="AA5" i="1" s="1"/>
  <c r="Z8" i="1"/>
  <c r="M4" i="1"/>
  <c r="T4" i="1" s="1"/>
  <c r="T8" i="1" s="1"/>
  <c r="U8" i="1" s="1"/>
  <c r="U4" i="1" l="1"/>
  <c r="W4" i="1" s="1"/>
  <c r="W8" i="1" s="1"/>
  <c r="AA4" i="1" l="1"/>
</calcChain>
</file>

<file path=xl/sharedStrings.xml><?xml version="1.0" encoding="utf-8"?>
<sst xmlns="http://schemas.openxmlformats.org/spreadsheetml/2006/main" count="47" uniqueCount="41">
  <si>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</si>
  <si>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</si>
  <si>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</si>
  <si>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</si>
  <si>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</si>
  <si>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</si>
  <si>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</si>
  <si>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</si>
  <si>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Construction Category</t>
  </si>
  <si>
    <t>Sr. No.</t>
  </si>
  <si>
    <t>Condition of Structure</t>
  </si>
  <si>
    <t>REMARKS:-</t>
  </si>
  <si>
    <t>Total Govt. Guideline value</t>
  </si>
  <si>
    <t>3. Structure valuation is done on the basis of 'Depreciated Cost Approach' method only.</t>
  </si>
  <si>
    <t>Age Factor</t>
  </si>
  <si>
    <t>Ground Floor</t>
  </si>
  <si>
    <t>First Floor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</si>
  <si>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</si>
  <si>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</si>
  <si>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r>
      <t xml:space="preserve">Height </t>
    </r>
    <r>
      <rPr>
        <i/>
        <sz val="1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</si>
  <si>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</si>
  <si>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</si>
  <si>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</si>
  <si>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t>Class B Construction (Ordinary)</t>
  </si>
  <si>
    <t>Good</t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</si>
  <si>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</si>
  <si>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</si>
  <si>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</si>
  <si>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</si>
  <si>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</si>
  <si>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</si>
  <si>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t>RCC Framed Structrure</t>
  </si>
  <si>
    <t>Second Floor</t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</si>
  <si>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</si>
  <si>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t>Admin Building</t>
  </si>
  <si>
    <t xml:space="preserve">Ground Floor </t>
  </si>
  <si>
    <t xml:space="preserve">Working area  </t>
  </si>
  <si>
    <t>1.All the structures present within the compound of the property of Plot No. A-549 &amp; A-550, Trans Thane Creeek Industrial Area, Village- Mahape, Taluka- Thane</t>
  </si>
  <si>
    <t xml:space="preserve">2. Covered Area has been taken on the basis of the site visit only since no approvedmap provided to us by the bank/ client. </t>
  </si>
  <si>
    <t>MARKET VALUE OF STRUCTURES | PROPERTY OF RESIDENTIAL PROPERTY | SITUATED AT: Plot No. A-549 &amp; A-550, TRANS THANE CREEK INDUSTRIAL AREA, VILLAGE- MAHAPE, TALUKA- THANE, DISTRICT- THANE</t>
  </si>
  <si>
    <t>Tin Shed Mointed on a iron pillars and beam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</si>
</sst>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"/>
    <numFmt numFmtId="166" formatCode="_ [$₹-4009]\ * #,##0.00_ ;_ [$₹-4009]\ * \-#,##0.00_ ;_ [$₹-4009]\ * &quot;-&quot;??_ ;_ @_ "/>
    <numFmt numFmtId="167" formatCode="_ [$₹-4009]\ * #,##0_ ;_ [$₹-4009]\ * \-#,##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1" applyFont="1"/>
    <xf numFmtId="44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7"/>
  <sheetViews>
    <sheetView tabSelected="1" zoomScaleNormal="100" workbookViewId="0">
      <pane ySplit="3" topLeftCell="A4" activePane="bottomLeft" state="frozen"/>
      <selection pane="bottomLeft" activeCell="K7" sqref="K7"/>
    </sheetView>
  </sheetViews>
  <sheetFormatPr defaultRowHeight="15" x14ac:dyDescent="0.25"/>
  <cols>
    <col min="2" max="2" width="7.140625" style="5" customWidth="1"/>
    <col min="3" max="3" width="7.5703125" style="6" customWidth="1"/>
    <col min="4" max="4" width="11.140625" customWidth="1"/>
    <col min="5" max="5" width="19" customWidth="1"/>
    <col min="6" max="6" width="13.85546875" hidden="1" customWidth="1"/>
    <col min="7" max="7" width="9.5703125" hidden="1" customWidth="1"/>
    <col min="8" max="8" width="12" customWidth="1"/>
    <col min="9" max="9" width="8.28515625" customWidth="1"/>
    <col min="10" max="10" width="6.85546875" customWidth="1"/>
    <col min="11" max="11" width="12.42578125" customWidth="1"/>
    <col min="12" max="12" width="9.85546875" customWidth="1"/>
    <col min="13" max="13" width="10.42578125" customWidth="1"/>
    <col min="14" max="14" width="11" customWidth="1"/>
    <col min="15" max="15" width="7.7109375" hidden="1" customWidth="1"/>
    <col min="16" max="16" width="12.85546875" customWidth="1"/>
    <col min="17" max="17" width="10.85546875" customWidth="1"/>
    <col min="18" max="18" width="12.140625" customWidth="1"/>
    <col min="19" max="19" width="13.85546875" customWidth="1"/>
    <col min="20" max="20" width="13.7109375" customWidth="1"/>
    <col min="21" max="21" width="12.7109375" customWidth="1"/>
    <col min="22" max="22" width="12.140625" customWidth="1"/>
    <col min="23" max="23" width="16.42578125" customWidth="1"/>
    <col min="24" max="24" width="12.42578125" hidden="1" customWidth="1"/>
    <col min="25" max="25" width="6.42578125" hidden="1" customWidth="1"/>
    <col min="26" max="26" width="16.28515625" hidden="1" customWidth="1"/>
    <col min="27" max="27" width="14.28515625" bestFit="1" customWidth="1"/>
  </cols>
  <sheetData>
    <row r="2" spans="1:27" ht="14.25" customHeight="1" x14ac:dyDescent="0.25">
      <c r="B2" s="26" t="s">
        <v>39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7" s="4" customFormat="1" ht="72" customHeight="1" x14ac:dyDescent="0.25">
      <c r="B3" s="3" t="s">
        <v>9</v>
      </c>
      <c r="C3" s="3" t="s">
        <v>0</v>
      </c>
      <c r="D3" s="2" t="s">
        <v>7</v>
      </c>
      <c r="E3" s="2" t="s">
        <v>3</v>
      </c>
      <c r="F3" s="3" t="s">
        <v>8</v>
      </c>
      <c r="G3" s="3" t="s">
        <v>10</v>
      </c>
      <c r="H3" s="3" t="s">
        <v>17</v>
      </c>
      <c r="I3" s="3" t="s">
        <v>18</v>
      </c>
      <c r="J3" s="3" t="s">
        <v>19</v>
      </c>
      <c r="K3" s="3" t="s">
        <v>1</v>
      </c>
      <c r="L3" s="3" t="s">
        <v>2</v>
      </c>
      <c r="M3" s="3" t="s">
        <v>20</v>
      </c>
      <c r="N3" s="3" t="s">
        <v>21</v>
      </c>
      <c r="O3" s="3" t="s">
        <v>4</v>
      </c>
      <c r="P3" s="3" t="s">
        <v>6</v>
      </c>
      <c r="Q3" s="3" t="s">
        <v>22</v>
      </c>
      <c r="R3" s="3" t="s">
        <v>29</v>
      </c>
      <c r="S3" s="3" t="s">
        <v>28</v>
      </c>
      <c r="T3" s="3" t="s">
        <v>33</v>
      </c>
      <c r="U3" s="3" t="s">
        <v>27</v>
      </c>
      <c r="V3" s="3" t="s">
        <v>30</v>
      </c>
      <c r="W3" s="3" t="s">
        <v>26</v>
      </c>
      <c r="X3" s="3" t="s">
        <v>25</v>
      </c>
      <c r="Y3" s="3" t="s">
        <v>14</v>
      </c>
      <c r="Z3" s="3" t="s">
        <v>12</v>
      </c>
    </row>
    <row r="4" spans="1:27" ht="36.75" customHeight="1" x14ac:dyDescent="0.25">
      <c r="B4" s="9">
        <v>1</v>
      </c>
      <c r="C4" s="10" t="s">
        <v>15</v>
      </c>
      <c r="D4" s="10" t="s">
        <v>34</v>
      </c>
      <c r="E4" s="10" t="s">
        <v>31</v>
      </c>
      <c r="F4" s="10" t="s">
        <v>23</v>
      </c>
      <c r="G4" s="10" t="s">
        <v>24</v>
      </c>
      <c r="H4" s="16">
        <f>I4/10.7639</f>
        <v>279.48884697925473</v>
      </c>
      <c r="I4" s="10">
        <v>3008.39</v>
      </c>
      <c r="J4" s="10">
        <v>9</v>
      </c>
      <c r="K4" s="10">
        <v>1995</v>
      </c>
      <c r="L4" s="10">
        <v>2022</v>
      </c>
      <c r="M4" s="10">
        <f>L4-K4</f>
        <v>27</v>
      </c>
      <c r="N4" s="10">
        <v>60</v>
      </c>
      <c r="O4" s="10">
        <v>0.05</v>
      </c>
      <c r="P4" s="12">
        <f>(1-O4)/N4</f>
        <v>1.5833333333333331E-2</v>
      </c>
      <c r="Q4" s="14">
        <v>1500</v>
      </c>
      <c r="R4" s="14">
        <f>Q4*10.7639</f>
        <v>16145.849999999999</v>
      </c>
      <c r="S4" s="17">
        <f>R4*H4</f>
        <v>4512585</v>
      </c>
      <c r="T4" s="17">
        <f>S4*P4*M4</f>
        <v>1929130.0874999999</v>
      </c>
      <c r="U4" s="17">
        <f>MAX(S4-T4,0)</f>
        <v>2583454.9125000001</v>
      </c>
      <c r="V4" s="10">
        <v>0.05</v>
      </c>
      <c r="W4" s="17">
        <f>IF(U4&gt;O4*S4,U4*(1+V4),S4*O4)</f>
        <v>2712627.6581250001</v>
      </c>
      <c r="X4" s="14">
        <v>12000</v>
      </c>
      <c r="Y4" s="10">
        <v>0.99</v>
      </c>
      <c r="Z4" s="14">
        <f>(X4*Y4*H4)</f>
        <v>3320327.5021135462</v>
      </c>
      <c r="AA4" s="1">
        <f>W4/I4</f>
        <v>901.68750000000011</v>
      </c>
    </row>
    <row r="5" spans="1:27" ht="37.5" customHeight="1" x14ac:dyDescent="0.25">
      <c r="B5" s="9">
        <v>2</v>
      </c>
      <c r="C5" s="10" t="s">
        <v>16</v>
      </c>
      <c r="D5" s="10" t="s">
        <v>34</v>
      </c>
      <c r="E5" s="10" t="s">
        <v>31</v>
      </c>
      <c r="F5" s="10" t="s">
        <v>23</v>
      </c>
      <c r="G5" s="10" t="s">
        <v>24</v>
      </c>
      <c r="H5" s="16">
        <f t="shared" ref="H5:H7" si="0">I5/10.7639</f>
        <v>279.48884697925473</v>
      </c>
      <c r="I5" s="10">
        <v>3008.39</v>
      </c>
      <c r="J5" s="10">
        <v>9</v>
      </c>
      <c r="K5" s="10">
        <v>1995</v>
      </c>
      <c r="L5" s="10">
        <v>2022</v>
      </c>
      <c r="M5" s="10">
        <f>L5-K5</f>
        <v>27</v>
      </c>
      <c r="N5" s="10">
        <v>60</v>
      </c>
      <c r="O5" s="10">
        <v>0.05</v>
      </c>
      <c r="P5" s="12">
        <f>(1-O5)/N5</f>
        <v>1.5833333333333331E-2</v>
      </c>
      <c r="Q5" s="14">
        <v>1500</v>
      </c>
      <c r="R5" s="14">
        <f>Q5*10.7639</f>
        <v>16145.849999999999</v>
      </c>
      <c r="S5" s="17">
        <f>R5*H5</f>
        <v>4512585</v>
      </c>
      <c r="T5" s="17">
        <f>S5*P5*M5</f>
        <v>1929130.0874999999</v>
      </c>
      <c r="U5" s="17">
        <f>MAX(S5-T5,0)</f>
        <v>2583454.9125000001</v>
      </c>
      <c r="V5" s="10">
        <v>0.05</v>
      </c>
      <c r="W5" s="17">
        <f>IF(U5&gt;O5*S5,U5*(1+V5),S5*O5)</f>
        <v>2712627.6581250001</v>
      </c>
      <c r="X5" s="14">
        <v>12000</v>
      </c>
      <c r="Y5" s="10">
        <v>0.99</v>
      </c>
      <c r="Z5" s="14">
        <f>(X5*Y5*H5)</f>
        <v>3320327.5021135462</v>
      </c>
      <c r="AA5" s="1">
        <f>W5/I5</f>
        <v>901.68750000000011</v>
      </c>
    </row>
    <row r="6" spans="1:27" ht="37.5" customHeight="1" x14ac:dyDescent="0.25">
      <c r="B6" s="9">
        <v>3</v>
      </c>
      <c r="C6" s="10" t="s">
        <v>32</v>
      </c>
      <c r="D6" s="10" t="s">
        <v>34</v>
      </c>
      <c r="E6" s="10" t="s">
        <v>31</v>
      </c>
      <c r="F6" s="20"/>
      <c r="G6" s="21"/>
      <c r="H6" s="16">
        <f t="shared" si="0"/>
        <v>278.64064140320892</v>
      </c>
      <c r="I6" s="10">
        <v>2999.26</v>
      </c>
      <c r="J6" s="10">
        <v>9</v>
      </c>
      <c r="K6" s="10">
        <v>1995</v>
      </c>
      <c r="L6" s="10">
        <v>2022</v>
      </c>
      <c r="M6" s="10">
        <f>L6-K6</f>
        <v>27</v>
      </c>
      <c r="N6" s="10">
        <v>60</v>
      </c>
      <c r="O6" s="10">
        <v>0.05</v>
      </c>
      <c r="P6" s="12">
        <f>(1-O6)/N6</f>
        <v>1.5833333333333331E-2</v>
      </c>
      <c r="Q6" s="14">
        <v>1500</v>
      </c>
      <c r="R6" s="14">
        <f>Q6*10.7639</f>
        <v>16145.849999999999</v>
      </c>
      <c r="S6" s="17">
        <f>R6*H6</f>
        <v>4498890</v>
      </c>
      <c r="T6" s="17">
        <f>S6*P6*M6</f>
        <v>1923275.4749999996</v>
      </c>
      <c r="U6" s="17">
        <f>MAX(S6-T6,0)</f>
        <v>2575614.5250000004</v>
      </c>
      <c r="V6" s="10">
        <v>0.05</v>
      </c>
      <c r="W6" s="17">
        <f>IF(U6&gt;O6*S6,U6*(1+V6),S6*O6)</f>
        <v>2704395.2512500007</v>
      </c>
      <c r="X6" s="14"/>
      <c r="Y6" s="10"/>
      <c r="Z6" s="14"/>
      <c r="AA6" s="1"/>
    </row>
    <row r="7" spans="1:27" ht="45" customHeight="1" x14ac:dyDescent="0.25">
      <c r="B7" s="9">
        <v>4</v>
      </c>
      <c r="C7" s="10" t="s">
        <v>35</v>
      </c>
      <c r="D7" s="10" t="s">
        <v>36</v>
      </c>
      <c r="E7" s="10" t="s">
        <v>40</v>
      </c>
      <c r="F7" s="20"/>
      <c r="G7" s="21"/>
      <c r="H7" s="16">
        <f t="shared" si="0"/>
        <v>649.27767816497737</v>
      </c>
      <c r="I7" s="10">
        <v>6988.76</v>
      </c>
      <c r="J7" s="10">
        <v>25</v>
      </c>
      <c r="K7" s="10">
        <v>1995</v>
      </c>
      <c r="L7" s="10">
        <v>2022</v>
      </c>
      <c r="M7" s="10">
        <f>L7-K7</f>
        <v>27</v>
      </c>
      <c r="N7" s="10">
        <v>40</v>
      </c>
      <c r="O7" s="10">
        <v>0.05</v>
      </c>
      <c r="P7" s="12">
        <f>(1-O7)/N7</f>
        <v>2.375E-2</v>
      </c>
      <c r="Q7" s="14">
        <v>700</v>
      </c>
      <c r="R7" s="14">
        <f>Q7*10.7639</f>
        <v>7534.73</v>
      </c>
      <c r="S7" s="17">
        <f>R7*H7</f>
        <v>4892132</v>
      </c>
      <c r="T7" s="17">
        <f>S7*P7*M7</f>
        <v>3137079.645</v>
      </c>
      <c r="U7" s="17">
        <f>MAX(S7-T7,0)</f>
        <v>1755052.355</v>
      </c>
      <c r="V7" s="10">
        <v>0</v>
      </c>
      <c r="W7" s="17">
        <f>IF(U7&gt;O7*S7,U7*(1+V7),S7*O7)</f>
        <v>1755052.355</v>
      </c>
      <c r="X7" s="14"/>
      <c r="Y7" s="10"/>
      <c r="Z7" s="14"/>
      <c r="AA7" s="1"/>
    </row>
    <row r="8" spans="1:27" s="13" customFormat="1" ht="12" customHeight="1" x14ac:dyDescent="0.25">
      <c r="A8" s="10"/>
      <c r="B8" s="23" t="s">
        <v>5</v>
      </c>
      <c r="C8" s="24"/>
      <c r="D8" s="24"/>
      <c r="E8" s="24"/>
      <c r="F8" s="24"/>
      <c r="G8" s="25"/>
      <c r="H8" s="19">
        <f>SUM(H4:H7)</f>
        <v>1486.8960135266957</v>
      </c>
      <c r="I8" s="11">
        <f>SUM(I4:I7)</f>
        <v>16004.800000000001</v>
      </c>
      <c r="J8" s="10"/>
      <c r="K8" s="10"/>
      <c r="L8" s="10"/>
      <c r="M8" s="10"/>
      <c r="N8" s="10"/>
      <c r="O8" s="10"/>
      <c r="P8" s="10"/>
      <c r="Q8" s="10"/>
      <c r="R8" s="10"/>
      <c r="S8" s="18">
        <f>SUM(S4:S7)</f>
        <v>18416192</v>
      </c>
      <c r="T8" s="18">
        <f>SUM(T4:T7)</f>
        <v>8918615.2949999999</v>
      </c>
      <c r="U8" s="18">
        <f>MAX(S8-T8,0)</f>
        <v>9497576.7050000001</v>
      </c>
      <c r="V8" s="10"/>
      <c r="W8" s="18">
        <f>SUM(W4:W7)</f>
        <v>9884702.9225000013</v>
      </c>
      <c r="X8" s="10"/>
      <c r="Y8" s="10"/>
      <c r="Z8" s="15">
        <f>SUM(Z4:Z5)</f>
        <v>6640655.0042270925</v>
      </c>
    </row>
    <row r="9" spans="1:27" ht="15.75" customHeight="1" x14ac:dyDescent="0.25">
      <c r="B9" s="27" t="s">
        <v>11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7" ht="15.75" customHeight="1" x14ac:dyDescent="0.25">
      <c r="B10" s="22" t="s">
        <v>37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7" ht="14.25" customHeight="1" x14ac:dyDescent="0.25">
      <c r="B11" s="22" t="s">
        <v>38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7" ht="15" customHeight="1" x14ac:dyDescent="0.25">
      <c r="B12" s="22" t="s">
        <v>13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4" spans="1:27" x14ac:dyDescent="0.25">
      <c r="Z14" s="8"/>
    </row>
    <row r="15" spans="1:27" x14ac:dyDescent="0.25">
      <c r="Z15" s="8"/>
    </row>
    <row r="17" spans="20:20" x14ac:dyDescent="0.25">
      <c r="T17" s="7"/>
    </row>
  </sheetData>
  <mergeCells count="6">
    <mergeCell ref="B11:Z11"/>
    <mergeCell ref="B12:Z12"/>
    <mergeCell ref="B8:G8"/>
    <mergeCell ref="B2:Z2"/>
    <mergeCell ref="B9:Z9"/>
    <mergeCell ref="B10:Z10"/>
  </mergeCells>
  <dataValidations count="1">
    <dataValidation type="list" allowBlank="1" showInputMessage="1" showErrorMessage="1" promptTitle="Condition of Structure" prompt="Condition of Structure" sqref="G4:G7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Aditya</cp:lastModifiedBy>
  <dcterms:created xsi:type="dcterms:W3CDTF">2021-09-16T11:33:35Z</dcterms:created>
  <dcterms:modified xsi:type="dcterms:W3CDTF">2022-05-20T05:42:49Z</dcterms:modified>
</cp:coreProperties>
</file>