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jas Bharadwaj\Alameda VIS(2022-23)-PL028-014-017_printing_1652419379\"/>
    </mc:Choice>
  </mc:AlternateContent>
  <xr:revisionPtr revIDLastSave="0" documentId="13_ncr:1_{9753951E-1154-4173-872B-36347B522055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 Plots (1)" sheetId="6" r:id="rId1"/>
    <sheet name=" Plots" sheetId="4" r:id="rId2"/>
    <sheet name="Total Plots" sheetId="1" r:id="rId3"/>
    <sheet name="Sheet3" sheetId="3" r:id="rId4"/>
    <sheet name="Sanctioned" sheetId="5" r:id="rId5"/>
  </sheets>
  <definedNames>
    <definedName name="_xlnm._FilterDatabase" localSheetId="1" hidden="1">' Plots'!$B$6:$O$88</definedName>
    <definedName name="_xlnm._FilterDatabase" localSheetId="0" hidden="1">' Plots (1)'!$B$1:$L$83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" i="1" l="1"/>
  <c r="P44" i="4"/>
  <c r="H37" i="4"/>
  <c r="P42" i="4" s="1"/>
  <c r="J37" i="4"/>
  <c r="P43" i="4" s="1"/>
  <c r="L37" i="4"/>
  <c r="N37" i="4"/>
  <c r="P45" i="4" s="1"/>
  <c r="P37" i="4"/>
  <c r="S10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Q8" i="4"/>
  <c r="O8" i="4"/>
  <c r="M8" i="4"/>
  <c r="K8" i="4"/>
  <c r="I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8" i="4"/>
  <c r="R30" i="4"/>
  <c r="S30" i="4" s="1"/>
  <c r="R29" i="4"/>
  <c r="S29" i="4" s="1"/>
  <c r="R28" i="4"/>
  <c r="S28" i="4" s="1"/>
  <c r="R27" i="4"/>
  <c r="S27" i="4" s="1"/>
  <c r="R26" i="4"/>
  <c r="S26" i="4" s="1"/>
  <c r="R25" i="4"/>
  <c r="S25" i="4" s="1"/>
  <c r="R22" i="4"/>
  <c r="S22" i="4" s="1"/>
  <c r="R20" i="4"/>
  <c r="S20" i="4" s="1"/>
  <c r="R17" i="4"/>
  <c r="S17" i="4" s="1"/>
  <c r="R13" i="4"/>
  <c r="S13" i="4" s="1"/>
  <c r="R14" i="4"/>
  <c r="S14" i="4" s="1"/>
  <c r="R15" i="4"/>
  <c r="S15" i="4" s="1"/>
  <c r="R16" i="4"/>
  <c r="S16" i="4" s="1"/>
  <c r="R18" i="4"/>
  <c r="S18" i="4" s="1"/>
  <c r="R19" i="4"/>
  <c r="S19" i="4" s="1"/>
  <c r="R21" i="4"/>
  <c r="S21" i="4" s="1"/>
  <c r="R23" i="4"/>
  <c r="S23" i="4" s="1"/>
  <c r="R24" i="4"/>
  <c r="S24" i="4" s="1"/>
  <c r="R31" i="4"/>
  <c r="S31" i="4" s="1"/>
  <c r="R32" i="4"/>
  <c r="S32" i="4" s="1"/>
  <c r="R33" i="4"/>
  <c r="S33" i="4" s="1"/>
  <c r="R34" i="4"/>
  <c r="S34" i="4" s="1"/>
  <c r="R35" i="4"/>
  <c r="S35" i="4" s="1"/>
  <c r="R36" i="4"/>
  <c r="S36" i="4" s="1"/>
  <c r="R12" i="4"/>
  <c r="S12" i="4" s="1"/>
  <c r="R11" i="4"/>
  <c r="S11" i="4" s="1"/>
  <c r="R10" i="4"/>
  <c r="R9" i="4"/>
  <c r="S9" i="4" s="1"/>
  <c r="R8" i="4"/>
  <c r="S8" i="4" s="1"/>
  <c r="P6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F21" i="1"/>
  <c r="E6" i="6"/>
  <c r="J6" i="6"/>
  <c r="E3" i="6"/>
  <c r="J3" i="6"/>
  <c r="I37" i="4" l="1"/>
  <c r="Q37" i="4"/>
  <c r="G37" i="4"/>
  <c r="O37" i="4"/>
  <c r="K37" i="4"/>
  <c r="M37" i="4"/>
  <c r="S37" i="4"/>
  <c r="R37" i="4"/>
  <c r="P46" i="4" s="1"/>
  <c r="J25" i="6"/>
  <c r="J26" i="6"/>
  <c r="J27" i="6"/>
  <c r="J28" i="6"/>
  <c r="J29" i="6"/>
  <c r="J30" i="6"/>
  <c r="J31" i="6"/>
  <c r="J15" i="6"/>
  <c r="J16" i="6"/>
  <c r="J17" i="6"/>
  <c r="J18" i="6"/>
  <c r="J19" i="6"/>
  <c r="J20" i="6"/>
  <c r="J21" i="6"/>
  <c r="J22" i="6"/>
  <c r="J23" i="6"/>
  <c r="J24" i="6"/>
  <c r="J5" i="6"/>
  <c r="J7" i="6"/>
  <c r="J8" i="6"/>
  <c r="J9" i="6"/>
  <c r="J10" i="6"/>
  <c r="J11" i="6"/>
  <c r="J12" i="6"/>
  <c r="J13" i="6"/>
  <c r="J14" i="6"/>
  <c r="J4" i="6"/>
  <c r="F37" i="4" l="1"/>
  <c r="P41" i="4" s="1"/>
  <c r="K32" i="6" l="1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5" i="6"/>
  <c r="E4" i="6"/>
  <c r="Q8" i="5"/>
  <c r="Q9" i="5"/>
  <c r="Q10" i="5"/>
  <c r="Q11" i="5"/>
  <c r="Q12" i="5"/>
  <c r="Q13" i="5"/>
  <c r="Q7" i="5"/>
  <c r="Q6" i="5"/>
  <c r="D14" i="5"/>
  <c r="N15" i="3" l="1"/>
  <c r="O15" i="3"/>
  <c r="H23" i="3"/>
  <c r="S23" i="3" s="1"/>
  <c r="H22" i="3"/>
  <c r="S22" i="3" s="1"/>
  <c r="H21" i="3"/>
  <c r="S21" i="3" s="1"/>
  <c r="H20" i="3"/>
  <c r="S20" i="3" s="1"/>
  <c r="H19" i="3"/>
  <c r="S19" i="3" s="1"/>
  <c r="H18" i="3"/>
  <c r="S18" i="3" s="1"/>
  <c r="H17" i="3"/>
  <c r="S17" i="3" s="1"/>
  <c r="H16" i="3"/>
  <c r="S16" i="3" s="1"/>
  <c r="H15" i="3"/>
  <c r="S15" i="3" s="1"/>
  <c r="H14" i="3"/>
  <c r="S14" i="3" s="1"/>
  <c r="H13" i="3"/>
  <c r="S13" i="3" s="1"/>
  <c r="H12" i="3"/>
  <c r="S12" i="3" s="1"/>
  <c r="H7" i="3"/>
  <c r="S7" i="3" s="1"/>
  <c r="H8" i="3"/>
  <c r="S8" i="3" s="1"/>
  <c r="H9" i="3"/>
  <c r="S9" i="3" s="1"/>
  <c r="H10" i="3"/>
  <c r="S10" i="3" s="1"/>
  <c r="H11" i="3"/>
  <c r="S11" i="3" s="1"/>
  <c r="H6" i="3"/>
  <c r="S6" i="3" s="1"/>
  <c r="D24" i="3"/>
  <c r="O23" i="3"/>
  <c r="N23" i="3"/>
  <c r="O22" i="3"/>
  <c r="N22" i="3"/>
  <c r="O21" i="3"/>
  <c r="N21" i="3"/>
  <c r="O20" i="3"/>
  <c r="N20" i="3"/>
  <c r="E20" i="3"/>
  <c r="O19" i="3"/>
  <c r="N19" i="3"/>
  <c r="O18" i="3"/>
  <c r="N18" i="3"/>
  <c r="O17" i="3"/>
  <c r="N17" i="3"/>
  <c r="E17" i="3"/>
  <c r="O16" i="3"/>
  <c r="N16" i="3"/>
  <c r="O14" i="3"/>
  <c r="N14" i="3"/>
  <c r="O13" i="3"/>
  <c r="N13" i="3"/>
  <c r="O12" i="3"/>
  <c r="N12" i="3"/>
  <c r="E12" i="3"/>
  <c r="O11" i="3"/>
  <c r="N11" i="3"/>
  <c r="O10" i="3"/>
  <c r="N10" i="3"/>
  <c r="O9" i="3"/>
  <c r="N9" i="3"/>
  <c r="O8" i="3"/>
  <c r="N8" i="3"/>
  <c r="O7" i="3"/>
  <c r="N7" i="3"/>
  <c r="O6" i="3"/>
  <c r="N6" i="3"/>
  <c r="E6" i="3"/>
  <c r="H20" i="1"/>
  <c r="J20" i="1" s="1"/>
  <c r="I20" i="1"/>
  <c r="H19" i="1"/>
  <c r="J19" i="1" s="1"/>
  <c r="I19" i="1"/>
  <c r="H6" i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5" i="1"/>
  <c r="H5" i="1"/>
  <c r="J5" i="1" s="1"/>
  <c r="I21" i="1" l="1"/>
  <c r="J21" i="1"/>
  <c r="S24" i="3"/>
  <c r="P15" i="3"/>
  <c r="Q15" i="3" s="1"/>
  <c r="P6" i="3"/>
  <c r="Q6" i="3" s="1"/>
  <c r="P12" i="3"/>
  <c r="Q12" i="3" s="1"/>
  <c r="P14" i="3"/>
  <c r="Q14" i="3" s="1"/>
  <c r="P8" i="3"/>
  <c r="Q8" i="3" s="1"/>
  <c r="P17" i="3"/>
  <c r="Q17" i="3" s="1"/>
  <c r="P19" i="3"/>
  <c r="Q19" i="3" s="1"/>
  <c r="P20" i="3"/>
  <c r="Q20" i="3" s="1"/>
  <c r="P22" i="3"/>
  <c r="Q22" i="3" s="1"/>
  <c r="P10" i="3"/>
  <c r="Q10" i="3" s="1"/>
  <c r="E24" i="3"/>
  <c r="P7" i="3"/>
  <c r="Q7" i="3" s="1"/>
  <c r="P9" i="3"/>
  <c r="Q9" i="3" s="1"/>
  <c r="P11" i="3"/>
  <c r="Q11" i="3" s="1"/>
  <c r="P13" i="3"/>
  <c r="Q13" i="3" s="1"/>
  <c r="P16" i="3"/>
  <c r="Q16" i="3" s="1"/>
  <c r="P18" i="3"/>
  <c r="Q18" i="3" s="1"/>
  <c r="P21" i="3"/>
  <c r="Q21" i="3" s="1"/>
  <c r="P23" i="3"/>
  <c r="Q23" i="3" s="1"/>
  <c r="Q24" i="3" l="1"/>
</calcChain>
</file>

<file path=xl/sharedStrings.xml><?xml version="1.0" encoding="utf-8"?>
<sst xmlns="http://schemas.openxmlformats.org/spreadsheetml/2006/main" count="427" uniqueCount="143">
  <si>
    <t>S. No.</t>
  </si>
  <si>
    <t>Category of Plots</t>
  </si>
  <si>
    <t>No. of Plots</t>
  </si>
  <si>
    <t>Sq. mtr.</t>
  </si>
  <si>
    <t>Sq. yds.</t>
  </si>
  <si>
    <t>A</t>
  </si>
  <si>
    <t>A-1 to A-118</t>
  </si>
  <si>
    <t>Plot Size</t>
  </si>
  <si>
    <t>Plot's No.</t>
  </si>
  <si>
    <t>Total No. of Plots</t>
  </si>
  <si>
    <t>B</t>
  </si>
  <si>
    <t>B-1 to B-114</t>
  </si>
  <si>
    <t>C</t>
  </si>
  <si>
    <t>C-1 to C-16</t>
  </si>
  <si>
    <t>D</t>
  </si>
  <si>
    <t>D-1 to D-97</t>
  </si>
  <si>
    <t>E</t>
  </si>
  <si>
    <t>E-1 to E-6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</si>
  <si>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</si>
  <si>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</si>
  <si>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</si>
  <si>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</si>
  <si>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</si>
  <si>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</si>
  <si>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</si>
  <si>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</si>
  <si>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</si>
  <si>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</si>
  <si>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</si>
  <si>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P-1</t>
  </si>
  <si>
    <t>P-2</t>
  </si>
  <si>
    <t>P-3</t>
  </si>
  <si>
    <t>P-4</t>
  </si>
  <si>
    <t>P-5</t>
  </si>
  <si>
    <t>P-6</t>
  </si>
  <si>
    <t>P-7</t>
  </si>
  <si>
    <t>P-8</t>
  </si>
  <si>
    <t>P-9</t>
  </si>
  <si>
    <t>P-10</t>
  </si>
  <si>
    <t>P-11</t>
  </si>
  <si>
    <t>Sr. No.</t>
  </si>
  <si>
    <t>Category</t>
  </si>
  <si>
    <t>No. of Units</t>
  </si>
  <si>
    <t>Unit Type</t>
  </si>
  <si>
    <t>Carpet Area</t>
  </si>
  <si>
    <t>Saleable Area</t>
  </si>
  <si>
    <t>Adopted Market Rate per sq ft on Super Area</t>
  </si>
  <si>
    <t>Fair Market Value (FMV) of Independent Floor</t>
  </si>
  <si>
    <t>Average Market Value of Independent Floor for Calculation Purpose</t>
  </si>
  <si>
    <t>Prospective Fair Market Value of Project for Calculation Purpose</t>
  </si>
  <si>
    <t>Sq. ft.</t>
  </si>
  <si>
    <t>Min (In INR)</t>
  </si>
  <si>
    <t>Max (In INR)</t>
  </si>
  <si>
    <t>(In INR)</t>
  </si>
  <si>
    <t>F</t>
  </si>
  <si>
    <t>3 BHK</t>
  </si>
  <si>
    <t>As per Approved Layout Plan</t>
  </si>
  <si>
    <t>As per Sales</t>
  </si>
  <si>
    <t>Block</t>
  </si>
  <si>
    <t>G</t>
  </si>
  <si>
    <t>H</t>
  </si>
  <si>
    <t>I</t>
  </si>
  <si>
    <t>M</t>
  </si>
  <si>
    <t>L</t>
  </si>
  <si>
    <t>K</t>
  </si>
  <si>
    <t>J</t>
  </si>
  <si>
    <t>2.5 BHK</t>
  </si>
  <si>
    <t>GROUND COVERAGE</t>
  </si>
  <si>
    <t>FAR / FSI</t>
  </si>
  <si>
    <t>NON FAR</t>
  </si>
  <si>
    <t>Plot Type</t>
  </si>
  <si>
    <t xml:space="preserve">Plot Size </t>
  </si>
  <si>
    <t>Permissible</t>
  </si>
  <si>
    <t>Provided</t>
  </si>
  <si>
    <t>Stilt</t>
  </si>
  <si>
    <t>Basement</t>
  </si>
  <si>
    <t>Total</t>
  </si>
  <si>
    <t>(sq.mtr)</t>
  </si>
  <si>
    <t>%age</t>
  </si>
  <si>
    <t>Right Side</t>
  </si>
  <si>
    <t>Left Side</t>
  </si>
  <si>
    <t>Total Plots Area</t>
  </si>
  <si>
    <t>Total Ground Coverage</t>
  </si>
  <si>
    <t>Proposed</t>
  </si>
  <si>
    <t>Total FAR</t>
  </si>
  <si>
    <t>Total NON FAR</t>
  </si>
  <si>
    <t>Smartworld Orchard</t>
  </si>
  <si>
    <t>Stair</t>
  </si>
  <si>
    <t>Max  (In INR)</t>
  </si>
  <si>
    <t>Foundation work complete</t>
  </si>
  <si>
    <t>2nd floor slab casting work is in progress</t>
  </si>
  <si>
    <t>Stilt roof complete</t>
  </si>
  <si>
    <t>Stilt slab casting work is in progress</t>
  </si>
  <si>
    <t>Basement slab complete</t>
  </si>
  <si>
    <t>Stage of Construction</t>
  </si>
  <si>
    <t>Plot No.</t>
  </si>
  <si>
    <t>Total Area of Plots</t>
  </si>
  <si>
    <t>B+S+4</t>
  </si>
  <si>
    <t>Cat.</t>
  </si>
  <si>
    <t>Plot no.</t>
  </si>
  <si>
    <t>Sales Unit No.</t>
  </si>
  <si>
    <t>Units</t>
  </si>
  <si>
    <t>A,B,C,D</t>
  </si>
  <si>
    <t>Floors</t>
  </si>
  <si>
    <t>Approved
Plot No.</t>
  </si>
  <si>
    <t xml:space="preserve"> Frozen / Unfreeze plots &amp; Stage of Construction </t>
  </si>
  <si>
    <t>Plot Size (sq.mtr.)</t>
  </si>
  <si>
    <t>Break-up of Plots of the whole project</t>
  </si>
  <si>
    <t xml:space="preserve"> Break up of Fair Market Value of Independent Floor</t>
  </si>
  <si>
    <t xml:space="preserve"> Area Details as per Sanctioned building plans under self certification scheme</t>
  </si>
  <si>
    <t>A5</t>
  </si>
  <si>
    <t>B5</t>
  </si>
  <si>
    <t>C1</t>
  </si>
  <si>
    <t>C2</t>
  </si>
  <si>
    <t>C3</t>
  </si>
  <si>
    <t>C8</t>
  </si>
  <si>
    <t>C8A</t>
  </si>
  <si>
    <t>D1</t>
  </si>
  <si>
    <t>D6</t>
  </si>
  <si>
    <t>D7</t>
  </si>
  <si>
    <t>D8</t>
  </si>
  <si>
    <t>E1</t>
  </si>
  <si>
    <t>NA</t>
  </si>
  <si>
    <t>WA</t>
  </si>
  <si>
    <t>Ground coverage</t>
  </si>
  <si>
    <t>NON FAR AREA</t>
  </si>
  <si>
    <t>Excavation completed and further in progress</t>
  </si>
  <si>
    <t>Raft Foundation in Progress</t>
  </si>
  <si>
    <t>Raft Foundation complete</t>
  </si>
  <si>
    <t>Basement Slab Completed</t>
  </si>
  <si>
    <t>Basement Slab work in Progress</t>
  </si>
  <si>
    <t>Not6 yet started</t>
  </si>
  <si>
    <t>Raft Completed</t>
  </si>
  <si>
    <t>Raft Completed and retaining wall work in Progress</t>
  </si>
  <si>
    <t xml:space="preserve">PCC base for Raft completed Steel binding in Progress </t>
  </si>
  <si>
    <t xml:space="preserve">Raft Completed </t>
  </si>
  <si>
    <t>Pemissible FAR area</t>
  </si>
  <si>
    <t>Provided FAR area</t>
  </si>
  <si>
    <t>Permissible Ground coverage</t>
  </si>
  <si>
    <t>Sq.ft.</t>
  </si>
  <si>
    <t xml:space="preserve"> TOTAL</t>
  </si>
  <si>
    <t>PLOT DETAILS-ALAMEDA, SECTOR-73, GURUGRAM</t>
  </si>
  <si>
    <t>DETAILS OF PLOTS BASED ON SCRUTINY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</si>
</sst>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"/>
    <numFmt numFmtId="165" formatCode="0.0%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8"/>
      <name val="Calibri"/>
      <family val="2"/>
      <scheme val="minor"/>
    </font>
    <font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8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000000"/>
      <name val="Calibri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</font>
    <font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 tint="0.59996337778862885"/>
      </left>
      <right style="medium">
        <color theme="3" tint="0.59996337778862885"/>
      </right>
      <top style="medium">
        <color theme="3" tint="0.59996337778862885"/>
      </top>
      <bottom style="medium">
        <color theme="3" tint="0.59996337778862885"/>
      </bottom>
      <diagonal/>
    </border>
    <border>
      <left/>
      <right style="double">
        <color theme="3" tint="0.59996337778862885"/>
      </right>
      <top style="double">
        <color theme="3" tint="0.59996337778862885"/>
      </top>
      <bottom style="double">
        <color theme="3" tint="0.59996337778862885"/>
      </bottom>
      <diagonal/>
    </border>
    <border>
      <left/>
      <right/>
      <top style="thick">
        <color theme="3" tint="0.39994506668294322"/>
      </top>
      <bottom style="thick">
        <color theme="3" tint="0.39994506668294322"/>
      </bottom>
      <diagonal/>
    </border>
    <border>
      <left/>
      <right style="double">
        <color theme="3" tint="0.59996337778862885"/>
      </right>
      <top/>
      <bottom style="double">
        <color theme="3" tint="0.59996337778862885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165" fontId="13" fillId="0" borderId="1" xfId="1" applyNumberFormat="1" applyFont="1" applyFill="1" applyBorder="1" applyAlignment="1">
      <alignment horizontal="center" vertical="center"/>
    </xf>
    <xf numFmtId="10" fontId="13" fillId="0" borderId="1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20" fillId="0" borderId="1" xfId="0" applyFont="1" applyFill="1" applyBorder="1" applyAlignment="1">
      <alignment horizontal="center"/>
    </xf>
    <xf numFmtId="0" fontId="20" fillId="0" borderId="1" xfId="0" applyNumberFormat="1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0" fillId="0" borderId="0" xfId="0" applyBorder="1"/>
    <xf numFmtId="0" fontId="6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/>
    <xf numFmtId="0" fontId="15" fillId="5" borderId="1" xfId="0" applyFont="1" applyFill="1" applyBorder="1" applyAlignment="1">
      <alignment vertical="center"/>
    </xf>
    <xf numFmtId="0" fontId="15" fillId="5" borderId="1" xfId="0" applyFont="1" applyFill="1" applyBorder="1" applyAlignment="1">
      <alignment horizontal="center" vertical="center"/>
    </xf>
    <xf numFmtId="1" fontId="24" fillId="5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2" fontId="14" fillId="6" borderId="1" xfId="0" applyNumberFormat="1" applyFont="1" applyFill="1" applyBorder="1" applyAlignment="1">
      <alignment horizontal="center" vertical="center"/>
    </xf>
    <xf numFmtId="164" fontId="14" fillId="6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2" fillId="5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0" fillId="7" borderId="0" xfId="0" applyFill="1"/>
    <xf numFmtId="0" fontId="3" fillId="7" borderId="0" xfId="0" applyFont="1" applyFill="1" applyAlignment="1">
      <alignment horizontal="center" vertical="center"/>
    </xf>
    <xf numFmtId="43" fontId="3" fillId="7" borderId="1" xfId="2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/>
    </xf>
    <xf numFmtId="43" fontId="16" fillId="7" borderId="1" xfId="2" applyFont="1" applyFill="1" applyBorder="1" applyAlignment="1">
      <alignment horizontal="righ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26" fillId="7" borderId="0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9" xfId="0" quotePrefix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43" fontId="3" fillId="7" borderId="0" xfId="2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43" fontId="26" fillId="7" borderId="10" xfId="2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83"/>
  <sheetViews>
    <sheetView workbookViewId="0">
      <selection activeCell="C3" sqref="C3:E31"/>
    </sheetView>
  </sheetViews>
  <sheetFormatPr defaultRowHeight="15" x14ac:dyDescent="0.25"/>
  <cols>
    <col min="2" max="2" width="6.28515625" customWidth="1"/>
    <col min="3" max="3" width="10.7109375" customWidth="1"/>
    <col min="4" max="4" width="6.85546875" customWidth="1"/>
    <col min="5" max="5" width="10.85546875" customWidth="1"/>
    <col min="6" max="9" width="9.7109375" customWidth="1"/>
    <col min="10" max="10" width="16" customWidth="1"/>
    <col min="11" max="11" width="11.42578125" customWidth="1"/>
    <col min="12" max="12" width="34.42578125" customWidth="1"/>
  </cols>
  <sheetData>
    <row r="1" spans="2:12" s="1" customFormat="1" ht="15.75" x14ac:dyDescent="0.25">
      <c r="B1" s="40" t="s">
        <v>105</v>
      </c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2:12" s="1" customFormat="1" ht="30" x14ac:dyDescent="0.25">
      <c r="B2" s="19" t="s">
        <v>0</v>
      </c>
      <c r="C2" s="19" t="s">
        <v>1</v>
      </c>
      <c r="D2" s="19" t="s">
        <v>8</v>
      </c>
      <c r="E2" s="19" t="s">
        <v>104</v>
      </c>
      <c r="F2" s="20" t="s">
        <v>103</v>
      </c>
      <c r="G2" s="19" t="s">
        <v>98</v>
      </c>
      <c r="H2" s="19" t="s">
        <v>99</v>
      </c>
      <c r="I2" s="19" t="s">
        <v>101</v>
      </c>
      <c r="J2" s="19" t="s">
        <v>100</v>
      </c>
      <c r="K2" s="20" t="s">
        <v>106</v>
      </c>
      <c r="L2" s="19" t="s">
        <v>94</v>
      </c>
    </row>
    <row r="3" spans="2:12" s="1" customFormat="1" ht="12.75" x14ac:dyDescent="0.25">
      <c r="B3" s="3">
        <v>1</v>
      </c>
      <c r="C3" s="3" t="s">
        <v>110</v>
      </c>
      <c r="D3" s="3">
        <v>2</v>
      </c>
      <c r="E3" s="3" t="str">
        <f>C3&amp;"-"&amp;D3</f>
        <v>A5-2</v>
      </c>
      <c r="F3" s="3" t="s">
        <v>97</v>
      </c>
      <c r="G3" s="3" t="s">
        <v>59</v>
      </c>
      <c r="H3" s="3">
        <v>1</v>
      </c>
      <c r="I3" s="3" t="s">
        <v>102</v>
      </c>
      <c r="J3" s="3" t="str">
        <f>G3&amp;"-"&amp;H3&amp;"/"&amp;I3</f>
        <v>G-1/A,B,C,D</v>
      </c>
      <c r="K3" s="4">
        <v>148.19999999999999</v>
      </c>
      <c r="L3" s="3" t="s">
        <v>89</v>
      </c>
    </row>
    <row r="4" spans="2:12" s="1" customFormat="1" ht="12.75" x14ac:dyDescent="0.25">
      <c r="B4" s="3">
        <v>2</v>
      </c>
      <c r="C4" s="3" t="s">
        <v>111</v>
      </c>
      <c r="D4" s="3">
        <v>15</v>
      </c>
      <c r="E4" s="3" t="str">
        <f t="shared" ref="E4:E31" si="0">C4&amp;"-"&amp;D4</f>
        <v>B5-15</v>
      </c>
      <c r="F4" s="3" t="s">
        <v>97</v>
      </c>
      <c r="G4" s="3" t="s">
        <v>59</v>
      </c>
      <c r="H4" s="3">
        <v>2</v>
      </c>
      <c r="I4" s="3" t="s">
        <v>102</v>
      </c>
      <c r="J4" s="3" t="str">
        <f>G4&amp;"-"&amp;H4&amp;"/"&amp;I4</f>
        <v>G-2/A,B,C,D</v>
      </c>
      <c r="K4" s="4">
        <v>148.19999999999999</v>
      </c>
      <c r="L4" s="3" t="s">
        <v>89</v>
      </c>
    </row>
    <row r="5" spans="2:12" s="1" customFormat="1" ht="12.75" x14ac:dyDescent="0.25">
      <c r="B5" s="3">
        <v>3</v>
      </c>
      <c r="C5" s="3" t="s">
        <v>112</v>
      </c>
      <c r="D5" s="3">
        <v>1</v>
      </c>
      <c r="E5" s="3" t="str">
        <f t="shared" si="0"/>
        <v>C1-1</v>
      </c>
      <c r="F5" s="3" t="s">
        <v>97</v>
      </c>
      <c r="G5" s="3" t="s">
        <v>59</v>
      </c>
      <c r="H5" s="3">
        <v>3</v>
      </c>
      <c r="I5" s="3" t="s">
        <v>102</v>
      </c>
      <c r="J5" s="3" t="str">
        <f t="shared" ref="J5:J14" si="1">G5&amp;"-"&amp;H5&amp;"/"&amp;I5</f>
        <v>G-3/A,B,C,D</v>
      </c>
      <c r="K5" s="4">
        <v>148.19999999999999</v>
      </c>
      <c r="L5" s="3" t="s">
        <v>89</v>
      </c>
    </row>
    <row r="6" spans="2:12" s="1" customFormat="1" ht="12.75" x14ac:dyDescent="0.25">
      <c r="B6" s="3">
        <v>4</v>
      </c>
      <c r="C6" s="3" t="s">
        <v>113</v>
      </c>
      <c r="D6" s="3">
        <v>6</v>
      </c>
      <c r="E6" s="3" t="str">
        <f t="shared" ref="E6" si="2">C6&amp;"-"&amp;D6</f>
        <v>C2-6</v>
      </c>
      <c r="F6" s="3" t="s">
        <v>97</v>
      </c>
      <c r="G6" s="3" t="s">
        <v>59</v>
      </c>
      <c r="H6" s="3">
        <v>3</v>
      </c>
      <c r="I6" s="3" t="s">
        <v>102</v>
      </c>
      <c r="J6" s="3" t="str">
        <f t="shared" ref="J6" si="3">G6&amp;"-"&amp;H6&amp;"/"&amp;I6</f>
        <v>G-3/A,B,C,D</v>
      </c>
      <c r="K6" s="4">
        <v>148.19999999999999</v>
      </c>
      <c r="L6" s="3" t="s">
        <v>89</v>
      </c>
    </row>
    <row r="7" spans="2:12" s="1" customFormat="1" ht="12.75" x14ac:dyDescent="0.25">
      <c r="B7" s="3">
        <v>5</v>
      </c>
      <c r="C7" s="3" t="s">
        <v>113</v>
      </c>
      <c r="D7" s="3">
        <v>9</v>
      </c>
      <c r="E7" s="3" t="str">
        <f t="shared" si="0"/>
        <v>C2-9</v>
      </c>
      <c r="F7" s="3" t="s">
        <v>97</v>
      </c>
      <c r="G7" s="3" t="s">
        <v>59</v>
      </c>
      <c r="H7" s="3">
        <v>4</v>
      </c>
      <c r="I7" s="3" t="s">
        <v>102</v>
      </c>
      <c r="J7" s="3" t="str">
        <f t="shared" si="1"/>
        <v>G-4/A,B,C,D</v>
      </c>
      <c r="K7" s="4">
        <v>148.19999999999999</v>
      </c>
      <c r="L7" s="3" t="s">
        <v>89</v>
      </c>
    </row>
    <row r="8" spans="2:12" s="1" customFormat="1" ht="12.75" x14ac:dyDescent="0.25">
      <c r="B8" s="3">
        <v>6</v>
      </c>
      <c r="C8" s="3" t="s">
        <v>114</v>
      </c>
      <c r="D8" s="3">
        <v>8</v>
      </c>
      <c r="E8" s="3" t="str">
        <f t="shared" si="0"/>
        <v>C3-8</v>
      </c>
      <c r="F8" s="3" t="s">
        <v>97</v>
      </c>
      <c r="G8" s="3" t="s">
        <v>59</v>
      </c>
      <c r="H8" s="3">
        <v>5</v>
      </c>
      <c r="I8" s="3" t="s">
        <v>102</v>
      </c>
      <c r="J8" s="3" t="str">
        <f t="shared" si="1"/>
        <v>G-5/A,B,C,D</v>
      </c>
      <c r="K8" s="4">
        <v>148.19999999999999</v>
      </c>
      <c r="L8" s="3" t="s">
        <v>89</v>
      </c>
    </row>
    <row r="9" spans="2:12" s="1" customFormat="1" ht="12.75" x14ac:dyDescent="0.25">
      <c r="B9" s="3">
        <v>7</v>
      </c>
      <c r="C9" s="3" t="s">
        <v>115</v>
      </c>
      <c r="D9" s="3">
        <v>15</v>
      </c>
      <c r="E9" s="3" t="str">
        <f t="shared" si="0"/>
        <v>C8-15</v>
      </c>
      <c r="F9" s="3" t="s">
        <v>97</v>
      </c>
      <c r="G9" s="3" t="s">
        <v>59</v>
      </c>
      <c r="H9" s="3">
        <v>6</v>
      </c>
      <c r="I9" s="3" t="s">
        <v>102</v>
      </c>
      <c r="J9" s="3" t="str">
        <f t="shared" si="1"/>
        <v>G-6/A,B,C,D</v>
      </c>
      <c r="K9" s="4">
        <v>148.19999999999999</v>
      </c>
      <c r="L9" s="3" t="s">
        <v>89</v>
      </c>
    </row>
    <row r="10" spans="2:12" s="1" customFormat="1" ht="12.75" x14ac:dyDescent="0.25">
      <c r="B10" s="3">
        <v>8</v>
      </c>
      <c r="C10" s="3" t="s">
        <v>116</v>
      </c>
      <c r="D10" s="3">
        <v>20</v>
      </c>
      <c r="E10" s="3" t="str">
        <f t="shared" si="0"/>
        <v>C8A-20</v>
      </c>
      <c r="F10" s="3" t="s">
        <v>97</v>
      </c>
      <c r="G10" s="3" t="s">
        <v>59</v>
      </c>
      <c r="H10" s="3">
        <v>7</v>
      </c>
      <c r="I10" s="3" t="s">
        <v>102</v>
      </c>
      <c r="J10" s="3" t="str">
        <f t="shared" si="1"/>
        <v>G-7/A,B,C,D</v>
      </c>
      <c r="K10" s="4">
        <v>148.19999999999999</v>
      </c>
      <c r="L10" s="3" t="s">
        <v>92</v>
      </c>
    </row>
    <row r="11" spans="2:12" s="1" customFormat="1" ht="12.75" x14ac:dyDescent="0.25">
      <c r="B11" s="3">
        <v>9</v>
      </c>
      <c r="C11" s="3" t="s">
        <v>116</v>
      </c>
      <c r="D11" s="3">
        <v>33</v>
      </c>
      <c r="E11" s="3" t="str">
        <f t="shared" si="0"/>
        <v>C8A-33</v>
      </c>
      <c r="F11" s="3" t="s">
        <v>97</v>
      </c>
      <c r="G11" s="3" t="s">
        <v>59</v>
      </c>
      <c r="H11" s="3">
        <v>8</v>
      </c>
      <c r="I11" s="3" t="s">
        <v>102</v>
      </c>
      <c r="J11" s="3" t="str">
        <f t="shared" si="1"/>
        <v>G-8/A,B,C,D</v>
      </c>
      <c r="K11" s="4">
        <v>148.19999999999999</v>
      </c>
      <c r="L11" s="3" t="s">
        <v>92</v>
      </c>
    </row>
    <row r="12" spans="2:12" s="1" customFormat="1" ht="12.75" x14ac:dyDescent="0.25">
      <c r="B12" s="3">
        <v>10</v>
      </c>
      <c r="C12" s="3" t="s">
        <v>117</v>
      </c>
      <c r="D12" s="3">
        <v>18</v>
      </c>
      <c r="E12" s="3" t="str">
        <f t="shared" si="0"/>
        <v>D1-18</v>
      </c>
      <c r="F12" s="3" t="s">
        <v>97</v>
      </c>
      <c r="G12" s="3" t="s">
        <v>59</v>
      </c>
      <c r="H12" s="3">
        <v>9</v>
      </c>
      <c r="I12" s="3" t="s">
        <v>102</v>
      </c>
      <c r="J12" s="3" t="str">
        <f t="shared" si="1"/>
        <v>G-9/A,B,C,D</v>
      </c>
      <c r="K12" s="4">
        <v>148.19999999999999</v>
      </c>
      <c r="L12" s="3" t="s">
        <v>92</v>
      </c>
    </row>
    <row r="13" spans="2:12" s="1" customFormat="1" ht="12.75" x14ac:dyDescent="0.25">
      <c r="B13" s="3">
        <v>11</v>
      </c>
      <c r="C13" s="3" t="s">
        <v>117</v>
      </c>
      <c r="D13" s="3">
        <v>19</v>
      </c>
      <c r="E13" s="3" t="str">
        <f t="shared" si="0"/>
        <v>D1-19</v>
      </c>
      <c r="F13" s="3" t="s">
        <v>97</v>
      </c>
      <c r="G13" s="3" t="s">
        <v>59</v>
      </c>
      <c r="H13" s="3">
        <v>10</v>
      </c>
      <c r="I13" s="3" t="s">
        <v>102</v>
      </c>
      <c r="J13" s="3" t="str">
        <f t="shared" si="1"/>
        <v>G-10/A,B,C,D</v>
      </c>
      <c r="K13" s="4">
        <v>148.19999999999999</v>
      </c>
      <c r="L13" s="3" t="s">
        <v>92</v>
      </c>
    </row>
    <row r="14" spans="2:12" s="1" customFormat="1" ht="12.75" x14ac:dyDescent="0.25">
      <c r="B14" s="3">
        <v>12</v>
      </c>
      <c r="C14" s="3" t="s">
        <v>117</v>
      </c>
      <c r="D14" s="3">
        <v>20</v>
      </c>
      <c r="E14" s="3" t="str">
        <f t="shared" si="0"/>
        <v>D1-20</v>
      </c>
      <c r="F14" s="3" t="s">
        <v>97</v>
      </c>
      <c r="G14" s="3" t="s">
        <v>59</v>
      </c>
      <c r="H14" s="3">
        <v>11</v>
      </c>
      <c r="I14" s="3" t="s">
        <v>102</v>
      </c>
      <c r="J14" s="3" t="str">
        <f t="shared" si="1"/>
        <v>G-11/A,B,C,D</v>
      </c>
      <c r="K14" s="4">
        <v>148.19999999999999</v>
      </c>
      <c r="L14" s="3" t="s">
        <v>92</v>
      </c>
    </row>
    <row r="15" spans="2:12" s="1" customFormat="1" ht="12.75" x14ac:dyDescent="0.25">
      <c r="B15" s="3">
        <v>13</v>
      </c>
      <c r="C15" s="3" t="s">
        <v>117</v>
      </c>
      <c r="D15" s="3">
        <v>21</v>
      </c>
      <c r="E15" s="3" t="str">
        <f t="shared" si="0"/>
        <v>D1-21</v>
      </c>
      <c r="F15" s="3" t="s">
        <v>97</v>
      </c>
      <c r="G15" s="3" t="s">
        <v>59</v>
      </c>
      <c r="H15" s="3">
        <v>12</v>
      </c>
      <c r="I15" s="3" t="s">
        <v>102</v>
      </c>
      <c r="J15" s="3" t="str">
        <f>G15&amp;"-"&amp;H15&amp;"/"&amp;I15</f>
        <v>G-12/A,B,C,D</v>
      </c>
      <c r="K15" s="4">
        <v>148.19999999999999</v>
      </c>
      <c r="L15" s="3" t="s">
        <v>92</v>
      </c>
    </row>
    <row r="16" spans="2:12" s="1" customFormat="1" ht="12.75" x14ac:dyDescent="0.25">
      <c r="B16" s="3">
        <v>14</v>
      </c>
      <c r="C16" s="3" t="s">
        <v>118</v>
      </c>
      <c r="D16" s="3">
        <v>1</v>
      </c>
      <c r="E16" s="3" t="str">
        <f t="shared" si="0"/>
        <v>D6-1</v>
      </c>
      <c r="F16" s="3" t="s">
        <v>97</v>
      </c>
      <c r="G16" s="3" t="s">
        <v>59</v>
      </c>
      <c r="H16" s="3">
        <v>13</v>
      </c>
      <c r="I16" s="3" t="s">
        <v>102</v>
      </c>
      <c r="J16" s="3" t="str">
        <f>G16&amp;"-"&amp;H16&amp;"/"&amp;I16</f>
        <v>G-13/A,B,C,D</v>
      </c>
      <c r="K16" s="4">
        <v>148.19999999999999</v>
      </c>
      <c r="L16" s="3" t="s">
        <v>90</v>
      </c>
    </row>
    <row r="17" spans="2:12" s="1" customFormat="1" ht="12.75" x14ac:dyDescent="0.25">
      <c r="B17" s="3">
        <v>15</v>
      </c>
      <c r="C17" s="3" t="s">
        <v>118</v>
      </c>
      <c r="D17" s="3">
        <v>2</v>
      </c>
      <c r="E17" s="3" t="str">
        <f t="shared" si="0"/>
        <v>D6-2</v>
      </c>
      <c r="F17" s="3" t="s">
        <v>97</v>
      </c>
      <c r="G17" s="3" t="s">
        <v>59</v>
      </c>
      <c r="H17" s="3">
        <v>14</v>
      </c>
      <c r="I17" s="3" t="s">
        <v>102</v>
      </c>
      <c r="J17" s="3" t="str">
        <f t="shared" ref="J17:J31" si="4">G17&amp;"-"&amp;H17&amp;"/"&amp;I17</f>
        <v>G-14/A,B,C,D</v>
      </c>
      <c r="K17" s="4">
        <v>148.19999999999999</v>
      </c>
      <c r="L17" s="3" t="s">
        <v>90</v>
      </c>
    </row>
    <row r="18" spans="2:12" s="1" customFormat="1" ht="12.75" x14ac:dyDescent="0.25">
      <c r="B18" s="3">
        <v>16</v>
      </c>
      <c r="C18" s="3" t="s">
        <v>118</v>
      </c>
      <c r="D18" s="3">
        <v>3</v>
      </c>
      <c r="E18" s="3" t="str">
        <f t="shared" si="0"/>
        <v>D6-3</v>
      </c>
      <c r="F18" s="3" t="s">
        <v>97</v>
      </c>
      <c r="G18" s="3" t="s">
        <v>59</v>
      </c>
      <c r="H18" s="3">
        <v>15</v>
      </c>
      <c r="I18" s="3" t="s">
        <v>102</v>
      </c>
      <c r="J18" s="3" t="str">
        <f t="shared" si="4"/>
        <v>G-15/A,B,C,D</v>
      </c>
      <c r="K18" s="4">
        <v>148.19999999999999</v>
      </c>
      <c r="L18" s="3" t="s">
        <v>90</v>
      </c>
    </row>
    <row r="19" spans="2:12" s="1" customFormat="1" ht="12.75" x14ac:dyDescent="0.25">
      <c r="B19" s="3">
        <v>17</v>
      </c>
      <c r="C19" s="3" t="s">
        <v>118</v>
      </c>
      <c r="D19" s="3">
        <v>4</v>
      </c>
      <c r="E19" s="3" t="str">
        <f t="shared" si="0"/>
        <v>D6-4</v>
      </c>
      <c r="F19" s="3" t="s">
        <v>97</v>
      </c>
      <c r="G19" s="3" t="s">
        <v>59</v>
      </c>
      <c r="H19" s="3">
        <v>16</v>
      </c>
      <c r="I19" s="3" t="s">
        <v>102</v>
      </c>
      <c r="J19" s="3" t="str">
        <f t="shared" si="4"/>
        <v>G-16/A,B,C,D</v>
      </c>
      <c r="K19" s="4">
        <v>148.19999999999999</v>
      </c>
      <c r="L19" s="3" t="s">
        <v>90</v>
      </c>
    </row>
    <row r="20" spans="2:12" s="1" customFormat="1" ht="12.75" x14ac:dyDescent="0.25">
      <c r="B20" s="3">
        <v>18</v>
      </c>
      <c r="C20" s="3" t="s">
        <v>119</v>
      </c>
      <c r="D20" s="3">
        <v>1</v>
      </c>
      <c r="E20" s="3" t="str">
        <f t="shared" si="0"/>
        <v>D7-1</v>
      </c>
      <c r="F20" s="3" t="s">
        <v>97</v>
      </c>
      <c r="G20" s="3" t="s">
        <v>59</v>
      </c>
      <c r="H20" s="3">
        <v>17</v>
      </c>
      <c r="I20" s="3" t="s">
        <v>102</v>
      </c>
      <c r="J20" s="3" t="str">
        <f t="shared" si="4"/>
        <v>G-17/A,B,C,D</v>
      </c>
      <c r="K20" s="4">
        <v>148.19999999999999</v>
      </c>
      <c r="L20" s="3" t="s">
        <v>90</v>
      </c>
    </row>
    <row r="21" spans="2:12" s="1" customFormat="1" ht="12.75" x14ac:dyDescent="0.25">
      <c r="B21" s="3">
        <v>19</v>
      </c>
      <c r="C21" s="3" t="s">
        <v>119</v>
      </c>
      <c r="D21" s="3">
        <v>2</v>
      </c>
      <c r="E21" s="3" t="str">
        <f t="shared" si="0"/>
        <v>D7-2</v>
      </c>
      <c r="F21" s="3" t="s">
        <v>97</v>
      </c>
      <c r="G21" s="3" t="s">
        <v>59</v>
      </c>
      <c r="H21" s="3">
        <v>18</v>
      </c>
      <c r="I21" s="3" t="s">
        <v>102</v>
      </c>
      <c r="J21" s="3" t="str">
        <f t="shared" si="4"/>
        <v>G-18/A,B,C,D</v>
      </c>
      <c r="K21" s="4">
        <v>148.19999999999999</v>
      </c>
      <c r="L21" s="3" t="s">
        <v>90</v>
      </c>
    </row>
    <row r="22" spans="2:12" s="1" customFormat="1" ht="12.75" x14ac:dyDescent="0.25">
      <c r="B22" s="3">
        <v>20</v>
      </c>
      <c r="C22" s="3" t="s">
        <v>119</v>
      </c>
      <c r="D22" s="3">
        <v>3</v>
      </c>
      <c r="E22" s="3" t="str">
        <f t="shared" si="0"/>
        <v>D7-3</v>
      </c>
      <c r="F22" s="3" t="s">
        <v>97</v>
      </c>
      <c r="G22" s="3" t="s">
        <v>60</v>
      </c>
      <c r="H22" s="3">
        <v>19</v>
      </c>
      <c r="I22" s="3" t="s">
        <v>102</v>
      </c>
      <c r="J22" s="3" t="str">
        <f t="shared" si="4"/>
        <v>H-19/A,B,C,D</v>
      </c>
      <c r="K22" s="4">
        <v>148.19999999999999</v>
      </c>
      <c r="L22" s="3" t="s">
        <v>91</v>
      </c>
    </row>
    <row r="23" spans="2:12" s="1" customFormat="1" ht="12.75" x14ac:dyDescent="0.25">
      <c r="B23" s="3">
        <v>21</v>
      </c>
      <c r="C23" s="3" t="s">
        <v>120</v>
      </c>
      <c r="D23" s="3">
        <v>20</v>
      </c>
      <c r="E23" s="3" t="str">
        <f t="shared" si="0"/>
        <v>D8-20</v>
      </c>
      <c r="F23" s="3" t="s">
        <v>97</v>
      </c>
      <c r="G23" s="3" t="s">
        <v>60</v>
      </c>
      <c r="H23" s="3">
        <v>18</v>
      </c>
      <c r="I23" s="3" t="s">
        <v>102</v>
      </c>
      <c r="J23" s="3" t="str">
        <f t="shared" si="4"/>
        <v>H-18/A,B,C,D</v>
      </c>
      <c r="K23" s="4">
        <v>148.19999999999999</v>
      </c>
      <c r="L23" s="3" t="s">
        <v>91</v>
      </c>
    </row>
    <row r="24" spans="2:12" s="1" customFormat="1" ht="12.75" x14ac:dyDescent="0.25">
      <c r="B24" s="3">
        <v>22</v>
      </c>
      <c r="C24" s="3" t="s">
        <v>120</v>
      </c>
      <c r="D24" s="3">
        <v>23</v>
      </c>
      <c r="E24" s="3" t="str">
        <f t="shared" si="0"/>
        <v>D8-23</v>
      </c>
      <c r="F24" s="3" t="s">
        <v>97</v>
      </c>
      <c r="G24" s="3" t="s">
        <v>60</v>
      </c>
      <c r="H24" s="3">
        <v>17</v>
      </c>
      <c r="I24" s="3" t="s">
        <v>102</v>
      </c>
      <c r="J24" s="3" t="str">
        <f t="shared" si="4"/>
        <v>H-17/A,B,C,D</v>
      </c>
      <c r="K24" s="4">
        <v>148.19999999999999</v>
      </c>
      <c r="L24" s="3" t="s">
        <v>91</v>
      </c>
    </row>
    <row r="25" spans="2:12" s="1" customFormat="1" ht="12.75" x14ac:dyDescent="0.25">
      <c r="B25" s="3">
        <v>23</v>
      </c>
      <c r="C25" s="3" t="s">
        <v>120</v>
      </c>
      <c r="D25" s="3">
        <v>24</v>
      </c>
      <c r="E25" s="3" t="str">
        <f t="shared" si="0"/>
        <v>D8-24</v>
      </c>
      <c r="F25" s="3" t="s">
        <v>97</v>
      </c>
      <c r="G25" s="3" t="s">
        <v>60</v>
      </c>
      <c r="H25" s="3">
        <v>16</v>
      </c>
      <c r="I25" s="3" t="s">
        <v>102</v>
      </c>
      <c r="J25" s="3" t="str">
        <f t="shared" si="4"/>
        <v>H-16/A,B,C,D</v>
      </c>
      <c r="K25" s="4">
        <v>148.19999999999999</v>
      </c>
      <c r="L25" s="3" t="s">
        <v>91</v>
      </c>
    </row>
    <row r="26" spans="2:12" s="1" customFormat="1" ht="12.75" x14ac:dyDescent="0.25">
      <c r="B26" s="3">
        <v>24</v>
      </c>
      <c r="C26" s="3" t="s">
        <v>121</v>
      </c>
      <c r="D26" s="3">
        <v>22</v>
      </c>
      <c r="E26" s="3" t="str">
        <f t="shared" si="0"/>
        <v>E1-22</v>
      </c>
      <c r="F26" s="3" t="s">
        <v>97</v>
      </c>
      <c r="G26" s="3" t="s">
        <v>60</v>
      </c>
      <c r="H26" s="3">
        <v>15</v>
      </c>
      <c r="I26" s="3" t="s">
        <v>102</v>
      </c>
      <c r="J26" s="3" t="str">
        <f t="shared" si="4"/>
        <v>H-15/A,B,C,D</v>
      </c>
      <c r="K26" s="4">
        <v>148.19999999999999</v>
      </c>
      <c r="L26" s="3" t="s">
        <v>91</v>
      </c>
    </row>
    <row r="27" spans="2:12" s="1" customFormat="1" ht="12.75" x14ac:dyDescent="0.25">
      <c r="B27" s="3">
        <v>25</v>
      </c>
      <c r="C27" s="3" t="s">
        <v>122</v>
      </c>
      <c r="D27" s="3">
        <v>1</v>
      </c>
      <c r="E27" s="3" t="str">
        <f t="shared" si="0"/>
        <v>NA-1</v>
      </c>
      <c r="F27" s="3" t="s">
        <v>97</v>
      </c>
      <c r="G27" s="3" t="s">
        <v>60</v>
      </c>
      <c r="H27" s="3">
        <v>14</v>
      </c>
      <c r="I27" s="3" t="s">
        <v>102</v>
      </c>
      <c r="J27" s="3" t="str">
        <f t="shared" si="4"/>
        <v>H-14/A,B,C,D</v>
      </c>
      <c r="K27" s="4">
        <v>148.19999999999999</v>
      </c>
      <c r="L27" s="3" t="s">
        <v>91</v>
      </c>
    </row>
    <row r="28" spans="2:12" s="1" customFormat="1" ht="12.75" x14ac:dyDescent="0.25">
      <c r="B28" s="3">
        <v>26</v>
      </c>
      <c r="C28" s="3" t="s">
        <v>122</v>
      </c>
      <c r="D28" s="3">
        <v>2</v>
      </c>
      <c r="E28" s="3" t="str">
        <f t="shared" si="0"/>
        <v>NA-2</v>
      </c>
      <c r="F28" s="3" t="s">
        <v>97</v>
      </c>
      <c r="G28" s="3" t="s">
        <v>60</v>
      </c>
      <c r="H28" s="3">
        <v>13</v>
      </c>
      <c r="I28" s="3" t="s">
        <v>102</v>
      </c>
      <c r="J28" s="3" t="str">
        <f t="shared" si="4"/>
        <v>H-13/A,B,C,D</v>
      </c>
      <c r="K28" s="4">
        <v>148.19999999999999</v>
      </c>
      <c r="L28" s="3" t="s">
        <v>93</v>
      </c>
    </row>
    <row r="29" spans="2:12" s="1" customFormat="1" ht="12.75" x14ac:dyDescent="0.25">
      <c r="B29" s="3">
        <v>27</v>
      </c>
      <c r="C29" s="3" t="s">
        <v>123</v>
      </c>
      <c r="D29" s="3">
        <v>21</v>
      </c>
      <c r="E29" s="3" t="str">
        <f t="shared" si="0"/>
        <v>WA-21</v>
      </c>
      <c r="F29" s="3" t="s">
        <v>97</v>
      </c>
      <c r="G29" s="3" t="s">
        <v>60</v>
      </c>
      <c r="H29" s="3">
        <v>12</v>
      </c>
      <c r="I29" s="3" t="s">
        <v>102</v>
      </c>
      <c r="J29" s="3" t="str">
        <f t="shared" si="4"/>
        <v>H-12/A,B,C,D</v>
      </c>
      <c r="K29" s="4">
        <v>148.19999999999999</v>
      </c>
      <c r="L29" s="3" t="s">
        <v>93</v>
      </c>
    </row>
    <row r="30" spans="2:12" s="1" customFormat="1" ht="12.75" x14ac:dyDescent="0.25">
      <c r="B30" s="3">
        <v>28</v>
      </c>
      <c r="C30" s="3" t="s">
        <v>123</v>
      </c>
      <c r="D30" s="3">
        <v>41</v>
      </c>
      <c r="E30" s="3" t="str">
        <f t="shared" si="0"/>
        <v>WA-41</v>
      </c>
      <c r="F30" s="3" t="s">
        <v>97</v>
      </c>
      <c r="G30" s="3" t="s">
        <v>60</v>
      </c>
      <c r="H30" s="3">
        <v>11</v>
      </c>
      <c r="I30" s="3" t="s">
        <v>102</v>
      </c>
      <c r="J30" s="3" t="str">
        <f t="shared" si="4"/>
        <v>H-11/A,B,C,D</v>
      </c>
      <c r="K30" s="4">
        <v>148.19999999999999</v>
      </c>
      <c r="L30" s="3" t="s">
        <v>93</v>
      </c>
    </row>
    <row r="31" spans="2:12" s="1" customFormat="1" ht="12.75" x14ac:dyDescent="0.25">
      <c r="B31" s="3">
        <v>29</v>
      </c>
      <c r="C31" s="3" t="s">
        <v>123</v>
      </c>
      <c r="D31" s="3">
        <v>42</v>
      </c>
      <c r="E31" s="3" t="str">
        <f t="shared" si="0"/>
        <v>WA-42</v>
      </c>
      <c r="F31" s="3" t="s">
        <v>97</v>
      </c>
      <c r="G31" s="3" t="s">
        <v>60</v>
      </c>
      <c r="H31" s="3">
        <v>10</v>
      </c>
      <c r="I31" s="3" t="s">
        <v>102</v>
      </c>
      <c r="J31" s="3" t="str">
        <f t="shared" si="4"/>
        <v>H-10/A,B,C,D</v>
      </c>
      <c r="K31" s="4">
        <v>148.19999999999999</v>
      </c>
      <c r="L31" s="3" t="s">
        <v>93</v>
      </c>
    </row>
    <row r="32" spans="2:12" s="1" customFormat="1" ht="12.75" x14ac:dyDescent="0.25">
      <c r="B32" s="5"/>
      <c r="C32" s="5"/>
      <c r="D32" s="5"/>
      <c r="E32" s="5"/>
      <c r="F32" s="5"/>
      <c r="G32" s="5"/>
      <c r="H32" s="5"/>
      <c r="I32" s="5"/>
      <c r="J32" s="5"/>
      <c r="K32" s="6">
        <f>SUM(K3:K31)</f>
        <v>4297.7999999999975</v>
      </c>
      <c r="L32" s="5"/>
    </row>
    <row r="33" s="1" customFormat="1" ht="12.75" x14ac:dyDescent="0.25"/>
    <row r="34" s="1" customFormat="1" ht="12.75" x14ac:dyDescent="0.25"/>
    <row r="35" s="1" customFormat="1" ht="12.75" x14ac:dyDescent="0.25"/>
    <row r="36" s="1" customFormat="1" ht="12.75" x14ac:dyDescent="0.25"/>
    <row r="37" s="1" customFormat="1" ht="12.75" x14ac:dyDescent="0.25"/>
    <row r="38" s="1" customFormat="1" ht="12.75" x14ac:dyDescent="0.25"/>
    <row r="39" s="1" customFormat="1" ht="12.75" x14ac:dyDescent="0.25"/>
    <row r="40" s="1" customFormat="1" ht="12.75" x14ac:dyDescent="0.25"/>
    <row r="41" s="1" customFormat="1" ht="12.75" x14ac:dyDescent="0.25"/>
    <row r="42" s="1" customFormat="1" ht="12.75" x14ac:dyDescent="0.25"/>
    <row r="43" s="1" customFormat="1" ht="12.75" x14ac:dyDescent="0.25"/>
    <row r="44" s="1" customFormat="1" ht="12.75" x14ac:dyDescent="0.25"/>
    <row r="45" s="1" customFormat="1" ht="12.75" x14ac:dyDescent="0.25"/>
    <row r="46" s="1" customFormat="1" ht="12.75" x14ac:dyDescent="0.25"/>
    <row r="47" s="1" customFormat="1" ht="12.75" x14ac:dyDescent="0.25"/>
    <row r="48" s="1" customFormat="1" ht="12.75" x14ac:dyDescent="0.25"/>
    <row r="49" s="1" customFormat="1" ht="12.75" x14ac:dyDescent="0.25"/>
    <row r="50" s="1" customFormat="1" ht="12.75" x14ac:dyDescent="0.25"/>
    <row r="51" s="1" customFormat="1" ht="12.75" x14ac:dyDescent="0.25"/>
    <row r="52" s="1" customFormat="1" ht="12.75" x14ac:dyDescent="0.25"/>
    <row r="53" s="1" customFormat="1" ht="12.75" x14ac:dyDescent="0.25"/>
    <row r="54" s="1" customFormat="1" ht="12.75" x14ac:dyDescent="0.25"/>
    <row r="55" s="1" customFormat="1" ht="12.75" x14ac:dyDescent="0.25"/>
    <row r="56" s="1" customFormat="1" ht="12.75" x14ac:dyDescent="0.25"/>
    <row r="57" s="1" customFormat="1" ht="12.75" x14ac:dyDescent="0.25"/>
    <row r="58" s="1" customFormat="1" ht="12.75" x14ac:dyDescent="0.25"/>
    <row r="59" s="1" customFormat="1" ht="12.75" x14ac:dyDescent="0.25"/>
    <row r="60" s="1" customFormat="1" ht="12.75" x14ac:dyDescent="0.25"/>
    <row r="61" s="1" customFormat="1" ht="12.75" x14ac:dyDescent="0.25"/>
    <row r="62" s="1" customFormat="1" ht="12.75" x14ac:dyDescent="0.25"/>
    <row r="63" s="1" customFormat="1" ht="12.75" x14ac:dyDescent="0.25"/>
    <row r="64" s="1" customFormat="1" ht="12.75" x14ac:dyDescent="0.25"/>
    <row r="65" s="1" customFormat="1" ht="12.75" x14ac:dyDescent="0.25"/>
    <row r="66" s="1" customFormat="1" ht="12.75" x14ac:dyDescent="0.25"/>
    <row r="67" s="1" customFormat="1" ht="12.75" x14ac:dyDescent="0.25"/>
    <row r="68" s="1" customFormat="1" ht="12.75" x14ac:dyDescent="0.25"/>
    <row r="69" s="1" customFormat="1" ht="12.75" x14ac:dyDescent="0.25"/>
    <row r="70" s="1" customFormat="1" ht="12.75" x14ac:dyDescent="0.25"/>
    <row r="71" s="1" customFormat="1" ht="12.75" x14ac:dyDescent="0.25"/>
    <row r="72" s="1" customFormat="1" ht="12.75" x14ac:dyDescent="0.25"/>
    <row r="73" s="1" customFormat="1" ht="12.75" x14ac:dyDescent="0.25"/>
    <row r="74" s="1" customFormat="1" ht="12.75" x14ac:dyDescent="0.25"/>
    <row r="75" s="1" customFormat="1" ht="12.75" x14ac:dyDescent="0.25"/>
    <row r="76" s="1" customFormat="1" ht="12.75" x14ac:dyDescent="0.25"/>
    <row r="77" s="1" customFormat="1" ht="12.75" x14ac:dyDescent="0.25"/>
    <row r="78" s="1" customFormat="1" ht="12.75" x14ac:dyDescent="0.25"/>
    <row r="79" s="1" customFormat="1" ht="12.75" x14ac:dyDescent="0.25"/>
    <row r="80" s="1" customFormat="1" ht="12.75" x14ac:dyDescent="0.25"/>
    <row r="81" s="1" customFormat="1" ht="12.75" x14ac:dyDescent="0.25"/>
    <row r="82" s="1" customFormat="1" ht="12.75" x14ac:dyDescent="0.25"/>
    <row r="83" s="1" customFormat="1" ht="12.75" x14ac:dyDescent="0.25"/>
  </sheetData>
  <mergeCells count="1">
    <mergeCell ref="B1:L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88"/>
  <sheetViews>
    <sheetView tabSelected="1" workbookViewId="0">
      <selection activeCell="K13" sqref="K13"/>
    </sheetView>
  </sheetViews>
  <sheetFormatPr defaultRowHeight="15" x14ac:dyDescent="0.25"/>
  <cols>
    <col min="1" max="1" width="2" style="72" customWidth="1"/>
    <col min="2" max="2" width="6" style="72" bestFit="1" customWidth="1"/>
    <col min="3" max="3" width="10.7109375" style="72" customWidth="1"/>
    <col min="4" max="4" width="6.85546875" style="72" customWidth="1"/>
    <col min="5" max="5" width="8.42578125" style="72" customWidth="1"/>
    <col min="6" max="6" width="10.42578125" style="72" customWidth="1"/>
    <col min="7" max="7" width="11.140625" style="72" customWidth="1"/>
    <col min="8" max="10" width="9.85546875" style="72" customWidth="1"/>
    <col min="11" max="14" width="11.5703125" style="72" customWidth="1"/>
    <col min="15" max="19" width="12.42578125" style="72" customWidth="1"/>
    <col min="20" max="20" width="44.42578125" style="72" hidden="1" customWidth="1"/>
    <col min="21" max="16384" width="9.140625" style="72"/>
  </cols>
  <sheetData>
    <row r="2" spans="2:23" ht="23.25" x14ac:dyDescent="0.35">
      <c r="B2" s="82" t="s">
        <v>142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2:23" ht="15.75" thickBot="1" x14ac:dyDescent="0.3"/>
    <row r="4" spans="2:23" hidden="1" x14ac:dyDescent="0.25"/>
    <row r="5" spans="2:23" ht="15.75" thickBot="1" x14ac:dyDescent="0.3">
      <c r="B5" s="83" t="s">
        <v>141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</row>
    <row r="6" spans="2:23" s="73" customFormat="1" ht="45" customHeight="1" thickBot="1" x14ac:dyDescent="0.3">
      <c r="B6" s="83" t="s">
        <v>40</v>
      </c>
      <c r="C6" s="83" t="s">
        <v>1</v>
      </c>
      <c r="D6" s="83" t="s">
        <v>8</v>
      </c>
      <c r="E6" s="83" t="s">
        <v>95</v>
      </c>
      <c r="F6" s="83" t="s">
        <v>7</v>
      </c>
      <c r="G6" s="83"/>
      <c r="H6" s="83" t="s">
        <v>138</v>
      </c>
      <c r="I6" s="83"/>
      <c r="J6" s="83" t="s">
        <v>124</v>
      </c>
      <c r="K6" s="83"/>
      <c r="L6" s="83" t="s">
        <v>136</v>
      </c>
      <c r="M6" s="83"/>
      <c r="N6" s="83" t="s">
        <v>137</v>
      </c>
      <c r="O6" s="83"/>
      <c r="P6" s="83" t="str">
        <f>UPPER("Built Up AREA")</f>
        <v>BUILT UP AREA</v>
      </c>
      <c r="Q6" s="83"/>
      <c r="R6" s="83" t="s">
        <v>125</v>
      </c>
      <c r="S6" s="83"/>
      <c r="T6" s="83" t="s">
        <v>94</v>
      </c>
    </row>
    <row r="7" spans="2:23" s="73" customFormat="1" ht="15.75" thickBot="1" x14ac:dyDescent="0.3">
      <c r="B7" s="83"/>
      <c r="C7" s="83"/>
      <c r="D7" s="83"/>
      <c r="E7" s="83"/>
      <c r="F7" s="84" t="s">
        <v>3</v>
      </c>
      <c r="G7" s="84" t="s">
        <v>139</v>
      </c>
      <c r="H7" s="84" t="s">
        <v>3</v>
      </c>
      <c r="I7" s="84" t="s">
        <v>139</v>
      </c>
      <c r="J7" s="84" t="s">
        <v>3</v>
      </c>
      <c r="K7" s="84" t="s">
        <v>139</v>
      </c>
      <c r="L7" s="84" t="s">
        <v>3</v>
      </c>
      <c r="M7" s="84" t="s">
        <v>139</v>
      </c>
      <c r="N7" s="84" t="s">
        <v>3</v>
      </c>
      <c r="O7" s="84" t="s">
        <v>139</v>
      </c>
      <c r="P7" s="84" t="s">
        <v>3</v>
      </c>
      <c r="Q7" s="84" t="s">
        <v>139</v>
      </c>
      <c r="R7" s="84" t="s">
        <v>3</v>
      </c>
      <c r="S7" s="84" t="s">
        <v>139</v>
      </c>
      <c r="T7" s="83"/>
      <c r="V7" s="72">
        <v>10.7639</v>
      </c>
    </row>
    <row r="8" spans="2:23" s="73" customFormat="1" ht="12.75" customHeight="1" thickBot="1" x14ac:dyDescent="0.3">
      <c r="B8" s="88">
        <v>1</v>
      </c>
      <c r="C8" s="88" t="s">
        <v>110</v>
      </c>
      <c r="D8" s="88">
        <v>2</v>
      </c>
      <c r="E8" s="88" t="str">
        <f>C8&amp;"-"&amp;D8</f>
        <v>A5-2</v>
      </c>
      <c r="F8" s="89">
        <v>450</v>
      </c>
      <c r="G8" s="89">
        <f>$V$7*F8</f>
        <v>4843.7550000000001</v>
      </c>
      <c r="H8" s="89">
        <v>270</v>
      </c>
      <c r="I8" s="89">
        <f>H8*$V$7</f>
        <v>2906.2529999999997</v>
      </c>
      <c r="J8" s="89">
        <v>266.45999999999998</v>
      </c>
      <c r="K8" s="89">
        <f>$V$7*J8</f>
        <v>2868.1487939999997</v>
      </c>
      <c r="L8" s="89">
        <v>1080</v>
      </c>
      <c r="M8" s="89">
        <f>L8*$V$7</f>
        <v>11625.011999999999</v>
      </c>
      <c r="N8" s="89">
        <v>1079.04</v>
      </c>
      <c r="O8" s="89">
        <f>N8*$V$7</f>
        <v>11614.678656</v>
      </c>
      <c r="P8" s="89">
        <v>1802.3</v>
      </c>
      <c r="Q8" s="89">
        <f>P8*$V$7</f>
        <v>19399.776969999999</v>
      </c>
      <c r="R8" s="89">
        <f>P8-N8</f>
        <v>723.26</v>
      </c>
      <c r="S8" s="89">
        <f>R8*$V$7</f>
        <v>7785.0983139999998</v>
      </c>
      <c r="T8" s="92" t="s">
        <v>126</v>
      </c>
    </row>
    <row r="9" spans="2:23" s="73" customFormat="1" ht="14.25" thickTop="1" thickBot="1" x14ac:dyDescent="0.3">
      <c r="B9" s="88">
        <v>2</v>
      </c>
      <c r="C9" s="88" t="s">
        <v>111</v>
      </c>
      <c r="D9" s="88">
        <v>15</v>
      </c>
      <c r="E9" s="88" t="str">
        <f t="shared" ref="E9:E36" si="0">C9&amp;"-"&amp;D9</f>
        <v>B5-15</v>
      </c>
      <c r="F9" s="89">
        <v>579.74</v>
      </c>
      <c r="G9" s="89">
        <f>$V$7*F9</f>
        <v>6240.2633859999996</v>
      </c>
      <c r="H9" s="89">
        <v>347.84</v>
      </c>
      <c r="I9" s="89">
        <f>H9*$V$7</f>
        <v>3744.1149759999994</v>
      </c>
      <c r="J9" s="89">
        <v>347.68</v>
      </c>
      <c r="K9" s="89">
        <f>$V$7*J9</f>
        <v>3742.3927519999997</v>
      </c>
      <c r="L9" s="89">
        <v>1391.38</v>
      </c>
      <c r="M9" s="89">
        <f>L9*$V$7</f>
        <v>14976.675182000001</v>
      </c>
      <c r="N9" s="89">
        <v>1388.39</v>
      </c>
      <c r="O9" s="89">
        <f>N9*$V$7</f>
        <v>14944.491121000001</v>
      </c>
      <c r="P9" s="89">
        <v>2412.66</v>
      </c>
      <c r="Q9" s="89">
        <f>P9*$V$7</f>
        <v>25969.630973999996</v>
      </c>
      <c r="R9" s="89">
        <f>P9-N9</f>
        <v>1024.2699999999998</v>
      </c>
      <c r="S9" s="89">
        <f>R9*$V$7</f>
        <v>11025.139852999997</v>
      </c>
      <c r="T9" s="86" t="s">
        <v>126</v>
      </c>
    </row>
    <row r="10" spans="2:23" s="73" customFormat="1" ht="14.25" thickTop="1" thickBot="1" x14ac:dyDescent="0.3">
      <c r="B10" s="88">
        <v>3</v>
      </c>
      <c r="C10" s="88" t="s">
        <v>112</v>
      </c>
      <c r="D10" s="88">
        <v>1</v>
      </c>
      <c r="E10" s="88" t="str">
        <f t="shared" si="0"/>
        <v>C1-1</v>
      </c>
      <c r="F10" s="89">
        <v>510.88</v>
      </c>
      <c r="G10" s="89">
        <f>$V$7*F10</f>
        <v>5499.061232</v>
      </c>
      <c r="H10" s="89">
        <v>306.52999999999997</v>
      </c>
      <c r="I10" s="89">
        <f>H10*$V$7</f>
        <v>3299.4582669999995</v>
      </c>
      <c r="J10" s="89">
        <v>302.64999999999998</v>
      </c>
      <c r="K10" s="89">
        <f>$V$7*J10</f>
        <v>3257.6943349999997</v>
      </c>
      <c r="L10" s="89">
        <v>1226.1099999999999</v>
      </c>
      <c r="M10" s="89">
        <f>L10*$V$7</f>
        <v>13197.725428999998</v>
      </c>
      <c r="N10" s="89">
        <v>1211.8</v>
      </c>
      <c r="O10" s="89">
        <f>N10*$V$7</f>
        <v>13043.694019999999</v>
      </c>
      <c r="P10" s="89">
        <v>2069.11</v>
      </c>
      <c r="Q10" s="89">
        <f>P10*$V$7</f>
        <v>22271.693128999999</v>
      </c>
      <c r="R10" s="89">
        <f>P10-N10</f>
        <v>857.31000000000017</v>
      </c>
      <c r="S10" s="89">
        <f>R10*$V$7</f>
        <v>9227.9991090000021</v>
      </c>
      <c r="T10" s="86" t="s">
        <v>127</v>
      </c>
    </row>
    <row r="11" spans="2:23" s="73" customFormat="1" ht="14.25" thickTop="1" thickBot="1" x14ac:dyDescent="0.3">
      <c r="B11" s="88">
        <v>4</v>
      </c>
      <c r="C11" s="88" t="s">
        <v>113</v>
      </c>
      <c r="D11" s="88">
        <v>6</v>
      </c>
      <c r="E11" s="88" t="str">
        <f t="shared" si="0"/>
        <v>C2-6</v>
      </c>
      <c r="F11" s="89">
        <v>512</v>
      </c>
      <c r="G11" s="89">
        <f>$V$7*F11</f>
        <v>5511.1167999999998</v>
      </c>
      <c r="H11" s="89">
        <v>307.2</v>
      </c>
      <c r="I11" s="89">
        <f>H11*$V$7</f>
        <v>3306.6700799999999</v>
      </c>
      <c r="J11" s="89">
        <v>304.86</v>
      </c>
      <c r="K11" s="89">
        <f>$V$7*J11</f>
        <v>3281.4825540000002</v>
      </c>
      <c r="L11" s="89">
        <v>1228.8</v>
      </c>
      <c r="M11" s="89">
        <f>L11*$V$7</f>
        <v>13226.680319999999</v>
      </c>
      <c r="N11" s="89">
        <v>1220.68</v>
      </c>
      <c r="O11" s="89">
        <f>N11*$V$7</f>
        <v>13139.277452</v>
      </c>
      <c r="P11" s="89">
        <v>2133.98</v>
      </c>
      <c r="Q11" s="89">
        <f>P11*$V$7</f>
        <v>22969.947322</v>
      </c>
      <c r="R11" s="89">
        <f>P11-N11</f>
        <v>913.3</v>
      </c>
      <c r="S11" s="89">
        <f>R11*$V$7</f>
        <v>9830.6698699999997</v>
      </c>
      <c r="T11" s="86" t="s">
        <v>126</v>
      </c>
    </row>
    <row r="12" spans="2:23" s="73" customFormat="1" ht="14.25" thickTop="1" thickBot="1" x14ac:dyDescent="0.3">
      <c r="B12" s="88">
        <v>5</v>
      </c>
      <c r="C12" s="88" t="s">
        <v>113</v>
      </c>
      <c r="D12" s="88">
        <v>9</v>
      </c>
      <c r="E12" s="88" t="str">
        <f t="shared" si="0"/>
        <v>C2-9</v>
      </c>
      <c r="F12" s="89">
        <v>512</v>
      </c>
      <c r="G12" s="89">
        <f>$V$7*F12</f>
        <v>5511.1167999999998</v>
      </c>
      <c r="H12" s="89">
        <v>307.2</v>
      </c>
      <c r="I12" s="89">
        <f>H12*$V$7</f>
        <v>3306.6700799999999</v>
      </c>
      <c r="J12" s="89">
        <v>305.26</v>
      </c>
      <c r="K12" s="89">
        <f>$V$7*J12</f>
        <v>3285.788114</v>
      </c>
      <c r="L12" s="89">
        <v>1228.8</v>
      </c>
      <c r="M12" s="89">
        <f>L12*$V$7</f>
        <v>13226.680319999999</v>
      </c>
      <c r="N12" s="89">
        <v>1222.24</v>
      </c>
      <c r="O12" s="89">
        <f>N12*$V$7</f>
        <v>13156.069136</v>
      </c>
      <c r="P12" s="89">
        <v>2143.48</v>
      </c>
      <c r="Q12" s="89">
        <f>P12*$V$7</f>
        <v>23072.204372</v>
      </c>
      <c r="R12" s="89">
        <f>P12-N12</f>
        <v>921.24</v>
      </c>
      <c r="S12" s="89">
        <f>R12*$V$7</f>
        <v>9916.1352360000001</v>
      </c>
      <c r="T12" s="86" t="s">
        <v>126</v>
      </c>
      <c r="W12" s="74"/>
    </row>
    <row r="13" spans="2:23" s="73" customFormat="1" ht="14.25" thickTop="1" thickBot="1" x14ac:dyDescent="0.3">
      <c r="B13" s="88">
        <v>6</v>
      </c>
      <c r="C13" s="88" t="s">
        <v>114</v>
      </c>
      <c r="D13" s="88">
        <v>8</v>
      </c>
      <c r="E13" s="88" t="str">
        <f t="shared" si="0"/>
        <v>C3-8</v>
      </c>
      <c r="F13" s="89">
        <v>512</v>
      </c>
      <c r="G13" s="89">
        <f>$V$7*F13</f>
        <v>5511.1167999999998</v>
      </c>
      <c r="H13" s="89">
        <v>307.2</v>
      </c>
      <c r="I13" s="89">
        <f>H13*$V$7</f>
        <v>3306.6700799999999</v>
      </c>
      <c r="J13" s="89">
        <v>304.86</v>
      </c>
      <c r="K13" s="89">
        <f>$V$7*J13</f>
        <v>3281.4825540000002</v>
      </c>
      <c r="L13" s="89">
        <v>1228.8</v>
      </c>
      <c r="M13" s="89">
        <f>L13*$V$7</f>
        <v>13226.680319999999</v>
      </c>
      <c r="N13" s="89">
        <v>1220.6400000000001</v>
      </c>
      <c r="O13" s="89">
        <f>N13*$V$7</f>
        <v>13138.846896000001</v>
      </c>
      <c r="P13" s="89">
        <v>2133.98</v>
      </c>
      <c r="Q13" s="89">
        <f>P13*$V$7</f>
        <v>22969.947322</v>
      </c>
      <c r="R13" s="89">
        <f t="shared" ref="R13:R36" si="1">P13-N13</f>
        <v>913.33999999999992</v>
      </c>
      <c r="S13" s="89">
        <f>R13*$V$7</f>
        <v>9831.1004259999991</v>
      </c>
      <c r="T13" s="86" t="s">
        <v>126</v>
      </c>
      <c r="W13" s="74"/>
    </row>
    <row r="14" spans="2:23" s="73" customFormat="1" ht="14.25" thickTop="1" thickBot="1" x14ac:dyDescent="0.3">
      <c r="B14" s="88">
        <v>7</v>
      </c>
      <c r="C14" s="88" t="s">
        <v>115</v>
      </c>
      <c r="D14" s="88">
        <v>15</v>
      </c>
      <c r="E14" s="88" t="str">
        <f t="shared" si="0"/>
        <v>C8-15</v>
      </c>
      <c r="F14" s="89">
        <v>210.88</v>
      </c>
      <c r="G14" s="89">
        <f>$V$7*F14</f>
        <v>2269.8912319999999</v>
      </c>
      <c r="H14" s="89">
        <v>139.18</v>
      </c>
      <c r="I14" s="89">
        <f>H14*$V$7</f>
        <v>1498.119602</v>
      </c>
      <c r="J14" s="89">
        <v>132.63</v>
      </c>
      <c r="K14" s="89">
        <f>$V$7*J14</f>
        <v>1427.616057</v>
      </c>
      <c r="L14" s="89">
        <v>556.73</v>
      </c>
      <c r="M14" s="89">
        <f>L14*$V$7</f>
        <v>5992.5860469999998</v>
      </c>
      <c r="N14" s="89">
        <v>554.53</v>
      </c>
      <c r="O14" s="89">
        <f>N14*$V$7</f>
        <v>5968.9054669999996</v>
      </c>
      <c r="P14" s="89">
        <v>815.38</v>
      </c>
      <c r="Q14" s="89">
        <f>P14*$V$7</f>
        <v>8776.6687819999988</v>
      </c>
      <c r="R14" s="89">
        <f t="shared" si="1"/>
        <v>260.85000000000002</v>
      </c>
      <c r="S14" s="89">
        <f>R14*$V$7</f>
        <v>2807.7633150000001</v>
      </c>
      <c r="T14" s="86" t="s">
        <v>126</v>
      </c>
      <c r="W14" s="74"/>
    </row>
    <row r="15" spans="2:23" s="73" customFormat="1" ht="14.25" thickTop="1" thickBot="1" x14ac:dyDescent="0.3">
      <c r="B15" s="88">
        <v>8</v>
      </c>
      <c r="C15" s="88" t="s">
        <v>116</v>
      </c>
      <c r="D15" s="88">
        <v>20</v>
      </c>
      <c r="E15" s="88" t="str">
        <f t="shared" si="0"/>
        <v>C8A-20</v>
      </c>
      <c r="F15" s="89">
        <v>187.89</v>
      </c>
      <c r="G15" s="89">
        <f>$V$7*F15</f>
        <v>2022.4291709999998</v>
      </c>
      <c r="H15" s="89">
        <v>124.01</v>
      </c>
      <c r="I15" s="89">
        <f>H15*$V$7</f>
        <v>1334.8312390000001</v>
      </c>
      <c r="J15" s="89">
        <v>118.34</v>
      </c>
      <c r="K15" s="89">
        <f>$V$7*J15</f>
        <v>1273.7999259999999</v>
      </c>
      <c r="L15" s="89">
        <v>496.03</v>
      </c>
      <c r="M15" s="89">
        <f>L15*$V$7</f>
        <v>5339.2173169999996</v>
      </c>
      <c r="N15" s="89">
        <v>495.74</v>
      </c>
      <c r="O15" s="89">
        <f>N15*$V$7</f>
        <v>5336.0957859999999</v>
      </c>
      <c r="P15" s="89">
        <v>728.97</v>
      </c>
      <c r="Q15" s="89">
        <f>P15*$V$7</f>
        <v>7846.5601829999996</v>
      </c>
      <c r="R15" s="89">
        <f t="shared" si="1"/>
        <v>233.23000000000002</v>
      </c>
      <c r="S15" s="89">
        <f>R15*$V$7</f>
        <v>2510.4643970000002</v>
      </c>
      <c r="T15" s="86" t="s">
        <v>126</v>
      </c>
      <c r="W15" s="74"/>
    </row>
    <row r="16" spans="2:23" s="73" customFormat="1" ht="14.25" thickTop="1" thickBot="1" x14ac:dyDescent="0.3">
      <c r="B16" s="88">
        <v>9</v>
      </c>
      <c r="C16" s="88" t="s">
        <v>116</v>
      </c>
      <c r="D16" s="88">
        <v>33</v>
      </c>
      <c r="E16" s="88" t="str">
        <f t="shared" si="0"/>
        <v>C8A-33</v>
      </c>
      <c r="F16" s="89">
        <v>196.88</v>
      </c>
      <c r="G16" s="89">
        <f>$V$7*F16</f>
        <v>2119.1966319999997</v>
      </c>
      <c r="H16" s="89">
        <v>129.94</v>
      </c>
      <c r="I16" s="89">
        <f>H16*$V$7</f>
        <v>1398.6611659999999</v>
      </c>
      <c r="J16" s="89">
        <v>124.9</v>
      </c>
      <c r="K16" s="89">
        <f>$V$7*J16</f>
        <v>1344.41111</v>
      </c>
      <c r="L16" s="89">
        <v>519.77</v>
      </c>
      <c r="M16" s="89">
        <f>L16*$V$7</f>
        <v>5594.7523029999993</v>
      </c>
      <c r="N16" s="89">
        <v>519.07000000000005</v>
      </c>
      <c r="O16" s="89">
        <f>N16*$V$7</f>
        <v>5587.2175729999999</v>
      </c>
      <c r="P16" s="89">
        <v>770.18</v>
      </c>
      <c r="Q16" s="89">
        <f>P16*$V$7</f>
        <v>8290.1405019999984</v>
      </c>
      <c r="R16" s="89">
        <f t="shared" si="1"/>
        <v>251.1099999999999</v>
      </c>
      <c r="S16" s="89">
        <f>R16*$V$7</f>
        <v>2702.9229289999989</v>
      </c>
      <c r="T16" s="86" t="s">
        <v>126</v>
      </c>
      <c r="W16" s="74"/>
    </row>
    <row r="17" spans="2:23" s="73" customFormat="1" ht="14.25" thickTop="1" thickBot="1" x14ac:dyDescent="0.3">
      <c r="B17" s="88">
        <v>10</v>
      </c>
      <c r="C17" s="88" t="s">
        <v>117</v>
      </c>
      <c r="D17" s="88">
        <v>18</v>
      </c>
      <c r="E17" s="88" t="str">
        <f t="shared" si="0"/>
        <v>D1-18</v>
      </c>
      <c r="F17" s="89">
        <v>450</v>
      </c>
      <c r="G17" s="89">
        <f>$V$7*F17</f>
        <v>4843.7550000000001</v>
      </c>
      <c r="H17" s="89">
        <v>270</v>
      </c>
      <c r="I17" s="89">
        <f>H17*$V$7</f>
        <v>2906.2529999999997</v>
      </c>
      <c r="J17" s="89">
        <v>266.45999999999998</v>
      </c>
      <c r="K17" s="89">
        <f>$V$7*J17</f>
        <v>2868.1487939999997</v>
      </c>
      <c r="L17" s="89">
        <v>1080</v>
      </c>
      <c r="M17" s="89">
        <f>L17*$V$7</f>
        <v>11625.011999999999</v>
      </c>
      <c r="N17" s="89">
        <v>1079.04</v>
      </c>
      <c r="O17" s="89">
        <f>N17*$V$7</f>
        <v>11614.678656</v>
      </c>
      <c r="P17" s="89">
        <v>1802.3</v>
      </c>
      <c r="Q17" s="89">
        <f>P17*$V$7</f>
        <v>19399.776969999999</v>
      </c>
      <c r="R17" s="89">
        <f t="shared" si="1"/>
        <v>723.26</v>
      </c>
      <c r="S17" s="89">
        <f>R17*$V$7</f>
        <v>7785.0983139999998</v>
      </c>
      <c r="T17" s="86" t="s">
        <v>128</v>
      </c>
      <c r="W17" s="74"/>
    </row>
    <row r="18" spans="2:23" s="73" customFormat="1" ht="14.25" thickTop="1" thickBot="1" x14ac:dyDescent="0.3">
      <c r="B18" s="88">
        <v>11</v>
      </c>
      <c r="C18" s="88" t="s">
        <v>117</v>
      </c>
      <c r="D18" s="88">
        <v>19</v>
      </c>
      <c r="E18" s="88" t="str">
        <f t="shared" si="0"/>
        <v>D1-19</v>
      </c>
      <c r="F18" s="89">
        <v>450</v>
      </c>
      <c r="G18" s="89">
        <f>$V$7*F18</f>
        <v>4843.7550000000001</v>
      </c>
      <c r="H18" s="89">
        <v>270</v>
      </c>
      <c r="I18" s="89">
        <f>H18*$V$7</f>
        <v>2906.2529999999997</v>
      </c>
      <c r="J18" s="89">
        <v>266.45999999999998</v>
      </c>
      <c r="K18" s="89">
        <f>$V$7*J18</f>
        <v>2868.1487939999997</v>
      </c>
      <c r="L18" s="89">
        <v>1080</v>
      </c>
      <c r="M18" s="89">
        <f>L18*$V$7</f>
        <v>11625.011999999999</v>
      </c>
      <c r="N18" s="89">
        <v>1079.04</v>
      </c>
      <c r="O18" s="89">
        <f>N18*$V$7</f>
        <v>11614.678656</v>
      </c>
      <c r="P18" s="89">
        <v>1802.3</v>
      </c>
      <c r="Q18" s="89">
        <f>P18*$V$7</f>
        <v>19399.776969999999</v>
      </c>
      <c r="R18" s="89">
        <f t="shared" si="1"/>
        <v>723.26</v>
      </c>
      <c r="S18" s="89">
        <f>R18*$V$7</f>
        <v>7785.0983139999998</v>
      </c>
      <c r="T18" s="86" t="s">
        <v>127</v>
      </c>
      <c r="W18" s="74"/>
    </row>
    <row r="19" spans="2:23" s="73" customFormat="1" ht="14.25" thickTop="1" thickBot="1" x14ac:dyDescent="0.3">
      <c r="B19" s="88">
        <v>12</v>
      </c>
      <c r="C19" s="88" t="s">
        <v>117</v>
      </c>
      <c r="D19" s="88">
        <v>20</v>
      </c>
      <c r="E19" s="88" t="str">
        <f t="shared" si="0"/>
        <v>D1-20</v>
      </c>
      <c r="F19" s="89">
        <v>450</v>
      </c>
      <c r="G19" s="89">
        <f>$V$7*F19</f>
        <v>4843.7550000000001</v>
      </c>
      <c r="H19" s="89">
        <v>270</v>
      </c>
      <c r="I19" s="89">
        <f>H19*$V$7</f>
        <v>2906.2529999999997</v>
      </c>
      <c r="J19" s="89">
        <v>266.45999999999998</v>
      </c>
      <c r="K19" s="89">
        <f>$V$7*J19</f>
        <v>2868.1487939999997</v>
      </c>
      <c r="L19" s="89">
        <v>1080</v>
      </c>
      <c r="M19" s="89">
        <f>L19*$V$7</f>
        <v>11625.011999999999</v>
      </c>
      <c r="N19" s="89">
        <v>1079.04</v>
      </c>
      <c r="O19" s="89">
        <f>N19*$V$7</f>
        <v>11614.678656</v>
      </c>
      <c r="P19" s="89">
        <v>1802.3</v>
      </c>
      <c r="Q19" s="89">
        <f>P19*$V$7</f>
        <v>19399.776969999999</v>
      </c>
      <c r="R19" s="89">
        <f t="shared" si="1"/>
        <v>723.26</v>
      </c>
      <c r="S19" s="89">
        <f>R19*$V$7</f>
        <v>7785.0983139999998</v>
      </c>
      <c r="T19" s="86" t="s">
        <v>127</v>
      </c>
      <c r="W19" s="74"/>
    </row>
    <row r="20" spans="2:23" s="73" customFormat="1" ht="14.25" thickTop="1" thickBot="1" x14ac:dyDescent="0.3">
      <c r="B20" s="88">
        <v>13</v>
      </c>
      <c r="C20" s="88" t="s">
        <v>117</v>
      </c>
      <c r="D20" s="88">
        <v>21</v>
      </c>
      <c r="E20" s="88" t="str">
        <f t="shared" si="0"/>
        <v>D1-21</v>
      </c>
      <c r="F20" s="89">
        <v>450</v>
      </c>
      <c r="G20" s="89">
        <f>$V$7*F20</f>
        <v>4843.7550000000001</v>
      </c>
      <c r="H20" s="89">
        <v>270</v>
      </c>
      <c r="I20" s="89">
        <f>H20*$V$7</f>
        <v>2906.2529999999997</v>
      </c>
      <c r="J20" s="89">
        <v>266.45999999999998</v>
      </c>
      <c r="K20" s="89">
        <f>$V$7*J20</f>
        <v>2868.1487939999997</v>
      </c>
      <c r="L20" s="89">
        <v>1080</v>
      </c>
      <c r="M20" s="89">
        <f>L20*$V$7</f>
        <v>11625.011999999999</v>
      </c>
      <c r="N20" s="89">
        <v>1079.04</v>
      </c>
      <c r="O20" s="89">
        <f>N20*$V$7</f>
        <v>11614.678656</v>
      </c>
      <c r="P20" s="89">
        <v>1802.3</v>
      </c>
      <c r="Q20" s="89">
        <f>P20*$V$7</f>
        <v>19399.776969999999</v>
      </c>
      <c r="R20" s="89">
        <f t="shared" ref="R20" si="2">P20-N20</f>
        <v>723.26</v>
      </c>
      <c r="S20" s="89">
        <f>R20*$V$7</f>
        <v>7785.0983139999998</v>
      </c>
      <c r="T20" s="86" t="s">
        <v>128</v>
      </c>
      <c r="W20" s="74"/>
    </row>
    <row r="21" spans="2:23" s="73" customFormat="1" ht="14.25" thickTop="1" thickBot="1" x14ac:dyDescent="0.3">
      <c r="B21" s="88">
        <v>14</v>
      </c>
      <c r="C21" s="88" t="s">
        <v>118</v>
      </c>
      <c r="D21" s="88">
        <v>1</v>
      </c>
      <c r="E21" s="88" t="str">
        <f t="shared" si="0"/>
        <v>D6-1</v>
      </c>
      <c r="F21" s="89">
        <v>391.5</v>
      </c>
      <c r="G21" s="89">
        <f>$V$7*F21</f>
        <v>4214.0668500000002</v>
      </c>
      <c r="H21" s="89">
        <v>234.9</v>
      </c>
      <c r="I21" s="89">
        <f>H21*$V$7</f>
        <v>2528.44011</v>
      </c>
      <c r="J21" s="89">
        <v>234.62</v>
      </c>
      <c r="K21" s="89">
        <f>$V$7*J21</f>
        <v>2525.4262180000001</v>
      </c>
      <c r="L21" s="89">
        <v>939.6</v>
      </c>
      <c r="M21" s="89">
        <f>L21*$V$7</f>
        <v>10113.76044</v>
      </c>
      <c r="N21" s="89">
        <v>936.7</v>
      </c>
      <c r="O21" s="89">
        <f>N21*$V$7</f>
        <v>10082.54513</v>
      </c>
      <c r="P21" s="89">
        <v>1696.24</v>
      </c>
      <c r="Q21" s="89">
        <f>P21*$V$7</f>
        <v>18258.157736000001</v>
      </c>
      <c r="R21" s="89">
        <f t="shared" si="1"/>
        <v>759.54</v>
      </c>
      <c r="S21" s="89">
        <f>R21*$V$7</f>
        <v>8175.6126059999997</v>
      </c>
      <c r="T21" s="86" t="s">
        <v>128</v>
      </c>
    </row>
    <row r="22" spans="2:23" s="73" customFormat="1" ht="14.25" thickTop="1" thickBot="1" x14ac:dyDescent="0.3">
      <c r="B22" s="88">
        <v>15</v>
      </c>
      <c r="C22" s="88" t="s">
        <v>118</v>
      </c>
      <c r="D22" s="88">
        <v>2</v>
      </c>
      <c r="E22" s="88" t="str">
        <f t="shared" si="0"/>
        <v>D6-2</v>
      </c>
      <c r="F22" s="89">
        <v>450</v>
      </c>
      <c r="G22" s="89">
        <f>$V$7*F22</f>
        <v>4843.7550000000001</v>
      </c>
      <c r="H22" s="89">
        <v>270</v>
      </c>
      <c r="I22" s="89">
        <f>H22*$V$7</f>
        <v>2906.2529999999997</v>
      </c>
      <c r="J22" s="89">
        <v>266.45999999999998</v>
      </c>
      <c r="K22" s="89">
        <f>$V$7*J22</f>
        <v>2868.1487939999997</v>
      </c>
      <c r="L22" s="89">
        <v>1080</v>
      </c>
      <c r="M22" s="89">
        <f>L22*$V$7</f>
        <v>11625.011999999999</v>
      </c>
      <c r="N22" s="89">
        <v>1079.04</v>
      </c>
      <c r="O22" s="89">
        <f>N22*$V$7</f>
        <v>11614.678656</v>
      </c>
      <c r="P22" s="89">
        <v>1802.3</v>
      </c>
      <c r="Q22" s="89">
        <f>P22*$V$7</f>
        <v>19399.776969999999</v>
      </c>
      <c r="R22" s="89">
        <f t="shared" si="1"/>
        <v>723.26</v>
      </c>
      <c r="S22" s="89">
        <f>R22*$V$7</f>
        <v>7785.0983139999998</v>
      </c>
      <c r="T22" s="86" t="s">
        <v>128</v>
      </c>
    </row>
    <row r="23" spans="2:23" s="73" customFormat="1" ht="14.25" thickTop="1" thickBot="1" x14ac:dyDescent="0.3">
      <c r="B23" s="88">
        <v>16</v>
      </c>
      <c r="C23" s="88" t="s">
        <v>118</v>
      </c>
      <c r="D23" s="88">
        <v>3</v>
      </c>
      <c r="E23" s="88" t="str">
        <f t="shared" si="0"/>
        <v>D6-3</v>
      </c>
      <c r="F23" s="89">
        <v>450</v>
      </c>
      <c r="G23" s="89">
        <f>$V$7*F23</f>
        <v>4843.7550000000001</v>
      </c>
      <c r="H23" s="89">
        <v>270</v>
      </c>
      <c r="I23" s="89">
        <f>H23*$V$7</f>
        <v>2906.2529999999997</v>
      </c>
      <c r="J23" s="89">
        <v>266.45999999999998</v>
      </c>
      <c r="K23" s="89">
        <f>$V$7*J23</f>
        <v>2868.1487939999997</v>
      </c>
      <c r="L23" s="89">
        <v>1080</v>
      </c>
      <c r="M23" s="89">
        <f>L23*$V$7</f>
        <v>11625.011999999999</v>
      </c>
      <c r="N23" s="89">
        <v>1079.04</v>
      </c>
      <c r="O23" s="89">
        <f>N23*$V$7</f>
        <v>11614.678656</v>
      </c>
      <c r="P23" s="89">
        <v>1802.3</v>
      </c>
      <c r="Q23" s="89">
        <f>P23*$V$7</f>
        <v>19399.776969999999</v>
      </c>
      <c r="R23" s="89">
        <f t="shared" si="1"/>
        <v>723.26</v>
      </c>
      <c r="S23" s="89">
        <f>R23*$V$7</f>
        <v>7785.0983139999998</v>
      </c>
      <c r="T23" s="86" t="s">
        <v>128</v>
      </c>
    </row>
    <row r="24" spans="2:23" s="73" customFormat="1" ht="14.25" thickTop="1" thickBot="1" x14ac:dyDescent="0.3">
      <c r="B24" s="88">
        <v>17</v>
      </c>
      <c r="C24" s="88" t="s">
        <v>118</v>
      </c>
      <c r="D24" s="88">
        <v>4</v>
      </c>
      <c r="E24" s="88" t="str">
        <f t="shared" si="0"/>
        <v>D6-4</v>
      </c>
      <c r="F24" s="89">
        <v>386.25</v>
      </c>
      <c r="G24" s="89">
        <f>$V$7*F24</f>
        <v>4157.5563750000001</v>
      </c>
      <c r="H24" s="89">
        <v>231.75</v>
      </c>
      <c r="I24" s="89">
        <f>H24*$V$7</f>
        <v>2494.533825</v>
      </c>
      <c r="J24" s="89">
        <v>228.98</v>
      </c>
      <c r="K24" s="89">
        <f>$V$7*J24</f>
        <v>2464.7178219999996</v>
      </c>
      <c r="L24" s="89">
        <v>927</v>
      </c>
      <c r="M24" s="89">
        <f>L24*$V$7</f>
        <v>9978.1352999999999</v>
      </c>
      <c r="N24" s="89">
        <v>923.94</v>
      </c>
      <c r="O24" s="89">
        <f>N24*$V$7</f>
        <v>9945.1977659999993</v>
      </c>
      <c r="P24" s="89">
        <v>1419.17</v>
      </c>
      <c r="Q24" s="89">
        <f>P24*$V$7</f>
        <v>15275.803963</v>
      </c>
      <c r="R24" s="89">
        <f t="shared" si="1"/>
        <v>495.23</v>
      </c>
      <c r="S24" s="89">
        <f>R24*$V$7</f>
        <v>5330.6061970000001</v>
      </c>
      <c r="T24" s="86" t="s">
        <v>128</v>
      </c>
    </row>
    <row r="25" spans="2:23" s="73" customFormat="1" ht="14.25" thickTop="1" thickBot="1" x14ac:dyDescent="0.3">
      <c r="B25" s="88">
        <v>18</v>
      </c>
      <c r="C25" s="88" t="s">
        <v>119</v>
      </c>
      <c r="D25" s="88">
        <v>1</v>
      </c>
      <c r="E25" s="88" t="str">
        <f t="shared" si="0"/>
        <v>D7-1</v>
      </c>
      <c r="F25" s="89">
        <v>450</v>
      </c>
      <c r="G25" s="89">
        <f>$V$7*F25</f>
        <v>4843.7550000000001</v>
      </c>
      <c r="H25" s="89">
        <v>270</v>
      </c>
      <c r="I25" s="89">
        <f>H25*$V$7</f>
        <v>2906.2529999999997</v>
      </c>
      <c r="J25" s="89">
        <v>266.45999999999998</v>
      </c>
      <c r="K25" s="89">
        <f>$V$7*J25</f>
        <v>2868.1487939999997</v>
      </c>
      <c r="L25" s="89">
        <v>1080</v>
      </c>
      <c r="M25" s="89">
        <f>L25*$V$7</f>
        <v>11625.011999999999</v>
      </c>
      <c r="N25" s="89">
        <v>1079.04</v>
      </c>
      <c r="O25" s="89">
        <f>N25*$V$7</f>
        <v>11614.678656</v>
      </c>
      <c r="P25" s="89">
        <v>1802.3</v>
      </c>
      <c r="Q25" s="89">
        <f>P25*$V$7</f>
        <v>19399.776969999999</v>
      </c>
      <c r="R25" s="89">
        <f t="shared" ref="R25" si="3">P25-N25</f>
        <v>723.26</v>
      </c>
      <c r="S25" s="89">
        <f>R25*$V$7</f>
        <v>7785.0983139999998</v>
      </c>
      <c r="T25" s="86" t="s">
        <v>130</v>
      </c>
    </row>
    <row r="26" spans="2:23" s="73" customFormat="1" ht="14.25" thickTop="1" thickBot="1" x14ac:dyDescent="0.3">
      <c r="B26" s="88">
        <v>19</v>
      </c>
      <c r="C26" s="88" t="s">
        <v>119</v>
      </c>
      <c r="D26" s="88">
        <v>2</v>
      </c>
      <c r="E26" s="88" t="str">
        <f t="shared" si="0"/>
        <v>D7-2</v>
      </c>
      <c r="F26" s="89">
        <v>450</v>
      </c>
      <c r="G26" s="89">
        <f>$V$7*F26</f>
        <v>4843.7550000000001</v>
      </c>
      <c r="H26" s="89">
        <v>270</v>
      </c>
      <c r="I26" s="89">
        <f>H26*$V$7</f>
        <v>2906.2529999999997</v>
      </c>
      <c r="J26" s="89">
        <v>266.45999999999998</v>
      </c>
      <c r="K26" s="89">
        <f>$V$7*J26</f>
        <v>2868.1487939999997</v>
      </c>
      <c r="L26" s="89">
        <v>1080</v>
      </c>
      <c r="M26" s="89">
        <f>L26*$V$7</f>
        <v>11625.011999999999</v>
      </c>
      <c r="N26" s="89">
        <v>1079.04</v>
      </c>
      <c r="O26" s="89">
        <f>N26*$V$7</f>
        <v>11614.678656</v>
      </c>
      <c r="P26" s="89">
        <v>1802.3</v>
      </c>
      <c r="Q26" s="89">
        <f>P26*$V$7</f>
        <v>19399.776969999999</v>
      </c>
      <c r="R26" s="89">
        <f t="shared" ref="R26" si="4">P26-N26</f>
        <v>723.26</v>
      </c>
      <c r="S26" s="89">
        <f>R26*$V$7</f>
        <v>7785.0983139999998</v>
      </c>
      <c r="T26" s="86" t="s">
        <v>129</v>
      </c>
    </row>
    <row r="27" spans="2:23" s="73" customFormat="1" ht="14.25" thickTop="1" thickBot="1" x14ac:dyDescent="0.3">
      <c r="B27" s="88">
        <v>20</v>
      </c>
      <c r="C27" s="88" t="s">
        <v>119</v>
      </c>
      <c r="D27" s="88">
        <v>3</v>
      </c>
      <c r="E27" s="88" t="str">
        <f t="shared" si="0"/>
        <v>D7-3</v>
      </c>
      <c r="F27" s="89">
        <v>450</v>
      </c>
      <c r="G27" s="89">
        <f>$V$7*F27</f>
        <v>4843.7550000000001</v>
      </c>
      <c r="H27" s="89">
        <v>270</v>
      </c>
      <c r="I27" s="89">
        <f>H27*$V$7</f>
        <v>2906.2529999999997</v>
      </c>
      <c r="J27" s="89">
        <v>266.45999999999998</v>
      </c>
      <c r="K27" s="89">
        <f>$V$7*J27</f>
        <v>2868.1487939999997</v>
      </c>
      <c r="L27" s="89">
        <v>1080</v>
      </c>
      <c r="M27" s="89">
        <f>L27*$V$7</f>
        <v>11625.011999999999</v>
      </c>
      <c r="N27" s="89">
        <v>1079.04</v>
      </c>
      <c r="O27" s="89">
        <f>N27*$V$7</f>
        <v>11614.678656</v>
      </c>
      <c r="P27" s="89">
        <v>1802.3</v>
      </c>
      <c r="Q27" s="89">
        <f>P27*$V$7</f>
        <v>19399.776969999999</v>
      </c>
      <c r="R27" s="89">
        <f t="shared" ref="R27:R30" si="5">P27-N27</f>
        <v>723.26</v>
      </c>
      <c r="S27" s="89">
        <f>R27*$V$7</f>
        <v>7785.0983139999998</v>
      </c>
      <c r="T27" s="86" t="s">
        <v>129</v>
      </c>
    </row>
    <row r="28" spans="2:23" s="73" customFormat="1" ht="14.25" thickTop="1" thickBot="1" x14ac:dyDescent="0.3">
      <c r="B28" s="88">
        <v>21</v>
      </c>
      <c r="C28" s="88" t="s">
        <v>120</v>
      </c>
      <c r="D28" s="88">
        <v>20</v>
      </c>
      <c r="E28" s="88" t="str">
        <f t="shared" si="0"/>
        <v>D8-20</v>
      </c>
      <c r="F28" s="89">
        <v>245.75</v>
      </c>
      <c r="G28" s="89">
        <f>$V$7*F28</f>
        <v>2645.2284249999998</v>
      </c>
      <c r="H28" s="89">
        <v>162.19999999999999</v>
      </c>
      <c r="I28" s="89">
        <f>H28*$V$7</f>
        <v>1745.9045799999999</v>
      </c>
      <c r="J28" s="89">
        <v>155.27000000000001</v>
      </c>
      <c r="K28" s="89">
        <f>$V$7*J28</f>
        <v>1671.310753</v>
      </c>
      <c r="L28" s="89">
        <v>648.78</v>
      </c>
      <c r="M28" s="89">
        <f>L28*$V$7</f>
        <v>6983.403041999999</v>
      </c>
      <c r="N28" s="89">
        <v>635.75</v>
      </c>
      <c r="O28" s="89">
        <f>N28*$V$7</f>
        <v>6843.1494249999996</v>
      </c>
      <c r="P28" s="89">
        <v>1093.4100000000001</v>
      </c>
      <c r="Q28" s="89">
        <f>P28*$V$7</f>
        <v>11769.355899</v>
      </c>
      <c r="R28" s="89">
        <f t="shared" si="5"/>
        <v>457.66000000000008</v>
      </c>
      <c r="S28" s="89">
        <f>R28*$V$7</f>
        <v>4926.2064740000005</v>
      </c>
      <c r="T28" s="86" t="s">
        <v>131</v>
      </c>
    </row>
    <row r="29" spans="2:23" s="73" customFormat="1" ht="14.25" thickTop="1" thickBot="1" x14ac:dyDescent="0.3">
      <c r="B29" s="88">
        <v>22</v>
      </c>
      <c r="C29" s="88" t="s">
        <v>120</v>
      </c>
      <c r="D29" s="88">
        <v>23</v>
      </c>
      <c r="E29" s="88" t="str">
        <f t="shared" si="0"/>
        <v>D8-23</v>
      </c>
      <c r="F29" s="89">
        <v>256.08</v>
      </c>
      <c r="G29" s="89">
        <f>$V$7*F29</f>
        <v>2756.4195119999999</v>
      </c>
      <c r="H29" s="89">
        <v>153.65</v>
      </c>
      <c r="I29" s="89">
        <f>H29*$V$7</f>
        <v>1653.873235</v>
      </c>
      <c r="J29" s="89">
        <v>150.21</v>
      </c>
      <c r="K29" s="89">
        <f>$V$7*J29</f>
        <v>1616.845419</v>
      </c>
      <c r="L29" s="89">
        <v>614.59</v>
      </c>
      <c r="M29" s="89">
        <f>L29*$V$7</f>
        <v>6615.3853010000003</v>
      </c>
      <c r="N29" s="89">
        <v>614.22</v>
      </c>
      <c r="O29" s="89">
        <f>N29*$V$7</f>
        <v>6611.402658</v>
      </c>
      <c r="P29" s="89">
        <v>1060.45</v>
      </c>
      <c r="Q29" s="89">
        <f>P29*$V$7</f>
        <v>11414.577755</v>
      </c>
      <c r="R29" s="89">
        <f t="shared" si="5"/>
        <v>446.23</v>
      </c>
      <c r="S29" s="89">
        <f>R29*$V$7</f>
        <v>4803.1750970000003</v>
      </c>
      <c r="T29" s="86" t="s">
        <v>132</v>
      </c>
    </row>
    <row r="30" spans="2:23" s="73" customFormat="1" ht="14.25" thickTop="1" thickBot="1" x14ac:dyDescent="0.3">
      <c r="B30" s="88">
        <v>23</v>
      </c>
      <c r="C30" s="88" t="s">
        <v>120</v>
      </c>
      <c r="D30" s="88">
        <v>24</v>
      </c>
      <c r="E30" s="88" t="str">
        <f t="shared" si="0"/>
        <v>D8-24</v>
      </c>
      <c r="F30" s="89">
        <v>256.04000000000002</v>
      </c>
      <c r="G30" s="89">
        <f>$V$7*F30</f>
        <v>2755.9889560000001</v>
      </c>
      <c r="H30" s="89">
        <v>153.65</v>
      </c>
      <c r="I30" s="89">
        <f>H30*$V$7</f>
        <v>1653.873235</v>
      </c>
      <c r="J30" s="89">
        <v>150.21</v>
      </c>
      <c r="K30" s="89">
        <f>$V$7*J30</f>
        <v>1616.845419</v>
      </c>
      <c r="L30" s="89">
        <v>614.5</v>
      </c>
      <c r="M30" s="89">
        <f>L30*$V$7</f>
        <v>6614.4165499999999</v>
      </c>
      <c r="N30" s="89">
        <v>614.22</v>
      </c>
      <c r="O30" s="89">
        <f>N30*$V$7</f>
        <v>6611.402658</v>
      </c>
      <c r="P30" s="89">
        <v>1060.45</v>
      </c>
      <c r="Q30" s="89">
        <f>P30*$V$7</f>
        <v>11414.577755</v>
      </c>
      <c r="R30" s="89">
        <f t="shared" si="5"/>
        <v>446.23</v>
      </c>
      <c r="S30" s="89">
        <f>R30*$V$7</f>
        <v>4803.1750970000003</v>
      </c>
      <c r="T30" s="86" t="s">
        <v>132</v>
      </c>
    </row>
    <row r="31" spans="2:23" s="73" customFormat="1" ht="14.25" thickTop="1" thickBot="1" x14ac:dyDescent="0.3">
      <c r="B31" s="88">
        <v>24</v>
      </c>
      <c r="C31" s="88" t="s">
        <v>121</v>
      </c>
      <c r="D31" s="88">
        <v>22</v>
      </c>
      <c r="E31" s="88" t="str">
        <f t="shared" si="0"/>
        <v>E1-22</v>
      </c>
      <c r="F31" s="89">
        <v>157.55000000000001</v>
      </c>
      <c r="G31" s="89">
        <f>$V$7*F31</f>
        <v>1695.852445</v>
      </c>
      <c r="H31" s="89">
        <v>103.98</v>
      </c>
      <c r="I31" s="89">
        <f>H31*$V$7</f>
        <v>1119.2303219999999</v>
      </c>
      <c r="J31" s="89">
        <v>99.07</v>
      </c>
      <c r="K31" s="89">
        <f>$V$7*J31</f>
        <v>1066.3795729999999</v>
      </c>
      <c r="L31" s="89">
        <v>415.93</v>
      </c>
      <c r="M31" s="89">
        <f>L31*$V$7</f>
        <v>4477.0289270000003</v>
      </c>
      <c r="N31" s="89">
        <v>414.7</v>
      </c>
      <c r="O31" s="89">
        <f>N31*$V$7</f>
        <v>4463.7893299999996</v>
      </c>
      <c r="P31" s="89">
        <v>614.26</v>
      </c>
      <c r="Q31" s="89">
        <f>P31*$V$7</f>
        <v>6611.8332139999993</v>
      </c>
      <c r="R31" s="89">
        <f t="shared" si="1"/>
        <v>199.56</v>
      </c>
      <c r="S31" s="89">
        <f>R31*$V$7</f>
        <v>2148.0438840000002</v>
      </c>
      <c r="T31" s="86" t="s">
        <v>133</v>
      </c>
    </row>
    <row r="32" spans="2:23" s="73" customFormat="1" ht="14.25" thickTop="1" thickBot="1" x14ac:dyDescent="0.3">
      <c r="B32" s="88">
        <v>25</v>
      </c>
      <c r="C32" s="88" t="s">
        <v>122</v>
      </c>
      <c r="D32" s="88">
        <v>1</v>
      </c>
      <c r="E32" s="88" t="str">
        <f t="shared" si="0"/>
        <v>NA-1</v>
      </c>
      <c r="F32" s="89">
        <v>252.85</v>
      </c>
      <c r="G32" s="89">
        <f>$V$7*F32</f>
        <v>2721.6521149999999</v>
      </c>
      <c r="H32" s="89">
        <v>151.71</v>
      </c>
      <c r="I32" s="89">
        <f>H32*$V$7</f>
        <v>1632.9912690000001</v>
      </c>
      <c r="J32" s="89">
        <v>146.33000000000001</v>
      </c>
      <c r="K32" s="89">
        <f>$V$7*J32</f>
        <v>1575.0814870000002</v>
      </c>
      <c r="L32" s="89">
        <v>606.84</v>
      </c>
      <c r="M32" s="89">
        <f>L32*$V$7</f>
        <v>6531.9650760000004</v>
      </c>
      <c r="N32" s="89">
        <v>601.36</v>
      </c>
      <c r="O32" s="89">
        <f>N32*$V$7</f>
        <v>6472.9789039999996</v>
      </c>
      <c r="P32" s="89">
        <v>1074.56</v>
      </c>
      <c r="Q32" s="89">
        <f>P32*$V$7</f>
        <v>11566.456383999999</v>
      </c>
      <c r="R32" s="89">
        <f t="shared" si="1"/>
        <v>473.19999999999993</v>
      </c>
      <c r="S32" s="89">
        <f>R32*$V$7</f>
        <v>5093.4774799999986</v>
      </c>
      <c r="T32" s="87" t="s">
        <v>134</v>
      </c>
    </row>
    <row r="33" spans="2:20" s="73" customFormat="1" ht="14.25" thickTop="1" thickBot="1" x14ac:dyDescent="0.3">
      <c r="B33" s="88">
        <v>26</v>
      </c>
      <c r="C33" s="88" t="s">
        <v>122</v>
      </c>
      <c r="D33" s="88">
        <v>2</v>
      </c>
      <c r="E33" s="88" t="str">
        <f t="shared" si="0"/>
        <v>NA-2</v>
      </c>
      <c r="F33" s="89">
        <v>191.64</v>
      </c>
      <c r="G33" s="89">
        <f>$V$7*F33</f>
        <v>2062.7937959999999</v>
      </c>
      <c r="H33" s="89">
        <v>126.48</v>
      </c>
      <c r="I33" s="89">
        <f>H33*$V$7</f>
        <v>1361.4180719999999</v>
      </c>
      <c r="J33" s="89">
        <v>117.92</v>
      </c>
      <c r="K33" s="89">
        <f>$V$7*J33</f>
        <v>1269.279088</v>
      </c>
      <c r="L33" s="89">
        <v>505.93</v>
      </c>
      <c r="M33" s="89">
        <f>L33*$V$7</f>
        <v>5445.7799269999996</v>
      </c>
      <c r="N33" s="89">
        <v>501.02</v>
      </c>
      <c r="O33" s="89">
        <f>N33*$V$7</f>
        <v>5392.9291779999994</v>
      </c>
      <c r="P33" s="89">
        <v>738.6</v>
      </c>
      <c r="Q33" s="89">
        <f>P33*$V$7</f>
        <v>7950.2165400000004</v>
      </c>
      <c r="R33" s="89">
        <f t="shared" si="1"/>
        <v>237.58000000000004</v>
      </c>
      <c r="S33" s="89">
        <f>R33*$V$7</f>
        <v>2557.2873620000005</v>
      </c>
      <c r="T33" s="87" t="s">
        <v>134</v>
      </c>
    </row>
    <row r="34" spans="2:20" s="73" customFormat="1" ht="14.25" thickTop="1" thickBot="1" x14ac:dyDescent="0.3">
      <c r="B34" s="88">
        <v>27</v>
      </c>
      <c r="C34" s="88" t="s">
        <v>123</v>
      </c>
      <c r="D34" s="88">
        <v>21</v>
      </c>
      <c r="E34" s="88" t="str">
        <f t="shared" si="0"/>
        <v>WA-21</v>
      </c>
      <c r="F34" s="89">
        <v>466.87</v>
      </c>
      <c r="G34" s="89">
        <f>$V$7*F34</f>
        <v>5025.341993</v>
      </c>
      <c r="H34" s="89">
        <v>280.12</v>
      </c>
      <c r="I34" s="89">
        <f>H34*$V$7</f>
        <v>3015.1836680000001</v>
      </c>
      <c r="J34" s="89">
        <v>271.74</v>
      </c>
      <c r="K34" s="89">
        <f>$V$7*J34</f>
        <v>2924.9821860000002</v>
      </c>
      <c r="L34" s="89">
        <v>1120.48</v>
      </c>
      <c r="M34" s="89">
        <f>L34*$V$7</f>
        <v>12060.734672000001</v>
      </c>
      <c r="N34" s="89">
        <v>1105.53</v>
      </c>
      <c r="O34" s="89">
        <f>N34*$V$7</f>
        <v>11899.814366999999</v>
      </c>
      <c r="P34" s="89">
        <v>1836.37</v>
      </c>
      <c r="Q34" s="89">
        <f>P34*$V$7</f>
        <v>19766.503042999997</v>
      </c>
      <c r="R34" s="89">
        <f t="shared" si="1"/>
        <v>730.83999999999992</v>
      </c>
      <c r="S34" s="89">
        <f>R34*$V$7</f>
        <v>7866.6886759999988</v>
      </c>
      <c r="T34" s="86" t="s">
        <v>126</v>
      </c>
    </row>
    <row r="35" spans="2:20" s="73" customFormat="1" ht="14.25" thickTop="1" thickBot="1" x14ac:dyDescent="0.3">
      <c r="B35" s="88">
        <v>28</v>
      </c>
      <c r="C35" s="88" t="s">
        <v>123</v>
      </c>
      <c r="D35" s="88">
        <v>41</v>
      </c>
      <c r="E35" s="88" t="str">
        <f t="shared" si="0"/>
        <v>WA-41</v>
      </c>
      <c r="F35" s="89">
        <v>457.35</v>
      </c>
      <c r="G35" s="89">
        <f>$V$7*F35</f>
        <v>4922.8696650000002</v>
      </c>
      <c r="H35" s="89">
        <v>274.41000000000003</v>
      </c>
      <c r="I35" s="89">
        <f>H35*$V$7</f>
        <v>2953.7217990000004</v>
      </c>
      <c r="J35" s="89">
        <v>270.20999999999998</v>
      </c>
      <c r="K35" s="89">
        <f>$V$7*J35</f>
        <v>2908.5134189999999</v>
      </c>
      <c r="L35" s="89">
        <v>1097.6400000000001</v>
      </c>
      <c r="M35" s="89">
        <f>L35*$V$7</f>
        <v>11814.887196000001</v>
      </c>
      <c r="N35" s="89">
        <v>1097.1099999999999</v>
      </c>
      <c r="O35" s="89">
        <f>N35*$V$7</f>
        <v>11809.182328999999</v>
      </c>
      <c r="P35" s="89">
        <v>1827.19</v>
      </c>
      <c r="Q35" s="89">
        <f>P35*$V$7</f>
        <v>19667.690440999999</v>
      </c>
      <c r="R35" s="89">
        <f t="shared" si="1"/>
        <v>730.08000000000015</v>
      </c>
      <c r="S35" s="89">
        <f>R35*$V$7</f>
        <v>7858.5081120000013</v>
      </c>
      <c r="T35" s="86" t="s">
        <v>135</v>
      </c>
    </row>
    <row r="36" spans="2:20" s="73" customFormat="1" ht="14.25" thickTop="1" thickBot="1" x14ac:dyDescent="0.3">
      <c r="B36" s="88">
        <v>29</v>
      </c>
      <c r="C36" s="88" t="s">
        <v>123</v>
      </c>
      <c r="D36" s="88">
        <v>42</v>
      </c>
      <c r="E36" s="88" t="str">
        <f t="shared" si="0"/>
        <v>WA-42</v>
      </c>
      <c r="F36" s="89">
        <v>458.85</v>
      </c>
      <c r="G36" s="89">
        <f>$V$7*F36</f>
        <v>4939.0155150000001</v>
      </c>
      <c r="H36" s="89">
        <v>275.31</v>
      </c>
      <c r="I36" s="89">
        <f>H36*$V$7</f>
        <v>2963.4093090000001</v>
      </c>
      <c r="J36" s="89">
        <v>270.20999999999998</v>
      </c>
      <c r="K36" s="89">
        <f>$V$7*J36</f>
        <v>2908.5134189999999</v>
      </c>
      <c r="L36" s="89">
        <v>1101.24</v>
      </c>
      <c r="M36" s="89">
        <f>L36*$V$7</f>
        <v>11853.637236</v>
      </c>
      <c r="N36" s="89">
        <v>1099.4100000000001</v>
      </c>
      <c r="O36" s="89">
        <f>N36*$V$7</f>
        <v>11833.939299</v>
      </c>
      <c r="P36" s="89">
        <v>1827.19</v>
      </c>
      <c r="Q36" s="89">
        <f>P36*$V$7</f>
        <v>19667.690440999999</v>
      </c>
      <c r="R36" s="89">
        <f t="shared" si="1"/>
        <v>727.78</v>
      </c>
      <c r="S36" s="89">
        <f>R36*$V$7</f>
        <v>7833.7511419999992</v>
      </c>
      <c r="T36" s="86" t="s">
        <v>135</v>
      </c>
    </row>
    <row r="37" spans="2:20" s="85" customFormat="1" ht="14.25" thickTop="1" thickBot="1" x14ac:dyDescent="0.3">
      <c r="B37" s="90" t="s">
        <v>140</v>
      </c>
      <c r="C37" s="90"/>
      <c r="D37" s="90"/>
      <c r="E37" s="90"/>
      <c r="F37" s="91">
        <f>SUM(F8:F36)</f>
        <v>11243.000000000002</v>
      </c>
      <c r="G37" s="91">
        <f t="shared" ref="G37:S37" si="6">SUM(G8:G36)</f>
        <v>121018.52770000001</v>
      </c>
      <c r="H37" s="91">
        <f t="shared" si="6"/>
        <v>6817.2599999999984</v>
      </c>
      <c r="I37" s="91">
        <f t="shared" si="6"/>
        <v>73380.304913999978</v>
      </c>
      <c r="J37" s="91">
        <f t="shared" si="6"/>
        <v>6700.55</v>
      </c>
      <c r="K37" s="91">
        <f t="shared" si="6"/>
        <v>72124.050144999987</v>
      </c>
      <c r="L37" s="91">
        <f t="shared" si="6"/>
        <v>27268.950000000004</v>
      </c>
      <c r="M37" s="91">
        <f t="shared" si="6"/>
        <v>293520.25090499996</v>
      </c>
      <c r="N37" s="91">
        <f t="shared" si="6"/>
        <v>27167.450000000012</v>
      </c>
      <c r="O37" s="91">
        <f t="shared" si="6"/>
        <v>292427.71505500004</v>
      </c>
      <c r="P37" s="91">
        <f t="shared" si="6"/>
        <v>45478.63</v>
      </c>
      <c r="Q37" s="91">
        <f t="shared" si="6"/>
        <v>489527.42545699998</v>
      </c>
      <c r="R37" s="91">
        <f t="shared" si="6"/>
        <v>18311.18</v>
      </c>
      <c r="S37" s="91">
        <f t="shared" si="6"/>
        <v>197099.71040200003</v>
      </c>
    </row>
    <row r="38" spans="2:20" s="73" customFormat="1" ht="13.5" thickTop="1" x14ac:dyDescent="0.25"/>
    <row r="39" spans="2:20" s="73" customFormat="1" ht="12.75" x14ac:dyDescent="0.25"/>
    <row r="40" spans="2:20" s="73" customFormat="1" ht="12.75" x14ac:dyDescent="0.25"/>
    <row r="41" spans="2:20" s="73" customFormat="1" x14ac:dyDescent="0.25">
      <c r="G41" s="75">
        <v>1</v>
      </c>
      <c r="H41" s="76" t="s">
        <v>81</v>
      </c>
      <c r="I41" s="76"/>
      <c r="J41" s="76"/>
      <c r="K41" s="76"/>
      <c r="L41" s="77"/>
      <c r="M41" s="77"/>
      <c r="N41" s="77"/>
      <c r="O41" s="77"/>
      <c r="P41" s="78">
        <f>F37</f>
        <v>11243.000000000002</v>
      </c>
      <c r="Q41" s="78"/>
      <c r="R41" s="79" t="s">
        <v>3</v>
      </c>
    </row>
    <row r="42" spans="2:20" s="73" customFormat="1" ht="12.75" x14ac:dyDescent="0.25">
      <c r="G42" s="80">
        <v>2</v>
      </c>
      <c r="H42" s="76" t="s">
        <v>82</v>
      </c>
      <c r="I42" s="76"/>
      <c r="J42" s="76"/>
      <c r="K42" s="76"/>
      <c r="L42" s="81" t="s">
        <v>72</v>
      </c>
      <c r="M42" s="81"/>
      <c r="N42" s="81"/>
      <c r="O42" s="81"/>
      <c r="P42" s="78">
        <f>H37</f>
        <v>6817.2599999999984</v>
      </c>
      <c r="Q42" s="78"/>
      <c r="R42" s="79" t="s">
        <v>3</v>
      </c>
    </row>
    <row r="43" spans="2:20" s="73" customFormat="1" ht="12.75" x14ac:dyDescent="0.25">
      <c r="G43" s="80"/>
      <c r="H43" s="76"/>
      <c r="I43" s="76"/>
      <c r="J43" s="76"/>
      <c r="K43" s="76"/>
      <c r="L43" s="81" t="s">
        <v>83</v>
      </c>
      <c r="M43" s="81"/>
      <c r="N43" s="81"/>
      <c r="O43" s="81"/>
      <c r="P43" s="78">
        <f>J37</f>
        <v>6700.55</v>
      </c>
      <c r="Q43" s="78"/>
      <c r="R43" s="79" t="s">
        <v>3</v>
      </c>
    </row>
    <row r="44" spans="2:20" s="73" customFormat="1" ht="12.75" x14ac:dyDescent="0.25">
      <c r="G44" s="80">
        <v>3</v>
      </c>
      <c r="H44" s="76" t="s">
        <v>84</v>
      </c>
      <c r="I44" s="76"/>
      <c r="J44" s="76"/>
      <c r="K44" s="76"/>
      <c r="L44" s="81" t="s">
        <v>72</v>
      </c>
      <c r="M44" s="81"/>
      <c r="N44" s="81"/>
      <c r="O44" s="81"/>
      <c r="P44" s="78">
        <f>L37</f>
        <v>27268.950000000004</v>
      </c>
      <c r="Q44" s="78"/>
      <c r="R44" s="79" t="s">
        <v>3</v>
      </c>
    </row>
    <row r="45" spans="2:20" s="73" customFormat="1" ht="12.75" x14ac:dyDescent="0.25">
      <c r="G45" s="80"/>
      <c r="H45" s="76"/>
      <c r="I45" s="76"/>
      <c r="J45" s="76"/>
      <c r="K45" s="76"/>
      <c r="L45" s="81" t="s">
        <v>83</v>
      </c>
      <c r="M45" s="81"/>
      <c r="N45" s="81"/>
      <c r="O45" s="81"/>
      <c r="P45" s="78">
        <f>N37</f>
        <v>27167.450000000012</v>
      </c>
      <c r="Q45" s="78"/>
      <c r="R45" s="79" t="s">
        <v>3</v>
      </c>
    </row>
    <row r="46" spans="2:20" s="73" customFormat="1" ht="12.75" x14ac:dyDescent="0.25">
      <c r="G46" s="75">
        <v>4</v>
      </c>
      <c r="H46" s="76" t="s">
        <v>85</v>
      </c>
      <c r="I46" s="76"/>
      <c r="J46" s="76"/>
      <c r="K46" s="76"/>
      <c r="L46" s="81" t="s">
        <v>83</v>
      </c>
      <c r="M46" s="81"/>
      <c r="N46" s="81"/>
      <c r="O46" s="81"/>
      <c r="P46" s="78">
        <f>R37</f>
        <v>18311.18</v>
      </c>
      <c r="Q46" s="78"/>
      <c r="R46" s="79" t="s">
        <v>3</v>
      </c>
    </row>
    <row r="47" spans="2:20" s="73" customFormat="1" ht="12.75" x14ac:dyDescent="0.25"/>
    <row r="48" spans="2:20" s="73" customFormat="1" ht="12.75" x14ac:dyDescent="0.25"/>
    <row r="49" s="73" customFormat="1" ht="12.75" x14ac:dyDescent="0.25"/>
    <row r="50" s="73" customFormat="1" ht="12.75" x14ac:dyDescent="0.25"/>
    <row r="51" s="73" customFormat="1" ht="12.75" x14ac:dyDescent="0.25"/>
    <row r="52" s="73" customFormat="1" ht="12.75" x14ac:dyDescent="0.25"/>
    <row r="53" s="73" customFormat="1" ht="12.75" x14ac:dyDescent="0.25"/>
    <row r="54" s="73" customFormat="1" ht="12.75" x14ac:dyDescent="0.25"/>
    <row r="55" s="73" customFormat="1" ht="12.75" x14ac:dyDescent="0.25"/>
    <row r="56" s="73" customFormat="1" ht="12.75" x14ac:dyDescent="0.25"/>
    <row r="57" s="73" customFormat="1" ht="12.75" x14ac:dyDescent="0.25"/>
    <row r="58" s="73" customFormat="1" ht="12.75" x14ac:dyDescent="0.25"/>
    <row r="59" s="73" customFormat="1" ht="12.75" x14ac:dyDescent="0.25"/>
    <row r="60" s="73" customFormat="1" ht="12.75" x14ac:dyDescent="0.25"/>
    <row r="61" s="73" customFormat="1" ht="12.75" x14ac:dyDescent="0.25"/>
    <row r="62" s="73" customFormat="1" ht="12.75" x14ac:dyDescent="0.25"/>
    <row r="63" s="73" customFormat="1" ht="12.75" x14ac:dyDescent="0.25"/>
    <row r="64" s="73" customFormat="1" ht="12.75" x14ac:dyDescent="0.25"/>
    <row r="65" s="73" customFormat="1" ht="12.75" x14ac:dyDescent="0.25"/>
    <row r="66" s="73" customFormat="1" ht="12.75" x14ac:dyDescent="0.25"/>
    <row r="67" s="73" customFormat="1" ht="12.75" x14ac:dyDescent="0.25"/>
    <row r="68" s="73" customFormat="1" ht="12.75" x14ac:dyDescent="0.25"/>
    <row r="69" s="73" customFormat="1" ht="12.75" x14ac:dyDescent="0.25"/>
    <row r="70" s="73" customFormat="1" ht="12.75" x14ac:dyDescent="0.25"/>
    <row r="71" s="73" customFormat="1" ht="12.75" x14ac:dyDescent="0.25"/>
    <row r="72" s="73" customFormat="1" ht="12.75" x14ac:dyDescent="0.25"/>
    <row r="73" s="73" customFormat="1" ht="12.75" x14ac:dyDescent="0.25"/>
    <row r="74" s="73" customFormat="1" ht="12.75" x14ac:dyDescent="0.25"/>
    <row r="75" s="73" customFormat="1" ht="12.75" x14ac:dyDescent="0.25"/>
    <row r="76" s="73" customFormat="1" ht="12.75" x14ac:dyDescent="0.25"/>
    <row r="77" s="73" customFormat="1" ht="12.75" x14ac:dyDescent="0.25"/>
    <row r="78" s="73" customFormat="1" ht="12.75" x14ac:dyDescent="0.25"/>
    <row r="79" s="73" customFormat="1" ht="12.75" x14ac:dyDescent="0.25"/>
    <row r="80" s="73" customFormat="1" ht="12.75" x14ac:dyDescent="0.25"/>
    <row r="81" s="73" customFormat="1" ht="12.75" x14ac:dyDescent="0.25"/>
    <row r="82" s="73" customFormat="1" ht="12.75" x14ac:dyDescent="0.25"/>
    <row r="83" s="73" customFormat="1" ht="12.75" x14ac:dyDescent="0.25"/>
    <row r="84" s="73" customFormat="1" ht="12.75" x14ac:dyDescent="0.25"/>
    <row r="85" s="73" customFormat="1" ht="12.75" x14ac:dyDescent="0.25"/>
    <row r="86" s="73" customFormat="1" ht="12.75" x14ac:dyDescent="0.25"/>
    <row r="87" s="73" customFormat="1" ht="12.75" x14ac:dyDescent="0.25"/>
    <row r="88" s="73" customFormat="1" ht="12.75" x14ac:dyDescent="0.25"/>
  </sheetData>
  <mergeCells count="33">
    <mergeCell ref="B2:S2"/>
    <mergeCell ref="P42:Q42"/>
    <mergeCell ref="L43:O43"/>
    <mergeCell ref="P43:Q43"/>
    <mergeCell ref="T6:T7"/>
    <mergeCell ref="B5:T5"/>
    <mergeCell ref="F6:G6"/>
    <mergeCell ref="E6:E7"/>
    <mergeCell ref="D6:D7"/>
    <mergeCell ref="C6:C7"/>
    <mergeCell ref="B6:B7"/>
    <mergeCell ref="J6:K6"/>
    <mergeCell ref="N6:O6"/>
    <mergeCell ref="R6:S6"/>
    <mergeCell ref="L6:M6"/>
    <mergeCell ref="H6:I6"/>
    <mergeCell ref="P6:Q6"/>
    <mergeCell ref="H46:K46"/>
    <mergeCell ref="L46:O46"/>
    <mergeCell ref="P46:Q46"/>
    <mergeCell ref="B37:E37"/>
    <mergeCell ref="G44:G45"/>
    <mergeCell ref="H44:K45"/>
    <mergeCell ref="L44:O44"/>
    <mergeCell ref="P44:Q44"/>
    <mergeCell ref="L45:O45"/>
    <mergeCell ref="P45:Q45"/>
    <mergeCell ref="H41:K41"/>
    <mergeCell ref="L41:O41"/>
    <mergeCell ref="P41:Q41"/>
    <mergeCell ref="G42:G43"/>
    <mergeCell ref="H42:K43"/>
    <mergeCell ref="L42:O4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M419"/>
  <sheetViews>
    <sheetView workbookViewId="0">
      <selection activeCell="M13" sqref="M13"/>
    </sheetView>
  </sheetViews>
  <sheetFormatPr defaultRowHeight="15" x14ac:dyDescent="0.25"/>
  <cols>
    <col min="3" max="3" width="6.28515625" style="25" customWidth="1"/>
    <col min="4" max="4" width="12.28515625" customWidth="1"/>
    <col min="5" max="5" width="13.140625" customWidth="1"/>
    <col min="6" max="6" width="10.28515625" customWidth="1"/>
    <col min="7" max="7" width="12.28515625" bestFit="1" customWidth="1"/>
    <col min="8" max="8" width="11.28515625" customWidth="1"/>
    <col min="9" max="9" width="12" customWidth="1"/>
    <col min="10" max="10" width="11.7109375" customWidth="1"/>
  </cols>
  <sheetData>
    <row r="2" spans="3:13" s="1" customFormat="1" x14ac:dyDescent="0.25">
      <c r="C2" s="48" t="s">
        <v>107</v>
      </c>
      <c r="D2" s="49"/>
      <c r="E2" s="49"/>
      <c r="F2" s="49"/>
      <c r="G2" s="49"/>
      <c r="H2" s="49"/>
      <c r="I2" s="49"/>
      <c r="J2" s="50"/>
    </row>
    <row r="3" spans="3:13" s="1" customFormat="1" x14ac:dyDescent="0.25">
      <c r="C3" s="51" t="s">
        <v>0</v>
      </c>
      <c r="D3" s="52" t="s">
        <v>41</v>
      </c>
      <c r="E3" s="52" t="s">
        <v>8</v>
      </c>
      <c r="F3" s="52" t="s">
        <v>9</v>
      </c>
      <c r="G3" s="47" t="s">
        <v>7</v>
      </c>
      <c r="H3" s="47"/>
      <c r="I3" s="47" t="s">
        <v>96</v>
      </c>
      <c r="J3" s="47"/>
    </row>
    <row r="4" spans="3:13" s="1" customFormat="1" x14ac:dyDescent="0.25">
      <c r="C4" s="51"/>
      <c r="D4" s="53"/>
      <c r="E4" s="53"/>
      <c r="F4" s="53"/>
      <c r="G4" s="21" t="s">
        <v>3</v>
      </c>
      <c r="H4" s="21" t="s">
        <v>4</v>
      </c>
      <c r="I4" s="21" t="s">
        <v>3</v>
      </c>
      <c r="J4" s="21" t="s">
        <v>4</v>
      </c>
    </row>
    <row r="5" spans="3:13" s="1" customFormat="1" ht="12.75" x14ac:dyDescent="0.25">
      <c r="C5" s="23">
        <v>1</v>
      </c>
      <c r="D5" s="3" t="s">
        <v>5</v>
      </c>
      <c r="E5" s="3" t="s">
        <v>6</v>
      </c>
      <c r="F5" s="3">
        <v>118</v>
      </c>
      <c r="G5" s="4">
        <v>148.19999999999999</v>
      </c>
      <c r="H5" s="4">
        <f>G5*1.196</f>
        <v>177.24719999999999</v>
      </c>
      <c r="I5" s="4">
        <f>F5*G5</f>
        <v>17487.599999999999</v>
      </c>
      <c r="J5" s="4">
        <f>F5*H5</f>
        <v>20915.169599999997</v>
      </c>
    </row>
    <row r="6" spans="3:13" s="1" customFormat="1" ht="12.75" x14ac:dyDescent="0.25">
      <c r="C6" s="23">
        <v>2</v>
      </c>
      <c r="D6" s="3" t="s">
        <v>10</v>
      </c>
      <c r="E6" s="3" t="s">
        <v>11</v>
      </c>
      <c r="F6" s="3">
        <v>114</v>
      </c>
      <c r="G6" s="4">
        <v>140.4</v>
      </c>
      <c r="H6" s="4">
        <f t="shared" ref="H6:H20" si="0">G6*1.196</f>
        <v>167.91839999999999</v>
      </c>
      <c r="I6" s="4">
        <f t="shared" ref="I6:I20" si="1">F6*G6</f>
        <v>16005.6</v>
      </c>
      <c r="J6" s="4">
        <f t="shared" ref="J6:J20" si="2">F6*H6</f>
        <v>19142.6976</v>
      </c>
    </row>
    <row r="7" spans="3:13" s="1" customFormat="1" ht="12.75" x14ac:dyDescent="0.25">
      <c r="C7" s="23">
        <v>3</v>
      </c>
      <c r="D7" s="3" t="s">
        <v>12</v>
      </c>
      <c r="E7" s="3" t="s">
        <v>13</v>
      </c>
      <c r="F7" s="3">
        <v>16</v>
      </c>
      <c r="G7" s="4">
        <v>105.22499999999999</v>
      </c>
      <c r="H7" s="4">
        <f t="shared" si="0"/>
        <v>125.84909999999999</v>
      </c>
      <c r="I7" s="4">
        <f t="shared" si="1"/>
        <v>1683.6</v>
      </c>
      <c r="J7" s="4">
        <f t="shared" si="2"/>
        <v>2013.5855999999999</v>
      </c>
    </row>
    <row r="8" spans="3:13" s="1" customFormat="1" ht="12.75" x14ac:dyDescent="0.25">
      <c r="C8" s="23">
        <v>4</v>
      </c>
      <c r="D8" s="3" t="s">
        <v>14</v>
      </c>
      <c r="E8" s="3" t="s">
        <v>15</v>
      </c>
      <c r="F8" s="3">
        <v>97</v>
      </c>
      <c r="G8" s="4">
        <v>107.813</v>
      </c>
      <c r="H8" s="4">
        <f t="shared" si="0"/>
        <v>128.94434799999999</v>
      </c>
      <c r="I8" s="4">
        <f t="shared" si="1"/>
        <v>10457.861000000001</v>
      </c>
      <c r="J8" s="4">
        <f t="shared" si="2"/>
        <v>12507.601756</v>
      </c>
    </row>
    <row r="9" spans="3:13" s="1" customFormat="1" ht="12.75" x14ac:dyDescent="0.25">
      <c r="C9" s="23">
        <v>5</v>
      </c>
      <c r="D9" s="3" t="s">
        <v>16</v>
      </c>
      <c r="E9" s="3" t="s">
        <v>17</v>
      </c>
      <c r="F9" s="3">
        <v>6</v>
      </c>
      <c r="G9" s="4">
        <v>100</v>
      </c>
      <c r="H9" s="4">
        <f t="shared" si="0"/>
        <v>119.6</v>
      </c>
      <c r="I9" s="4">
        <f t="shared" si="1"/>
        <v>600</v>
      </c>
      <c r="J9" s="4">
        <f t="shared" si="2"/>
        <v>717.59999999999991</v>
      </c>
      <c r="M9" s="1">
        <v>100.506</v>
      </c>
    </row>
    <row r="10" spans="3:13" s="1" customFormat="1" ht="12.75" x14ac:dyDescent="0.25">
      <c r="C10" s="23">
        <v>6</v>
      </c>
      <c r="D10" s="3" t="s">
        <v>18</v>
      </c>
      <c r="E10" s="3" t="s">
        <v>29</v>
      </c>
      <c r="F10" s="3">
        <v>1</v>
      </c>
      <c r="G10" s="4">
        <v>140.44499999999999</v>
      </c>
      <c r="H10" s="4">
        <f t="shared" si="0"/>
        <v>167.97221999999999</v>
      </c>
      <c r="I10" s="4">
        <f t="shared" si="1"/>
        <v>140.44499999999999</v>
      </c>
      <c r="J10" s="4">
        <f t="shared" si="2"/>
        <v>167.97221999999999</v>
      </c>
      <c r="M10" s="1">
        <v>2.4249999999999998</v>
      </c>
    </row>
    <row r="11" spans="3:13" s="1" customFormat="1" ht="12.75" x14ac:dyDescent="0.25">
      <c r="C11" s="23">
        <v>7</v>
      </c>
      <c r="D11" s="3" t="s">
        <v>19</v>
      </c>
      <c r="E11" s="3" t="s">
        <v>30</v>
      </c>
      <c r="F11" s="3">
        <v>1</v>
      </c>
      <c r="G11" s="4">
        <v>114.13</v>
      </c>
      <c r="H11" s="4">
        <f t="shared" si="0"/>
        <v>136.49947999999998</v>
      </c>
      <c r="I11" s="4">
        <f t="shared" si="1"/>
        <v>114.13</v>
      </c>
      <c r="J11" s="4">
        <f t="shared" si="2"/>
        <v>136.49947999999998</v>
      </c>
      <c r="M11" s="1">
        <v>7.0060000000000002</v>
      </c>
    </row>
    <row r="12" spans="3:13" s="1" customFormat="1" ht="12.75" x14ac:dyDescent="0.25">
      <c r="C12" s="23">
        <v>8</v>
      </c>
      <c r="D12" s="3" t="s">
        <v>20</v>
      </c>
      <c r="E12" s="3" t="s">
        <v>31</v>
      </c>
      <c r="F12" s="3">
        <v>1</v>
      </c>
      <c r="G12" s="4">
        <v>85.649000000000001</v>
      </c>
      <c r="H12" s="4">
        <f t="shared" si="0"/>
        <v>102.436204</v>
      </c>
      <c r="I12" s="4">
        <f t="shared" si="1"/>
        <v>85.649000000000001</v>
      </c>
      <c r="J12" s="4">
        <f t="shared" si="2"/>
        <v>102.436204</v>
      </c>
      <c r="M12" s="1">
        <v>3.9</v>
      </c>
    </row>
    <row r="13" spans="3:13" s="1" customFormat="1" ht="12.75" x14ac:dyDescent="0.25">
      <c r="C13" s="23">
        <v>9</v>
      </c>
      <c r="D13" s="3" t="s">
        <v>21</v>
      </c>
      <c r="E13" s="3" t="s">
        <v>32</v>
      </c>
      <c r="F13" s="3">
        <v>1</v>
      </c>
      <c r="G13" s="4">
        <v>147.98699999999999</v>
      </c>
      <c r="H13" s="4">
        <f t="shared" si="0"/>
        <v>176.99245199999999</v>
      </c>
      <c r="I13" s="4">
        <f t="shared" si="1"/>
        <v>147.98699999999999</v>
      </c>
      <c r="J13" s="4">
        <f t="shared" si="2"/>
        <v>176.99245199999999</v>
      </c>
      <c r="M13" s="1">
        <f>SUM(M9:M12)</f>
        <v>113.837</v>
      </c>
    </row>
    <row r="14" spans="3:13" s="1" customFormat="1" ht="12.75" x14ac:dyDescent="0.25">
      <c r="C14" s="23">
        <v>10</v>
      </c>
      <c r="D14" s="3" t="s">
        <v>22</v>
      </c>
      <c r="E14" s="3" t="s">
        <v>33</v>
      </c>
      <c r="F14" s="3">
        <v>1</v>
      </c>
      <c r="G14" s="4">
        <v>119.465</v>
      </c>
      <c r="H14" s="4">
        <f t="shared" si="0"/>
        <v>142.88014000000001</v>
      </c>
      <c r="I14" s="4">
        <f t="shared" si="1"/>
        <v>119.465</v>
      </c>
      <c r="J14" s="4">
        <f t="shared" si="2"/>
        <v>142.88014000000001</v>
      </c>
    </row>
    <row r="15" spans="3:13" s="1" customFormat="1" ht="12.75" x14ac:dyDescent="0.25">
      <c r="C15" s="23">
        <v>11</v>
      </c>
      <c r="D15" s="3" t="s">
        <v>23</v>
      </c>
      <c r="E15" s="3" t="s">
        <v>34</v>
      </c>
      <c r="F15" s="3">
        <v>1</v>
      </c>
      <c r="G15" s="4">
        <v>124.71</v>
      </c>
      <c r="H15" s="4">
        <f t="shared" si="0"/>
        <v>149.15315999999999</v>
      </c>
      <c r="I15" s="4">
        <f t="shared" si="1"/>
        <v>124.71</v>
      </c>
      <c r="J15" s="4">
        <f t="shared" si="2"/>
        <v>149.15315999999999</v>
      </c>
    </row>
    <row r="16" spans="3:13" s="1" customFormat="1" ht="12.75" x14ac:dyDescent="0.25">
      <c r="C16" s="23">
        <v>12</v>
      </c>
      <c r="D16" s="3" t="s">
        <v>24</v>
      </c>
      <c r="E16" s="3" t="s">
        <v>35</v>
      </c>
      <c r="F16" s="3">
        <v>1</v>
      </c>
      <c r="G16" s="4">
        <v>94.71</v>
      </c>
      <c r="H16" s="4">
        <f t="shared" si="0"/>
        <v>113.27315999999999</v>
      </c>
      <c r="I16" s="4">
        <f t="shared" si="1"/>
        <v>94.71</v>
      </c>
      <c r="J16" s="4">
        <f t="shared" si="2"/>
        <v>113.27315999999999</v>
      </c>
    </row>
    <row r="17" spans="3:10" s="1" customFormat="1" ht="12.75" x14ac:dyDescent="0.25">
      <c r="C17" s="23">
        <v>13</v>
      </c>
      <c r="D17" s="3" t="s">
        <v>25</v>
      </c>
      <c r="E17" s="3" t="s">
        <v>36</v>
      </c>
      <c r="F17" s="3">
        <v>1</v>
      </c>
      <c r="G17" s="4">
        <v>124.3</v>
      </c>
      <c r="H17" s="4">
        <f t="shared" si="0"/>
        <v>148.6628</v>
      </c>
      <c r="I17" s="4">
        <f t="shared" si="1"/>
        <v>124.3</v>
      </c>
      <c r="J17" s="4">
        <f t="shared" si="2"/>
        <v>148.6628</v>
      </c>
    </row>
    <row r="18" spans="3:10" s="1" customFormat="1" ht="12.75" x14ac:dyDescent="0.25">
      <c r="C18" s="23">
        <v>14</v>
      </c>
      <c r="D18" s="3" t="s">
        <v>26</v>
      </c>
      <c r="E18" s="3" t="s">
        <v>37</v>
      </c>
      <c r="F18" s="3">
        <v>1</v>
      </c>
      <c r="G18" s="4">
        <v>142.46899999999999</v>
      </c>
      <c r="H18" s="4">
        <f t="shared" si="0"/>
        <v>170.39292399999999</v>
      </c>
      <c r="I18" s="4">
        <f t="shared" si="1"/>
        <v>142.46899999999999</v>
      </c>
      <c r="J18" s="4">
        <f t="shared" si="2"/>
        <v>170.39292399999999</v>
      </c>
    </row>
    <row r="19" spans="3:10" s="1" customFormat="1" ht="12.75" x14ac:dyDescent="0.25">
      <c r="C19" s="23">
        <v>15</v>
      </c>
      <c r="D19" s="3" t="s">
        <v>27</v>
      </c>
      <c r="E19" s="3" t="s">
        <v>38</v>
      </c>
      <c r="F19" s="3">
        <v>1</v>
      </c>
      <c r="G19" s="4">
        <v>81.462999999999994</v>
      </c>
      <c r="H19" s="4">
        <f t="shared" si="0"/>
        <v>97.429747999999989</v>
      </c>
      <c r="I19" s="4">
        <f t="shared" si="1"/>
        <v>81.462999999999994</v>
      </c>
      <c r="J19" s="4">
        <f t="shared" si="2"/>
        <v>97.429747999999989</v>
      </c>
    </row>
    <row r="20" spans="3:10" s="1" customFormat="1" ht="12.75" x14ac:dyDescent="0.25">
      <c r="C20" s="23">
        <v>16</v>
      </c>
      <c r="D20" s="3" t="s">
        <v>28</v>
      </c>
      <c r="E20" s="3" t="s">
        <v>39</v>
      </c>
      <c r="F20" s="3">
        <v>1</v>
      </c>
      <c r="G20" s="4">
        <v>90.54</v>
      </c>
      <c r="H20" s="4">
        <f t="shared" si="0"/>
        <v>108.28584000000001</v>
      </c>
      <c r="I20" s="4">
        <f t="shared" si="1"/>
        <v>90.54</v>
      </c>
      <c r="J20" s="4">
        <f t="shared" si="2"/>
        <v>108.28584000000001</v>
      </c>
    </row>
    <row r="21" spans="3:10" s="1" customFormat="1" x14ac:dyDescent="0.25">
      <c r="C21" s="24"/>
      <c r="D21" s="21"/>
      <c r="E21" s="21"/>
      <c r="F21" s="21">
        <f>SUM(F5:F20)</f>
        <v>362</v>
      </c>
      <c r="G21" s="22"/>
      <c r="H21" s="22"/>
      <c r="I21" s="22">
        <f>SUM(I5:I20)</f>
        <v>47500.528999999988</v>
      </c>
      <c r="J21" s="22">
        <f>SUM(J5:J20)</f>
        <v>56810.632683999982</v>
      </c>
    </row>
    <row r="22" spans="3:10" s="1" customFormat="1" ht="12.75" x14ac:dyDescent="0.25">
      <c r="C22" s="23"/>
      <c r="G22" s="2"/>
      <c r="H22" s="2"/>
    </row>
    <row r="23" spans="3:10" s="1" customFormat="1" ht="12.75" x14ac:dyDescent="0.25">
      <c r="C23" s="23"/>
      <c r="G23" s="2"/>
      <c r="H23" s="2"/>
    </row>
    <row r="24" spans="3:10" s="1" customFormat="1" ht="12.75" x14ac:dyDescent="0.25">
      <c r="C24" s="23"/>
      <c r="G24" s="2"/>
      <c r="H24" s="2"/>
    </row>
    <row r="25" spans="3:10" s="1" customFormat="1" ht="12.75" x14ac:dyDescent="0.25">
      <c r="C25" s="23"/>
      <c r="G25" s="2"/>
      <c r="H25" s="2"/>
    </row>
    <row r="26" spans="3:10" s="1" customFormat="1" ht="12.75" x14ac:dyDescent="0.25">
      <c r="C26" s="23"/>
      <c r="G26" s="2"/>
      <c r="H26" s="2"/>
    </row>
    <row r="27" spans="3:10" s="1" customFormat="1" ht="12.75" x14ac:dyDescent="0.25">
      <c r="C27" s="23"/>
      <c r="G27" s="2"/>
      <c r="H27" s="2"/>
    </row>
    <row r="28" spans="3:10" s="1" customFormat="1" ht="12.75" x14ac:dyDescent="0.25">
      <c r="C28" s="23"/>
      <c r="G28" s="2"/>
      <c r="H28" s="2"/>
    </row>
    <row r="29" spans="3:10" s="1" customFormat="1" ht="12.75" x14ac:dyDescent="0.25">
      <c r="C29" s="23"/>
    </row>
    <row r="30" spans="3:10" s="1" customFormat="1" ht="12.75" x14ac:dyDescent="0.25">
      <c r="C30" s="23"/>
    </row>
    <row r="31" spans="3:10" s="1" customFormat="1" ht="12.75" x14ac:dyDescent="0.25">
      <c r="C31" s="23"/>
    </row>
    <row r="32" spans="3:10" s="1" customFormat="1" ht="12.75" x14ac:dyDescent="0.25">
      <c r="C32" s="23"/>
    </row>
    <row r="33" spans="3:3" s="1" customFormat="1" ht="12.75" x14ac:dyDescent="0.25">
      <c r="C33" s="23"/>
    </row>
    <row r="34" spans="3:3" s="1" customFormat="1" ht="12.75" x14ac:dyDescent="0.25">
      <c r="C34" s="23"/>
    </row>
    <row r="35" spans="3:3" s="1" customFormat="1" ht="12.75" x14ac:dyDescent="0.25">
      <c r="C35" s="23"/>
    </row>
    <row r="36" spans="3:3" s="1" customFormat="1" ht="12.75" x14ac:dyDescent="0.25">
      <c r="C36" s="23"/>
    </row>
    <row r="37" spans="3:3" s="1" customFormat="1" ht="12.75" x14ac:dyDescent="0.25">
      <c r="C37" s="23"/>
    </row>
    <row r="38" spans="3:3" s="1" customFormat="1" ht="12.75" x14ac:dyDescent="0.25">
      <c r="C38" s="23"/>
    </row>
    <row r="39" spans="3:3" s="1" customFormat="1" ht="12.75" x14ac:dyDescent="0.25">
      <c r="C39" s="23"/>
    </row>
    <row r="40" spans="3:3" s="1" customFormat="1" ht="12.75" x14ac:dyDescent="0.25">
      <c r="C40" s="23"/>
    </row>
    <row r="41" spans="3:3" s="1" customFormat="1" ht="12.75" x14ac:dyDescent="0.25">
      <c r="C41" s="23"/>
    </row>
    <row r="42" spans="3:3" s="1" customFormat="1" ht="12.75" x14ac:dyDescent="0.25">
      <c r="C42" s="23"/>
    </row>
    <row r="43" spans="3:3" s="1" customFormat="1" ht="12.75" x14ac:dyDescent="0.25">
      <c r="C43" s="23"/>
    </row>
    <row r="44" spans="3:3" s="1" customFormat="1" ht="12.75" x14ac:dyDescent="0.25">
      <c r="C44" s="23"/>
    </row>
    <row r="45" spans="3:3" s="1" customFormat="1" ht="12.75" x14ac:dyDescent="0.25">
      <c r="C45" s="23"/>
    </row>
    <row r="46" spans="3:3" s="1" customFormat="1" ht="12.75" x14ac:dyDescent="0.25">
      <c r="C46" s="23"/>
    </row>
    <row r="47" spans="3:3" s="1" customFormat="1" ht="12.75" x14ac:dyDescent="0.25">
      <c r="C47" s="23"/>
    </row>
    <row r="48" spans="3:3" s="1" customFormat="1" ht="12.75" x14ac:dyDescent="0.25">
      <c r="C48" s="23"/>
    </row>
    <row r="49" spans="3:3" s="1" customFormat="1" ht="12.75" x14ac:dyDescent="0.25">
      <c r="C49" s="23"/>
    </row>
    <row r="50" spans="3:3" s="1" customFormat="1" ht="12.75" x14ac:dyDescent="0.25">
      <c r="C50" s="23"/>
    </row>
    <row r="51" spans="3:3" s="1" customFormat="1" ht="12.75" x14ac:dyDescent="0.25">
      <c r="C51" s="23"/>
    </row>
    <row r="52" spans="3:3" s="1" customFormat="1" ht="12.75" x14ac:dyDescent="0.25">
      <c r="C52" s="23"/>
    </row>
    <row r="53" spans="3:3" s="1" customFormat="1" ht="12.75" x14ac:dyDescent="0.25">
      <c r="C53" s="23"/>
    </row>
    <row r="54" spans="3:3" s="1" customFormat="1" ht="12.75" x14ac:dyDescent="0.25">
      <c r="C54" s="23"/>
    </row>
    <row r="55" spans="3:3" s="1" customFormat="1" ht="12.75" x14ac:dyDescent="0.25">
      <c r="C55" s="23"/>
    </row>
    <row r="56" spans="3:3" s="1" customFormat="1" ht="12.75" x14ac:dyDescent="0.25">
      <c r="C56" s="23"/>
    </row>
    <row r="57" spans="3:3" s="1" customFormat="1" ht="12.75" x14ac:dyDescent="0.25">
      <c r="C57" s="23"/>
    </row>
    <row r="58" spans="3:3" s="1" customFormat="1" ht="12.75" x14ac:dyDescent="0.25">
      <c r="C58" s="23"/>
    </row>
    <row r="59" spans="3:3" s="1" customFormat="1" ht="12.75" x14ac:dyDescent="0.25">
      <c r="C59" s="23"/>
    </row>
    <row r="60" spans="3:3" s="1" customFormat="1" ht="12.75" x14ac:dyDescent="0.25">
      <c r="C60" s="23"/>
    </row>
    <row r="61" spans="3:3" s="1" customFormat="1" ht="12.75" x14ac:dyDescent="0.25">
      <c r="C61" s="23"/>
    </row>
    <row r="62" spans="3:3" s="1" customFormat="1" ht="12.75" x14ac:dyDescent="0.25">
      <c r="C62" s="23"/>
    </row>
    <row r="63" spans="3:3" s="1" customFormat="1" ht="12.75" x14ac:dyDescent="0.25">
      <c r="C63" s="23"/>
    </row>
    <row r="64" spans="3:3" s="1" customFormat="1" ht="12.75" x14ac:dyDescent="0.25">
      <c r="C64" s="23"/>
    </row>
    <row r="65" spans="3:3" s="1" customFormat="1" ht="12.75" x14ac:dyDescent="0.25">
      <c r="C65" s="23"/>
    </row>
    <row r="66" spans="3:3" s="1" customFormat="1" ht="12.75" x14ac:dyDescent="0.25">
      <c r="C66" s="23"/>
    </row>
    <row r="67" spans="3:3" s="1" customFormat="1" ht="12.75" x14ac:dyDescent="0.25">
      <c r="C67" s="23"/>
    </row>
    <row r="68" spans="3:3" s="1" customFormat="1" ht="12.75" x14ac:dyDescent="0.25">
      <c r="C68" s="23"/>
    </row>
    <row r="69" spans="3:3" s="1" customFormat="1" ht="12.75" x14ac:dyDescent="0.25">
      <c r="C69" s="23"/>
    </row>
    <row r="70" spans="3:3" s="1" customFormat="1" ht="12.75" x14ac:dyDescent="0.25">
      <c r="C70" s="23"/>
    </row>
    <row r="71" spans="3:3" s="1" customFormat="1" ht="12.75" x14ac:dyDescent="0.25">
      <c r="C71" s="23"/>
    </row>
    <row r="72" spans="3:3" s="1" customFormat="1" ht="12.75" x14ac:dyDescent="0.25">
      <c r="C72" s="23"/>
    </row>
    <row r="73" spans="3:3" s="1" customFormat="1" ht="12.75" x14ac:dyDescent="0.25">
      <c r="C73" s="23"/>
    </row>
    <row r="74" spans="3:3" s="1" customFormat="1" ht="12.75" x14ac:dyDescent="0.25">
      <c r="C74" s="23"/>
    </row>
    <row r="75" spans="3:3" s="1" customFormat="1" ht="12.75" x14ac:dyDescent="0.25">
      <c r="C75" s="23"/>
    </row>
    <row r="76" spans="3:3" s="1" customFormat="1" ht="12.75" x14ac:dyDescent="0.25">
      <c r="C76" s="23"/>
    </row>
    <row r="77" spans="3:3" s="1" customFormat="1" ht="12.75" x14ac:dyDescent="0.25">
      <c r="C77" s="23"/>
    </row>
    <row r="78" spans="3:3" s="1" customFormat="1" ht="12.75" x14ac:dyDescent="0.25">
      <c r="C78" s="23"/>
    </row>
    <row r="79" spans="3:3" s="1" customFormat="1" ht="12.75" x14ac:dyDescent="0.25">
      <c r="C79" s="23"/>
    </row>
    <row r="80" spans="3:3" s="1" customFormat="1" ht="12.75" x14ac:dyDescent="0.25">
      <c r="C80" s="23"/>
    </row>
    <row r="81" spans="3:3" s="1" customFormat="1" ht="12.75" x14ac:dyDescent="0.25">
      <c r="C81" s="23"/>
    </row>
    <row r="82" spans="3:3" s="1" customFormat="1" ht="12.75" x14ac:dyDescent="0.25">
      <c r="C82" s="23"/>
    </row>
    <row r="83" spans="3:3" s="1" customFormat="1" ht="12.75" x14ac:dyDescent="0.25">
      <c r="C83" s="23"/>
    </row>
    <row r="84" spans="3:3" s="1" customFormat="1" ht="12.75" x14ac:dyDescent="0.25">
      <c r="C84" s="23"/>
    </row>
    <row r="85" spans="3:3" s="1" customFormat="1" ht="12.75" x14ac:dyDescent="0.25">
      <c r="C85" s="23"/>
    </row>
    <row r="86" spans="3:3" s="1" customFormat="1" ht="12.75" x14ac:dyDescent="0.25">
      <c r="C86" s="23"/>
    </row>
    <row r="87" spans="3:3" s="1" customFormat="1" ht="12.75" x14ac:dyDescent="0.25">
      <c r="C87" s="23"/>
    </row>
    <row r="88" spans="3:3" s="1" customFormat="1" ht="12.75" x14ac:dyDescent="0.25">
      <c r="C88" s="23"/>
    </row>
    <row r="89" spans="3:3" s="1" customFormat="1" ht="12.75" x14ac:dyDescent="0.25">
      <c r="C89" s="23"/>
    </row>
    <row r="90" spans="3:3" s="1" customFormat="1" ht="12.75" x14ac:dyDescent="0.25">
      <c r="C90" s="23"/>
    </row>
    <row r="91" spans="3:3" s="1" customFormat="1" ht="12.75" x14ac:dyDescent="0.25">
      <c r="C91" s="23"/>
    </row>
    <row r="92" spans="3:3" s="1" customFormat="1" ht="12.75" x14ac:dyDescent="0.25">
      <c r="C92" s="23"/>
    </row>
    <row r="93" spans="3:3" s="1" customFormat="1" ht="12.75" x14ac:dyDescent="0.25">
      <c r="C93" s="23"/>
    </row>
    <row r="94" spans="3:3" s="1" customFormat="1" ht="12.75" x14ac:dyDescent="0.25">
      <c r="C94" s="23"/>
    </row>
    <row r="95" spans="3:3" s="1" customFormat="1" ht="12.75" x14ac:dyDescent="0.25">
      <c r="C95" s="23"/>
    </row>
    <row r="96" spans="3:3" s="1" customFormat="1" ht="12.75" x14ac:dyDescent="0.25">
      <c r="C96" s="23"/>
    </row>
    <row r="97" spans="3:3" s="1" customFormat="1" ht="12.75" x14ac:dyDescent="0.25">
      <c r="C97" s="23"/>
    </row>
    <row r="98" spans="3:3" s="1" customFormat="1" ht="12.75" x14ac:dyDescent="0.25">
      <c r="C98" s="23"/>
    </row>
    <row r="99" spans="3:3" s="1" customFormat="1" ht="12.75" x14ac:dyDescent="0.25">
      <c r="C99" s="23"/>
    </row>
    <row r="100" spans="3:3" s="1" customFormat="1" ht="12.75" x14ac:dyDescent="0.25">
      <c r="C100" s="23"/>
    </row>
    <row r="101" spans="3:3" s="1" customFormat="1" ht="12.75" x14ac:dyDescent="0.25">
      <c r="C101" s="23"/>
    </row>
    <row r="102" spans="3:3" s="1" customFormat="1" ht="12.75" x14ac:dyDescent="0.25">
      <c r="C102" s="23"/>
    </row>
    <row r="103" spans="3:3" s="1" customFormat="1" ht="12.75" x14ac:dyDescent="0.25">
      <c r="C103" s="23"/>
    </row>
    <row r="104" spans="3:3" s="1" customFormat="1" ht="12.75" x14ac:dyDescent="0.25">
      <c r="C104" s="23"/>
    </row>
    <row r="105" spans="3:3" s="1" customFormat="1" ht="12.75" x14ac:dyDescent="0.25">
      <c r="C105" s="23"/>
    </row>
    <row r="106" spans="3:3" s="1" customFormat="1" ht="12.75" x14ac:dyDescent="0.25">
      <c r="C106" s="23"/>
    </row>
    <row r="107" spans="3:3" s="1" customFormat="1" ht="12.75" x14ac:dyDescent="0.25">
      <c r="C107" s="23"/>
    </row>
    <row r="108" spans="3:3" s="1" customFormat="1" ht="12.75" x14ac:dyDescent="0.25">
      <c r="C108" s="23"/>
    </row>
    <row r="109" spans="3:3" s="1" customFormat="1" ht="12.75" x14ac:dyDescent="0.25">
      <c r="C109" s="23"/>
    </row>
    <row r="110" spans="3:3" s="1" customFormat="1" ht="12.75" x14ac:dyDescent="0.25">
      <c r="C110" s="23"/>
    </row>
    <row r="111" spans="3:3" s="1" customFormat="1" ht="12.75" x14ac:dyDescent="0.25">
      <c r="C111" s="23"/>
    </row>
    <row r="112" spans="3:3" s="1" customFormat="1" ht="12.75" x14ac:dyDescent="0.25">
      <c r="C112" s="23"/>
    </row>
    <row r="113" spans="3:3" s="1" customFormat="1" ht="12.75" x14ac:dyDescent="0.25">
      <c r="C113" s="23"/>
    </row>
    <row r="114" spans="3:3" s="1" customFormat="1" ht="12.75" x14ac:dyDescent="0.25">
      <c r="C114" s="23"/>
    </row>
    <row r="115" spans="3:3" s="1" customFormat="1" ht="12.75" x14ac:dyDescent="0.25">
      <c r="C115" s="23"/>
    </row>
    <row r="116" spans="3:3" s="1" customFormat="1" ht="12.75" x14ac:dyDescent="0.25">
      <c r="C116" s="23"/>
    </row>
    <row r="117" spans="3:3" s="1" customFormat="1" ht="12.75" x14ac:dyDescent="0.25">
      <c r="C117" s="23"/>
    </row>
    <row r="118" spans="3:3" s="1" customFormat="1" ht="12.75" x14ac:dyDescent="0.25">
      <c r="C118" s="23"/>
    </row>
    <row r="119" spans="3:3" s="1" customFormat="1" ht="12.75" x14ac:dyDescent="0.25">
      <c r="C119" s="23"/>
    </row>
    <row r="120" spans="3:3" s="1" customFormat="1" ht="12.75" x14ac:dyDescent="0.25">
      <c r="C120" s="23"/>
    </row>
    <row r="121" spans="3:3" s="1" customFormat="1" ht="12.75" x14ac:dyDescent="0.25">
      <c r="C121" s="23"/>
    </row>
    <row r="122" spans="3:3" s="1" customFormat="1" ht="12.75" x14ac:dyDescent="0.25">
      <c r="C122" s="23"/>
    </row>
    <row r="123" spans="3:3" s="1" customFormat="1" ht="12.75" x14ac:dyDescent="0.25">
      <c r="C123" s="23"/>
    </row>
    <row r="124" spans="3:3" s="1" customFormat="1" ht="12.75" x14ac:dyDescent="0.25">
      <c r="C124" s="23"/>
    </row>
    <row r="125" spans="3:3" s="1" customFormat="1" ht="12.75" x14ac:dyDescent="0.25">
      <c r="C125" s="23"/>
    </row>
    <row r="126" spans="3:3" s="1" customFormat="1" ht="12.75" x14ac:dyDescent="0.25">
      <c r="C126" s="23"/>
    </row>
    <row r="127" spans="3:3" s="1" customFormat="1" ht="12.75" x14ac:dyDescent="0.25">
      <c r="C127" s="23"/>
    </row>
    <row r="128" spans="3:3" s="1" customFormat="1" ht="12.75" x14ac:dyDescent="0.25">
      <c r="C128" s="23"/>
    </row>
    <row r="129" spans="3:3" s="1" customFormat="1" ht="12.75" x14ac:dyDescent="0.25">
      <c r="C129" s="23"/>
    </row>
    <row r="130" spans="3:3" s="1" customFormat="1" ht="12.75" x14ac:dyDescent="0.25">
      <c r="C130" s="23"/>
    </row>
    <row r="131" spans="3:3" s="1" customFormat="1" ht="12.75" x14ac:dyDescent="0.25">
      <c r="C131" s="23"/>
    </row>
    <row r="132" spans="3:3" s="1" customFormat="1" ht="12.75" x14ac:dyDescent="0.25">
      <c r="C132" s="23"/>
    </row>
    <row r="133" spans="3:3" s="1" customFormat="1" ht="12.75" x14ac:dyDescent="0.25">
      <c r="C133" s="23"/>
    </row>
    <row r="134" spans="3:3" s="1" customFormat="1" ht="12.75" x14ac:dyDescent="0.25">
      <c r="C134" s="23"/>
    </row>
    <row r="135" spans="3:3" s="1" customFormat="1" ht="12.75" x14ac:dyDescent="0.25">
      <c r="C135" s="23"/>
    </row>
    <row r="136" spans="3:3" s="1" customFormat="1" ht="12.75" x14ac:dyDescent="0.25">
      <c r="C136" s="23"/>
    </row>
    <row r="137" spans="3:3" s="1" customFormat="1" ht="12.75" x14ac:dyDescent="0.25">
      <c r="C137" s="23"/>
    </row>
    <row r="138" spans="3:3" s="1" customFormat="1" ht="12.75" x14ac:dyDescent="0.25">
      <c r="C138" s="23"/>
    </row>
    <row r="139" spans="3:3" s="1" customFormat="1" ht="12.75" x14ac:dyDescent="0.25">
      <c r="C139" s="23"/>
    </row>
    <row r="140" spans="3:3" s="1" customFormat="1" ht="12.75" x14ac:dyDescent="0.25">
      <c r="C140" s="23"/>
    </row>
    <row r="141" spans="3:3" s="1" customFormat="1" ht="12.75" x14ac:dyDescent="0.25">
      <c r="C141" s="23"/>
    </row>
    <row r="142" spans="3:3" s="1" customFormat="1" ht="12.75" x14ac:dyDescent="0.25">
      <c r="C142" s="23"/>
    </row>
    <row r="143" spans="3:3" s="1" customFormat="1" ht="12.75" x14ac:dyDescent="0.25">
      <c r="C143" s="23"/>
    </row>
    <row r="144" spans="3:3" s="1" customFormat="1" ht="12.75" x14ac:dyDescent="0.25">
      <c r="C144" s="23"/>
    </row>
    <row r="145" spans="3:3" s="1" customFormat="1" ht="12.75" x14ac:dyDescent="0.25">
      <c r="C145" s="23"/>
    </row>
    <row r="146" spans="3:3" s="1" customFormat="1" ht="12.75" x14ac:dyDescent="0.25">
      <c r="C146" s="23"/>
    </row>
    <row r="147" spans="3:3" s="1" customFormat="1" ht="12.75" x14ac:dyDescent="0.25">
      <c r="C147" s="23"/>
    </row>
    <row r="148" spans="3:3" s="1" customFormat="1" ht="12.75" x14ac:dyDescent="0.25">
      <c r="C148" s="23"/>
    </row>
    <row r="149" spans="3:3" s="1" customFormat="1" ht="12.75" x14ac:dyDescent="0.25">
      <c r="C149" s="23"/>
    </row>
    <row r="150" spans="3:3" s="1" customFormat="1" ht="12.75" x14ac:dyDescent="0.25">
      <c r="C150" s="23"/>
    </row>
    <row r="151" spans="3:3" s="1" customFormat="1" ht="12.75" x14ac:dyDescent="0.25">
      <c r="C151" s="23"/>
    </row>
    <row r="152" spans="3:3" s="1" customFormat="1" ht="12.75" x14ac:dyDescent="0.25">
      <c r="C152" s="23"/>
    </row>
    <row r="153" spans="3:3" s="1" customFormat="1" ht="12.75" x14ac:dyDescent="0.25">
      <c r="C153" s="23"/>
    </row>
    <row r="154" spans="3:3" s="1" customFormat="1" ht="12.75" x14ac:dyDescent="0.25">
      <c r="C154" s="23"/>
    </row>
    <row r="155" spans="3:3" s="1" customFormat="1" ht="12.75" x14ac:dyDescent="0.25">
      <c r="C155" s="23"/>
    </row>
    <row r="156" spans="3:3" s="1" customFormat="1" ht="12.75" x14ac:dyDescent="0.25">
      <c r="C156" s="23"/>
    </row>
    <row r="157" spans="3:3" s="1" customFormat="1" ht="12.75" x14ac:dyDescent="0.25">
      <c r="C157" s="23"/>
    </row>
    <row r="158" spans="3:3" s="1" customFormat="1" ht="12.75" x14ac:dyDescent="0.25">
      <c r="C158" s="23"/>
    </row>
    <row r="159" spans="3:3" s="1" customFormat="1" ht="12.75" x14ac:dyDescent="0.25">
      <c r="C159" s="23"/>
    </row>
    <row r="160" spans="3:3" s="1" customFormat="1" ht="12.75" x14ac:dyDescent="0.25">
      <c r="C160" s="23"/>
    </row>
    <row r="161" spans="3:3" s="1" customFormat="1" ht="12.75" x14ac:dyDescent="0.25">
      <c r="C161" s="23"/>
    </row>
    <row r="162" spans="3:3" s="1" customFormat="1" ht="12.75" x14ac:dyDescent="0.25">
      <c r="C162" s="23"/>
    </row>
    <row r="163" spans="3:3" s="1" customFormat="1" ht="12.75" x14ac:dyDescent="0.25">
      <c r="C163" s="23"/>
    </row>
    <row r="164" spans="3:3" s="1" customFormat="1" ht="12.75" x14ac:dyDescent="0.25">
      <c r="C164" s="23"/>
    </row>
    <row r="165" spans="3:3" s="1" customFormat="1" ht="12.75" x14ac:dyDescent="0.25">
      <c r="C165" s="23"/>
    </row>
    <row r="166" spans="3:3" s="1" customFormat="1" ht="12.75" x14ac:dyDescent="0.25">
      <c r="C166" s="23"/>
    </row>
    <row r="167" spans="3:3" s="1" customFormat="1" ht="12.75" x14ac:dyDescent="0.25">
      <c r="C167" s="23"/>
    </row>
    <row r="168" spans="3:3" s="1" customFormat="1" ht="12.75" x14ac:dyDescent="0.25">
      <c r="C168" s="23"/>
    </row>
    <row r="169" spans="3:3" s="1" customFormat="1" ht="12.75" x14ac:dyDescent="0.25">
      <c r="C169" s="23"/>
    </row>
    <row r="170" spans="3:3" s="1" customFormat="1" ht="12.75" x14ac:dyDescent="0.25">
      <c r="C170" s="23"/>
    </row>
    <row r="171" spans="3:3" s="1" customFormat="1" ht="12.75" x14ac:dyDescent="0.25">
      <c r="C171" s="23"/>
    </row>
    <row r="172" spans="3:3" s="1" customFormat="1" ht="12.75" x14ac:dyDescent="0.25">
      <c r="C172" s="23"/>
    </row>
    <row r="173" spans="3:3" s="1" customFormat="1" ht="12.75" x14ac:dyDescent="0.25">
      <c r="C173" s="23"/>
    </row>
    <row r="174" spans="3:3" s="1" customFormat="1" ht="12.75" x14ac:dyDescent="0.25">
      <c r="C174" s="23"/>
    </row>
    <row r="175" spans="3:3" s="1" customFormat="1" ht="12.75" x14ac:dyDescent="0.25">
      <c r="C175" s="23"/>
    </row>
    <row r="176" spans="3:3" s="1" customFormat="1" ht="12.75" x14ac:dyDescent="0.25">
      <c r="C176" s="23"/>
    </row>
    <row r="177" spans="3:3" s="1" customFormat="1" ht="12.75" x14ac:dyDescent="0.25">
      <c r="C177" s="23"/>
    </row>
    <row r="178" spans="3:3" s="1" customFormat="1" ht="12.75" x14ac:dyDescent="0.25">
      <c r="C178" s="23"/>
    </row>
    <row r="179" spans="3:3" s="1" customFormat="1" ht="12.75" x14ac:dyDescent="0.25">
      <c r="C179" s="23"/>
    </row>
    <row r="180" spans="3:3" s="1" customFormat="1" ht="12.75" x14ac:dyDescent="0.25">
      <c r="C180" s="23"/>
    </row>
    <row r="181" spans="3:3" s="1" customFormat="1" ht="12.75" x14ac:dyDescent="0.25">
      <c r="C181" s="23"/>
    </row>
    <row r="182" spans="3:3" s="1" customFormat="1" ht="12.75" x14ac:dyDescent="0.25">
      <c r="C182" s="23"/>
    </row>
    <row r="183" spans="3:3" s="1" customFormat="1" ht="12.75" x14ac:dyDescent="0.25">
      <c r="C183" s="23"/>
    </row>
    <row r="184" spans="3:3" s="1" customFormat="1" ht="12.75" x14ac:dyDescent="0.25">
      <c r="C184" s="23"/>
    </row>
    <row r="185" spans="3:3" s="1" customFormat="1" ht="12.75" x14ac:dyDescent="0.25">
      <c r="C185" s="23"/>
    </row>
    <row r="186" spans="3:3" s="1" customFormat="1" ht="12.75" x14ac:dyDescent="0.25">
      <c r="C186" s="23"/>
    </row>
    <row r="187" spans="3:3" s="1" customFormat="1" ht="12.75" x14ac:dyDescent="0.25">
      <c r="C187" s="23"/>
    </row>
    <row r="188" spans="3:3" s="1" customFormat="1" ht="12.75" x14ac:dyDescent="0.25">
      <c r="C188" s="23"/>
    </row>
    <row r="189" spans="3:3" s="1" customFormat="1" ht="12.75" x14ac:dyDescent="0.25">
      <c r="C189" s="23"/>
    </row>
    <row r="190" spans="3:3" s="1" customFormat="1" ht="12.75" x14ac:dyDescent="0.25">
      <c r="C190" s="23"/>
    </row>
    <row r="191" spans="3:3" s="1" customFormat="1" ht="12.75" x14ac:dyDescent="0.25">
      <c r="C191" s="23"/>
    </row>
    <row r="192" spans="3:3" s="1" customFormat="1" ht="12.75" x14ac:dyDescent="0.25">
      <c r="C192" s="23"/>
    </row>
    <row r="193" spans="3:3" s="1" customFormat="1" ht="12.75" x14ac:dyDescent="0.25">
      <c r="C193" s="23"/>
    </row>
    <row r="194" spans="3:3" s="1" customFormat="1" ht="12.75" x14ac:dyDescent="0.25">
      <c r="C194" s="23"/>
    </row>
    <row r="195" spans="3:3" s="1" customFormat="1" ht="12.75" x14ac:dyDescent="0.25">
      <c r="C195" s="23"/>
    </row>
    <row r="196" spans="3:3" s="1" customFormat="1" ht="12.75" x14ac:dyDescent="0.25">
      <c r="C196" s="23"/>
    </row>
    <row r="197" spans="3:3" s="1" customFormat="1" ht="12.75" x14ac:dyDescent="0.25">
      <c r="C197" s="23"/>
    </row>
    <row r="198" spans="3:3" s="1" customFormat="1" ht="12.75" x14ac:dyDescent="0.25">
      <c r="C198" s="23"/>
    </row>
    <row r="199" spans="3:3" s="1" customFormat="1" ht="12.75" x14ac:dyDescent="0.25">
      <c r="C199" s="23"/>
    </row>
    <row r="200" spans="3:3" s="1" customFormat="1" ht="12.75" x14ac:dyDescent="0.25">
      <c r="C200" s="23"/>
    </row>
    <row r="201" spans="3:3" s="1" customFormat="1" ht="12.75" x14ac:dyDescent="0.25">
      <c r="C201" s="23"/>
    </row>
    <row r="202" spans="3:3" s="1" customFormat="1" ht="12.75" x14ac:dyDescent="0.25">
      <c r="C202" s="23"/>
    </row>
    <row r="203" spans="3:3" s="1" customFormat="1" ht="12.75" x14ac:dyDescent="0.25">
      <c r="C203" s="23"/>
    </row>
    <row r="204" spans="3:3" s="1" customFormat="1" ht="12.75" x14ac:dyDescent="0.25">
      <c r="C204" s="23"/>
    </row>
    <row r="205" spans="3:3" s="1" customFormat="1" ht="12.75" x14ac:dyDescent="0.25">
      <c r="C205" s="23"/>
    </row>
    <row r="206" spans="3:3" s="1" customFormat="1" ht="12.75" x14ac:dyDescent="0.25">
      <c r="C206" s="23"/>
    </row>
    <row r="207" spans="3:3" s="1" customFormat="1" ht="12.75" x14ac:dyDescent="0.25">
      <c r="C207" s="23"/>
    </row>
    <row r="208" spans="3:3" s="1" customFormat="1" ht="12.75" x14ac:dyDescent="0.25">
      <c r="C208" s="23"/>
    </row>
    <row r="209" spans="3:3" s="1" customFormat="1" ht="12.75" x14ac:dyDescent="0.25">
      <c r="C209" s="23"/>
    </row>
    <row r="210" spans="3:3" s="1" customFormat="1" ht="12.75" x14ac:dyDescent="0.25">
      <c r="C210" s="23"/>
    </row>
    <row r="211" spans="3:3" s="1" customFormat="1" ht="12.75" x14ac:dyDescent="0.25">
      <c r="C211" s="23"/>
    </row>
    <row r="212" spans="3:3" s="1" customFormat="1" ht="12.75" x14ac:dyDescent="0.25">
      <c r="C212" s="23"/>
    </row>
    <row r="213" spans="3:3" s="1" customFormat="1" ht="12.75" x14ac:dyDescent="0.25">
      <c r="C213" s="23"/>
    </row>
    <row r="214" spans="3:3" s="1" customFormat="1" ht="12.75" x14ac:dyDescent="0.25">
      <c r="C214" s="23"/>
    </row>
    <row r="215" spans="3:3" s="1" customFormat="1" ht="12.75" x14ac:dyDescent="0.25">
      <c r="C215" s="23"/>
    </row>
    <row r="216" spans="3:3" s="1" customFormat="1" ht="12.75" x14ac:dyDescent="0.25">
      <c r="C216" s="23"/>
    </row>
    <row r="217" spans="3:3" s="1" customFormat="1" ht="12.75" x14ac:dyDescent="0.25">
      <c r="C217" s="23"/>
    </row>
    <row r="218" spans="3:3" s="1" customFormat="1" ht="12.75" x14ac:dyDescent="0.25">
      <c r="C218" s="23"/>
    </row>
    <row r="219" spans="3:3" s="1" customFormat="1" ht="12.75" x14ac:dyDescent="0.25">
      <c r="C219" s="23"/>
    </row>
    <row r="220" spans="3:3" s="1" customFormat="1" ht="12.75" x14ac:dyDescent="0.25">
      <c r="C220" s="23"/>
    </row>
    <row r="221" spans="3:3" s="1" customFormat="1" ht="12.75" x14ac:dyDescent="0.25">
      <c r="C221" s="23"/>
    </row>
    <row r="222" spans="3:3" s="1" customFormat="1" ht="12.75" x14ac:dyDescent="0.25">
      <c r="C222" s="23"/>
    </row>
    <row r="223" spans="3:3" s="1" customFormat="1" ht="12.75" x14ac:dyDescent="0.25">
      <c r="C223" s="23"/>
    </row>
    <row r="224" spans="3:3" s="1" customFormat="1" ht="12.75" x14ac:dyDescent="0.25">
      <c r="C224" s="23"/>
    </row>
    <row r="225" spans="3:3" s="1" customFormat="1" ht="12.75" x14ac:dyDescent="0.25">
      <c r="C225" s="23"/>
    </row>
    <row r="226" spans="3:3" s="1" customFormat="1" ht="12.75" x14ac:dyDescent="0.25">
      <c r="C226" s="23"/>
    </row>
    <row r="227" spans="3:3" s="1" customFormat="1" ht="12.75" x14ac:dyDescent="0.25">
      <c r="C227" s="23"/>
    </row>
    <row r="228" spans="3:3" s="1" customFormat="1" ht="12.75" x14ac:dyDescent="0.25">
      <c r="C228" s="23"/>
    </row>
    <row r="229" spans="3:3" s="1" customFormat="1" ht="12.75" x14ac:dyDescent="0.25">
      <c r="C229" s="23"/>
    </row>
    <row r="230" spans="3:3" s="1" customFormat="1" ht="12.75" x14ac:dyDescent="0.25">
      <c r="C230" s="23"/>
    </row>
    <row r="231" spans="3:3" s="1" customFormat="1" ht="12.75" x14ac:dyDescent="0.25">
      <c r="C231" s="23"/>
    </row>
    <row r="232" spans="3:3" s="1" customFormat="1" ht="12.75" x14ac:dyDescent="0.25">
      <c r="C232" s="23"/>
    </row>
    <row r="233" spans="3:3" s="1" customFormat="1" ht="12.75" x14ac:dyDescent="0.25">
      <c r="C233" s="23"/>
    </row>
    <row r="234" spans="3:3" s="1" customFormat="1" ht="12.75" x14ac:dyDescent="0.25">
      <c r="C234" s="23"/>
    </row>
    <row r="235" spans="3:3" s="1" customFormat="1" ht="12.75" x14ac:dyDescent="0.25">
      <c r="C235" s="23"/>
    </row>
    <row r="236" spans="3:3" s="1" customFormat="1" ht="12.75" x14ac:dyDescent="0.25">
      <c r="C236" s="23"/>
    </row>
    <row r="237" spans="3:3" s="1" customFormat="1" ht="12.75" x14ac:dyDescent="0.25">
      <c r="C237" s="23"/>
    </row>
    <row r="238" spans="3:3" s="1" customFormat="1" ht="12.75" x14ac:dyDescent="0.25">
      <c r="C238" s="23"/>
    </row>
    <row r="239" spans="3:3" s="1" customFormat="1" ht="12.75" x14ac:dyDescent="0.25">
      <c r="C239" s="23"/>
    </row>
    <row r="240" spans="3:3" s="1" customFormat="1" ht="12.75" x14ac:dyDescent="0.25">
      <c r="C240" s="23"/>
    </row>
    <row r="241" spans="3:3" s="1" customFormat="1" ht="12.75" x14ac:dyDescent="0.25">
      <c r="C241" s="23"/>
    </row>
    <row r="242" spans="3:3" s="1" customFormat="1" ht="12.75" x14ac:dyDescent="0.25">
      <c r="C242" s="23"/>
    </row>
    <row r="243" spans="3:3" s="1" customFormat="1" ht="12.75" x14ac:dyDescent="0.25">
      <c r="C243" s="23"/>
    </row>
    <row r="244" spans="3:3" s="1" customFormat="1" ht="12.75" x14ac:dyDescent="0.25">
      <c r="C244" s="23"/>
    </row>
    <row r="245" spans="3:3" s="1" customFormat="1" ht="12.75" x14ac:dyDescent="0.25">
      <c r="C245" s="23"/>
    </row>
    <row r="246" spans="3:3" s="1" customFormat="1" ht="12.75" x14ac:dyDescent="0.25">
      <c r="C246" s="23"/>
    </row>
    <row r="247" spans="3:3" s="1" customFormat="1" ht="12.75" x14ac:dyDescent="0.25">
      <c r="C247" s="23"/>
    </row>
    <row r="248" spans="3:3" s="1" customFormat="1" ht="12.75" x14ac:dyDescent="0.25">
      <c r="C248" s="23"/>
    </row>
    <row r="249" spans="3:3" s="1" customFormat="1" ht="12.75" x14ac:dyDescent="0.25">
      <c r="C249" s="23"/>
    </row>
    <row r="250" spans="3:3" s="1" customFormat="1" ht="12.75" x14ac:dyDescent="0.25">
      <c r="C250" s="23"/>
    </row>
    <row r="251" spans="3:3" s="1" customFormat="1" ht="12.75" x14ac:dyDescent="0.25">
      <c r="C251" s="23"/>
    </row>
    <row r="252" spans="3:3" s="1" customFormat="1" ht="12.75" x14ac:dyDescent="0.25">
      <c r="C252" s="23"/>
    </row>
    <row r="253" spans="3:3" s="1" customFormat="1" ht="12.75" x14ac:dyDescent="0.25">
      <c r="C253" s="23"/>
    </row>
    <row r="254" spans="3:3" s="1" customFormat="1" ht="12.75" x14ac:dyDescent="0.25">
      <c r="C254" s="23"/>
    </row>
    <row r="255" spans="3:3" s="1" customFormat="1" ht="12.75" x14ac:dyDescent="0.25">
      <c r="C255" s="23"/>
    </row>
    <row r="256" spans="3:3" s="1" customFormat="1" ht="12.75" x14ac:dyDescent="0.25">
      <c r="C256" s="23"/>
    </row>
    <row r="257" spans="3:3" s="1" customFormat="1" ht="12.75" x14ac:dyDescent="0.25">
      <c r="C257" s="23"/>
    </row>
    <row r="258" spans="3:3" s="1" customFormat="1" ht="12.75" x14ac:dyDescent="0.25">
      <c r="C258" s="23"/>
    </row>
    <row r="259" spans="3:3" s="1" customFormat="1" ht="12.75" x14ac:dyDescent="0.25">
      <c r="C259" s="23"/>
    </row>
    <row r="260" spans="3:3" s="1" customFormat="1" ht="12.75" x14ac:dyDescent="0.25">
      <c r="C260" s="23"/>
    </row>
    <row r="261" spans="3:3" s="1" customFormat="1" ht="12.75" x14ac:dyDescent="0.25">
      <c r="C261" s="23"/>
    </row>
    <row r="262" spans="3:3" s="1" customFormat="1" ht="12.75" x14ac:dyDescent="0.25">
      <c r="C262" s="23"/>
    </row>
    <row r="263" spans="3:3" s="1" customFormat="1" ht="12.75" x14ac:dyDescent="0.25">
      <c r="C263" s="23"/>
    </row>
    <row r="264" spans="3:3" s="1" customFormat="1" ht="12.75" x14ac:dyDescent="0.25">
      <c r="C264" s="23"/>
    </row>
    <row r="265" spans="3:3" s="1" customFormat="1" ht="12.75" x14ac:dyDescent="0.25">
      <c r="C265" s="23"/>
    </row>
    <row r="266" spans="3:3" s="1" customFormat="1" ht="12.75" x14ac:dyDescent="0.25">
      <c r="C266" s="23"/>
    </row>
    <row r="267" spans="3:3" s="1" customFormat="1" ht="12.75" x14ac:dyDescent="0.25">
      <c r="C267" s="23"/>
    </row>
    <row r="268" spans="3:3" s="1" customFormat="1" ht="12.75" x14ac:dyDescent="0.25">
      <c r="C268" s="23"/>
    </row>
    <row r="269" spans="3:3" s="1" customFormat="1" ht="12.75" x14ac:dyDescent="0.25">
      <c r="C269" s="23"/>
    </row>
    <row r="270" spans="3:3" s="1" customFormat="1" ht="12.75" x14ac:dyDescent="0.25">
      <c r="C270" s="23"/>
    </row>
    <row r="271" spans="3:3" s="1" customFormat="1" ht="12.75" x14ac:dyDescent="0.25">
      <c r="C271" s="23"/>
    </row>
    <row r="272" spans="3:3" s="1" customFormat="1" ht="12.75" x14ac:dyDescent="0.25">
      <c r="C272" s="23"/>
    </row>
    <row r="273" spans="3:3" s="1" customFormat="1" ht="12.75" x14ac:dyDescent="0.25">
      <c r="C273" s="23"/>
    </row>
    <row r="274" spans="3:3" s="1" customFormat="1" ht="12.75" x14ac:dyDescent="0.25">
      <c r="C274" s="23"/>
    </row>
    <row r="275" spans="3:3" s="1" customFormat="1" ht="12.75" x14ac:dyDescent="0.25">
      <c r="C275" s="23"/>
    </row>
    <row r="276" spans="3:3" s="1" customFormat="1" ht="12.75" x14ac:dyDescent="0.25">
      <c r="C276" s="23"/>
    </row>
    <row r="277" spans="3:3" s="1" customFormat="1" ht="12.75" x14ac:dyDescent="0.25">
      <c r="C277" s="23"/>
    </row>
    <row r="278" spans="3:3" s="1" customFormat="1" ht="12.75" x14ac:dyDescent="0.25">
      <c r="C278" s="23"/>
    </row>
    <row r="279" spans="3:3" s="1" customFormat="1" ht="12.75" x14ac:dyDescent="0.25">
      <c r="C279" s="23"/>
    </row>
    <row r="280" spans="3:3" s="1" customFormat="1" ht="12.75" x14ac:dyDescent="0.25">
      <c r="C280" s="23"/>
    </row>
    <row r="281" spans="3:3" s="1" customFormat="1" ht="12.75" x14ac:dyDescent="0.25">
      <c r="C281" s="23"/>
    </row>
    <row r="282" spans="3:3" s="1" customFormat="1" ht="12.75" x14ac:dyDescent="0.25">
      <c r="C282" s="23"/>
    </row>
    <row r="283" spans="3:3" s="1" customFormat="1" ht="12.75" x14ac:dyDescent="0.25">
      <c r="C283" s="23"/>
    </row>
    <row r="284" spans="3:3" s="1" customFormat="1" ht="12.75" x14ac:dyDescent="0.25">
      <c r="C284" s="23"/>
    </row>
    <row r="285" spans="3:3" s="1" customFormat="1" ht="12.75" x14ac:dyDescent="0.25">
      <c r="C285" s="23"/>
    </row>
    <row r="286" spans="3:3" s="1" customFormat="1" ht="12.75" x14ac:dyDescent="0.25">
      <c r="C286" s="23"/>
    </row>
    <row r="287" spans="3:3" s="1" customFormat="1" ht="12.75" x14ac:dyDescent="0.25">
      <c r="C287" s="23"/>
    </row>
    <row r="288" spans="3:3" s="1" customFormat="1" ht="12.75" x14ac:dyDescent="0.25">
      <c r="C288" s="23"/>
    </row>
    <row r="289" spans="3:3" s="1" customFormat="1" ht="12.75" x14ac:dyDescent="0.25">
      <c r="C289" s="23"/>
    </row>
    <row r="290" spans="3:3" s="1" customFormat="1" ht="12.75" x14ac:dyDescent="0.25">
      <c r="C290" s="23"/>
    </row>
    <row r="291" spans="3:3" s="1" customFormat="1" ht="12.75" x14ac:dyDescent="0.25">
      <c r="C291" s="23"/>
    </row>
    <row r="292" spans="3:3" s="1" customFormat="1" ht="12.75" x14ac:dyDescent="0.25">
      <c r="C292" s="23"/>
    </row>
    <row r="293" spans="3:3" s="1" customFormat="1" ht="12.75" x14ac:dyDescent="0.25">
      <c r="C293" s="23"/>
    </row>
    <row r="294" spans="3:3" s="1" customFormat="1" ht="12.75" x14ac:dyDescent="0.25">
      <c r="C294" s="23"/>
    </row>
    <row r="295" spans="3:3" s="1" customFormat="1" ht="12.75" x14ac:dyDescent="0.25">
      <c r="C295" s="23"/>
    </row>
    <row r="296" spans="3:3" s="1" customFormat="1" ht="12.75" x14ac:dyDescent="0.25">
      <c r="C296" s="23"/>
    </row>
    <row r="297" spans="3:3" s="1" customFormat="1" ht="12.75" x14ac:dyDescent="0.25">
      <c r="C297" s="23"/>
    </row>
    <row r="298" spans="3:3" s="1" customFormat="1" ht="12.75" x14ac:dyDescent="0.25">
      <c r="C298" s="23"/>
    </row>
    <row r="299" spans="3:3" s="1" customFormat="1" ht="12.75" x14ac:dyDescent="0.25">
      <c r="C299" s="23"/>
    </row>
    <row r="300" spans="3:3" s="1" customFormat="1" ht="12.75" x14ac:dyDescent="0.25">
      <c r="C300" s="23"/>
    </row>
    <row r="301" spans="3:3" s="1" customFormat="1" ht="12.75" x14ac:dyDescent="0.25">
      <c r="C301" s="23"/>
    </row>
    <row r="302" spans="3:3" s="1" customFormat="1" ht="12.75" x14ac:dyDescent="0.25">
      <c r="C302" s="23"/>
    </row>
    <row r="303" spans="3:3" s="1" customFormat="1" ht="12.75" x14ac:dyDescent="0.25">
      <c r="C303" s="23"/>
    </row>
    <row r="304" spans="3:3" s="1" customFormat="1" ht="12.75" x14ac:dyDescent="0.25">
      <c r="C304" s="23"/>
    </row>
    <row r="305" spans="3:3" s="1" customFormat="1" ht="12.75" x14ac:dyDescent="0.25">
      <c r="C305" s="23"/>
    </row>
    <row r="306" spans="3:3" s="1" customFormat="1" ht="12.75" x14ac:dyDescent="0.25">
      <c r="C306" s="23"/>
    </row>
    <row r="307" spans="3:3" s="1" customFormat="1" ht="12.75" x14ac:dyDescent="0.25">
      <c r="C307" s="23"/>
    </row>
    <row r="308" spans="3:3" s="1" customFormat="1" ht="12.75" x14ac:dyDescent="0.25">
      <c r="C308" s="23"/>
    </row>
    <row r="309" spans="3:3" s="1" customFormat="1" ht="12.75" x14ac:dyDescent="0.25">
      <c r="C309" s="23"/>
    </row>
    <row r="310" spans="3:3" s="1" customFormat="1" ht="12.75" x14ac:dyDescent="0.25">
      <c r="C310" s="23"/>
    </row>
    <row r="311" spans="3:3" s="1" customFormat="1" ht="12.75" x14ac:dyDescent="0.25">
      <c r="C311" s="23"/>
    </row>
    <row r="312" spans="3:3" s="1" customFormat="1" ht="12.75" x14ac:dyDescent="0.25">
      <c r="C312" s="23"/>
    </row>
    <row r="313" spans="3:3" s="1" customFormat="1" ht="12.75" x14ac:dyDescent="0.25">
      <c r="C313" s="23"/>
    </row>
    <row r="314" spans="3:3" s="1" customFormat="1" ht="12.75" x14ac:dyDescent="0.25">
      <c r="C314" s="23"/>
    </row>
    <row r="315" spans="3:3" s="1" customFormat="1" ht="12.75" x14ac:dyDescent="0.25">
      <c r="C315" s="23"/>
    </row>
    <row r="316" spans="3:3" s="1" customFormat="1" ht="12.75" x14ac:dyDescent="0.25">
      <c r="C316" s="23"/>
    </row>
    <row r="317" spans="3:3" s="1" customFormat="1" ht="12.75" x14ac:dyDescent="0.25">
      <c r="C317" s="23"/>
    </row>
    <row r="318" spans="3:3" s="1" customFormat="1" ht="12.75" x14ac:dyDescent="0.25">
      <c r="C318" s="23"/>
    </row>
    <row r="319" spans="3:3" s="1" customFormat="1" ht="12.75" x14ac:dyDescent="0.25">
      <c r="C319" s="23"/>
    </row>
    <row r="320" spans="3:3" s="1" customFormat="1" ht="12.75" x14ac:dyDescent="0.25">
      <c r="C320" s="23"/>
    </row>
    <row r="321" spans="3:3" s="1" customFormat="1" ht="12.75" x14ac:dyDescent="0.25">
      <c r="C321" s="23"/>
    </row>
    <row r="322" spans="3:3" s="1" customFormat="1" ht="12.75" x14ac:dyDescent="0.25">
      <c r="C322" s="23"/>
    </row>
    <row r="323" spans="3:3" s="1" customFormat="1" ht="12.75" x14ac:dyDescent="0.25">
      <c r="C323" s="23"/>
    </row>
    <row r="324" spans="3:3" s="1" customFormat="1" ht="12.75" x14ac:dyDescent="0.25">
      <c r="C324" s="23"/>
    </row>
    <row r="325" spans="3:3" s="1" customFormat="1" ht="12.75" x14ac:dyDescent="0.25">
      <c r="C325" s="23"/>
    </row>
    <row r="326" spans="3:3" s="1" customFormat="1" ht="12.75" x14ac:dyDescent="0.25">
      <c r="C326" s="23"/>
    </row>
    <row r="327" spans="3:3" s="1" customFormat="1" ht="12.75" x14ac:dyDescent="0.25">
      <c r="C327" s="23"/>
    </row>
    <row r="328" spans="3:3" s="1" customFormat="1" ht="12.75" x14ac:dyDescent="0.25">
      <c r="C328" s="23"/>
    </row>
    <row r="329" spans="3:3" s="1" customFormat="1" ht="12.75" x14ac:dyDescent="0.25">
      <c r="C329" s="23"/>
    </row>
    <row r="330" spans="3:3" s="1" customFormat="1" ht="12.75" x14ac:dyDescent="0.25">
      <c r="C330" s="23"/>
    </row>
    <row r="331" spans="3:3" s="1" customFormat="1" ht="12.75" x14ac:dyDescent="0.25">
      <c r="C331" s="23"/>
    </row>
    <row r="332" spans="3:3" s="1" customFormat="1" ht="12.75" x14ac:dyDescent="0.25">
      <c r="C332" s="23"/>
    </row>
    <row r="333" spans="3:3" s="1" customFormat="1" ht="12.75" x14ac:dyDescent="0.25">
      <c r="C333" s="23"/>
    </row>
    <row r="334" spans="3:3" s="1" customFormat="1" ht="12.75" x14ac:dyDescent="0.25">
      <c r="C334" s="23"/>
    </row>
    <row r="335" spans="3:3" s="1" customFormat="1" ht="12.75" x14ac:dyDescent="0.25">
      <c r="C335" s="23"/>
    </row>
    <row r="336" spans="3:3" s="1" customFormat="1" ht="12.75" x14ac:dyDescent="0.25">
      <c r="C336" s="23"/>
    </row>
    <row r="337" spans="3:3" s="1" customFormat="1" ht="12.75" x14ac:dyDescent="0.25">
      <c r="C337" s="23"/>
    </row>
    <row r="338" spans="3:3" s="1" customFormat="1" ht="12.75" x14ac:dyDescent="0.25">
      <c r="C338" s="23"/>
    </row>
    <row r="339" spans="3:3" s="1" customFormat="1" ht="12.75" x14ac:dyDescent="0.25">
      <c r="C339" s="23"/>
    </row>
    <row r="340" spans="3:3" s="1" customFormat="1" ht="12.75" x14ac:dyDescent="0.25">
      <c r="C340" s="23"/>
    </row>
    <row r="341" spans="3:3" s="1" customFormat="1" ht="12.75" x14ac:dyDescent="0.25">
      <c r="C341" s="23"/>
    </row>
    <row r="342" spans="3:3" s="1" customFormat="1" ht="12.75" x14ac:dyDescent="0.25">
      <c r="C342" s="23"/>
    </row>
    <row r="343" spans="3:3" s="1" customFormat="1" ht="12.75" x14ac:dyDescent="0.25">
      <c r="C343" s="23"/>
    </row>
    <row r="344" spans="3:3" s="1" customFormat="1" ht="12.75" x14ac:dyDescent="0.25">
      <c r="C344" s="23"/>
    </row>
    <row r="345" spans="3:3" s="1" customFormat="1" ht="12.75" x14ac:dyDescent="0.25">
      <c r="C345" s="23"/>
    </row>
    <row r="346" spans="3:3" s="1" customFormat="1" ht="12.75" x14ac:dyDescent="0.25">
      <c r="C346" s="23"/>
    </row>
    <row r="347" spans="3:3" s="1" customFormat="1" ht="12.75" x14ac:dyDescent="0.25">
      <c r="C347" s="23"/>
    </row>
    <row r="348" spans="3:3" s="1" customFormat="1" ht="12.75" x14ac:dyDescent="0.25">
      <c r="C348" s="23"/>
    </row>
    <row r="349" spans="3:3" s="1" customFormat="1" ht="12.75" x14ac:dyDescent="0.25">
      <c r="C349" s="23"/>
    </row>
    <row r="350" spans="3:3" s="1" customFormat="1" ht="12.75" x14ac:dyDescent="0.25">
      <c r="C350" s="23"/>
    </row>
    <row r="351" spans="3:3" s="1" customFormat="1" ht="12.75" x14ac:dyDescent="0.25">
      <c r="C351" s="23"/>
    </row>
    <row r="352" spans="3:3" s="1" customFormat="1" ht="12.75" x14ac:dyDescent="0.25">
      <c r="C352" s="23"/>
    </row>
    <row r="353" spans="3:3" s="1" customFormat="1" ht="12.75" x14ac:dyDescent="0.25">
      <c r="C353" s="23"/>
    </row>
    <row r="354" spans="3:3" s="1" customFormat="1" ht="12.75" x14ac:dyDescent="0.25">
      <c r="C354" s="23"/>
    </row>
    <row r="355" spans="3:3" s="1" customFormat="1" ht="12.75" x14ac:dyDescent="0.25">
      <c r="C355" s="23"/>
    </row>
    <row r="356" spans="3:3" s="1" customFormat="1" ht="12.75" x14ac:dyDescent="0.25">
      <c r="C356" s="23"/>
    </row>
    <row r="357" spans="3:3" s="1" customFormat="1" ht="12.75" x14ac:dyDescent="0.25">
      <c r="C357" s="23"/>
    </row>
    <row r="358" spans="3:3" s="1" customFormat="1" ht="12.75" x14ac:dyDescent="0.25">
      <c r="C358" s="23"/>
    </row>
    <row r="359" spans="3:3" s="1" customFormat="1" ht="12.75" x14ac:dyDescent="0.25">
      <c r="C359" s="23"/>
    </row>
    <row r="360" spans="3:3" s="1" customFormat="1" ht="12.75" x14ac:dyDescent="0.25">
      <c r="C360" s="23"/>
    </row>
    <row r="361" spans="3:3" s="1" customFormat="1" ht="12.75" x14ac:dyDescent="0.25">
      <c r="C361" s="23"/>
    </row>
    <row r="362" spans="3:3" s="1" customFormat="1" ht="12.75" x14ac:dyDescent="0.25">
      <c r="C362" s="23"/>
    </row>
    <row r="363" spans="3:3" s="1" customFormat="1" ht="12.75" x14ac:dyDescent="0.25">
      <c r="C363" s="23"/>
    </row>
    <row r="364" spans="3:3" s="1" customFormat="1" ht="12.75" x14ac:dyDescent="0.25">
      <c r="C364" s="23"/>
    </row>
    <row r="365" spans="3:3" s="1" customFormat="1" ht="12.75" x14ac:dyDescent="0.25">
      <c r="C365" s="23"/>
    </row>
    <row r="366" spans="3:3" s="1" customFormat="1" ht="12.75" x14ac:dyDescent="0.25">
      <c r="C366" s="23"/>
    </row>
    <row r="367" spans="3:3" s="1" customFormat="1" ht="12.75" x14ac:dyDescent="0.25">
      <c r="C367" s="23"/>
    </row>
    <row r="368" spans="3:3" s="1" customFormat="1" ht="12.75" x14ac:dyDescent="0.25">
      <c r="C368" s="23"/>
    </row>
    <row r="369" spans="3:3" s="1" customFormat="1" ht="12.75" x14ac:dyDescent="0.25">
      <c r="C369" s="23"/>
    </row>
    <row r="370" spans="3:3" s="1" customFormat="1" ht="12.75" x14ac:dyDescent="0.25">
      <c r="C370" s="23"/>
    </row>
    <row r="371" spans="3:3" s="1" customFormat="1" ht="12.75" x14ac:dyDescent="0.25">
      <c r="C371" s="23"/>
    </row>
    <row r="372" spans="3:3" s="1" customFormat="1" ht="12.75" x14ac:dyDescent="0.25">
      <c r="C372" s="23"/>
    </row>
    <row r="373" spans="3:3" s="1" customFormat="1" ht="12.75" x14ac:dyDescent="0.25">
      <c r="C373" s="23"/>
    </row>
    <row r="374" spans="3:3" s="1" customFormat="1" ht="12.75" x14ac:dyDescent="0.25">
      <c r="C374" s="23"/>
    </row>
    <row r="375" spans="3:3" s="1" customFormat="1" ht="12.75" x14ac:dyDescent="0.25">
      <c r="C375" s="23"/>
    </row>
    <row r="376" spans="3:3" s="1" customFormat="1" ht="12.75" x14ac:dyDescent="0.25">
      <c r="C376" s="23"/>
    </row>
    <row r="377" spans="3:3" s="1" customFormat="1" ht="12.75" x14ac:dyDescent="0.25">
      <c r="C377" s="23"/>
    </row>
    <row r="378" spans="3:3" s="1" customFormat="1" ht="12.75" x14ac:dyDescent="0.25">
      <c r="C378" s="23"/>
    </row>
    <row r="379" spans="3:3" s="1" customFormat="1" ht="12.75" x14ac:dyDescent="0.25">
      <c r="C379" s="23"/>
    </row>
    <row r="380" spans="3:3" s="1" customFormat="1" ht="12.75" x14ac:dyDescent="0.25">
      <c r="C380" s="23"/>
    </row>
    <row r="381" spans="3:3" s="1" customFormat="1" ht="12.75" x14ac:dyDescent="0.25">
      <c r="C381" s="23"/>
    </row>
    <row r="382" spans="3:3" s="1" customFormat="1" ht="12.75" x14ac:dyDescent="0.25">
      <c r="C382" s="23"/>
    </row>
    <row r="383" spans="3:3" s="1" customFormat="1" ht="12.75" x14ac:dyDescent="0.25">
      <c r="C383" s="23"/>
    </row>
    <row r="384" spans="3:3" s="1" customFormat="1" ht="12.75" x14ac:dyDescent="0.25">
      <c r="C384" s="23"/>
    </row>
    <row r="385" spans="3:3" s="1" customFormat="1" ht="12.75" x14ac:dyDescent="0.25">
      <c r="C385" s="23"/>
    </row>
    <row r="386" spans="3:3" s="1" customFormat="1" ht="12.75" x14ac:dyDescent="0.25">
      <c r="C386" s="23"/>
    </row>
    <row r="387" spans="3:3" s="1" customFormat="1" ht="12.75" x14ac:dyDescent="0.25">
      <c r="C387" s="23"/>
    </row>
    <row r="388" spans="3:3" s="1" customFormat="1" ht="12.75" x14ac:dyDescent="0.25">
      <c r="C388" s="23"/>
    </row>
    <row r="389" spans="3:3" s="1" customFormat="1" ht="12.75" x14ac:dyDescent="0.25">
      <c r="C389" s="23"/>
    </row>
    <row r="390" spans="3:3" s="1" customFormat="1" ht="12.75" x14ac:dyDescent="0.25">
      <c r="C390" s="23"/>
    </row>
    <row r="391" spans="3:3" s="1" customFormat="1" ht="12.75" x14ac:dyDescent="0.25">
      <c r="C391" s="23"/>
    </row>
    <row r="392" spans="3:3" s="1" customFormat="1" ht="12.75" x14ac:dyDescent="0.25">
      <c r="C392" s="23"/>
    </row>
    <row r="393" spans="3:3" s="1" customFormat="1" ht="12.75" x14ac:dyDescent="0.25">
      <c r="C393" s="23"/>
    </row>
    <row r="394" spans="3:3" s="1" customFormat="1" ht="12.75" x14ac:dyDescent="0.25">
      <c r="C394" s="23"/>
    </row>
    <row r="395" spans="3:3" s="1" customFormat="1" ht="12.75" x14ac:dyDescent="0.25">
      <c r="C395" s="23"/>
    </row>
    <row r="396" spans="3:3" s="1" customFormat="1" ht="12.75" x14ac:dyDescent="0.25">
      <c r="C396" s="23"/>
    </row>
    <row r="397" spans="3:3" s="1" customFormat="1" ht="12.75" x14ac:dyDescent="0.25">
      <c r="C397" s="23"/>
    </row>
    <row r="398" spans="3:3" s="1" customFormat="1" ht="12.75" x14ac:dyDescent="0.25">
      <c r="C398" s="23"/>
    </row>
    <row r="399" spans="3:3" s="1" customFormat="1" ht="12.75" x14ac:dyDescent="0.25">
      <c r="C399" s="23"/>
    </row>
    <row r="400" spans="3:3" s="1" customFormat="1" ht="12.75" x14ac:dyDescent="0.25">
      <c r="C400" s="23"/>
    </row>
    <row r="401" spans="3:3" s="1" customFormat="1" ht="12.75" x14ac:dyDescent="0.25">
      <c r="C401" s="23"/>
    </row>
    <row r="402" spans="3:3" s="1" customFormat="1" ht="12.75" x14ac:dyDescent="0.25">
      <c r="C402" s="23"/>
    </row>
    <row r="403" spans="3:3" s="1" customFormat="1" ht="12.75" x14ac:dyDescent="0.25">
      <c r="C403" s="23"/>
    </row>
    <row r="404" spans="3:3" s="1" customFormat="1" ht="12.75" x14ac:dyDescent="0.25">
      <c r="C404" s="23"/>
    </row>
    <row r="405" spans="3:3" s="1" customFormat="1" ht="12.75" x14ac:dyDescent="0.25">
      <c r="C405" s="23"/>
    </row>
    <row r="406" spans="3:3" s="1" customFormat="1" ht="12.75" x14ac:dyDescent="0.25">
      <c r="C406" s="23"/>
    </row>
    <row r="407" spans="3:3" s="1" customFormat="1" ht="12.75" x14ac:dyDescent="0.25">
      <c r="C407" s="23"/>
    </row>
    <row r="408" spans="3:3" s="1" customFormat="1" ht="12.75" x14ac:dyDescent="0.25">
      <c r="C408" s="23"/>
    </row>
    <row r="409" spans="3:3" s="1" customFormat="1" ht="12.75" x14ac:dyDescent="0.25">
      <c r="C409" s="23"/>
    </row>
    <row r="410" spans="3:3" s="1" customFormat="1" ht="12.75" x14ac:dyDescent="0.25">
      <c r="C410" s="23"/>
    </row>
    <row r="411" spans="3:3" s="1" customFormat="1" ht="12.75" x14ac:dyDescent="0.25">
      <c r="C411" s="23"/>
    </row>
    <row r="412" spans="3:3" s="1" customFormat="1" ht="12.75" x14ac:dyDescent="0.25">
      <c r="C412" s="23"/>
    </row>
    <row r="413" spans="3:3" s="1" customFormat="1" ht="12.75" x14ac:dyDescent="0.25">
      <c r="C413" s="23"/>
    </row>
    <row r="414" spans="3:3" s="1" customFormat="1" ht="12.75" x14ac:dyDescent="0.25">
      <c r="C414" s="23"/>
    </row>
    <row r="415" spans="3:3" s="1" customFormat="1" ht="12.75" x14ac:dyDescent="0.25">
      <c r="C415" s="23"/>
    </row>
    <row r="416" spans="3:3" s="1" customFormat="1" ht="12.75" x14ac:dyDescent="0.25">
      <c r="C416" s="23"/>
    </row>
    <row r="417" spans="3:3" s="1" customFormat="1" ht="12.75" x14ac:dyDescent="0.25">
      <c r="C417" s="23"/>
    </row>
    <row r="418" spans="3:3" s="1" customFormat="1" ht="12.75" x14ac:dyDescent="0.25">
      <c r="C418" s="23"/>
    </row>
    <row r="419" spans="3:3" s="1" customFormat="1" ht="12.75" x14ac:dyDescent="0.25">
      <c r="C419" s="23"/>
    </row>
  </sheetData>
  <mergeCells count="7">
    <mergeCell ref="G3:H3"/>
    <mergeCell ref="I3:J3"/>
    <mergeCell ref="C2:J2"/>
    <mergeCell ref="C3:C4"/>
    <mergeCell ref="D3:D4"/>
    <mergeCell ref="E3:E4"/>
    <mergeCell ref="F3:F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24"/>
  <sheetViews>
    <sheetView workbookViewId="0">
      <selection activeCell="P6" sqref="P6"/>
    </sheetView>
  </sheetViews>
  <sheetFormatPr defaultRowHeight="15" x14ac:dyDescent="0.25"/>
  <cols>
    <col min="2" max="2" width="5" customWidth="1"/>
    <col min="3" max="3" width="9" customWidth="1"/>
    <col min="4" max="4" width="8.7109375" customWidth="1"/>
    <col min="5" max="5" width="9" customWidth="1"/>
    <col min="6" max="6" width="7.5703125" customWidth="1"/>
    <col min="7" max="7" width="6.85546875" customWidth="1"/>
    <col min="8" max="8" width="6.7109375" customWidth="1"/>
    <col min="9" max="9" width="8.140625" customWidth="1"/>
    <col min="10" max="10" width="8.42578125" customWidth="1"/>
    <col min="11" max="11" width="8" customWidth="1"/>
    <col min="12" max="12" width="8.85546875" customWidth="1"/>
    <col min="13" max="13" width="9.42578125" customWidth="1"/>
    <col min="14" max="14" width="9.5703125" customWidth="1"/>
    <col min="15" max="15" width="9.140625" customWidth="1"/>
    <col min="16" max="16" width="13.7109375" customWidth="1"/>
    <col min="17" max="17" width="12.42578125" customWidth="1"/>
    <col min="18" max="18" width="13.28515625" customWidth="1"/>
    <col min="19" max="19" width="13.5703125" customWidth="1"/>
    <col min="20" max="20" width="12.5703125" customWidth="1"/>
  </cols>
  <sheetData>
    <row r="2" spans="2:19" x14ac:dyDescent="0.25">
      <c r="B2" s="54" t="s">
        <v>108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6"/>
    </row>
    <row r="3" spans="2:19" ht="76.5" x14ac:dyDescent="0.25">
      <c r="B3" s="27" t="s">
        <v>40</v>
      </c>
      <c r="C3" s="27" t="s">
        <v>41</v>
      </c>
      <c r="D3" s="27" t="s">
        <v>2</v>
      </c>
      <c r="E3" s="27" t="s">
        <v>42</v>
      </c>
      <c r="F3" s="27" t="s">
        <v>58</v>
      </c>
      <c r="G3" s="27" t="s">
        <v>2</v>
      </c>
      <c r="H3" s="27" t="s">
        <v>42</v>
      </c>
      <c r="I3" s="27" t="s">
        <v>43</v>
      </c>
      <c r="J3" s="27" t="s">
        <v>44</v>
      </c>
      <c r="K3" s="27" t="s">
        <v>45</v>
      </c>
      <c r="L3" s="57" t="s">
        <v>46</v>
      </c>
      <c r="M3" s="57"/>
      <c r="N3" s="57" t="s">
        <v>47</v>
      </c>
      <c r="O3" s="57"/>
      <c r="P3" s="27" t="s">
        <v>48</v>
      </c>
      <c r="Q3" s="27" t="s">
        <v>49</v>
      </c>
    </row>
    <row r="4" spans="2:19" x14ac:dyDescent="0.25">
      <c r="B4" s="26"/>
      <c r="C4" s="58" t="s">
        <v>56</v>
      </c>
      <c r="D4" s="58"/>
      <c r="E4" s="58"/>
      <c r="F4" s="58" t="s">
        <v>57</v>
      </c>
      <c r="G4" s="58"/>
      <c r="H4" s="58"/>
      <c r="I4" s="28"/>
      <c r="J4" s="28"/>
      <c r="K4" s="28"/>
      <c r="L4" s="28"/>
      <c r="M4" s="28"/>
      <c r="N4" s="28"/>
      <c r="O4" s="28"/>
      <c r="P4" s="28"/>
      <c r="Q4" s="28"/>
    </row>
    <row r="5" spans="2:19" ht="18" customHeight="1" x14ac:dyDescent="0.25">
      <c r="B5" s="26"/>
      <c r="C5" s="26"/>
      <c r="D5" s="26"/>
      <c r="E5" s="26"/>
      <c r="F5" s="26"/>
      <c r="G5" s="26"/>
      <c r="H5" s="26"/>
      <c r="I5" s="26"/>
      <c r="J5" s="26" t="s">
        <v>50</v>
      </c>
      <c r="K5" s="26" t="s">
        <v>50</v>
      </c>
      <c r="L5" s="26" t="s">
        <v>51</v>
      </c>
      <c r="M5" s="26" t="s">
        <v>88</v>
      </c>
      <c r="N5" s="26" t="s">
        <v>51</v>
      </c>
      <c r="O5" s="26" t="s">
        <v>52</v>
      </c>
      <c r="P5" s="26" t="s">
        <v>53</v>
      </c>
      <c r="Q5" s="26" t="s">
        <v>53</v>
      </c>
    </row>
    <row r="6" spans="2:19" x14ac:dyDescent="0.25">
      <c r="B6" s="59">
        <v>1</v>
      </c>
      <c r="C6" s="62" t="s">
        <v>5</v>
      </c>
      <c r="D6" s="59">
        <v>118</v>
      </c>
      <c r="E6" s="59">
        <f>D6*4</f>
        <v>472</v>
      </c>
      <c r="F6" s="15" t="s">
        <v>59</v>
      </c>
      <c r="G6" s="16">
        <v>18</v>
      </c>
      <c r="H6" s="15">
        <f>G6*4</f>
        <v>72</v>
      </c>
      <c r="I6" s="15" t="s">
        <v>55</v>
      </c>
      <c r="J6" s="15">
        <v>855.85</v>
      </c>
      <c r="K6" s="15">
        <v>1630</v>
      </c>
      <c r="L6" s="17">
        <v>10500</v>
      </c>
      <c r="M6" s="17">
        <v>11500</v>
      </c>
      <c r="N6" s="17">
        <f>K6*L6</f>
        <v>17115000</v>
      </c>
      <c r="O6" s="17">
        <f>K6*M6</f>
        <v>18745000</v>
      </c>
      <c r="P6" s="17">
        <f>(N6+O6)/2</f>
        <v>17930000</v>
      </c>
      <c r="Q6" s="17">
        <f>H6*P6</f>
        <v>1290960000</v>
      </c>
      <c r="S6">
        <f>H6*K6</f>
        <v>117360</v>
      </c>
    </row>
    <row r="7" spans="2:19" x14ac:dyDescent="0.25">
      <c r="B7" s="60"/>
      <c r="C7" s="63"/>
      <c r="D7" s="60"/>
      <c r="E7" s="60"/>
      <c r="F7" s="15" t="s">
        <v>60</v>
      </c>
      <c r="G7" s="15">
        <v>19</v>
      </c>
      <c r="H7" s="15">
        <f t="shared" ref="H7:H23" si="0">G7*4</f>
        <v>76</v>
      </c>
      <c r="I7" s="15" t="s">
        <v>55</v>
      </c>
      <c r="J7" s="15">
        <v>855.85</v>
      </c>
      <c r="K7" s="15">
        <v>1630</v>
      </c>
      <c r="L7" s="17">
        <v>10500</v>
      </c>
      <c r="M7" s="17">
        <v>11500</v>
      </c>
      <c r="N7" s="17">
        <f t="shared" ref="N7:N23" si="1">K7*L7</f>
        <v>17115000</v>
      </c>
      <c r="O7" s="17">
        <f t="shared" ref="O7:O23" si="2">K7*M7</f>
        <v>18745000</v>
      </c>
      <c r="P7" s="17">
        <f t="shared" ref="P7:P23" si="3">(N7+O7)/2</f>
        <v>17930000</v>
      </c>
      <c r="Q7" s="17">
        <f t="shared" ref="Q7:Q23" si="4">H7*P7</f>
        <v>1362680000</v>
      </c>
      <c r="S7">
        <f t="shared" ref="S7:S23" si="5">H7*K7</f>
        <v>123880</v>
      </c>
    </row>
    <row r="8" spans="2:19" x14ac:dyDescent="0.25">
      <c r="B8" s="60"/>
      <c r="C8" s="63"/>
      <c r="D8" s="60"/>
      <c r="E8" s="60"/>
      <c r="F8" s="15" t="s">
        <v>14</v>
      </c>
      <c r="G8" s="15">
        <v>11</v>
      </c>
      <c r="H8" s="15">
        <f t="shared" si="0"/>
        <v>44</v>
      </c>
      <c r="I8" s="15" t="s">
        <v>55</v>
      </c>
      <c r="J8" s="15">
        <v>855.85</v>
      </c>
      <c r="K8" s="15">
        <v>1630</v>
      </c>
      <c r="L8" s="17">
        <v>10500</v>
      </c>
      <c r="M8" s="17">
        <v>11500</v>
      </c>
      <c r="N8" s="17">
        <f t="shared" si="1"/>
        <v>17115000</v>
      </c>
      <c r="O8" s="17">
        <f t="shared" si="2"/>
        <v>18745000</v>
      </c>
      <c r="P8" s="17">
        <f t="shared" si="3"/>
        <v>17930000</v>
      </c>
      <c r="Q8" s="17">
        <f t="shared" si="4"/>
        <v>788920000</v>
      </c>
      <c r="S8">
        <f t="shared" si="5"/>
        <v>71720</v>
      </c>
    </row>
    <row r="9" spans="2:19" x14ac:dyDescent="0.25">
      <c r="B9" s="60"/>
      <c r="C9" s="63"/>
      <c r="D9" s="60"/>
      <c r="E9" s="60"/>
      <c r="F9" s="15" t="s">
        <v>12</v>
      </c>
      <c r="G9" s="15">
        <v>15</v>
      </c>
      <c r="H9" s="15">
        <f t="shared" si="0"/>
        <v>60</v>
      </c>
      <c r="I9" s="15" t="s">
        <v>55</v>
      </c>
      <c r="J9" s="15">
        <v>855.85</v>
      </c>
      <c r="K9" s="15">
        <v>1630</v>
      </c>
      <c r="L9" s="17">
        <v>10500</v>
      </c>
      <c r="M9" s="17">
        <v>11500</v>
      </c>
      <c r="N9" s="17">
        <f t="shared" si="1"/>
        <v>17115000</v>
      </c>
      <c r="O9" s="17">
        <f t="shared" si="2"/>
        <v>18745000</v>
      </c>
      <c r="P9" s="17">
        <f t="shared" si="3"/>
        <v>17930000</v>
      </c>
      <c r="Q9" s="17">
        <f t="shared" si="4"/>
        <v>1075800000</v>
      </c>
      <c r="S9">
        <f t="shared" si="5"/>
        <v>97800</v>
      </c>
    </row>
    <row r="10" spans="2:19" x14ac:dyDescent="0.25">
      <c r="B10" s="60"/>
      <c r="C10" s="63"/>
      <c r="D10" s="60"/>
      <c r="E10" s="60"/>
      <c r="F10" s="15" t="s">
        <v>10</v>
      </c>
      <c r="G10" s="15">
        <v>15</v>
      </c>
      <c r="H10" s="15">
        <f t="shared" si="0"/>
        <v>60</v>
      </c>
      <c r="I10" s="15" t="s">
        <v>55</v>
      </c>
      <c r="J10" s="15">
        <v>855.85</v>
      </c>
      <c r="K10" s="15">
        <v>1630</v>
      </c>
      <c r="L10" s="17">
        <v>10500</v>
      </c>
      <c r="M10" s="17">
        <v>11500</v>
      </c>
      <c r="N10" s="17">
        <f t="shared" si="1"/>
        <v>17115000</v>
      </c>
      <c r="O10" s="17">
        <f t="shared" si="2"/>
        <v>18745000</v>
      </c>
      <c r="P10" s="17">
        <f t="shared" si="3"/>
        <v>17930000</v>
      </c>
      <c r="Q10" s="17">
        <f t="shared" si="4"/>
        <v>1075800000</v>
      </c>
      <c r="S10">
        <f t="shared" si="5"/>
        <v>97800</v>
      </c>
    </row>
    <row r="11" spans="2:19" x14ac:dyDescent="0.25">
      <c r="B11" s="61"/>
      <c r="C11" s="64"/>
      <c r="D11" s="61"/>
      <c r="E11" s="61"/>
      <c r="F11" s="15" t="s">
        <v>61</v>
      </c>
      <c r="G11" s="15">
        <v>40</v>
      </c>
      <c r="H11" s="15">
        <f t="shared" si="0"/>
        <v>160</v>
      </c>
      <c r="I11" s="15" t="s">
        <v>55</v>
      </c>
      <c r="J11" s="15">
        <v>855.85</v>
      </c>
      <c r="K11" s="15">
        <v>1630</v>
      </c>
      <c r="L11" s="17">
        <v>10500</v>
      </c>
      <c r="M11" s="17">
        <v>11500</v>
      </c>
      <c r="N11" s="17">
        <f t="shared" si="1"/>
        <v>17115000</v>
      </c>
      <c r="O11" s="17">
        <f t="shared" si="2"/>
        <v>18745000</v>
      </c>
      <c r="P11" s="17">
        <f t="shared" si="3"/>
        <v>17930000</v>
      </c>
      <c r="Q11" s="17">
        <f t="shared" si="4"/>
        <v>2868800000</v>
      </c>
      <c r="S11">
        <f t="shared" si="5"/>
        <v>260800</v>
      </c>
    </row>
    <row r="12" spans="2:19" x14ac:dyDescent="0.25">
      <c r="B12" s="59">
        <v>2</v>
      </c>
      <c r="C12" s="62" t="s">
        <v>10</v>
      </c>
      <c r="D12" s="59">
        <v>114</v>
      </c>
      <c r="E12" s="59">
        <f t="shared" ref="E12:E20" si="6">D12*4</f>
        <v>456</v>
      </c>
      <c r="F12" s="15" t="s">
        <v>60</v>
      </c>
      <c r="G12" s="15">
        <v>10</v>
      </c>
      <c r="H12" s="15">
        <f t="shared" si="0"/>
        <v>40</v>
      </c>
      <c r="I12" s="18" t="s">
        <v>55</v>
      </c>
      <c r="J12" s="18">
        <v>801.49</v>
      </c>
      <c r="K12" s="18">
        <v>1550</v>
      </c>
      <c r="L12" s="17">
        <v>10500</v>
      </c>
      <c r="M12" s="17">
        <v>11500</v>
      </c>
      <c r="N12" s="17">
        <f t="shared" si="1"/>
        <v>16275000</v>
      </c>
      <c r="O12" s="17">
        <f t="shared" si="2"/>
        <v>17825000</v>
      </c>
      <c r="P12" s="17">
        <f t="shared" si="3"/>
        <v>17050000</v>
      </c>
      <c r="Q12" s="17">
        <f t="shared" si="4"/>
        <v>682000000</v>
      </c>
      <c r="S12">
        <f t="shared" si="5"/>
        <v>62000</v>
      </c>
    </row>
    <row r="13" spans="2:19" x14ac:dyDescent="0.25">
      <c r="B13" s="60"/>
      <c r="C13" s="63"/>
      <c r="D13" s="60"/>
      <c r="E13" s="60"/>
      <c r="F13" s="15" t="s">
        <v>59</v>
      </c>
      <c r="G13" s="15">
        <v>11</v>
      </c>
      <c r="H13" s="15">
        <f t="shared" si="0"/>
        <v>44</v>
      </c>
      <c r="I13" s="18" t="s">
        <v>55</v>
      </c>
      <c r="J13" s="18">
        <v>801.49</v>
      </c>
      <c r="K13" s="18">
        <v>1550</v>
      </c>
      <c r="L13" s="17">
        <v>10500</v>
      </c>
      <c r="M13" s="17">
        <v>11500</v>
      </c>
      <c r="N13" s="17">
        <f t="shared" si="1"/>
        <v>16275000</v>
      </c>
      <c r="O13" s="17">
        <f t="shared" si="2"/>
        <v>17825000</v>
      </c>
      <c r="P13" s="17">
        <f t="shared" si="3"/>
        <v>17050000</v>
      </c>
      <c r="Q13" s="17">
        <f t="shared" si="4"/>
        <v>750200000</v>
      </c>
      <c r="S13">
        <f t="shared" si="5"/>
        <v>68200</v>
      </c>
    </row>
    <row r="14" spans="2:19" x14ac:dyDescent="0.25">
      <c r="B14" s="60"/>
      <c r="C14" s="63"/>
      <c r="D14" s="60"/>
      <c r="E14" s="60"/>
      <c r="F14" s="15" t="s">
        <v>54</v>
      </c>
      <c r="G14" s="15">
        <v>29</v>
      </c>
      <c r="H14" s="15">
        <f t="shared" si="0"/>
        <v>116</v>
      </c>
      <c r="I14" s="18" t="s">
        <v>55</v>
      </c>
      <c r="J14" s="18">
        <v>801.49</v>
      </c>
      <c r="K14" s="18">
        <v>1550</v>
      </c>
      <c r="L14" s="17">
        <v>10500</v>
      </c>
      <c r="M14" s="17">
        <v>11500</v>
      </c>
      <c r="N14" s="17">
        <f t="shared" si="1"/>
        <v>16275000</v>
      </c>
      <c r="O14" s="17">
        <f t="shared" si="2"/>
        <v>17825000</v>
      </c>
      <c r="P14" s="17">
        <f t="shared" si="3"/>
        <v>17050000</v>
      </c>
      <c r="Q14" s="17">
        <f t="shared" si="4"/>
        <v>1977800000</v>
      </c>
      <c r="S14">
        <f t="shared" si="5"/>
        <v>179800</v>
      </c>
    </row>
    <row r="15" spans="2:19" x14ac:dyDescent="0.25">
      <c r="B15" s="60"/>
      <c r="C15" s="63"/>
      <c r="D15" s="60"/>
      <c r="E15" s="60"/>
      <c r="F15" s="15" t="s">
        <v>16</v>
      </c>
      <c r="G15" s="15">
        <v>29</v>
      </c>
      <c r="H15" s="15">
        <f t="shared" si="0"/>
        <v>116</v>
      </c>
      <c r="I15" s="18" t="s">
        <v>55</v>
      </c>
      <c r="J15" s="18">
        <v>801.49</v>
      </c>
      <c r="K15" s="18">
        <v>1550</v>
      </c>
      <c r="L15" s="17">
        <v>10500</v>
      </c>
      <c r="M15" s="17">
        <v>11500</v>
      </c>
      <c r="N15" s="17">
        <f t="shared" ref="N15" si="7">K15*L15</f>
        <v>16275000</v>
      </c>
      <c r="O15" s="17">
        <f t="shared" ref="O15" si="8">K15*M15</f>
        <v>17825000</v>
      </c>
      <c r="P15" s="17">
        <f t="shared" ref="P15" si="9">(N15+O15)/2</f>
        <v>17050000</v>
      </c>
      <c r="Q15" s="17">
        <f t="shared" ref="Q15" si="10">H15*P15</f>
        <v>1977800000</v>
      </c>
      <c r="S15">
        <f t="shared" si="5"/>
        <v>179800</v>
      </c>
    </row>
    <row r="16" spans="2:19" x14ac:dyDescent="0.25">
      <c r="B16" s="61"/>
      <c r="C16" s="64"/>
      <c r="D16" s="61"/>
      <c r="E16" s="61"/>
      <c r="F16" s="15" t="s">
        <v>5</v>
      </c>
      <c r="G16" s="15">
        <v>35</v>
      </c>
      <c r="H16" s="15">
        <f t="shared" si="0"/>
        <v>140</v>
      </c>
      <c r="I16" s="18" t="s">
        <v>55</v>
      </c>
      <c r="J16" s="18">
        <v>801.49</v>
      </c>
      <c r="K16" s="18">
        <v>1550</v>
      </c>
      <c r="L16" s="17">
        <v>10500</v>
      </c>
      <c r="M16" s="17">
        <v>11500</v>
      </c>
      <c r="N16" s="17">
        <f t="shared" si="1"/>
        <v>16275000</v>
      </c>
      <c r="O16" s="17">
        <f t="shared" si="2"/>
        <v>17825000</v>
      </c>
      <c r="P16" s="17">
        <f t="shared" si="3"/>
        <v>17050000</v>
      </c>
      <c r="Q16" s="17">
        <f t="shared" si="4"/>
        <v>2387000000</v>
      </c>
      <c r="S16">
        <f t="shared" si="5"/>
        <v>217000</v>
      </c>
    </row>
    <row r="17" spans="2:19" x14ac:dyDescent="0.25">
      <c r="B17" s="59">
        <v>3</v>
      </c>
      <c r="C17" s="62" t="s">
        <v>12</v>
      </c>
      <c r="D17" s="59">
        <v>12</v>
      </c>
      <c r="E17" s="59">
        <f t="shared" si="6"/>
        <v>48</v>
      </c>
      <c r="F17" s="15" t="s">
        <v>62</v>
      </c>
      <c r="G17" s="15">
        <v>4</v>
      </c>
      <c r="H17" s="15">
        <f t="shared" si="0"/>
        <v>16</v>
      </c>
      <c r="I17" s="18" t="s">
        <v>66</v>
      </c>
      <c r="J17" s="18">
        <v>603.54</v>
      </c>
      <c r="K17" s="18">
        <v>1120</v>
      </c>
      <c r="L17" s="17">
        <v>10500</v>
      </c>
      <c r="M17" s="17">
        <v>11500</v>
      </c>
      <c r="N17" s="17">
        <f t="shared" si="1"/>
        <v>11760000</v>
      </c>
      <c r="O17" s="17">
        <f t="shared" si="2"/>
        <v>12880000</v>
      </c>
      <c r="P17" s="17">
        <f t="shared" si="3"/>
        <v>12320000</v>
      </c>
      <c r="Q17" s="17">
        <f t="shared" si="4"/>
        <v>197120000</v>
      </c>
      <c r="S17">
        <f t="shared" si="5"/>
        <v>17920</v>
      </c>
    </row>
    <row r="18" spans="2:19" x14ac:dyDescent="0.25">
      <c r="B18" s="60"/>
      <c r="C18" s="63"/>
      <c r="D18" s="60"/>
      <c r="E18" s="60"/>
      <c r="F18" s="15" t="s">
        <v>63</v>
      </c>
      <c r="G18" s="15">
        <v>4</v>
      </c>
      <c r="H18" s="15">
        <f t="shared" si="0"/>
        <v>16</v>
      </c>
      <c r="I18" s="18" t="s">
        <v>66</v>
      </c>
      <c r="J18" s="18">
        <v>603.54</v>
      </c>
      <c r="K18" s="18">
        <v>1120</v>
      </c>
      <c r="L18" s="17">
        <v>10500</v>
      </c>
      <c r="M18" s="17">
        <v>11500</v>
      </c>
      <c r="N18" s="17">
        <f t="shared" si="1"/>
        <v>11760000</v>
      </c>
      <c r="O18" s="17">
        <f t="shared" si="2"/>
        <v>12880000</v>
      </c>
      <c r="P18" s="17">
        <f t="shared" si="3"/>
        <v>12320000</v>
      </c>
      <c r="Q18" s="17">
        <f t="shared" si="4"/>
        <v>197120000</v>
      </c>
      <c r="S18">
        <f t="shared" si="5"/>
        <v>17920</v>
      </c>
    </row>
    <row r="19" spans="2:19" x14ac:dyDescent="0.25">
      <c r="B19" s="61"/>
      <c r="C19" s="64"/>
      <c r="D19" s="61"/>
      <c r="E19" s="61"/>
      <c r="F19" s="15" t="s">
        <v>64</v>
      </c>
      <c r="G19" s="15">
        <v>4</v>
      </c>
      <c r="H19" s="15">
        <f t="shared" si="0"/>
        <v>16</v>
      </c>
      <c r="I19" s="18" t="s">
        <v>66</v>
      </c>
      <c r="J19" s="18">
        <v>603.54</v>
      </c>
      <c r="K19" s="18">
        <v>1120</v>
      </c>
      <c r="L19" s="17">
        <v>10500</v>
      </c>
      <c r="M19" s="17">
        <v>11500</v>
      </c>
      <c r="N19" s="17">
        <f t="shared" si="1"/>
        <v>11760000</v>
      </c>
      <c r="O19" s="17">
        <f t="shared" si="2"/>
        <v>12880000</v>
      </c>
      <c r="P19" s="17">
        <f t="shared" si="3"/>
        <v>12320000</v>
      </c>
      <c r="Q19" s="17">
        <f t="shared" si="4"/>
        <v>197120000</v>
      </c>
      <c r="S19">
        <f t="shared" si="5"/>
        <v>17920</v>
      </c>
    </row>
    <row r="20" spans="2:19" x14ac:dyDescent="0.25">
      <c r="B20" s="59">
        <v>4</v>
      </c>
      <c r="C20" s="62" t="s">
        <v>14</v>
      </c>
      <c r="D20" s="59">
        <v>83</v>
      </c>
      <c r="E20" s="59">
        <f t="shared" si="6"/>
        <v>332</v>
      </c>
      <c r="F20" s="15" t="s">
        <v>62</v>
      </c>
      <c r="G20" s="15">
        <v>14</v>
      </c>
      <c r="H20" s="15">
        <f t="shared" si="0"/>
        <v>56</v>
      </c>
      <c r="I20" s="18" t="s">
        <v>66</v>
      </c>
      <c r="J20" s="18">
        <v>621.73</v>
      </c>
      <c r="K20" s="18">
        <v>1150</v>
      </c>
      <c r="L20" s="17">
        <v>10500</v>
      </c>
      <c r="M20" s="17">
        <v>11500</v>
      </c>
      <c r="N20" s="17">
        <f t="shared" si="1"/>
        <v>12075000</v>
      </c>
      <c r="O20" s="17">
        <f t="shared" si="2"/>
        <v>13225000</v>
      </c>
      <c r="P20" s="17">
        <f t="shared" si="3"/>
        <v>12650000</v>
      </c>
      <c r="Q20" s="17">
        <f t="shared" si="4"/>
        <v>708400000</v>
      </c>
      <c r="S20">
        <f t="shared" si="5"/>
        <v>64400</v>
      </c>
    </row>
    <row r="21" spans="2:19" x14ac:dyDescent="0.25">
      <c r="B21" s="60"/>
      <c r="C21" s="63"/>
      <c r="D21" s="60"/>
      <c r="E21" s="60"/>
      <c r="F21" s="15" t="s">
        <v>63</v>
      </c>
      <c r="G21" s="15">
        <v>28</v>
      </c>
      <c r="H21" s="15">
        <f t="shared" si="0"/>
        <v>112</v>
      </c>
      <c r="I21" s="18" t="s">
        <v>66</v>
      </c>
      <c r="J21" s="18">
        <v>621.73</v>
      </c>
      <c r="K21" s="18">
        <v>1150</v>
      </c>
      <c r="L21" s="17">
        <v>10500</v>
      </c>
      <c r="M21" s="17">
        <v>11500</v>
      </c>
      <c r="N21" s="17">
        <f t="shared" si="1"/>
        <v>12075000</v>
      </c>
      <c r="O21" s="17">
        <f t="shared" si="2"/>
        <v>13225000</v>
      </c>
      <c r="P21" s="17">
        <f t="shared" si="3"/>
        <v>12650000</v>
      </c>
      <c r="Q21" s="17">
        <f t="shared" si="4"/>
        <v>1416800000</v>
      </c>
      <c r="S21">
        <f t="shared" si="5"/>
        <v>128800</v>
      </c>
    </row>
    <row r="22" spans="2:19" x14ac:dyDescent="0.25">
      <c r="B22" s="60"/>
      <c r="C22" s="63"/>
      <c r="D22" s="60"/>
      <c r="E22" s="60"/>
      <c r="F22" s="15" t="s">
        <v>64</v>
      </c>
      <c r="G22" s="15">
        <v>28</v>
      </c>
      <c r="H22" s="15">
        <f t="shared" si="0"/>
        <v>112</v>
      </c>
      <c r="I22" s="18" t="s">
        <v>66</v>
      </c>
      <c r="J22" s="18">
        <v>621.73</v>
      </c>
      <c r="K22" s="18">
        <v>1150</v>
      </c>
      <c r="L22" s="17">
        <v>10500</v>
      </c>
      <c r="M22" s="17">
        <v>11500</v>
      </c>
      <c r="N22" s="17">
        <f t="shared" si="1"/>
        <v>12075000</v>
      </c>
      <c r="O22" s="17">
        <f t="shared" si="2"/>
        <v>13225000</v>
      </c>
      <c r="P22" s="17">
        <f t="shared" si="3"/>
        <v>12650000</v>
      </c>
      <c r="Q22" s="17">
        <f t="shared" si="4"/>
        <v>1416800000</v>
      </c>
      <c r="S22">
        <f t="shared" si="5"/>
        <v>128800</v>
      </c>
    </row>
    <row r="23" spans="2:19" x14ac:dyDescent="0.25">
      <c r="B23" s="61"/>
      <c r="C23" s="64"/>
      <c r="D23" s="61"/>
      <c r="E23" s="61"/>
      <c r="F23" s="15" t="s">
        <v>65</v>
      </c>
      <c r="G23" s="15">
        <v>13</v>
      </c>
      <c r="H23" s="15">
        <f t="shared" si="0"/>
        <v>52</v>
      </c>
      <c r="I23" s="18" t="s">
        <v>66</v>
      </c>
      <c r="J23" s="18">
        <v>621.73</v>
      </c>
      <c r="K23" s="18">
        <v>1150</v>
      </c>
      <c r="L23" s="17">
        <v>10500</v>
      </c>
      <c r="M23" s="17">
        <v>11500</v>
      </c>
      <c r="N23" s="17">
        <f t="shared" si="1"/>
        <v>12075000</v>
      </c>
      <c r="O23" s="17">
        <f t="shared" si="2"/>
        <v>13225000</v>
      </c>
      <c r="P23" s="17">
        <f t="shared" si="3"/>
        <v>12650000</v>
      </c>
      <c r="Q23" s="17">
        <f t="shared" si="4"/>
        <v>657800000</v>
      </c>
      <c r="S23">
        <f t="shared" si="5"/>
        <v>59800</v>
      </c>
    </row>
    <row r="24" spans="2:19" x14ac:dyDescent="0.25">
      <c r="B24" s="29"/>
      <c r="C24" s="29"/>
      <c r="D24" s="30">
        <f>SUM(D6:D23)</f>
        <v>327</v>
      </c>
      <c r="E24" s="30">
        <f>SUM(E6:E23)</f>
        <v>1308</v>
      </c>
      <c r="F24" s="30"/>
      <c r="G24" s="30"/>
      <c r="H24" s="30"/>
      <c r="I24" s="30"/>
      <c r="J24" s="30"/>
      <c r="K24" s="30"/>
      <c r="L24" s="31"/>
      <c r="M24" s="31"/>
      <c r="N24" s="31"/>
      <c r="O24" s="31"/>
      <c r="P24" s="31"/>
      <c r="Q24" s="31">
        <f>SUM(Q6:Q23)</f>
        <v>21028920000</v>
      </c>
      <c r="S24">
        <f>SUM(S6:S23)</f>
        <v>1911720</v>
      </c>
    </row>
  </sheetData>
  <mergeCells count="21">
    <mergeCell ref="B17:B19"/>
    <mergeCell ref="C17:C19"/>
    <mergeCell ref="D17:D19"/>
    <mergeCell ref="E17:E19"/>
    <mergeCell ref="E20:E23"/>
    <mergeCell ref="D20:D23"/>
    <mergeCell ref="C20:C23"/>
    <mergeCell ref="B20:B23"/>
    <mergeCell ref="B6:B11"/>
    <mergeCell ref="C6:C11"/>
    <mergeCell ref="D6:D11"/>
    <mergeCell ref="E6:E11"/>
    <mergeCell ref="B12:B16"/>
    <mergeCell ref="C12:C16"/>
    <mergeCell ref="D12:D16"/>
    <mergeCell ref="E12:E16"/>
    <mergeCell ref="B2:Q2"/>
    <mergeCell ref="L3:M3"/>
    <mergeCell ref="N3:O3"/>
    <mergeCell ref="F4:H4"/>
    <mergeCell ref="C4:E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2"/>
  <sheetViews>
    <sheetView workbookViewId="0">
      <selection activeCell="A17" sqref="A17:L22"/>
    </sheetView>
  </sheetViews>
  <sheetFormatPr defaultRowHeight="15" x14ac:dyDescent="0.25"/>
  <cols>
    <col min="1" max="2" width="4.5703125" customWidth="1"/>
    <col min="3" max="3" width="9.28515625" customWidth="1"/>
    <col min="4" max="4" width="7.140625" customWidth="1"/>
    <col min="5" max="5" width="8.85546875" customWidth="1"/>
    <col min="6" max="6" width="8.140625" customWidth="1"/>
    <col min="7" max="8" width="7.7109375" customWidth="1"/>
    <col min="9" max="9" width="8.140625" customWidth="1"/>
    <col min="10" max="10" width="8.5703125" customWidth="1"/>
    <col min="11" max="12" width="8.140625" customWidth="1"/>
    <col min="13" max="13" width="8.7109375" customWidth="1"/>
    <col min="14" max="14" width="8.28515625" customWidth="1"/>
    <col min="15" max="15" width="9.28515625" customWidth="1"/>
    <col min="16" max="16" width="7.28515625" customWidth="1"/>
    <col min="17" max="17" width="8.140625" customWidth="1"/>
    <col min="18" max="18" width="12.28515625" customWidth="1"/>
  </cols>
  <sheetData>
    <row r="1" spans="1:18" ht="20.25" customHeight="1" x14ac:dyDescent="0.25">
      <c r="A1" s="70" t="s">
        <v>109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8" ht="19.5" customHeight="1" x14ac:dyDescent="0.25">
      <c r="A2" s="69" t="s">
        <v>86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8" ht="18" customHeight="1" x14ac:dyDescent="0.25">
      <c r="A3" s="32"/>
      <c r="B3" s="71"/>
      <c r="C3" s="71"/>
      <c r="D3" s="32"/>
      <c r="E3" s="32"/>
      <c r="F3" s="68" t="s">
        <v>67</v>
      </c>
      <c r="G3" s="68"/>
      <c r="H3" s="68"/>
      <c r="I3" s="68"/>
      <c r="J3" s="68" t="s">
        <v>68</v>
      </c>
      <c r="K3" s="68"/>
      <c r="L3" s="68"/>
      <c r="M3" s="68"/>
      <c r="N3" s="68" t="s">
        <v>69</v>
      </c>
      <c r="O3" s="68"/>
      <c r="P3" s="68"/>
      <c r="Q3" s="68"/>
    </row>
    <row r="4" spans="1:18" x14ac:dyDescent="0.25">
      <c r="A4" s="65" t="s">
        <v>40</v>
      </c>
      <c r="B4" s="65" t="s">
        <v>70</v>
      </c>
      <c r="C4" s="65"/>
      <c r="D4" s="65" t="s">
        <v>2</v>
      </c>
      <c r="E4" s="33" t="s">
        <v>71</v>
      </c>
      <c r="F4" s="65" t="s">
        <v>72</v>
      </c>
      <c r="G4" s="65"/>
      <c r="H4" s="65" t="s">
        <v>73</v>
      </c>
      <c r="I4" s="65"/>
      <c r="J4" s="65" t="s">
        <v>72</v>
      </c>
      <c r="K4" s="65"/>
      <c r="L4" s="65" t="s">
        <v>73</v>
      </c>
      <c r="M4" s="65"/>
      <c r="N4" s="33" t="s">
        <v>74</v>
      </c>
      <c r="O4" s="33" t="s">
        <v>75</v>
      </c>
      <c r="P4" s="33" t="s">
        <v>87</v>
      </c>
      <c r="Q4" s="33" t="s">
        <v>76</v>
      </c>
    </row>
    <row r="5" spans="1:18" x14ac:dyDescent="0.25">
      <c r="A5" s="65"/>
      <c r="B5" s="65"/>
      <c r="C5" s="65"/>
      <c r="D5" s="65"/>
      <c r="E5" s="34" t="s">
        <v>77</v>
      </c>
      <c r="F5" s="34" t="s">
        <v>77</v>
      </c>
      <c r="G5" s="34" t="s">
        <v>78</v>
      </c>
      <c r="H5" s="34" t="s">
        <v>77</v>
      </c>
      <c r="I5" s="34" t="s">
        <v>78</v>
      </c>
      <c r="J5" s="34" t="s">
        <v>77</v>
      </c>
      <c r="K5" s="34" t="s">
        <v>78</v>
      </c>
      <c r="L5" s="34" t="s">
        <v>77</v>
      </c>
      <c r="M5" s="34" t="s">
        <v>78</v>
      </c>
      <c r="N5" s="34" t="s">
        <v>77</v>
      </c>
      <c r="O5" s="34" t="s">
        <v>77</v>
      </c>
      <c r="P5" s="34" t="s">
        <v>77</v>
      </c>
      <c r="Q5" s="34" t="s">
        <v>77</v>
      </c>
    </row>
    <row r="6" spans="1:18" x14ac:dyDescent="0.25">
      <c r="A6" s="7">
        <v>1</v>
      </c>
      <c r="B6" s="8" t="s">
        <v>5</v>
      </c>
      <c r="C6" s="8" t="s">
        <v>80</v>
      </c>
      <c r="D6" s="8">
        <v>60</v>
      </c>
      <c r="E6" s="9">
        <v>148.19999999999999</v>
      </c>
      <c r="F6" s="9">
        <v>97.811999999999998</v>
      </c>
      <c r="G6" s="10">
        <v>0.66</v>
      </c>
      <c r="H6" s="9">
        <v>97.802000000000007</v>
      </c>
      <c r="I6" s="11">
        <v>0.65990000000000004</v>
      </c>
      <c r="J6" s="9">
        <v>391.24799999999999</v>
      </c>
      <c r="K6" s="11">
        <v>2.64</v>
      </c>
      <c r="L6" s="9">
        <v>356.3</v>
      </c>
      <c r="M6" s="11">
        <v>2.4041999999999999</v>
      </c>
      <c r="N6" s="9">
        <v>97.802000000000007</v>
      </c>
      <c r="O6" s="9">
        <v>128.69999999999999</v>
      </c>
      <c r="P6" s="9">
        <v>31.788</v>
      </c>
      <c r="Q6" s="9">
        <f>N6+O6+P6</f>
        <v>258.29000000000002</v>
      </c>
      <c r="R6" s="14"/>
    </row>
    <row r="7" spans="1:18" x14ac:dyDescent="0.25">
      <c r="A7" s="7">
        <v>2</v>
      </c>
      <c r="B7" s="8" t="s">
        <v>5</v>
      </c>
      <c r="C7" s="8" t="s">
        <v>79</v>
      </c>
      <c r="D7" s="8">
        <v>58</v>
      </c>
      <c r="E7" s="9">
        <v>148.19999999999999</v>
      </c>
      <c r="F7" s="9">
        <v>97.811999999999998</v>
      </c>
      <c r="G7" s="10">
        <v>0.66</v>
      </c>
      <c r="H7" s="9">
        <v>97.802000000000007</v>
      </c>
      <c r="I7" s="11">
        <v>0.65990000000000004</v>
      </c>
      <c r="J7" s="9">
        <v>391.24799999999999</v>
      </c>
      <c r="K7" s="11">
        <v>2.64</v>
      </c>
      <c r="L7" s="9">
        <v>356.3</v>
      </c>
      <c r="M7" s="11">
        <v>2.4041999999999999</v>
      </c>
      <c r="N7" s="9">
        <v>97.802000000000007</v>
      </c>
      <c r="O7" s="9">
        <v>128.69999999999999</v>
      </c>
      <c r="P7" s="9">
        <v>31.788</v>
      </c>
      <c r="Q7" s="9">
        <f>N7+O7+P7</f>
        <v>258.29000000000002</v>
      </c>
      <c r="R7" s="14"/>
    </row>
    <row r="8" spans="1:18" x14ac:dyDescent="0.25">
      <c r="A8" s="7">
        <v>3</v>
      </c>
      <c r="B8" s="8" t="s">
        <v>10</v>
      </c>
      <c r="C8" s="8" t="s">
        <v>80</v>
      </c>
      <c r="D8" s="8">
        <v>56</v>
      </c>
      <c r="E8" s="9">
        <v>140.4</v>
      </c>
      <c r="F8" s="9">
        <v>92.664000000000001</v>
      </c>
      <c r="G8" s="10">
        <v>0.66</v>
      </c>
      <c r="H8" s="9">
        <v>92.649000000000001</v>
      </c>
      <c r="I8" s="11">
        <v>0.65990000000000004</v>
      </c>
      <c r="J8" s="9">
        <v>370.65600000000001</v>
      </c>
      <c r="K8" s="11">
        <v>2.64</v>
      </c>
      <c r="L8" s="9">
        <v>335.72800000000001</v>
      </c>
      <c r="M8" s="11">
        <v>2.3912</v>
      </c>
      <c r="N8" s="9">
        <v>92.649000000000001</v>
      </c>
      <c r="O8" s="9">
        <v>120.9</v>
      </c>
      <c r="P8" s="9">
        <v>31.788</v>
      </c>
      <c r="Q8" s="9">
        <f t="shared" ref="Q8:Q13" si="0">N8+O8+P8</f>
        <v>245.33700000000002</v>
      </c>
      <c r="R8" s="14"/>
    </row>
    <row r="9" spans="1:18" x14ac:dyDescent="0.25">
      <c r="A9" s="7">
        <v>4</v>
      </c>
      <c r="B9" s="8" t="s">
        <v>10</v>
      </c>
      <c r="C9" s="8" t="s">
        <v>79</v>
      </c>
      <c r="D9" s="8">
        <v>58</v>
      </c>
      <c r="E9" s="9">
        <v>140.4</v>
      </c>
      <c r="F9" s="9">
        <v>92.664000000000001</v>
      </c>
      <c r="G9" s="10">
        <v>0.66</v>
      </c>
      <c r="H9" s="9">
        <v>92.649000000000001</v>
      </c>
      <c r="I9" s="11">
        <v>0.65990000000000004</v>
      </c>
      <c r="J9" s="9">
        <v>370.65600000000001</v>
      </c>
      <c r="K9" s="11">
        <v>2.64</v>
      </c>
      <c r="L9" s="9">
        <v>335.72800000000001</v>
      </c>
      <c r="M9" s="11">
        <v>2.3912</v>
      </c>
      <c r="N9" s="9">
        <v>92.649000000000001</v>
      </c>
      <c r="O9" s="9">
        <v>120.9</v>
      </c>
      <c r="P9" s="9">
        <v>31.788</v>
      </c>
      <c r="Q9" s="9">
        <f t="shared" si="0"/>
        <v>245.33700000000002</v>
      </c>
      <c r="R9" s="14"/>
    </row>
    <row r="10" spans="1:18" x14ac:dyDescent="0.25">
      <c r="A10" s="7">
        <v>5</v>
      </c>
      <c r="B10" s="8" t="s">
        <v>12</v>
      </c>
      <c r="C10" s="8" t="s">
        <v>80</v>
      </c>
      <c r="D10" s="8">
        <v>6</v>
      </c>
      <c r="E10" s="9">
        <v>105.22499999999999</v>
      </c>
      <c r="F10" s="9">
        <v>69.448999999999998</v>
      </c>
      <c r="G10" s="10">
        <v>0.66</v>
      </c>
      <c r="H10" s="9">
        <v>69.42</v>
      </c>
      <c r="I10" s="11">
        <v>0.65969999999999995</v>
      </c>
      <c r="J10" s="9">
        <v>277.79399999999998</v>
      </c>
      <c r="K10" s="11">
        <v>2.64</v>
      </c>
      <c r="L10" s="9">
        <v>247.29599999999999</v>
      </c>
      <c r="M10" s="11">
        <v>2.3502000000000001</v>
      </c>
      <c r="N10" s="9">
        <v>69.42</v>
      </c>
      <c r="O10" s="9">
        <v>86.924999999999997</v>
      </c>
      <c r="P10" s="9">
        <v>30.38</v>
      </c>
      <c r="Q10" s="9">
        <f t="shared" si="0"/>
        <v>186.72499999999999</v>
      </c>
      <c r="R10" s="14"/>
    </row>
    <row r="11" spans="1:18" x14ac:dyDescent="0.25">
      <c r="A11" s="7">
        <v>6</v>
      </c>
      <c r="B11" s="8" t="s">
        <v>12</v>
      </c>
      <c r="C11" s="8" t="s">
        <v>79</v>
      </c>
      <c r="D11" s="8">
        <v>6</v>
      </c>
      <c r="E11" s="9">
        <v>105.22499999999999</v>
      </c>
      <c r="F11" s="9">
        <v>69.448999999999998</v>
      </c>
      <c r="G11" s="10">
        <v>0.66</v>
      </c>
      <c r="H11" s="9">
        <v>69.42</v>
      </c>
      <c r="I11" s="11">
        <v>0.65969999999999995</v>
      </c>
      <c r="J11" s="9">
        <v>277.79399999999998</v>
      </c>
      <c r="K11" s="11">
        <v>2.64</v>
      </c>
      <c r="L11" s="9">
        <v>247.29599999999999</v>
      </c>
      <c r="M11" s="11">
        <v>2.3502000000000001</v>
      </c>
      <c r="N11" s="9">
        <v>69.42</v>
      </c>
      <c r="O11" s="9">
        <v>86.924999999999997</v>
      </c>
      <c r="P11" s="9">
        <v>30.38</v>
      </c>
      <c r="Q11" s="9">
        <f t="shared" si="0"/>
        <v>186.72499999999999</v>
      </c>
      <c r="R11" s="14"/>
    </row>
    <row r="12" spans="1:18" x14ac:dyDescent="0.25">
      <c r="A12" s="7">
        <v>7</v>
      </c>
      <c r="B12" s="8" t="s">
        <v>14</v>
      </c>
      <c r="C12" s="8" t="s">
        <v>80</v>
      </c>
      <c r="D12" s="8">
        <v>41</v>
      </c>
      <c r="E12" s="9">
        <v>107.8125</v>
      </c>
      <c r="F12" s="9">
        <v>71.156000000000006</v>
      </c>
      <c r="G12" s="10">
        <v>0.66</v>
      </c>
      <c r="H12" s="9">
        <v>71.146000000000001</v>
      </c>
      <c r="I12" s="11">
        <v>0.65990000000000004</v>
      </c>
      <c r="J12" s="9">
        <v>284.625</v>
      </c>
      <c r="K12" s="11">
        <v>2.64</v>
      </c>
      <c r="L12" s="9">
        <v>254.20400000000001</v>
      </c>
      <c r="M12" s="11">
        <v>2.3578000000000001</v>
      </c>
      <c r="N12" s="9">
        <v>71.146000000000001</v>
      </c>
      <c r="O12" s="9">
        <v>89.063000000000002</v>
      </c>
      <c r="P12" s="9">
        <v>30.38</v>
      </c>
      <c r="Q12" s="9">
        <f t="shared" si="0"/>
        <v>190.589</v>
      </c>
      <c r="R12" s="14"/>
    </row>
    <row r="13" spans="1:18" x14ac:dyDescent="0.25">
      <c r="A13" s="7">
        <v>8</v>
      </c>
      <c r="B13" s="8" t="s">
        <v>14</v>
      </c>
      <c r="C13" s="8" t="s">
        <v>79</v>
      </c>
      <c r="D13" s="8">
        <v>42</v>
      </c>
      <c r="E13" s="9">
        <v>107.8125</v>
      </c>
      <c r="F13" s="9">
        <v>71.156000000000006</v>
      </c>
      <c r="G13" s="10">
        <v>0.66</v>
      </c>
      <c r="H13" s="9">
        <v>71.146000000000001</v>
      </c>
      <c r="I13" s="11">
        <v>0.65990000000000004</v>
      </c>
      <c r="J13" s="9">
        <v>284.625</v>
      </c>
      <c r="K13" s="11">
        <v>2.64</v>
      </c>
      <c r="L13" s="9">
        <v>254.20400000000001</v>
      </c>
      <c r="M13" s="11">
        <v>2.3578000000000001</v>
      </c>
      <c r="N13" s="9">
        <v>71.146000000000001</v>
      </c>
      <c r="O13" s="9">
        <v>89.063000000000002</v>
      </c>
      <c r="P13" s="9">
        <v>30.38</v>
      </c>
      <c r="Q13" s="9">
        <f t="shared" si="0"/>
        <v>190.589</v>
      </c>
      <c r="R13" s="14"/>
    </row>
    <row r="14" spans="1:18" x14ac:dyDescent="0.25">
      <c r="A14" s="35"/>
      <c r="B14" s="35"/>
      <c r="C14" s="35"/>
      <c r="D14" s="36">
        <f>SUM(D6:D13)</f>
        <v>327</v>
      </c>
      <c r="E14" s="37"/>
      <c r="F14" s="37"/>
      <c r="G14" s="35"/>
      <c r="H14" s="38"/>
      <c r="I14" s="35"/>
      <c r="J14" s="38"/>
      <c r="K14" s="35"/>
      <c r="L14" s="38"/>
      <c r="M14" s="35"/>
      <c r="N14" s="35"/>
      <c r="O14" s="35"/>
      <c r="P14" s="35"/>
      <c r="Q14" s="38"/>
      <c r="R14" s="14"/>
    </row>
    <row r="15" spans="1:18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8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2" ht="15" customHeight="1" x14ac:dyDescent="0.25">
      <c r="A17" s="39">
        <v>1</v>
      </c>
      <c r="B17" s="43" t="s">
        <v>81</v>
      </c>
      <c r="C17" s="43"/>
      <c r="D17" s="43"/>
      <c r="E17" s="43"/>
      <c r="F17" s="46"/>
      <c r="G17" s="46"/>
      <c r="H17" s="46"/>
      <c r="I17" s="46"/>
      <c r="J17" s="66">
        <v>43704.338000000003</v>
      </c>
      <c r="K17" s="66"/>
      <c r="L17" s="13" t="s">
        <v>3</v>
      </c>
    </row>
    <row r="18" spans="1:12" ht="15" customHeight="1" x14ac:dyDescent="0.25">
      <c r="A18" s="45">
        <v>2</v>
      </c>
      <c r="B18" s="43" t="s">
        <v>82</v>
      </c>
      <c r="C18" s="43"/>
      <c r="D18" s="43"/>
      <c r="E18" s="43"/>
      <c r="F18" s="44" t="s">
        <v>72</v>
      </c>
      <c r="G18" s="44"/>
      <c r="H18" s="44"/>
      <c r="I18" s="44"/>
      <c r="J18" s="67">
        <v>28844.848000000002</v>
      </c>
      <c r="K18" s="67"/>
      <c r="L18" s="13" t="s">
        <v>3</v>
      </c>
    </row>
    <row r="19" spans="1:12" x14ac:dyDescent="0.25">
      <c r="A19" s="45"/>
      <c r="B19" s="43"/>
      <c r="C19" s="43"/>
      <c r="D19" s="43"/>
      <c r="E19" s="43"/>
      <c r="F19" s="44" t="s">
        <v>83</v>
      </c>
      <c r="G19" s="44"/>
      <c r="H19" s="44"/>
      <c r="I19" s="44"/>
      <c r="J19" s="67">
        <v>28840.78</v>
      </c>
      <c r="K19" s="67"/>
      <c r="L19" s="13" t="s">
        <v>3</v>
      </c>
    </row>
    <row r="20" spans="1:12" ht="15" customHeight="1" x14ac:dyDescent="0.25">
      <c r="A20" s="45">
        <v>3</v>
      </c>
      <c r="B20" s="43" t="s">
        <v>84</v>
      </c>
      <c r="C20" s="43"/>
      <c r="D20" s="43"/>
      <c r="E20" s="43"/>
      <c r="F20" s="44" t="s">
        <v>72</v>
      </c>
      <c r="G20" s="44"/>
      <c r="H20" s="44"/>
      <c r="I20" s="44"/>
      <c r="J20" s="67">
        <v>115379.451</v>
      </c>
      <c r="K20" s="67"/>
      <c r="L20" s="13" t="s">
        <v>3</v>
      </c>
    </row>
    <row r="21" spans="1:12" x14ac:dyDescent="0.25">
      <c r="A21" s="45"/>
      <c r="B21" s="43"/>
      <c r="C21" s="43"/>
      <c r="D21" s="43"/>
      <c r="E21" s="43"/>
      <c r="F21" s="44" t="s">
        <v>83</v>
      </c>
      <c r="G21" s="44"/>
      <c r="H21" s="44"/>
      <c r="I21" s="44"/>
      <c r="J21" s="66">
        <v>104382.876</v>
      </c>
      <c r="K21" s="66"/>
      <c r="L21" s="13" t="s">
        <v>3</v>
      </c>
    </row>
    <row r="22" spans="1:12" ht="15" customHeight="1" x14ac:dyDescent="0.25">
      <c r="A22" s="39">
        <v>4</v>
      </c>
      <c r="B22" s="43" t="s">
        <v>85</v>
      </c>
      <c r="C22" s="43"/>
      <c r="D22" s="43"/>
      <c r="E22" s="43"/>
      <c r="F22" s="44" t="s">
        <v>83</v>
      </c>
      <c r="G22" s="44"/>
      <c r="H22" s="44"/>
      <c r="I22" s="44"/>
      <c r="J22" s="66">
        <v>76506.225000000006</v>
      </c>
      <c r="K22" s="66"/>
      <c r="L22" s="13" t="s">
        <v>3</v>
      </c>
    </row>
  </sheetData>
  <mergeCells count="31">
    <mergeCell ref="B20:E21"/>
    <mergeCell ref="N3:Q3"/>
    <mergeCell ref="A2:Q2"/>
    <mergeCell ref="A1:Q1"/>
    <mergeCell ref="B17:E17"/>
    <mergeCell ref="B18:E19"/>
    <mergeCell ref="B3:C3"/>
    <mergeCell ref="F3:I3"/>
    <mergeCell ref="J3:M3"/>
    <mergeCell ref="F17:I17"/>
    <mergeCell ref="J17:K17"/>
    <mergeCell ref="J18:K18"/>
    <mergeCell ref="J19:K19"/>
    <mergeCell ref="F18:I18"/>
    <mergeCell ref="F19:I19"/>
    <mergeCell ref="B22:E22"/>
    <mergeCell ref="A20:A21"/>
    <mergeCell ref="L4:M4"/>
    <mergeCell ref="A18:A19"/>
    <mergeCell ref="A4:A5"/>
    <mergeCell ref="B4:C5"/>
    <mergeCell ref="D4:D5"/>
    <mergeCell ref="F4:G4"/>
    <mergeCell ref="H4:I4"/>
    <mergeCell ref="J4:K4"/>
    <mergeCell ref="J22:K22"/>
    <mergeCell ref="J20:K20"/>
    <mergeCell ref="J21:K21"/>
    <mergeCell ref="F22:I22"/>
    <mergeCell ref="F20:I20"/>
    <mergeCell ref="F21:I21"/>
  </mergeCells>
  <pageMargins left="0.7" right="0.28000000000000003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 Plots (1)</vt:lpstr>
      <vt:lpstr> Plots</vt:lpstr>
      <vt:lpstr>Total Plots</vt:lpstr>
      <vt:lpstr>Sheet3</vt:lpstr>
      <vt:lpstr>Sanctioned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Tejas Bharadwaj</cp:lastModifiedBy>
  <cp:lastPrinted>2022-03-17T09:51:29Z</cp:lastPrinted>
  <dcterms:created xsi:type="dcterms:W3CDTF">2022-03-12T09:03:27Z</dcterms:created>
  <dcterms:modified xsi:type="dcterms:W3CDTF">2022-06-06T07:28:03Z</dcterms:modified>
</cp:coreProperties>
</file>