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044EB982-092B-4143-AAD8-28EA53213E14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SIL KHADOLI" sheetId="1" r:id="rId1"/>
    <sheet name="PALGHAR" sheetId="2" r:id="rId2"/>
    <sheet name="Umerkui" sheetId="3" r:id="rId3"/>
    <sheet name="Umarkui Valuation Sheet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4" l="1"/>
  <c r="R17" i="4"/>
  <c r="N17" i="4"/>
  <c r="M17" i="4"/>
  <c r="S17" i="4" s="1"/>
  <c r="R16" i="4"/>
  <c r="N16" i="4"/>
  <c r="M16" i="4"/>
  <c r="S16" i="4" s="1"/>
  <c r="R15" i="4"/>
  <c r="N15" i="4"/>
  <c r="M15" i="4"/>
  <c r="S15" i="4" s="1"/>
  <c r="T15" i="4" s="1"/>
  <c r="U15" i="4" s="1"/>
  <c r="W15" i="4" s="1"/>
  <c r="R14" i="4"/>
  <c r="N14" i="4"/>
  <c r="M14" i="4"/>
  <c r="S14" i="4" s="1"/>
  <c r="S13" i="4"/>
  <c r="R13" i="4"/>
  <c r="N13" i="4"/>
  <c r="M13" i="4"/>
  <c r="S12" i="4"/>
  <c r="R12" i="4"/>
  <c r="N12" i="4"/>
  <c r="M12" i="4"/>
  <c r="S11" i="4"/>
  <c r="T11" i="4" s="1"/>
  <c r="U11" i="4" s="1"/>
  <c r="W11" i="4" s="1"/>
  <c r="R11" i="4"/>
  <c r="N11" i="4"/>
  <c r="M11" i="4"/>
  <c r="R10" i="4"/>
  <c r="N10" i="4"/>
  <c r="M10" i="4"/>
  <c r="S10" i="4" s="1"/>
  <c r="S9" i="4"/>
  <c r="R9" i="4"/>
  <c r="N9" i="4"/>
  <c r="M9" i="4"/>
  <c r="S8" i="4"/>
  <c r="R8" i="4"/>
  <c r="N8" i="4"/>
  <c r="M8" i="4"/>
  <c r="S7" i="4"/>
  <c r="R7" i="4"/>
  <c r="N7" i="4"/>
  <c r="M7" i="4"/>
  <c r="R6" i="4"/>
  <c r="N6" i="4"/>
  <c r="M6" i="4"/>
  <c r="S6" i="4" s="1"/>
  <c r="T7" i="4" l="1"/>
  <c r="U7" i="4" s="1"/>
  <c r="W7" i="4" s="1"/>
  <c r="T10" i="4"/>
  <c r="U10" i="4" s="1"/>
  <c r="W10" i="4" s="1"/>
  <c r="S18" i="4"/>
  <c r="T6" i="4"/>
  <c r="T14" i="4"/>
  <c r="U14" i="4" s="1"/>
  <c r="W14" i="4" s="1"/>
  <c r="T9" i="4"/>
  <c r="U9" i="4" s="1"/>
  <c r="W9" i="4" s="1"/>
  <c r="M18" i="4"/>
  <c r="T13" i="4"/>
  <c r="U13" i="4" s="1"/>
  <c r="W13" i="4" s="1"/>
  <c r="T17" i="4"/>
  <c r="U17" i="4" s="1"/>
  <c r="W17" i="4" s="1"/>
  <c r="T8" i="4"/>
  <c r="U8" i="4" s="1"/>
  <c r="W8" i="4" s="1"/>
  <c r="T12" i="4"/>
  <c r="U12" i="4" s="1"/>
  <c r="W12" i="4" s="1"/>
  <c r="T16" i="4"/>
  <c r="U16" i="4" s="1"/>
  <c r="W16" i="4" s="1"/>
  <c r="T18" i="4" l="1"/>
  <c r="U6" i="4"/>
  <c r="W6" i="4" l="1"/>
  <c r="W18" i="4" s="1"/>
  <c r="U18" i="4"/>
</calcChain>
</file>

<file path=xl/sharedStrings.xml><?xml version="1.0" encoding="utf-8"?>
<sst xmlns="http://schemas.openxmlformats.org/spreadsheetml/2006/main" count="153" uniqueCount="80">
  <si>
    <t>Residual Life in years</t>
  </si>
  <si>
    <t>Admin, Store, QC Lanb, Guest Room &amp; Record Room (G + 1 Part)</t>
  </si>
  <si>
    <t>RCC Framed Structure with RCC Roofing, Vitrified Flooring</t>
  </si>
  <si>
    <t>Main Plant</t>
  </si>
  <si>
    <t>MS Structure with Colour coated sheet roofing, Trimix Flooring, Shed Height:</t>
  </si>
  <si>
    <t>Finish Goods Godown</t>
  </si>
  <si>
    <t>Solvent Plant</t>
  </si>
  <si>
    <t>Lateral Pipe Plant (CPVC Plant)</t>
  </si>
  <si>
    <t>Security Cabin</t>
  </si>
  <si>
    <t>RCC Framed Structure with RCC Roofing, Kota tiles Flooring</t>
  </si>
  <si>
    <t>Canteen, OHC, Rest Room</t>
  </si>
  <si>
    <t>Load Bearing Structure with AC Sheet Roofing, Kota Tiles Flooring</t>
  </si>
  <si>
    <t>Punching Room (IN)</t>
  </si>
  <si>
    <t>Punching Room (OUT)</t>
  </si>
  <si>
    <t>Transformer Shed</t>
  </si>
  <si>
    <t>MS Steel Structure with AC Sheet roofing</t>
  </si>
  <si>
    <t>Site Development</t>
  </si>
  <si>
    <t>Sr. No.</t>
  </si>
  <si>
    <t xml:space="preserve"> Description of Items</t>
  </si>
  <si>
    <t>Assets Description including type of structure, foundation, height, roofing.</t>
  </si>
  <si>
    <t xml:space="preserve">Built-up Area (Sq. mtr.) </t>
  </si>
  <si>
    <t>SWR PIPE PLANT</t>
  </si>
  <si>
    <t>Building No. 1</t>
  </si>
  <si>
    <t>Building No. 2</t>
  </si>
  <si>
    <t>Ground floor</t>
  </si>
  <si>
    <t>First floor</t>
  </si>
  <si>
    <t>Plant Shed</t>
  </si>
  <si>
    <t>RCC-Office building</t>
  </si>
  <si>
    <t xml:space="preserve">RCC </t>
  </si>
  <si>
    <t>Building No. 3</t>
  </si>
  <si>
    <t>Building No. 4</t>
  </si>
  <si>
    <t>Building No. 5</t>
  </si>
  <si>
    <t>Building No. 6</t>
  </si>
  <si>
    <t>Building No. 7</t>
  </si>
  <si>
    <t>Building No. 8</t>
  </si>
  <si>
    <t>Building No. 9</t>
  </si>
  <si>
    <t>Plant Shed-DG Shed</t>
  </si>
  <si>
    <t>Plant Shed-Raw Material Godown</t>
  </si>
  <si>
    <t>RCC-watchman cabin</t>
  </si>
  <si>
    <t>RCC-canteen</t>
  </si>
  <si>
    <t>Office &amp; Laboratory</t>
  </si>
  <si>
    <t>Ground Floor</t>
  </si>
  <si>
    <t>Factory Building</t>
  </si>
  <si>
    <t>Staff Quarters-1</t>
  </si>
  <si>
    <t>First Floor</t>
  </si>
  <si>
    <t>Second Floor</t>
  </si>
  <si>
    <t>Staff Quarters-2</t>
  </si>
  <si>
    <t>Watchman Cabin</t>
  </si>
  <si>
    <t>Raw Material Storage</t>
  </si>
  <si>
    <t>Godown</t>
  </si>
  <si>
    <t>RCC framed structure with RCC roof</t>
  </si>
  <si>
    <t>Shed</t>
  </si>
  <si>
    <t xml:space="preserve"> </t>
  </si>
  <si>
    <t>BUILDING AREA STATEMENT OF PROPERTY PRETAINING TO MS. KISAN MOULDINGS LIMITED, UMARKUI, SILVASSA, DADAR AND NAGAR HAVELI</t>
  </si>
  <si>
    <t>S.NO.</t>
  </si>
  <si>
    <t>BUILDING DESCRIPTION</t>
  </si>
  <si>
    <t>FLOORS</t>
  </si>
  <si>
    <t>TYPE OF COSNTRUCTION</t>
  </si>
  <si>
    <r>
      <t>HEIGHT</t>
    </r>
    <r>
      <rPr>
        <i/>
        <sz val="11"/>
        <color theme="1"/>
        <rFont val="Calibri"/>
        <family val="2"/>
        <scheme val="minor"/>
      </rPr>
      <t xml:space="preserve"> (in ft.)</t>
    </r>
  </si>
  <si>
    <t>CONDITION OF THE STRUCTURES</t>
  </si>
  <si>
    <t>YEAR OF CONSTRUCTION</t>
  </si>
  <si>
    <t>YEAR OF VALUATION</t>
  </si>
  <si>
    <t>STRUCTURE CONDITION</t>
  </si>
  <si>
    <r>
      <t xml:space="preserve">BUILT UP AREA   </t>
    </r>
    <r>
      <rPr>
        <i/>
        <sz val="11"/>
        <color theme="1"/>
        <rFont val="Calibri"/>
        <family val="2"/>
        <scheme val="minor"/>
      </rPr>
      <t>( Sq. Mtr.)</t>
    </r>
  </si>
  <si>
    <r>
      <t xml:space="preserve">BUILT UP AREA </t>
    </r>
    <r>
      <rPr>
        <i/>
        <sz val="11"/>
        <color theme="1"/>
        <rFont val="Calibri"/>
        <family val="2"/>
        <scheme val="minor"/>
      </rPr>
      <t>( Sq. Ft.)</t>
    </r>
  </si>
  <si>
    <r>
      <t>LIFE CONSUMED (</t>
    </r>
    <r>
      <rPr>
        <i/>
        <sz val="11"/>
        <color theme="1"/>
        <rFont val="Calibri"/>
        <family val="2"/>
        <scheme val="minor"/>
      </rPr>
      <t>IN YEARS)</t>
    </r>
  </si>
  <si>
    <r>
      <t>TOTAL ECONOMIC LIFE  (</t>
    </r>
    <r>
      <rPr>
        <i/>
        <sz val="11"/>
        <color theme="1"/>
        <rFont val="Calibri"/>
        <family val="2"/>
        <scheme val="minor"/>
      </rPr>
      <t>IN YEARS)</t>
    </r>
  </si>
  <si>
    <r>
      <t xml:space="preserve">PLINTH RATE </t>
    </r>
    <r>
      <rPr>
        <i/>
        <sz val="11"/>
        <color theme="1"/>
        <rFont val="Calibri"/>
        <family val="2"/>
        <scheme val="minor"/>
      </rPr>
      <t>(Per Sq. Ft.)</t>
    </r>
  </si>
  <si>
    <t>SALVAGE VALUE</t>
  </si>
  <si>
    <t>DEPRICIATION RATE</t>
  </si>
  <si>
    <r>
      <t xml:space="preserve">GROSS REPLACEMENT VALUE </t>
    </r>
    <r>
      <rPr>
        <i/>
        <sz val="11"/>
        <color theme="1"/>
        <rFont val="Calibri"/>
        <family val="2"/>
        <scheme val="minor"/>
      </rPr>
      <t>(INR)</t>
    </r>
  </si>
  <si>
    <t>DEPRICIATION</t>
  </si>
  <si>
    <t>DEPRICIATED VALUE</t>
  </si>
  <si>
    <t>OBSELENCE FACTOR</t>
  </si>
  <si>
    <t>DEPRICIATED REPLACEMENT MARKET VALUE</t>
  </si>
  <si>
    <t>Office and Laboratory</t>
  </si>
  <si>
    <t>RCC Framed structure with RCC roof</t>
  </si>
  <si>
    <t>Average</t>
  </si>
  <si>
    <t>GI Shed on RCC structure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</si>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</sst>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_ ;_ [$₹-4009]\ * \-#,##0_ ;_ [$₹-4009]\ * &quot;-&quot;??_ ;_ @_ "/>
    <numFmt numFmtId="165" formatCode="0.000"/>
    <numFmt numFmtId="166" formatCode="_ [$₹-4009]\ * #,##0.00_ ;_ [$₹-4009]\ * \-#,##0.00_ ;_ [$₹-4009]\ * &quot;-&quot;??_ ;_ @_ "/>
    <numFmt numFmtId="167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3" xfId="0" applyFont="1" applyBorder="1"/>
    <xf numFmtId="0" fontId="2" fillId="0" borderId="4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0" fillId="0" borderId="10" xfId="0" applyBorder="1"/>
    <xf numFmtId="0" fontId="2" fillId="0" borderId="12" xfId="0" applyFont="1" applyBorder="1"/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left"/>
    </xf>
    <xf numFmtId="0" fontId="2" fillId="2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24" xfId="0" applyFont="1" applyBorder="1"/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2" fillId="2" borderId="30" xfId="0" applyFont="1" applyFill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0" fillId="0" borderId="35" xfId="0" applyBorder="1"/>
    <xf numFmtId="0" fontId="2" fillId="2" borderId="27" xfId="0" applyFont="1" applyFill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8" xfId="0" applyBorder="1" applyAlignment="1">
      <alignment horizontal="center" wrapText="1"/>
    </xf>
    <xf numFmtId="0" fontId="0" fillId="0" borderId="37" xfId="0" applyBorder="1"/>
    <xf numFmtId="0" fontId="0" fillId="0" borderId="40" xfId="0" applyBorder="1"/>
    <xf numFmtId="0" fontId="0" fillId="0" borderId="41" xfId="0" applyBorder="1" applyAlignment="1">
      <alignment horizontal="center" wrapText="1"/>
    </xf>
    <xf numFmtId="0" fontId="0" fillId="0" borderId="27" xfId="0" applyBorder="1"/>
    <xf numFmtId="0" fontId="2" fillId="0" borderId="27" xfId="0" applyFont="1" applyBorder="1"/>
    <xf numFmtId="0" fontId="3" fillId="0" borderId="30" xfId="0" applyFont="1" applyBorder="1" applyAlignment="1">
      <alignment horizontal="center" wrapText="1"/>
    </xf>
    <xf numFmtId="43" fontId="0" fillId="0" borderId="39" xfId="1" applyFont="1" applyBorder="1"/>
    <xf numFmtId="43" fontId="0" fillId="0" borderId="33" xfId="1" applyFont="1" applyBorder="1"/>
    <xf numFmtId="43" fontId="0" fillId="0" borderId="34" xfId="1" applyFont="1" applyBorder="1"/>
    <xf numFmtId="43" fontId="0" fillId="0" borderId="35" xfId="1" applyFont="1" applyBorder="1"/>
    <xf numFmtId="43" fontId="0" fillId="0" borderId="42" xfId="1" applyFont="1" applyBorder="1"/>
    <xf numFmtId="43" fontId="0" fillId="0" borderId="1" xfId="1" applyFont="1" applyBorder="1"/>
    <xf numFmtId="43" fontId="0" fillId="0" borderId="9" xfId="1" applyFont="1" applyBorder="1"/>
    <xf numFmtId="43" fontId="0" fillId="0" borderId="6" xfId="1" applyFont="1" applyBorder="1"/>
    <xf numFmtId="43" fontId="0" fillId="0" borderId="11" xfId="1" applyFont="1" applyBorder="1"/>
    <xf numFmtId="43" fontId="0" fillId="0" borderId="26" xfId="1" applyFont="1" applyBorder="1"/>
    <xf numFmtId="43" fontId="0" fillId="0" borderId="14" xfId="1" applyFont="1" applyBorder="1"/>
    <xf numFmtId="43" fontId="0" fillId="0" borderId="18" xfId="1" applyFont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0" fillId="0" borderId="0" xfId="0" applyNumberFormat="1"/>
    <xf numFmtId="166" fontId="0" fillId="0" borderId="0" xfId="0" applyNumberFormat="1"/>
    <xf numFmtId="0" fontId="2" fillId="0" borderId="4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4"/>
  <sheetViews>
    <sheetView workbookViewId="0">
      <selection activeCell="E16" sqref="E16"/>
    </sheetView>
  </sheetViews>
  <sheetFormatPr defaultRowHeight="23.25" customHeight="1" x14ac:dyDescent="0.25"/>
  <cols>
    <col min="2" max="2" width="8.140625" customWidth="1"/>
    <col min="3" max="3" width="23.42578125" customWidth="1"/>
    <col min="4" max="4" width="34.85546875" customWidth="1"/>
    <col min="5" max="5" width="13" customWidth="1"/>
    <col min="6" max="6" width="14.7109375" customWidth="1"/>
  </cols>
  <sheetData>
    <row r="1" spans="2:6" ht="23.25" customHeight="1" thickBot="1" x14ac:dyDescent="0.3"/>
    <row r="2" spans="2:6" ht="39.75" customHeight="1" x14ac:dyDescent="0.25">
      <c r="B2" s="41" t="s">
        <v>17</v>
      </c>
      <c r="C2" s="42" t="s">
        <v>18</v>
      </c>
      <c r="D2" s="45" t="s">
        <v>19</v>
      </c>
      <c r="E2" s="50" t="s">
        <v>0</v>
      </c>
      <c r="F2" s="48" t="s">
        <v>20</v>
      </c>
    </row>
    <row r="3" spans="2:6" ht="23.25" customHeight="1" thickBot="1" x14ac:dyDescent="0.3">
      <c r="B3" s="51">
        <v>1</v>
      </c>
      <c r="C3" s="52" t="s">
        <v>22</v>
      </c>
      <c r="D3" s="53" t="s">
        <v>26</v>
      </c>
      <c r="E3" s="54">
        <v>15</v>
      </c>
      <c r="F3" s="60">
        <v>1534.37</v>
      </c>
    </row>
    <row r="4" spans="2:6" ht="23.25" customHeight="1" x14ac:dyDescent="0.25">
      <c r="B4" s="29">
        <v>2</v>
      </c>
      <c r="C4" s="58" t="s">
        <v>23</v>
      </c>
      <c r="D4" s="59" t="s">
        <v>27</v>
      </c>
      <c r="E4" s="57"/>
      <c r="F4" s="61"/>
    </row>
    <row r="5" spans="2:6" ht="23.25" customHeight="1" x14ac:dyDescent="0.25">
      <c r="B5" s="25"/>
      <c r="C5" s="43" t="s">
        <v>24</v>
      </c>
      <c r="D5" s="46" t="s">
        <v>28</v>
      </c>
      <c r="E5" s="43">
        <v>45</v>
      </c>
      <c r="F5" s="62">
        <v>556.80999999999995</v>
      </c>
    </row>
    <row r="6" spans="2:6" ht="23.25" customHeight="1" thickBot="1" x14ac:dyDescent="0.3">
      <c r="B6" s="30"/>
      <c r="C6" s="44" t="s">
        <v>25</v>
      </c>
      <c r="D6" s="47" t="s">
        <v>28</v>
      </c>
      <c r="E6" s="44">
        <v>45</v>
      </c>
      <c r="F6" s="63">
        <v>213.08</v>
      </c>
    </row>
    <row r="7" spans="2:6" ht="23.25" customHeight="1" x14ac:dyDescent="0.25">
      <c r="B7" s="28">
        <v>3</v>
      </c>
      <c r="C7" s="55" t="s">
        <v>29</v>
      </c>
      <c r="D7" s="56" t="s">
        <v>26</v>
      </c>
      <c r="E7" s="55">
        <v>15</v>
      </c>
      <c r="F7" s="64">
        <v>174.37</v>
      </c>
    </row>
    <row r="8" spans="2:6" ht="23.25" customHeight="1" x14ac:dyDescent="0.25">
      <c r="B8" s="25">
        <v>4</v>
      </c>
      <c r="C8" s="43" t="s">
        <v>30</v>
      </c>
      <c r="D8" s="46" t="s">
        <v>36</v>
      </c>
      <c r="E8" s="43">
        <v>15</v>
      </c>
      <c r="F8" s="62">
        <v>34</v>
      </c>
    </row>
    <row r="9" spans="2:6" ht="34.5" customHeight="1" x14ac:dyDescent="0.25">
      <c r="B9" s="25">
        <v>5</v>
      </c>
      <c r="C9" s="43" t="s">
        <v>31</v>
      </c>
      <c r="D9" s="46" t="s">
        <v>37</v>
      </c>
      <c r="E9" s="43">
        <v>15</v>
      </c>
      <c r="F9" s="62">
        <v>54</v>
      </c>
    </row>
    <row r="10" spans="2:6" ht="23.25" customHeight="1" x14ac:dyDescent="0.25">
      <c r="B10" s="25">
        <v>6</v>
      </c>
      <c r="C10" s="43" t="s">
        <v>32</v>
      </c>
      <c r="D10" s="46" t="s">
        <v>38</v>
      </c>
      <c r="E10" s="43">
        <v>45</v>
      </c>
      <c r="F10" s="62">
        <v>16</v>
      </c>
    </row>
    <row r="11" spans="2:6" ht="23.25" customHeight="1" x14ac:dyDescent="0.25">
      <c r="B11" s="25">
        <v>7</v>
      </c>
      <c r="C11" s="43" t="s">
        <v>33</v>
      </c>
      <c r="D11" s="46" t="s">
        <v>26</v>
      </c>
      <c r="E11" s="43">
        <v>15</v>
      </c>
      <c r="F11" s="62">
        <v>776</v>
      </c>
    </row>
    <row r="12" spans="2:6" ht="23.25" customHeight="1" x14ac:dyDescent="0.25">
      <c r="B12" s="25">
        <v>8</v>
      </c>
      <c r="C12" s="43" t="s">
        <v>34</v>
      </c>
      <c r="D12" s="46" t="s">
        <v>39</v>
      </c>
      <c r="E12" s="43">
        <v>45</v>
      </c>
      <c r="F12" s="62">
        <v>85.15</v>
      </c>
    </row>
    <row r="13" spans="2:6" ht="23.25" customHeight="1" x14ac:dyDescent="0.25">
      <c r="B13" s="25">
        <v>9</v>
      </c>
      <c r="C13" s="43" t="s">
        <v>35</v>
      </c>
      <c r="D13" s="46" t="s">
        <v>26</v>
      </c>
      <c r="E13" s="43">
        <v>15</v>
      </c>
      <c r="F13" s="62">
        <v>416.49</v>
      </c>
    </row>
    <row r="14" spans="2:6" ht="23.25" customHeight="1" thickBot="1" x14ac:dyDescent="0.3">
      <c r="B14" s="30">
        <v>10</v>
      </c>
      <c r="C14" s="44" t="s">
        <v>16</v>
      </c>
      <c r="D14" s="47"/>
      <c r="E14" s="44"/>
      <c r="F14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workbookViewId="0">
      <selection activeCell="E23" sqref="E23"/>
    </sheetView>
  </sheetViews>
  <sheetFormatPr defaultRowHeight="15" x14ac:dyDescent="0.25"/>
  <cols>
    <col min="3" max="3" width="25" bestFit="1" customWidth="1"/>
    <col min="4" max="4" width="37.42578125" customWidth="1"/>
    <col min="5" max="5" width="12.140625" customWidth="1"/>
    <col min="6" max="6" width="15" customWidth="1"/>
  </cols>
  <sheetData>
    <row r="2" spans="2:6" ht="30.75" customHeight="1" x14ac:dyDescent="0.25">
      <c r="B2" s="5" t="s">
        <v>17</v>
      </c>
      <c r="C2" s="5" t="s">
        <v>18</v>
      </c>
      <c r="D2" s="4" t="s">
        <v>19</v>
      </c>
      <c r="E2" s="4" t="s">
        <v>0</v>
      </c>
      <c r="F2" s="4" t="s">
        <v>20</v>
      </c>
    </row>
    <row r="3" spans="2:6" ht="45" x14ac:dyDescent="0.25">
      <c r="B3" s="3">
        <v>1</v>
      </c>
      <c r="C3" s="2" t="s">
        <v>1</v>
      </c>
      <c r="D3" s="2" t="s">
        <v>2</v>
      </c>
      <c r="E3" s="1">
        <v>46</v>
      </c>
      <c r="F3" s="65">
        <v>946.17</v>
      </c>
    </row>
    <row r="4" spans="2:6" ht="30" x14ac:dyDescent="0.25">
      <c r="B4" s="3">
        <v>2</v>
      </c>
      <c r="C4" s="1" t="s">
        <v>3</v>
      </c>
      <c r="D4" s="2" t="s">
        <v>4</v>
      </c>
      <c r="E4" s="1">
        <v>16</v>
      </c>
      <c r="F4" s="65">
        <v>13537.4</v>
      </c>
    </row>
    <row r="5" spans="2:6" ht="30" x14ac:dyDescent="0.25">
      <c r="B5" s="3">
        <v>3</v>
      </c>
      <c r="C5" s="1" t="s">
        <v>21</v>
      </c>
      <c r="D5" s="2" t="s">
        <v>4</v>
      </c>
      <c r="E5" s="1">
        <v>16</v>
      </c>
      <c r="F5" s="65">
        <v>5047</v>
      </c>
    </row>
    <row r="6" spans="2:6" ht="30" x14ac:dyDescent="0.25">
      <c r="B6" s="3">
        <v>4</v>
      </c>
      <c r="C6" s="1" t="s">
        <v>5</v>
      </c>
      <c r="D6" s="2" t="s">
        <v>4</v>
      </c>
      <c r="E6" s="1">
        <v>16</v>
      </c>
      <c r="F6" s="65">
        <v>9673</v>
      </c>
    </row>
    <row r="7" spans="2:6" ht="30" x14ac:dyDescent="0.25">
      <c r="B7" s="3">
        <v>5</v>
      </c>
      <c r="C7" s="1" t="s">
        <v>6</v>
      </c>
      <c r="D7" s="2" t="s">
        <v>4</v>
      </c>
      <c r="E7" s="1">
        <v>21</v>
      </c>
      <c r="F7" s="65">
        <v>964</v>
      </c>
    </row>
    <row r="8" spans="2:6" ht="30" x14ac:dyDescent="0.25">
      <c r="B8" s="3">
        <v>6</v>
      </c>
      <c r="C8" s="1" t="s">
        <v>7</v>
      </c>
      <c r="D8" s="2" t="s">
        <v>4</v>
      </c>
      <c r="E8" s="1">
        <v>29</v>
      </c>
      <c r="F8" s="65">
        <v>2200</v>
      </c>
    </row>
    <row r="9" spans="2:6" ht="30" x14ac:dyDescent="0.25">
      <c r="B9" s="3">
        <v>7</v>
      </c>
      <c r="C9" s="1" t="s">
        <v>8</v>
      </c>
      <c r="D9" s="2" t="s">
        <v>9</v>
      </c>
      <c r="E9" s="1">
        <v>46</v>
      </c>
      <c r="F9" s="65">
        <v>20</v>
      </c>
    </row>
    <row r="10" spans="2:6" ht="30" x14ac:dyDescent="0.25">
      <c r="B10" s="3">
        <v>8</v>
      </c>
      <c r="C10" s="1" t="s">
        <v>10</v>
      </c>
      <c r="D10" s="2" t="s">
        <v>11</v>
      </c>
      <c r="E10" s="1">
        <v>16</v>
      </c>
      <c r="F10" s="65">
        <v>45</v>
      </c>
    </row>
    <row r="11" spans="2:6" ht="30" x14ac:dyDescent="0.25">
      <c r="B11" s="3">
        <v>9</v>
      </c>
      <c r="C11" s="1" t="s">
        <v>12</v>
      </c>
      <c r="D11" s="2" t="s">
        <v>11</v>
      </c>
      <c r="E11" s="1">
        <v>16</v>
      </c>
      <c r="F11" s="65">
        <v>17.12</v>
      </c>
    </row>
    <row r="12" spans="2:6" ht="30" x14ac:dyDescent="0.25">
      <c r="B12" s="3">
        <v>10</v>
      </c>
      <c r="C12" s="1" t="s">
        <v>13</v>
      </c>
      <c r="D12" s="2" t="s">
        <v>11</v>
      </c>
      <c r="E12" s="1">
        <v>16</v>
      </c>
      <c r="F12" s="65">
        <v>13.13</v>
      </c>
    </row>
    <row r="13" spans="2:6" x14ac:dyDescent="0.25">
      <c r="B13" s="3">
        <v>11</v>
      </c>
      <c r="C13" s="1" t="s">
        <v>14</v>
      </c>
      <c r="D13" s="1" t="s">
        <v>15</v>
      </c>
      <c r="E13" s="1">
        <v>16</v>
      </c>
      <c r="F13" s="65">
        <v>32.49</v>
      </c>
    </row>
    <row r="14" spans="2:6" x14ac:dyDescent="0.25">
      <c r="B14" s="3">
        <v>12</v>
      </c>
      <c r="C14" s="1" t="s">
        <v>16</v>
      </c>
      <c r="D14" s="1"/>
      <c r="E14" s="1"/>
      <c r="F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1"/>
  <sheetViews>
    <sheetView workbookViewId="0">
      <selection activeCell="H8" sqref="H8"/>
    </sheetView>
  </sheetViews>
  <sheetFormatPr defaultRowHeight="20.25" customHeight="1" x14ac:dyDescent="0.25"/>
  <cols>
    <col min="3" max="3" width="28.5703125" bestFit="1" customWidth="1"/>
    <col min="4" max="4" width="38" bestFit="1" customWidth="1"/>
    <col min="5" max="5" width="13.140625" customWidth="1"/>
    <col min="6" max="6" width="13.28515625" customWidth="1"/>
  </cols>
  <sheetData>
    <row r="1" spans="2:6" ht="20.25" customHeight="1" thickBot="1" x14ac:dyDescent="0.3"/>
    <row r="2" spans="2:6" ht="42.75" customHeight="1" thickBot="1" x14ac:dyDescent="0.3">
      <c r="B2" s="27" t="s">
        <v>17</v>
      </c>
      <c r="C2" s="22" t="s">
        <v>18</v>
      </c>
      <c r="D2" s="23" t="s">
        <v>19</v>
      </c>
      <c r="E2" s="23" t="s">
        <v>0</v>
      </c>
      <c r="F2" s="24" t="s">
        <v>20</v>
      </c>
    </row>
    <row r="3" spans="2:6" ht="20.25" customHeight="1" x14ac:dyDescent="0.25">
      <c r="B3" s="29">
        <v>1</v>
      </c>
      <c r="C3" s="8" t="s">
        <v>40</v>
      </c>
      <c r="D3" s="9"/>
      <c r="E3" s="36"/>
      <c r="F3" s="10"/>
    </row>
    <row r="4" spans="2:6" ht="20.25" customHeight="1" thickBot="1" x14ac:dyDescent="0.3">
      <c r="B4" s="30"/>
      <c r="C4" s="11" t="s">
        <v>41</v>
      </c>
      <c r="D4" s="16" t="s">
        <v>50</v>
      </c>
      <c r="E4" s="37">
        <v>35</v>
      </c>
      <c r="F4" s="66">
        <v>304.11</v>
      </c>
    </row>
    <row r="5" spans="2:6" ht="20.25" customHeight="1" x14ac:dyDescent="0.25">
      <c r="B5" s="29">
        <v>2</v>
      </c>
      <c r="C5" s="13" t="s">
        <v>42</v>
      </c>
      <c r="D5" s="17"/>
      <c r="E5" s="36"/>
      <c r="F5" s="67" t="s">
        <v>52</v>
      </c>
    </row>
    <row r="6" spans="2:6" ht="20.25" customHeight="1" thickBot="1" x14ac:dyDescent="0.3">
      <c r="B6" s="30"/>
      <c r="C6" s="11" t="s">
        <v>41</v>
      </c>
      <c r="D6" s="16" t="s">
        <v>26</v>
      </c>
      <c r="E6" s="37">
        <v>5</v>
      </c>
      <c r="F6" s="66">
        <v>1495.13</v>
      </c>
    </row>
    <row r="7" spans="2:6" ht="20.25" customHeight="1" x14ac:dyDescent="0.25">
      <c r="B7" s="29">
        <v>3</v>
      </c>
      <c r="C7" s="13" t="s">
        <v>43</v>
      </c>
      <c r="D7" s="17"/>
      <c r="E7" s="36"/>
      <c r="F7" s="67"/>
    </row>
    <row r="8" spans="2:6" ht="20.25" customHeight="1" x14ac:dyDescent="0.25">
      <c r="B8" s="25"/>
      <c r="C8" s="14" t="s">
        <v>41</v>
      </c>
      <c r="D8" s="6" t="s">
        <v>50</v>
      </c>
      <c r="E8" s="3">
        <v>35</v>
      </c>
      <c r="F8" s="68">
        <v>94.74</v>
      </c>
    </row>
    <row r="9" spans="2:6" ht="20.25" customHeight="1" x14ac:dyDescent="0.25">
      <c r="B9" s="25"/>
      <c r="C9" s="14" t="s">
        <v>44</v>
      </c>
      <c r="D9" s="6" t="s">
        <v>50</v>
      </c>
      <c r="E9" s="3">
        <v>35</v>
      </c>
      <c r="F9" s="68">
        <v>94.74</v>
      </c>
    </row>
    <row r="10" spans="2:6" ht="20.25" customHeight="1" thickBot="1" x14ac:dyDescent="0.3">
      <c r="B10" s="30"/>
      <c r="C10" s="11" t="s">
        <v>45</v>
      </c>
      <c r="D10" s="16" t="s">
        <v>50</v>
      </c>
      <c r="E10" s="37">
        <v>35</v>
      </c>
      <c r="F10" s="66">
        <v>94.74</v>
      </c>
    </row>
    <row r="11" spans="2:6" ht="20.25" customHeight="1" x14ac:dyDescent="0.25">
      <c r="B11" s="29">
        <v>4</v>
      </c>
      <c r="C11" s="13" t="s">
        <v>46</v>
      </c>
      <c r="D11" s="17"/>
      <c r="E11" s="36"/>
      <c r="F11" s="67"/>
    </row>
    <row r="12" spans="2:6" ht="20.25" customHeight="1" x14ac:dyDescent="0.25">
      <c r="B12" s="25"/>
      <c r="C12" s="14" t="s">
        <v>41</v>
      </c>
      <c r="D12" s="6" t="s">
        <v>50</v>
      </c>
      <c r="E12" s="3">
        <v>35</v>
      </c>
      <c r="F12" s="68">
        <v>137.31</v>
      </c>
    </row>
    <row r="13" spans="2:6" ht="20.25" customHeight="1" x14ac:dyDescent="0.25">
      <c r="B13" s="25"/>
      <c r="C13" s="14" t="s">
        <v>44</v>
      </c>
      <c r="D13" s="6" t="s">
        <v>50</v>
      </c>
      <c r="E13" s="3">
        <v>35</v>
      </c>
      <c r="F13" s="68">
        <v>137.31</v>
      </c>
    </row>
    <row r="14" spans="2:6" ht="20.25" customHeight="1" thickBot="1" x14ac:dyDescent="0.3">
      <c r="B14" s="30"/>
      <c r="C14" s="11" t="s">
        <v>45</v>
      </c>
      <c r="D14" s="16" t="s">
        <v>50</v>
      </c>
      <c r="E14" s="37">
        <v>35</v>
      </c>
      <c r="F14" s="66">
        <v>137.31</v>
      </c>
    </row>
    <row r="15" spans="2:6" ht="20.25" customHeight="1" thickBot="1" x14ac:dyDescent="0.3">
      <c r="B15" s="33">
        <v>5</v>
      </c>
      <c r="C15" s="31" t="s">
        <v>47</v>
      </c>
      <c r="D15" s="32" t="s">
        <v>51</v>
      </c>
      <c r="E15" s="38">
        <v>5</v>
      </c>
      <c r="F15" s="69">
        <v>9</v>
      </c>
    </row>
    <row r="16" spans="2:6" ht="20.25" customHeight="1" thickBot="1" x14ac:dyDescent="0.3">
      <c r="B16" s="33">
        <v>6</v>
      </c>
      <c r="C16" s="15" t="s">
        <v>48</v>
      </c>
      <c r="D16" s="18" t="s">
        <v>51</v>
      </c>
      <c r="E16" s="39">
        <v>5</v>
      </c>
      <c r="F16" s="70">
        <v>282.89999999999998</v>
      </c>
    </row>
    <row r="17" spans="2:6" ht="20.25" customHeight="1" x14ac:dyDescent="0.25">
      <c r="B17" s="29">
        <v>7</v>
      </c>
      <c r="C17" s="13" t="s">
        <v>49</v>
      </c>
      <c r="D17" s="19"/>
      <c r="E17" s="36"/>
      <c r="F17" s="67"/>
    </row>
    <row r="18" spans="2:6" ht="20.25" customHeight="1" x14ac:dyDescent="0.25">
      <c r="B18" s="25"/>
      <c r="C18" s="14" t="s">
        <v>41</v>
      </c>
      <c r="D18" s="20" t="s">
        <v>28</v>
      </c>
      <c r="E18" s="3">
        <v>35</v>
      </c>
      <c r="F18" s="68">
        <v>964.6</v>
      </c>
    </row>
    <row r="19" spans="2:6" ht="20.25" customHeight="1" thickBot="1" x14ac:dyDescent="0.3">
      <c r="B19" s="30"/>
      <c r="C19" s="11" t="s">
        <v>44</v>
      </c>
      <c r="D19" s="26" t="s">
        <v>28</v>
      </c>
      <c r="E19" s="37">
        <v>35</v>
      </c>
      <c r="F19" s="66">
        <v>964.6</v>
      </c>
    </row>
    <row r="20" spans="2:6" ht="20.25" customHeight="1" x14ac:dyDescent="0.25">
      <c r="B20" s="34">
        <v>8</v>
      </c>
      <c r="C20" s="7" t="s">
        <v>16</v>
      </c>
      <c r="D20" s="21"/>
      <c r="E20" s="40"/>
      <c r="F20" s="71"/>
    </row>
    <row r="21" spans="2:6" ht="20.25" customHeight="1" thickBot="1" x14ac:dyDescent="0.3">
      <c r="B21" s="35"/>
      <c r="C21" s="12"/>
      <c r="D21" s="26"/>
      <c r="E21" s="12"/>
      <c r="F21" s="6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W20"/>
  <sheetViews>
    <sheetView tabSelected="1" workbookViewId="0">
      <selection activeCell="L8" sqref="L8"/>
    </sheetView>
  </sheetViews>
  <sheetFormatPr defaultRowHeight="15" x14ac:dyDescent="0.25"/>
  <cols>
    <col min="3" max="3" width="6" bestFit="1" customWidth="1"/>
    <col min="4" max="4" width="16" bestFit="1" customWidth="1"/>
    <col min="5" max="5" width="19.140625" customWidth="1"/>
    <col min="6" max="6" width="23" customWidth="1"/>
    <col min="7" max="7" width="7.85546875" bestFit="1" customWidth="1"/>
    <col min="8" max="8" width="13.140625" hidden="1" customWidth="1"/>
    <col min="9" max="10" width="15.28515625" hidden="1" customWidth="1"/>
    <col min="11" max="11" width="0" hidden="1" customWidth="1"/>
    <col min="12" max="12" width="14.28515625" customWidth="1"/>
    <col min="13" max="13" width="13.85546875" customWidth="1"/>
    <col min="14" max="14" width="11" customWidth="1"/>
    <col min="15" max="15" width="13" hidden="1" customWidth="1"/>
    <col min="16" max="16" width="11.28515625" customWidth="1"/>
    <col min="17" max="17" width="9.28515625" bestFit="1" customWidth="1"/>
    <col min="18" max="18" width="11" customWidth="1"/>
    <col min="19" max="19" width="20.5703125" bestFit="1" customWidth="1"/>
    <col min="20" max="20" width="19.28515625" bestFit="1" customWidth="1"/>
    <col min="21" max="21" width="18.5703125" bestFit="1" customWidth="1"/>
    <col min="22" max="22" width="11.7109375" customWidth="1"/>
    <col min="23" max="23" width="14.85546875" bestFit="1" customWidth="1"/>
  </cols>
  <sheetData>
    <row r="4" spans="3:23" x14ac:dyDescent="0.25">
      <c r="C4" s="90" t="s">
        <v>53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3:23" ht="60" x14ac:dyDescent="0.25">
      <c r="C5" s="72" t="s">
        <v>54</v>
      </c>
      <c r="D5" s="72" t="s">
        <v>55</v>
      </c>
      <c r="E5" s="72" t="s">
        <v>56</v>
      </c>
      <c r="F5" s="72" t="s">
        <v>57</v>
      </c>
      <c r="G5" s="72" t="s">
        <v>58</v>
      </c>
      <c r="H5" s="72" t="s">
        <v>59</v>
      </c>
      <c r="I5" s="72" t="s">
        <v>60</v>
      </c>
      <c r="J5" s="72" t="s">
        <v>61</v>
      </c>
      <c r="K5" s="72" t="s">
        <v>62</v>
      </c>
      <c r="L5" s="72" t="s">
        <v>63</v>
      </c>
      <c r="M5" s="72" t="s">
        <v>64</v>
      </c>
      <c r="N5" s="72" t="s">
        <v>65</v>
      </c>
      <c r="O5" s="72" t="s">
        <v>66</v>
      </c>
      <c r="P5" s="72" t="s">
        <v>67</v>
      </c>
      <c r="Q5" s="72" t="s">
        <v>68</v>
      </c>
      <c r="R5" s="72" t="s">
        <v>69</v>
      </c>
      <c r="S5" s="72" t="s">
        <v>70</v>
      </c>
      <c r="T5" s="72" t="s">
        <v>71</v>
      </c>
      <c r="U5" s="72" t="s">
        <v>72</v>
      </c>
      <c r="V5" s="72" t="s">
        <v>73</v>
      </c>
      <c r="W5" s="72" t="s">
        <v>74</v>
      </c>
    </row>
    <row r="6" spans="3:23" ht="30" x14ac:dyDescent="0.25">
      <c r="C6" s="73">
        <v>1</v>
      </c>
      <c r="D6" s="74" t="s">
        <v>75</v>
      </c>
      <c r="E6" s="73" t="s">
        <v>41</v>
      </c>
      <c r="F6" s="2" t="s">
        <v>76</v>
      </c>
      <c r="G6" s="73">
        <v>32</v>
      </c>
      <c r="H6" s="3" t="s">
        <v>77</v>
      </c>
      <c r="I6" s="73">
        <v>1999</v>
      </c>
      <c r="J6" s="73">
        <v>2022</v>
      </c>
      <c r="K6" s="1"/>
      <c r="L6" s="95">
        <v>304.11</v>
      </c>
      <c r="M6" s="75">
        <f>L6*10.7639</f>
        <v>3273.4096290000002</v>
      </c>
      <c r="N6" s="73">
        <f>J6-I6</f>
        <v>23</v>
      </c>
      <c r="O6" s="73">
        <v>60</v>
      </c>
      <c r="P6" s="76">
        <v>1000</v>
      </c>
      <c r="Q6" s="77">
        <v>0.1</v>
      </c>
      <c r="R6" s="78">
        <f>(1-Q6)/O6</f>
        <v>1.5000000000000001E-2</v>
      </c>
      <c r="S6" s="79">
        <f>P6*M6</f>
        <v>3273409.6290000002</v>
      </c>
      <c r="T6" s="79">
        <f>S6*R6*N6</f>
        <v>1129326.3220050002</v>
      </c>
      <c r="U6" s="79">
        <f>MAX(S6-T6,0)</f>
        <v>2144083.3069949998</v>
      </c>
      <c r="V6" s="77">
        <v>0.1</v>
      </c>
      <c r="W6" s="80">
        <f>IF(U6&gt;0,(U6*(1-V6)),(V6*S6))</f>
        <v>1929674.9762954998</v>
      </c>
    </row>
    <row r="7" spans="3:23" ht="30" x14ac:dyDescent="0.25">
      <c r="C7" s="73">
        <v>2</v>
      </c>
      <c r="D7" s="73" t="s">
        <v>42</v>
      </c>
      <c r="E7" s="73" t="s">
        <v>41</v>
      </c>
      <c r="F7" s="2" t="s">
        <v>78</v>
      </c>
      <c r="G7" s="73">
        <v>45</v>
      </c>
      <c r="H7" s="3" t="s">
        <v>77</v>
      </c>
      <c r="I7" s="73">
        <v>1999</v>
      </c>
      <c r="J7" s="73">
        <v>2022</v>
      </c>
      <c r="K7" s="1"/>
      <c r="L7" s="95">
        <v>1495.13</v>
      </c>
      <c r="M7" s="75">
        <f t="shared" ref="M7:M17" si="0">L7*10.7639</f>
        <v>16093.429807</v>
      </c>
      <c r="N7" s="73">
        <f t="shared" ref="N7:N17" si="1">J7-I7</f>
        <v>23</v>
      </c>
      <c r="O7" s="73">
        <v>40</v>
      </c>
      <c r="P7" s="76">
        <v>1500</v>
      </c>
      <c r="Q7" s="77">
        <v>0.1</v>
      </c>
      <c r="R7" s="78">
        <f t="shared" ref="R7:R17" si="2">(1-Q7)/O7</f>
        <v>2.2499999999999999E-2</v>
      </c>
      <c r="S7" s="79">
        <f t="shared" ref="S7:S17" si="3">P7*M7</f>
        <v>24140144.710500002</v>
      </c>
      <c r="T7" s="79">
        <f t="shared" ref="T7:T17" si="4">S7*R7*N7</f>
        <v>12492524.887683749</v>
      </c>
      <c r="U7" s="79">
        <f t="shared" ref="U7:U17" si="5">MAX(S7-T7,0)</f>
        <v>11647619.822816253</v>
      </c>
      <c r="V7" s="77">
        <v>0.1</v>
      </c>
      <c r="W7" s="80">
        <f t="shared" ref="W7:W17" si="6">IF(U7&gt;0,(U7*(1-V7)),(V7*S7))</f>
        <v>10482857.840534627</v>
      </c>
    </row>
    <row r="8" spans="3:23" ht="30" customHeight="1" x14ac:dyDescent="0.25">
      <c r="C8" s="91">
        <v>3</v>
      </c>
      <c r="D8" s="91" t="s">
        <v>43</v>
      </c>
      <c r="E8" s="73" t="s">
        <v>41</v>
      </c>
      <c r="F8" s="92" t="s">
        <v>50</v>
      </c>
      <c r="G8" s="91">
        <v>35</v>
      </c>
      <c r="H8" s="3" t="s">
        <v>77</v>
      </c>
      <c r="I8" s="73">
        <v>1999</v>
      </c>
      <c r="J8" s="73">
        <v>2022</v>
      </c>
      <c r="K8" s="1"/>
      <c r="L8" s="95">
        <v>94.74</v>
      </c>
      <c r="M8" s="75">
        <f t="shared" si="0"/>
        <v>1019.7718859999999</v>
      </c>
      <c r="N8" s="73">
        <f t="shared" si="1"/>
        <v>23</v>
      </c>
      <c r="O8" s="73">
        <v>60</v>
      </c>
      <c r="P8" s="76">
        <v>1000</v>
      </c>
      <c r="Q8" s="77">
        <v>0.1</v>
      </c>
      <c r="R8" s="78">
        <f t="shared" si="2"/>
        <v>1.5000000000000001E-2</v>
      </c>
      <c r="S8" s="79">
        <f t="shared" si="3"/>
        <v>1019771.8859999998</v>
      </c>
      <c r="T8" s="79">
        <f t="shared" si="4"/>
        <v>351821.30066999997</v>
      </c>
      <c r="U8" s="79">
        <f t="shared" si="5"/>
        <v>667950.58532999991</v>
      </c>
      <c r="V8" s="77">
        <v>0.1</v>
      </c>
      <c r="W8" s="80">
        <f t="shared" si="6"/>
        <v>601155.52679699997</v>
      </c>
    </row>
    <row r="9" spans="3:23" x14ac:dyDescent="0.25">
      <c r="C9" s="91"/>
      <c r="D9" s="91"/>
      <c r="E9" s="73" t="s">
        <v>44</v>
      </c>
      <c r="F9" s="92"/>
      <c r="G9" s="91"/>
      <c r="H9" s="3" t="s">
        <v>77</v>
      </c>
      <c r="I9" s="73">
        <v>1999</v>
      </c>
      <c r="J9" s="73">
        <v>2022</v>
      </c>
      <c r="K9" s="1"/>
      <c r="L9" s="95">
        <v>94.74</v>
      </c>
      <c r="M9" s="75">
        <f t="shared" si="0"/>
        <v>1019.7718859999999</v>
      </c>
      <c r="N9" s="73">
        <f t="shared" si="1"/>
        <v>23</v>
      </c>
      <c r="O9" s="73">
        <v>60</v>
      </c>
      <c r="P9" s="76">
        <v>1000</v>
      </c>
      <c r="Q9" s="77">
        <v>0.1</v>
      </c>
      <c r="R9" s="78">
        <f t="shared" si="2"/>
        <v>1.5000000000000001E-2</v>
      </c>
      <c r="S9" s="79">
        <f t="shared" si="3"/>
        <v>1019771.8859999998</v>
      </c>
      <c r="T9" s="79">
        <f t="shared" si="4"/>
        <v>351821.30066999997</v>
      </c>
      <c r="U9" s="79">
        <f t="shared" si="5"/>
        <v>667950.58532999991</v>
      </c>
      <c r="V9" s="77">
        <v>0.1</v>
      </c>
      <c r="W9" s="80">
        <f t="shared" si="6"/>
        <v>601155.52679699997</v>
      </c>
    </row>
    <row r="10" spans="3:23" x14ac:dyDescent="0.25">
      <c r="C10" s="91"/>
      <c r="D10" s="91"/>
      <c r="E10" s="73" t="s">
        <v>45</v>
      </c>
      <c r="F10" s="92"/>
      <c r="G10" s="91"/>
      <c r="H10" s="3" t="s">
        <v>77</v>
      </c>
      <c r="I10" s="73">
        <v>1999</v>
      </c>
      <c r="J10" s="73">
        <v>2022</v>
      </c>
      <c r="K10" s="1"/>
      <c r="L10" s="95">
        <v>94.74</v>
      </c>
      <c r="M10" s="75">
        <f t="shared" si="0"/>
        <v>1019.7718859999999</v>
      </c>
      <c r="N10" s="73">
        <f t="shared" si="1"/>
        <v>23</v>
      </c>
      <c r="O10" s="73">
        <v>60</v>
      </c>
      <c r="P10" s="76">
        <v>1000</v>
      </c>
      <c r="Q10" s="77">
        <v>0.1</v>
      </c>
      <c r="R10" s="78">
        <f t="shared" si="2"/>
        <v>1.5000000000000001E-2</v>
      </c>
      <c r="S10" s="79">
        <f t="shared" si="3"/>
        <v>1019771.8859999998</v>
      </c>
      <c r="T10" s="79">
        <f t="shared" si="4"/>
        <v>351821.30066999997</v>
      </c>
      <c r="U10" s="79">
        <f t="shared" si="5"/>
        <v>667950.58532999991</v>
      </c>
      <c r="V10" s="77">
        <v>0.1</v>
      </c>
      <c r="W10" s="80">
        <f t="shared" si="6"/>
        <v>601155.52679699997</v>
      </c>
    </row>
    <row r="11" spans="3:23" ht="15" customHeight="1" x14ac:dyDescent="0.25">
      <c r="C11" s="91">
        <v>4</v>
      </c>
      <c r="D11" s="91" t="s">
        <v>46</v>
      </c>
      <c r="E11" s="73" t="s">
        <v>41</v>
      </c>
      <c r="F11" s="93" t="s">
        <v>50</v>
      </c>
      <c r="G11" s="91">
        <v>35</v>
      </c>
      <c r="H11" s="3" t="s">
        <v>77</v>
      </c>
      <c r="I11" s="73">
        <v>1999</v>
      </c>
      <c r="J11" s="73">
        <v>2022</v>
      </c>
      <c r="K11" s="1"/>
      <c r="L11" s="95">
        <v>137.31</v>
      </c>
      <c r="M11" s="75">
        <f t="shared" si="0"/>
        <v>1477.9911090000001</v>
      </c>
      <c r="N11" s="73">
        <f t="shared" si="1"/>
        <v>23</v>
      </c>
      <c r="O11" s="73">
        <v>60</v>
      </c>
      <c r="P11" s="76">
        <v>1000</v>
      </c>
      <c r="Q11" s="77">
        <v>0.1</v>
      </c>
      <c r="R11" s="78">
        <f t="shared" si="2"/>
        <v>1.5000000000000001E-2</v>
      </c>
      <c r="S11" s="79">
        <f t="shared" si="3"/>
        <v>1477991.1089999999</v>
      </c>
      <c r="T11" s="79">
        <f t="shared" si="4"/>
        <v>509906.93260500004</v>
      </c>
      <c r="U11" s="79">
        <f t="shared" si="5"/>
        <v>968084.17639499996</v>
      </c>
      <c r="V11" s="77">
        <v>0.1</v>
      </c>
      <c r="W11" s="80">
        <f t="shared" si="6"/>
        <v>871275.75875549996</v>
      </c>
    </row>
    <row r="12" spans="3:23" x14ac:dyDescent="0.25">
      <c r="C12" s="91"/>
      <c r="D12" s="91"/>
      <c r="E12" s="73" t="s">
        <v>44</v>
      </c>
      <c r="F12" s="93"/>
      <c r="G12" s="91"/>
      <c r="H12" s="3" t="s">
        <v>77</v>
      </c>
      <c r="I12" s="73">
        <v>1999</v>
      </c>
      <c r="J12" s="73">
        <v>2022</v>
      </c>
      <c r="K12" s="1"/>
      <c r="L12" s="95">
        <v>137.31</v>
      </c>
      <c r="M12" s="75">
        <f t="shared" si="0"/>
        <v>1477.9911090000001</v>
      </c>
      <c r="N12" s="73">
        <f t="shared" si="1"/>
        <v>23</v>
      </c>
      <c r="O12" s="73">
        <v>60</v>
      </c>
      <c r="P12" s="76">
        <v>1000</v>
      </c>
      <c r="Q12" s="77">
        <v>0.1</v>
      </c>
      <c r="R12" s="78">
        <f t="shared" si="2"/>
        <v>1.5000000000000001E-2</v>
      </c>
      <c r="S12" s="79">
        <f t="shared" si="3"/>
        <v>1477991.1089999999</v>
      </c>
      <c r="T12" s="79">
        <f t="shared" si="4"/>
        <v>509906.93260500004</v>
      </c>
      <c r="U12" s="79">
        <f t="shared" si="5"/>
        <v>968084.17639499996</v>
      </c>
      <c r="V12" s="77">
        <v>0.1</v>
      </c>
      <c r="W12" s="80">
        <f t="shared" si="6"/>
        <v>871275.75875549996</v>
      </c>
    </row>
    <row r="13" spans="3:23" x14ac:dyDescent="0.25">
      <c r="C13" s="91"/>
      <c r="D13" s="91"/>
      <c r="E13" s="73" t="s">
        <v>45</v>
      </c>
      <c r="F13" s="93"/>
      <c r="G13" s="91"/>
      <c r="H13" s="3" t="s">
        <v>77</v>
      </c>
      <c r="I13" s="73">
        <v>1999</v>
      </c>
      <c r="J13" s="73">
        <v>2022</v>
      </c>
      <c r="K13" s="1"/>
      <c r="L13" s="95">
        <v>137.31</v>
      </c>
      <c r="M13" s="75">
        <f t="shared" si="0"/>
        <v>1477.9911090000001</v>
      </c>
      <c r="N13" s="73">
        <f t="shared" si="1"/>
        <v>23</v>
      </c>
      <c r="O13" s="73">
        <v>60</v>
      </c>
      <c r="P13" s="76">
        <v>1000</v>
      </c>
      <c r="Q13" s="77">
        <v>0.1</v>
      </c>
      <c r="R13" s="78">
        <f t="shared" si="2"/>
        <v>1.5000000000000001E-2</v>
      </c>
      <c r="S13" s="79">
        <f t="shared" si="3"/>
        <v>1477991.1089999999</v>
      </c>
      <c r="T13" s="79">
        <f t="shared" si="4"/>
        <v>509906.93260500004</v>
      </c>
      <c r="U13" s="79">
        <f t="shared" si="5"/>
        <v>968084.17639499996</v>
      </c>
      <c r="V13" s="77">
        <v>0.1</v>
      </c>
      <c r="W13" s="80">
        <f t="shared" si="6"/>
        <v>871275.75875549996</v>
      </c>
    </row>
    <row r="14" spans="3:23" x14ac:dyDescent="0.25">
      <c r="C14" s="73">
        <v>5</v>
      </c>
      <c r="D14" s="74" t="s">
        <v>47</v>
      </c>
      <c r="E14" s="73" t="s">
        <v>41</v>
      </c>
      <c r="F14" s="3" t="s">
        <v>78</v>
      </c>
      <c r="G14" s="73">
        <v>8</v>
      </c>
      <c r="H14" s="3" t="s">
        <v>77</v>
      </c>
      <c r="I14" s="73">
        <v>1999</v>
      </c>
      <c r="J14" s="73">
        <v>2022</v>
      </c>
      <c r="K14" s="1"/>
      <c r="L14" s="95">
        <v>9</v>
      </c>
      <c r="M14" s="75">
        <f t="shared" si="0"/>
        <v>96.875100000000003</v>
      </c>
      <c r="N14" s="73">
        <f t="shared" si="1"/>
        <v>23</v>
      </c>
      <c r="O14" s="73">
        <v>40</v>
      </c>
      <c r="P14" s="76">
        <v>1500</v>
      </c>
      <c r="Q14" s="77">
        <v>0.1</v>
      </c>
      <c r="R14" s="78">
        <f t="shared" si="2"/>
        <v>2.2499999999999999E-2</v>
      </c>
      <c r="S14" s="79">
        <f t="shared" si="3"/>
        <v>145312.65</v>
      </c>
      <c r="T14" s="79">
        <f t="shared" si="4"/>
        <v>75199.296374999991</v>
      </c>
      <c r="U14" s="79">
        <f t="shared" si="5"/>
        <v>70113.353625000003</v>
      </c>
      <c r="V14" s="77">
        <v>0.1</v>
      </c>
      <c r="W14" s="80">
        <f t="shared" si="6"/>
        <v>63102.018262500002</v>
      </c>
    </row>
    <row r="15" spans="3:23" ht="30" x14ac:dyDescent="0.25">
      <c r="C15" s="73">
        <v>6</v>
      </c>
      <c r="D15" s="74" t="s">
        <v>48</v>
      </c>
      <c r="E15" s="73" t="s">
        <v>41</v>
      </c>
      <c r="F15" s="3" t="s">
        <v>78</v>
      </c>
      <c r="G15" s="73">
        <v>13</v>
      </c>
      <c r="H15" s="3" t="s">
        <v>77</v>
      </c>
      <c r="I15" s="73">
        <v>1999</v>
      </c>
      <c r="J15" s="73">
        <v>2022</v>
      </c>
      <c r="K15" s="1"/>
      <c r="L15" s="95">
        <v>282.89999999999998</v>
      </c>
      <c r="M15" s="75">
        <f t="shared" si="0"/>
        <v>3045.1073099999994</v>
      </c>
      <c r="N15" s="73">
        <f t="shared" si="1"/>
        <v>23</v>
      </c>
      <c r="O15" s="73">
        <v>40</v>
      </c>
      <c r="P15" s="76">
        <v>1500</v>
      </c>
      <c r="Q15" s="77">
        <v>0.1</v>
      </c>
      <c r="R15" s="78">
        <f t="shared" si="2"/>
        <v>2.2499999999999999E-2</v>
      </c>
      <c r="S15" s="79">
        <f t="shared" si="3"/>
        <v>4567660.9649999989</v>
      </c>
      <c r="T15" s="79">
        <f t="shared" si="4"/>
        <v>2363764.5493874992</v>
      </c>
      <c r="U15" s="79">
        <f t="shared" si="5"/>
        <v>2203896.4156124997</v>
      </c>
      <c r="V15" s="77">
        <v>0.1</v>
      </c>
      <c r="W15" s="80">
        <f t="shared" si="6"/>
        <v>1983506.7740512497</v>
      </c>
    </row>
    <row r="16" spans="3:23" ht="15" customHeight="1" x14ac:dyDescent="0.25">
      <c r="C16" s="91">
        <v>7</v>
      </c>
      <c r="D16" s="91" t="s">
        <v>49</v>
      </c>
      <c r="E16" s="73" t="s">
        <v>41</v>
      </c>
      <c r="F16" s="93" t="s">
        <v>50</v>
      </c>
      <c r="G16" s="91">
        <v>25</v>
      </c>
      <c r="H16" s="3" t="s">
        <v>77</v>
      </c>
      <c r="I16" s="73">
        <v>1999</v>
      </c>
      <c r="J16" s="73">
        <v>2022</v>
      </c>
      <c r="K16" s="1"/>
      <c r="L16" s="95">
        <v>964.6</v>
      </c>
      <c r="M16" s="75">
        <f t="shared" si="0"/>
        <v>10382.85794</v>
      </c>
      <c r="N16" s="73">
        <f t="shared" si="1"/>
        <v>23</v>
      </c>
      <c r="O16" s="73">
        <v>60</v>
      </c>
      <c r="P16" s="76">
        <v>1000</v>
      </c>
      <c r="Q16" s="77">
        <v>0.1</v>
      </c>
      <c r="R16" s="78">
        <f t="shared" si="2"/>
        <v>1.5000000000000001E-2</v>
      </c>
      <c r="S16" s="79">
        <f t="shared" si="3"/>
        <v>10382857.939999999</v>
      </c>
      <c r="T16" s="79">
        <f t="shared" si="4"/>
        <v>3582085.9893000005</v>
      </c>
      <c r="U16" s="79">
        <f t="shared" si="5"/>
        <v>6800771.950699999</v>
      </c>
      <c r="V16" s="77">
        <v>0.1</v>
      </c>
      <c r="W16" s="80">
        <f t="shared" si="6"/>
        <v>6120694.7556299996</v>
      </c>
    </row>
    <row r="17" spans="3:23" x14ac:dyDescent="0.25">
      <c r="C17" s="91"/>
      <c r="D17" s="91"/>
      <c r="E17" s="73" t="s">
        <v>44</v>
      </c>
      <c r="F17" s="93"/>
      <c r="G17" s="91"/>
      <c r="H17" s="3" t="s">
        <v>77</v>
      </c>
      <c r="I17" s="73">
        <v>1999</v>
      </c>
      <c r="J17" s="73">
        <v>2022</v>
      </c>
      <c r="K17" s="1"/>
      <c r="L17" s="95">
        <v>964.6</v>
      </c>
      <c r="M17" s="75">
        <f t="shared" si="0"/>
        <v>10382.85794</v>
      </c>
      <c r="N17" s="73">
        <f t="shared" si="1"/>
        <v>23</v>
      </c>
      <c r="O17" s="73">
        <v>60</v>
      </c>
      <c r="P17" s="76">
        <v>1000</v>
      </c>
      <c r="Q17" s="77">
        <v>0.1</v>
      </c>
      <c r="R17" s="78">
        <f t="shared" si="2"/>
        <v>1.5000000000000001E-2</v>
      </c>
      <c r="S17" s="79">
        <f t="shared" si="3"/>
        <v>10382857.939999999</v>
      </c>
      <c r="T17" s="79">
        <f t="shared" si="4"/>
        <v>3582085.9893000005</v>
      </c>
      <c r="U17" s="79">
        <f t="shared" si="5"/>
        <v>6800771.950699999</v>
      </c>
      <c r="V17" s="77">
        <v>0.1</v>
      </c>
      <c r="W17" s="80">
        <f t="shared" si="6"/>
        <v>6120694.7556299996</v>
      </c>
    </row>
    <row r="18" spans="3:23" x14ac:dyDescent="0.25">
      <c r="C18" s="94" t="s">
        <v>79</v>
      </c>
      <c r="D18" s="94"/>
      <c r="E18" s="94"/>
      <c r="F18" s="94"/>
      <c r="G18" s="94"/>
      <c r="H18" s="94"/>
      <c r="I18" s="94"/>
      <c r="J18" s="94"/>
      <c r="K18" s="81"/>
      <c r="L18" s="82">
        <f>SUM(L6:L17)</f>
        <v>4716.49</v>
      </c>
      <c r="M18" s="83">
        <f>SUM(M6:M17)</f>
        <v>50767.826710999994</v>
      </c>
      <c r="N18" s="87"/>
      <c r="O18" s="88"/>
      <c r="P18" s="88"/>
      <c r="Q18" s="88"/>
      <c r="R18" s="89"/>
      <c r="S18" s="84">
        <f>SUM(S6:S17)</f>
        <v>60385532.819499992</v>
      </c>
      <c r="T18" s="84">
        <f>SUM(T6:T17)</f>
        <v>25810171.733876251</v>
      </c>
      <c r="U18" s="84">
        <f>SUM(U6:U17)</f>
        <v>34575361.085623749</v>
      </c>
      <c r="V18" s="84"/>
      <c r="W18" s="84">
        <f>SUM(W6:W17)</f>
        <v>31117824.977061376</v>
      </c>
    </row>
    <row r="19" spans="3:23" x14ac:dyDescent="0.25">
      <c r="U19" s="85"/>
    </row>
    <row r="20" spans="3:23" x14ac:dyDescent="0.25">
      <c r="W20" s="86"/>
    </row>
  </sheetData>
  <mergeCells count="15">
    <mergeCell ref="N18:R18"/>
    <mergeCell ref="C4:W4"/>
    <mergeCell ref="C8:C10"/>
    <mergeCell ref="D8:D10"/>
    <mergeCell ref="F8:F10"/>
    <mergeCell ref="G8:G10"/>
    <mergeCell ref="C11:C13"/>
    <mergeCell ref="D11:D13"/>
    <mergeCell ref="F11:F13"/>
    <mergeCell ref="G11:G13"/>
    <mergeCell ref="C16:C17"/>
    <mergeCell ref="D16:D17"/>
    <mergeCell ref="F16:F17"/>
    <mergeCell ref="G16:G17"/>
    <mergeCell ref="C18:J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SIL KHADOLI</vt:lpstr>
      <vt:lpstr>PALGHAR</vt:lpstr>
      <vt:lpstr>Umerkui</vt:lpstr>
      <vt:lpstr>Umarkui Valuation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2022-05-19T09:30:41Z</dcterms:modified>
</cp:coreProperties>
</file>