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ngineer2\Desktop\VIS(2022-23)-PL033-019-036_printing_1653306102\uploads\VIS(2022-23)-PL033-019-036\other_document\"/>
    </mc:Choice>
  </mc:AlternateContent>
  <bookViews>
    <workbookView xWindow="0" yWindow="0" windowWidth="24000" windowHeight="8835"/>
  </bookViews>
  <sheets>
    <sheet name="Market Value"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4" i="1" l="1"/>
  <c r="I5" i="1"/>
  <c r="P4" i="1" l="1"/>
  <c r="H4" i="1"/>
  <c r="H5" i="1" s="1"/>
  <c r="Z4" i="1" l="1"/>
  <c r="R4" i="1"/>
  <c r="S4" i="1" s="1"/>
  <c r="S5" i="1" l="1"/>
  <c r="Z5" i="1" l="1"/>
  <c r="M4" i="1"/>
  <c r="T4" i="1" s="1"/>
  <c r="T5" i="1" l="1"/>
  <c r="U5" i="1" s="1"/>
  <c r="U4" i="1"/>
  <c r="W4" i="1" s="1"/>
  <c r="W5" i="1" s="1"/>
  <c r="AA4" i="1" l="1"/>
</calcChain>
</file>

<file path=xl/sharedStrings.xml><?xml version="1.0" encoding="utf-8"?>
<sst xmlns="http://schemas.openxmlformats.org/spreadsheetml/2006/main" count="33" uniqueCount="33">
  <si>
    <t>Floor</t>
  </si>
  <si>
    <t>Year of Construction</t>
  </si>
  <si>
    <t xml:space="preserve">Year of Valuation </t>
  </si>
  <si>
    <t>Type of Structure</t>
  </si>
  <si>
    <t>Salvage value</t>
  </si>
  <si>
    <t>TOTAL</t>
  </si>
  <si>
    <t>Depreciation Rate</t>
  </si>
  <si>
    <t>Particular</t>
  </si>
  <si>
    <t>Construction Category</t>
  </si>
  <si>
    <t>Sr. No.</t>
  </si>
  <si>
    <t>Condition of Structure</t>
  </si>
  <si>
    <t>Total Govt. Guideline value</t>
  </si>
  <si>
    <t>Age Factor</t>
  </si>
  <si>
    <t>Ground Floor</t>
  </si>
  <si>
    <r>
      <t xml:space="preserve">Area 
</t>
    </r>
    <r>
      <rPr>
        <i/>
        <sz val="11"/>
        <rFont val="Calibri"/>
        <family val="2"/>
        <scheme val="minor"/>
      </rPr>
      <t>(in sq mtr)</t>
    </r>
  </si>
  <si>
    <r>
      <t xml:space="preserve">Area 
</t>
    </r>
    <r>
      <rPr>
        <i/>
        <sz val="11"/>
        <rFont val="Calibri"/>
        <family val="2"/>
        <scheme val="minor"/>
      </rPr>
      <t>(in sq ft)</t>
    </r>
  </si>
  <si>
    <r>
      <t xml:space="preserve">Total Life Consumed 
</t>
    </r>
    <r>
      <rPr>
        <i/>
        <sz val="11"/>
        <rFont val="Calibri"/>
        <family val="2"/>
        <scheme val="minor"/>
      </rPr>
      <t>(in yrs.)</t>
    </r>
  </si>
  <si>
    <r>
      <t xml:space="preserve">Total Economical Life
</t>
    </r>
    <r>
      <rPr>
        <i/>
        <sz val="11"/>
        <rFont val="Calibri"/>
        <family val="2"/>
        <scheme val="minor"/>
      </rPr>
      <t>(in yrs.)</t>
    </r>
  </si>
  <si>
    <r>
      <t xml:space="preserve">Plinth Area  Rate 
</t>
    </r>
    <r>
      <rPr>
        <i/>
        <sz val="11"/>
        <rFont val="Calibri"/>
        <family val="2"/>
        <scheme val="minor"/>
      </rPr>
      <t>(in per sq.ft.)</t>
    </r>
  </si>
  <si>
    <t>Class B Construction (Ordinary)</t>
  </si>
  <si>
    <t>Good</t>
  </si>
  <si>
    <r>
      <t>Govt. Guideline rates
(</t>
    </r>
    <r>
      <rPr>
        <i/>
        <sz val="11"/>
        <rFont val="Calibri"/>
        <family val="2"/>
        <scheme val="minor"/>
      </rPr>
      <t>per sq. mtr.</t>
    </r>
    <r>
      <rPr>
        <b/>
        <sz val="11"/>
        <rFont val="Calibri"/>
        <family val="2"/>
        <scheme val="minor"/>
      </rPr>
      <t>)</t>
    </r>
  </si>
  <si>
    <r>
      <t>Depreciated Replacement Market Value
(</t>
    </r>
    <r>
      <rPr>
        <i/>
        <sz val="11"/>
        <rFont val="Calibri"/>
        <family val="2"/>
        <scheme val="minor"/>
      </rPr>
      <t>INR</t>
    </r>
    <r>
      <rPr>
        <b/>
        <sz val="11"/>
        <rFont val="Calibri"/>
        <family val="2"/>
        <scheme val="minor"/>
      </rPr>
      <t>)</t>
    </r>
  </si>
  <si>
    <r>
      <t>Depreciated Value
(</t>
    </r>
    <r>
      <rPr>
        <i/>
        <sz val="11"/>
        <rFont val="Calibri"/>
        <family val="2"/>
        <scheme val="minor"/>
      </rPr>
      <t>INR</t>
    </r>
    <r>
      <rPr>
        <b/>
        <sz val="11"/>
        <rFont val="Calibri"/>
        <family val="2"/>
        <scheme val="minor"/>
      </rPr>
      <t>)</t>
    </r>
  </si>
  <si>
    <r>
      <t>Gross Replacement Value
(</t>
    </r>
    <r>
      <rPr>
        <i/>
        <sz val="11"/>
        <rFont val="Calibri"/>
        <family val="2"/>
        <scheme val="minor"/>
      </rPr>
      <t>INR</t>
    </r>
    <r>
      <rPr>
        <b/>
        <sz val="11"/>
        <rFont val="Calibri"/>
        <family val="2"/>
        <scheme val="minor"/>
      </rPr>
      <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</si>
  <si>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</si>
  <si>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 xml:space="preserve">Premium </t>
    </r>
    <r>
      <rPr>
        <sz val="11"/>
        <rFont val="Calibri"/>
        <family val="2"/>
        <scheme val="minor"/>
      </rPr>
      <t>(For additional aesthetics or renovation)</t>
    </r>
  </si>
  <si>
    <r>
      <t>Total Deterioration 
(</t>
    </r>
    <r>
      <rPr>
        <i/>
        <sz val="11"/>
        <rFont val="Calibri"/>
        <family val="2"/>
        <scheme val="minor"/>
      </rPr>
      <t>INR</t>
    </r>
    <r>
      <rPr>
        <b/>
        <sz val="11"/>
        <rFont val="Calibri"/>
        <family val="2"/>
        <scheme val="minor"/>
      </rPr>
      <t xml:space="preserve">) </t>
    </r>
  </si>
  <si>
    <t>Warehouse</t>
  </si>
  <si>
    <t>GI Structure</t>
  </si>
  <si>
    <t>MARKET VALUE OF STRUCTURES | INDUSTRIAL WAREHOUSE | M/S RNP SCAFFOLDINGS AND FORMWORK PRIVATE LIMITED | SITUATED AT: PLOT NO. B6, SUPA PARNER INDUSTRIAL AREA, VILLAGE WAGHUNDE, TALUKA- PARNER, DISTRICT- AHMEDNAGAR, MAHARASHTRA-414032</t>
  </si>
  <si>
    <r>
      <t xml:space="preserve">REMARKS:
</t>
    </r>
    <r>
      <rPr>
        <i/>
        <sz val="11"/>
        <color theme="1"/>
        <rFont val="Calibri"/>
        <family val="2"/>
        <scheme val="minor"/>
      </rPr>
      <t>1. The above listed Warehouse is located at Plot No. B6, Supa Parner Industrial Area, Ahmednagar, Maharashtra.
2. Covered Area has been taken on the basis of the site visit only since no approved map provided to us by the bank/ client. 
3. Structure valuation is done on the basis of 'Depreciated Cost Approach' method only.</t>
    </r>
  </si>
  <si>
    <r>
      <t xml:space="preserve">Height </t>
    </r>
    <r>
      <rPr>
        <i/>
        <sz val="11"/>
        <rFont val="Calibri"/>
        <family val="2"/>
        <scheme val="minor"/>
      </rPr>
      <t>(in mtr.)</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</si>
</sst>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164" formatCode="_ * #,##0_ ;_ * \-#,##0_ ;_ * &quot;-&quot;??_ ;_ @_ "/>
    <numFmt numFmtId="165" formatCode="0.000"/>
    <numFmt numFmtId="166" formatCode="_ [$₹-4009]\ * #,##0.00_ ;_ [$₹-4009]\ * \-#,##0.00_ ;_ [$₹-4009]\ * &quot;-&quot;??_ ;_ @_ "/>
    <numFmt numFmtId="167" formatCode="_ [$₹-4009]\ * #,##0_ ;_ [$₹-4009]\ * \-#,##0_ ;_ [$₹-4009]\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i/>
      <sz val="11"/>
      <name val="Calibri"/>
      <family val="2"/>
      <scheme val="minor"/>
    </font>
    <font>
      <b/>
      <i/>
      <sz val="1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164" fontId="0" fillId="0" borderId="0" xfId="0" applyNumberFormat="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0" xfId="0" applyFont="1"/>
    <xf numFmtId="0" fontId="0" fillId="0" borderId="0" xfId="0" applyAlignment="1">
      <alignment wrapText="1"/>
    </xf>
    <xf numFmtId="0" fontId="0" fillId="0" borderId="0" xfId="0" applyAlignment="1">
      <alignment horizontal="center" vertical="center" wrapText="1"/>
    </xf>
    <xf numFmtId="9" fontId="0" fillId="0" borderId="0" xfId="1" applyFont="1"/>
    <xf numFmtId="44" fontId="0" fillId="0" borderId="0" xfId="0" applyNumberFormat="1"/>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0" fillId="0" borderId="1" xfId="0" applyNumberFormat="1" applyFont="1" applyBorder="1" applyAlignment="1">
      <alignment horizontal="center" vertical="center" wrapText="1"/>
    </xf>
    <xf numFmtId="0" fontId="0" fillId="0" borderId="0" xfId="0" applyFont="1" applyBorder="1" applyAlignment="1">
      <alignment horizontal="center" vertical="center" wrapText="1"/>
    </xf>
    <xf numFmtId="166" fontId="0"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167" fontId="0"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9" fontId="0" fillId="0" borderId="1" xfId="0" applyNumberFormat="1"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1"/>
  <sheetViews>
    <sheetView tabSelected="1" zoomScaleNormal="100" workbookViewId="0">
      <pane ySplit="3" topLeftCell="A4" activePane="bottomLeft" state="frozen"/>
      <selection pane="bottomLeft" activeCell="B2" sqref="B2:Z6"/>
    </sheetView>
  </sheetViews>
  <sheetFormatPr defaultRowHeight="15" x14ac:dyDescent="0.25"/>
  <cols>
    <col min="2" max="2" width="7.140625" style="5" customWidth="1"/>
    <col min="3" max="3" width="7.5703125" style="6" customWidth="1"/>
    <col min="4" max="4" width="11.140625" customWidth="1"/>
    <col min="5" max="5" width="19" hidden="1" customWidth="1"/>
    <col min="6" max="6" width="13.85546875" hidden="1" customWidth="1"/>
    <col min="7" max="7" width="9.5703125" hidden="1" customWidth="1"/>
    <col min="8" max="8" width="12" hidden="1" customWidth="1"/>
    <col min="9" max="9" width="8.28515625" hidden="1" customWidth="1"/>
    <col min="10" max="10" width="6.85546875" hidden="1" customWidth="1"/>
    <col min="11" max="11" width="12.42578125" hidden="1" customWidth="1"/>
    <col min="12" max="12" width="9.85546875" hidden="1" customWidth="1"/>
    <col min="13" max="13" width="10.42578125" hidden="1" customWidth="1"/>
    <col min="14" max="14" width="11" hidden="1" customWidth="1"/>
    <col min="15" max="15" width="7.7109375" hidden="1" customWidth="1"/>
    <col min="16" max="16" width="12.85546875" hidden="1" customWidth="1"/>
    <col min="17" max="17" width="10.85546875" hidden="1" customWidth="1"/>
    <col min="18" max="18" width="12.140625" hidden="1" customWidth="1"/>
    <col min="19" max="19" width="19.140625" customWidth="1"/>
    <col min="20" max="20" width="13.7109375" hidden="1" customWidth="1"/>
    <col min="21" max="21" width="12.7109375" customWidth="1"/>
    <col min="22" max="22" width="12.140625" hidden="1" customWidth="1"/>
    <col min="23" max="23" width="24.140625" customWidth="1"/>
    <col min="24" max="24" width="12.42578125" hidden="1" customWidth="1"/>
    <col min="25" max="25" width="6.42578125" hidden="1" customWidth="1"/>
    <col min="26" max="26" width="16.28515625" hidden="1" customWidth="1"/>
    <col min="27" max="27" width="14.28515625" bestFit="1" customWidth="1"/>
  </cols>
  <sheetData>
    <row r="2" spans="1:27" ht="63" customHeight="1" x14ac:dyDescent="0.25">
      <c r="B2" s="21" t="s">
        <v>30</v>
      </c>
      <c r="C2" s="21"/>
      <c r="D2" s="21"/>
      <c r="E2" s="21"/>
      <c r="F2" s="21"/>
      <c r="G2" s="21"/>
      <c r="H2" s="21"/>
      <c r="I2" s="21"/>
      <c r="J2" s="21"/>
      <c r="K2" s="21"/>
      <c r="L2" s="21"/>
      <c r="M2" s="21"/>
      <c r="N2" s="21"/>
      <c r="O2" s="21"/>
      <c r="P2" s="21"/>
      <c r="Q2" s="21"/>
      <c r="R2" s="21"/>
      <c r="S2" s="21"/>
      <c r="T2" s="21"/>
      <c r="U2" s="21"/>
      <c r="V2" s="21"/>
      <c r="W2" s="21"/>
      <c r="X2" s="21"/>
      <c r="Y2" s="21"/>
      <c r="Z2" s="21"/>
    </row>
    <row r="3" spans="1:27" s="4" customFormat="1" ht="49.5" customHeight="1" x14ac:dyDescent="0.25">
      <c r="B3" s="3" t="s">
        <v>9</v>
      </c>
      <c r="C3" s="3" t="s">
        <v>0</v>
      </c>
      <c r="D3" s="2" t="s">
        <v>7</v>
      </c>
      <c r="E3" s="2" t="s">
        <v>3</v>
      </c>
      <c r="F3" s="3" t="s">
        <v>8</v>
      </c>
      <c r="G3" s="3" t="s">
        <v>10</v>
      </c>
      <c r="H3" s="3" t="s">
        <v>14</v>
      </c>
      <c r="I3" s="3" t="s">
        <v>15</v>
      </c>
      <c r="J3" s="3" t="s">
        <v>32</v>
      </c>
      <c r="K3" s="3" t="s">
        <v>1</v>
      </c>
      <c r="L3" s="3" t="s">
        <v>2</v>
      </c>
      <c r="M3" s="3" t="s">
        <v>16</v>
      </c>
      <c r="N3" s="3" t="s">
        <v>17</v>
      </c>
      <c r="O3" s="3" t="s">
        <v>4</v>
      </c>
      <c r="P3" s="3" t="s">
        <v>6</v>
      </c>
      <c r="Q3" s="3" t="s">
        <v>18</v>
      </c>
      <c r="R3" s="3" t="s">
        <v>25</v>
      </c>
      <c r="S3" s="3" t="s">
        <v>24</v>
      </c>
      <c r="T3" s="3" t="s">
        <v>27</v>
      </c>
      <c r="U3" s="3" t="s">
        <v>23</v>
      </c>
      <c r="V3" s="3" t="s">
        <v>26</v>
      </c>
      <c r="W3" s="3" t="s">
        <v>22</v>
      </c>
      <c r="X3" s="3" t="s">
        <v>21</v>
      </c>
      <c r="Y3" s="3" t="s">
        <v>12</v>
      </c>
      <c r="Z3" s="3" t="s">
        <v>11</v>
      </c>
    </row>
    <row r="4" spans="1:27" ht="45" x14ac:dyDescent="0.25">
      <c r="B4" s="9">
        <v>1</v>
      </c>
      <c r="C4" s="10" t="s">
        <v>13</v>
      </c>
      <c r="D4" s="10" t="s">
        <v>28</v>
      </c>
      <c r="E4" s="10" t="s">
        <v>29</v>
      </c>
      <c r="F4" s="10" t="s">
        <v>19</v>
      </c>
      <c r="G4" s="10" t="s">
        <v>20</v>
      </c>
      <c r="H4" s="16">
        <f>I4/10.7639</f>
        <v>1127.6581908044482</v>
      </c>
      <c r="I4" s="10">
        <v>12138</v>
      </c>
      <c r="J4" s="10">
        <f>22.76/3.28</f>
        <v>6.9390243902439037</v>
      </c>
      <c r="K4" s="10">
        <v>2003</v>
      </c>
      <c r="L4" s="10">
        <v>2022</v>
      </c>
      <c r="M4" s="10">
        <f>L4-K4</f>
        <v>19</v>
      </c>
      <c r="N4" s="10">
        <v>35</v>
      </c>
      <c r="O4" s="26">
        <v>0.05</v>
      </c>
      <c r="P4" s="12">
        <f>(1-O4)/N4</f>
        <v>2.7142857142857142E-2</v>
      </c>
      <c r="Q4" s="14">
        <v>700</v>
      </c>
      <c r="R4" s="14">
        <f>Q4*10.7639</f>
        <v>7534.73</v>
      </c>
      <c r="S4" s="17">
        <f>R4*H4</f>
        <v>8496600</v>
      </c>
      <c r="T4" s="17">
        <f>S4*P4*M4</f>
        <v>4381818</v>
      </c>
      <c r="U4" s="17">
        <f>MAX(S4-T4,0)</f>
        <v>4114782</v>
      </c>
      <c r="V4" s="10">
        <v>0.05</v>
      </c>
      <c r="W4" s="17">
        <f>IF(U4&gt;O4*S4,U4*(1+V4),S4*O4)</f>
        <v>4320521.1000000006</v>
      </c>
      <c r="X4" s="14">
        <v>12000</v>
      </c>
      <c r="Y4" s="10">
        <v>0.99</v>
      </c>
      <c r="Z4" s="14">
        <f>(X4*Y4*H4)</f>
        <v>13396579.306756845</v>
      </c>
      <c r="AA4" s="1">
        <f>W4/I4</f>
        <v>355.95000000000005</v>
      </c>
    </row>
    <row r="5" spans="1:27" s="13" customFormat="1" ht="12" customHeight="1" x14ac:dyDescent="0.25">
      <c r="A5" s="10"/>
      <c r="B5" s="20" t="s">
        <v>5</v>
      </c>
      <c r="C5" s="20"/>
      <c r="D5" s="20"/>
      <c r="E5" s="20"/>
      <c r="F5" s="20"/>
      <c r="G5" s="20"/>
      <c r="H5" s="19">
        <f>SUM(H4:H4)</f>
        <v>1127.6581908044482</v>
      </c>
      <c r="I5" s="11">
        <f>SUM(I4:I4)</f>
        <v>12138</v>
      </c>
      <c r="J5" s="23"/>
      <c r="K5" s="24"/>
      <c r="L5" s="24"/>
      <c r="M5" s="24"/>
      <c r="N5" s="24"/>
      <c r="O5" s="24"/>
      <c r="P5" s="24"/>
      <c r="Q5" s="24"/>
      <c r="R5" s="25"/>
      <c r="S5" s="18">
        <f>SUM(S4:S4)</f>
        <v>8496600</v>
      </c>
      <c r="T5" s="18">
        <f>SUM(T4:T4)</f>
        <v>4381818</v>
      </c>
      <c r="U5" s="18">
        <f>MAX(S5-T5,0)</f>
        <v>4114782</v>
      </c>
      <c r="V5" s="10"/>
      <c r="W5" s="18">
        <f>SUM(W4:W4)</f>
        <v>4320521.1000000006</v>
      </c>
      <c r="X5" s="10"/>
      <c r="Y5" s="10"/>
      <c r="Z5" s="15">
        <f>SUM(Z4:Z4)</f>
        <v>13396579.306756845</v>
      </c>
    </row>
    <row r="6" spans="1:27" ht="90" customHeight="1" x14ac:dyDescent="0.25">
      <c r="B6" s="22" t="s">
        <v>31</v>
      </c>
      <c r="C6" s="22"/>
      <c r="D6" s="22"/>
      <c r="E6" s="22"/>
      <c r="F6" s="22"/>
      <c r="G6" s="22"/>
      <c r="H6" s="22"/>
      <c r="I6" s="22"/>
      <c r="J6" s="22"/>
      <c r="K6" s="22"/>
      <c r="L6" s="22"/>
      <c r="M6" s="22"/>
      <c r="N6" s="22"/>
      <c r="O6" s="22"/>
      <c r="P6" s="22"/>
      <c r="Q6" s="22"/>
      <c r="R6" s="22"/>
      <c r="S6" s="22"/>
      <c r="T6" s="22"/>
      <c r="U6" s="22"/>
      <c r="V6" s="22"/>
      <c r="W6" s="22"/>
      <c r="X6" s="22"/>
      <c r="Y6" s="22"/>
      <c r="Z6" s="22"/>
    </row>
    <row r="8" spans="1:27" x14ac:dyDescent="0.25">
      <c r="Z8" s="8"/>
    </row>
    <row r="9" spans="1:27" x14ac:dyDescent="0.25">
      <c r="Z9" s="8"/>
    </row>
    <row r="11" spans="1:27" x14ac:dyDescent="0.25">
      <c r="T11" s="7"/>
    </row>
  </sheetData>
  <mergeCells count="4">
    <mergeCell ref="B5:G5"/>
    <mergeCell ref="B2:Z2"/>
    <mergeCell ref="B6:Z6"/>
    <mergeCell ref="J5:R5"/>
  </mergeCells>
  <dataValidations disablePrompts="1" count="1">
    <dataValidation type="list" allowBlank="1" showInputMessage="1" showErrorMessage="1" promptTitle="Condition of Structure" prompt="Condition of Structure" sqref="G4">
      <formula1>"Poor, Average, Ordinary, Good, Very Good, Excellent"</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Value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abhishek solanki</cp:lastModifiedBy>
  <dcterms:created xsi:type="dcterms:W3CDTF">2021-09-16T11:33:35Z</dcterms:created>
  <dcterms:modified xsi:type="dcterms:W3CDTF">2022-05-23T13:17:32Z</dcterms:modified>
</cp:coreProperties>
</file>