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esktop\ABZ_Agro\"/>
    </mc:Choice>
  </mc:AlternateContent>
  <bookViews>
    <workbookView showVerticalScroll="0" xWindow="0" yWindow="0" windowWidth="21600" windowHeight="9735"/>
  </bookViews>
  <sheets>
    <sheet name="buildiong" sheetId="1" r:id="rId1"/>
    <sheet name="Sheet3" sheetId="3" r:id="rId2"/>
    <sheet name="Land" sheetId="2" r:id="rId3"/>
  </sheets>
  <externalReferences>
    <externalReference r:id="rId4"/>
  </externalReferences>
  <definedNames>
    <definedName name="_xlnm.Print_Area" localSheetId="0">buildiong!$B$1:$S$11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O7" i="1"/>
  <c r="M5" i="1"/>
  <c r="M6" i="1"/>
  <c r="M7" i="1"/>
  <c r="O5" i="1"/>
  <c r="P5" i="1" s="1"/>
  <c r="Q5" i="1" s="1"/>
  <c r="S5" i="1" s="1"/>
  <c r="T5" i="1" s="1"/>
  <c r="O6" i="1"/>
  <c r="J5" i="1"/>
  <c r="J6" i="1"/>
  <c r="J7" i="1"/>
  <c r="P7" i="1" l="1"/>
  <c r="Q7" i="1" s="1"/>
  <c r="S7" i="1" s="1"/>
  <c r="T7" i="1" s="1"/>
  <c r="P6" i="1"/>
  <c r="Q6" i="1" s="1"/>
  <c r="S6" i="1" s="1"/>
  <c r="T6" i="1" s="1"/>
  <c r="T17" i="1"/>
  <c r="T13" i="1"/>
  <c r="E21" i="1"/>
  <c r="P19" i="1" l="1"/>
  <c r="K19" i="1"/>
  <c r="K18" i="1"/>
  <c r="O4" i="1" l="1"/>
  <c r="O8" i="1" s="1"/>
  <c r="M4" i="1"/>
  <c r="J4" i="1" l="1"/>
  <c r="P4" i="1" l="1"/>
  <c r="Q4" i="1" s="1"/>
  <c r="Q8" i="1" s="1"/>
  <c r="S4" i="1" l="1"/>
  <c r="S8" i="1" s="1"/>
  <c r="T4" i="1" l="1"/>
  <c r="T8" i="1"/>
  <c r="E22" i="1"/>
  <c r="K17" i="1"/>
</calcChain>
</file>

<file path=xl/comments1.xml><?xml version="1.0" encoding="utf-8"?>
<comments xmlns="http://schemas.openxmlformats.org/spreadsheetml/2006/main">
  <authors>
    <author>admin</author>
  </authors>
  <commentList>
    <comment ref="R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<sst xmlns="http://schemas.openxmlformats.org/spreadsheetml/2006/main" count="45" uniqueCount="38">
  <si>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</si>
  <si>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</si>
  <si>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</si>
  <si>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</si>
  <si>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</si>
  <si>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</si>
  <si>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</si>
  <si>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</si>
  <si>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</si>
  <si>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</si>
  <si>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</si>
  <si>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</si>
  <si>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</si>
  <si>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</si>
  <si>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</si>
  <si>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</si>
  <si>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</si>
  <si>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</si>
  <si>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</si>
  <si>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</si>
  <si>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</si>
  <si>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RCC framed pillar beam column on RCC slab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</si>
  <si>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</si>
  <si>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</si>
  <si>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</si>
  <si>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</si>
  <si>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</si>
  <si>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</si>
  <si>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</si>
  <si>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</si>
  <si>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</si>
  <si>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Shop Area</t>
  </si>
  <si>
    <t>Old House</t>
  </si>
  <si>
    <t>New House</t>
  </si>
  <si>
    <t>First floor</t>
  </si>
  <si>
    <t>BUILDING VALUATION</t>
  </si>
  <si>
    <t>1. All the details of construction such as area, floor, etc has been taken as per the site survey.</t>
  </si>
  <si>
    <t>2. The valuation is done by considering the depreciated replacement cost approach.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</si>
</sst>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2" fillId="0" borderId="0" xfId="0" applyFont="1"/>
    <xf numFmtId="0" fontId="2" fillId="5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6" fontId="0" fillId="6" borderId="1" xfId="1" applyNumberFormat="1" applyFont="1" applyFill="1" applyBorder="1" applyAlignment="1">
      <alignment horizontal="center" vertical="center"/>
    </xf>
    <xf numFmtId="9" fontId="0" fillId="6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D12">
            <v>2152750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"/>
  <sheetViews>
    <sheetView tabSelected="1" zoomScaleNormal="100" zoomScaleSheetLayoutView="85" workbookViewId="0">
      <selection activeCell="B2" sqref="B2:S11"/>
    </sheetView>
  </sheetViews>
  <sheetFormatPr defaultRowHeight="15" x14ac:dyDescent="0.25"/>
  <cols>
    <col min="1" max="1" width="7.85546875" customWidth="1"/>
    <col min="2" max="2" width="4.42578125" customWidth="1"/>
    <col min="3" max="3" width="15.140625" hidden="1" customWidth="1"/>
    <col min="4" max="4" width="11.140625" style="12" bestFit="1" customWidth="1"/>
    <col min="5" max="5" width="22.140625" style="12" bestFit="1" customWidth="1"/>
    <col min="6" max="6" width="7.7109375" bestFit="1" customWidth="1"/>
    <col min="7" max="7" width="7" bestFit="1" customWidth="1"/>
    <col min="8" max="8" width="11.42578125" bestFit="1" customWidth="1"/>
    <col min="9" max="9" width="9" bestFit="1" customWidth="1"/>
    <col min="10" max="10" width="9.7109375" bestFit="1" customWidth="1"/>
    <col min="11" max="11" width="14.42578125" bestFit="1" customWidth="1"/>
    <col min="12" max="12" width="7.7109375" customWidth="1"/>
    <col min="13" max="13" width="14.42578125" customWidth="1"/>
    <col min="14" max="14" width="10.85546875" bestFit="1" customWidth="1"/>
    <col min="15" max="15" width="14.42578125" customWidth="1"/>
    <col min="16" max="16" width="14.42578125" bestFit="1" customWidth="1"/>
    <col min="17" max="17" width="13.42578125" customWidth="1"/>
    <col min="18" max="18" width="11.5703125" customWidth="1"/>
    <col min="19" max="19" width="13.42578125" bestFit="1" customWidth="1"/>
    <col min="20" max="20" width="17" bestFit="1" customWidth="1"/>
    <col min="21" max="22" width="14.28515625" bestFit="1" customWidth="1"/>
  </cols>
  <sheetData>
    <row r="2" spans="2:22" ht="15.75" customHeight="1" x14ac:dyDescent="0.25">
      <c r="B2" s="29" t="s">
        <v>35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</row>
    <row r="3" spans="2:22" s="10" customFormat="1" ht="60" x14ac:dyDescent="0.25">
      <c r="B3" s="9" t="s">
        <v>0</v>
      </c>
      <c r="C3" s="8" t="s">
        <v>1</v>
      </c>
      <c r="D3" s="9" t="s">
        <v>12</v>
      </c>
      <c r="E3" s="9" t="s">
        <v>5</v>
      </c>
      <c r="F3" s="9" t="s">
        <v>19</v>
      </c>
      <c r="G3" s="9" t="s">
        <v>15</v>
      </c>
      <c r="H3" s="9" t="s">
        <v>3</v>
      </c>
      <c r="I3" s="9" t="s">
        <v>4</v>
      </c>
      <c r="J3" s="9" t="s">
        <v>16</v>
      </c>
      <c r="K3" s="9" t="s">
        <v>17</v>
      </c>
      <c r="L3" s="9" t="s">
        <v>6</v>
      </c>
      <c r="M3" s="9" t="s">
        <v>8</v>
      </c>
      <c r="N3" s="9" t="s">
        <v>18</v>
      </c>
      <c r="O3" s="9" t="s">
        <v>13</v>
      </c>
      <c r="P3" s="9" t="s">
        <v>9</v>
      </c>
      <c r="Q3" s="9" t="s">
        <v>10</v>
      </c>
      <c r="R3" s="9" t="s">
        <v>14</v>
      </c>
      <c r="S3" s="9" t="s">
        <v>11</v>
      </c>
    </row>
    <row r="4" spans="2:22" ht="30" x14ac:dyDescent="0.25">
      <c r="B4" s="21">
        <v>1</v>
      </c>
      <c r="C4" s="21" t="s">
        <v>2</v>
      </c>
      <c r="D4" s="22" t="s">
        <v>31</v>
      </c>
      <c r="E4" s="22" t="s">
        <v>21</v>
      </c>
      <c r="F4" s="23">
        <v>1500</v>
      </c>
      <c r="G4" s="23">
        <v>11</v>
      </c>
      <c r="H4" s="21">
        <v>1994</v>
      </c>
      <c r="I4" s="21">
        <v>2022</v>
      </c>
      <c r="J4" s="21">
        <f>I4-H4</f>
        <v>28</v>
      </c>
      <c r="K4" s="21">
        <v>60</v>
      </c>
      <c r="L4" s="24">
        <v>0.1</v>
      </c>
      <c r="M4" s="25">
        <f>(1-L4)/K4</f>
        <v>1.5000000000000001E-2</v>
      </c>
      <c r="N4" s="26">
        <v>1000</v>
      </c>
      <c r="O4" s="26">
        <f>N4*F4</f>
        <v>1500000</v>
      </c>
      <c r="P4" s="26">
        <f t="shared" ref="P4:P7" si="0">O4*M4*J4</f>
        <v>630000</v>
      </c>
      <c r="Q4" s="26">
        <f t="shared" ref="Q4:Q7" si="1">MAX(O4-P4,0)</f>
        <v>870000</v>
      </c>
      <c r="R4" s="27">
        <v>0.15</v>
      </c>
      <c r="S4" s="26">
        <f t="shared" ref="S4:S7" si="2">IF(Q4&gt;L4*O4,Q4*(1-R4),O4*L4)</f>
        <v>739500</v>
      </c>
      <c r="T4" s="7">
        <f>S4/F4</f>
        <v>493</v>
      </c>
      <c r="U4" s="1"/>
      <c r="V4" s="1"/>
    </row>
    <row r="5" spans="2:22" ht="30" x14ac:dyDescent="0.25">
      <c r="B5" s="21">
        <v>2</v>
      </c>
      <c r="C5" s="21" t="s">
        <v>2</v>
      </c>
      <c r="D5" s="22" t="s">
        <v>32</v>
      </c>
      <c r="E5" s="22" t="s">
        <v>21</v>
      </c>
      <c r="F5" s="23">
        <v>2000</v>
      </c>
      <c r="G5" s="23">
        <v>11</v>
      </c>
      <c r="H5" s="21">
        <v>1994</v>
      </c>
      <c r="I5" s="21">
        <v>2022</v>
      </c>
      <c r="J5" s="21">
        <f t="shared" ref="J5:J7" si="3">I5-H5</f>
        <v>28</v>
      </c>
      <c r="K5" s="21">
        <v>60</v>
      </c>
      <c r="L5" s="24">
        <v>0.1</v>
      </c>
      <c r="M5" s="25">
        <f t="shared" ref="M5:M7" si="4">(1-L5)/K5</f>
        <v>1.5000000000000001E-2</v>
      </c>
      <c r="N5" s="26">
        <v>1000</v>
      </c>
      <c r="O5" s="26">
        <f t="shared" ref="O5:O7" si="5">N5*F5</f>
        <v>2000000</v>
      </c>
      <c r="P5" s="26">
        <f t="shared" si="0"/>
        <v>840000.00000000012</v>
      </c>
      <c r="Q5" s="26">
        <f t="shared" si="1"/>
        <v>1160000</v>
      </c>
      <c r="R5" s="27">
        <v>0.15</v>
      </c>
      <c r="S5" s="26">
        <f t="shared" si="2"/>
        <v>986000</v>
      </c>
      <c r="T5" s="7">
        <f t="shared" ref="T5:T7" si="6">S5/F5</f>
        <v>493</v>
      </c>
      <c r="U5" s="1"/>
      <c r="V5" s="1"/>
    </row>
    <row r="6" spans="2:22" ht="30" x14ac:dyDescent="0.25">
      <c r="B6" s="21">
        <v>3</v>
      </c>
      <c r="C6" s="21" t="s">
        <v>2</v>
      </c>
      <c r="D6" s="22" t="s">
        <v>33</v>
      </c>
      <c r="E6" s="22" t="s">
        <v>21</v>
      </c>
      <c r="F6" s="23">
        <v>6000</v>
      </c>
      <c r="G6" s="23">
        <v>11</v>
      </c>
      <c r="H6" s="21">
        <v>2021</v>
      </c>
      <c r="I6" s="21">
        <v>2022</v>
      </c>
      <c r="J6" s="21">
        <f t="shared" si="3"/>
        <v>1</v>
      </c>
      <c r="K6" s="21">
        <v>60</v>
      </c>
      <c r="L6" s="24">
        <v>0.1</v>
      </c>
      <c r="M6" s="25">
        <f t="shared" si="4"/>
        <v>1.5000000000000001E-2</v>
      </c>
      <c r="N6" s="26">
        <v>1100</v>
      </c>
      <c r="O6" s="26">
        <f t="shared" si="5"/>
        <v>6600000</v>
      </c>
      <c r="P6" s="26">
        <f t="shared" si="0"/>
        <v>99000.000000000015</v>
      </c>
      <c r="Q6" s="26">
        <f t="shared" si="1"/>
        <v>6501000</v>
      </c>
      <c r="R6" s="27">
        <v>0.15</v>
      </c>
      <c r="S6" s="26">
        <f t="shared" si="2"/>
        <v>5525850</v>
      </c>
      <c r="T6" s="7">
        <f t="shared" si="6"/>
        <v>920.97500000000002</v>
      </c>
      <c r="U6" s="1"/>
      <c r="V6" s="1"/>
    </row>
    <row r="7" spans="2:22" ht="30" x14ac:dyDescent="0.25">
      <c r="B7" s="21">
        <v>4</v>
      </c>
      <c r="C7" s="21" t="s">
        <v>34</v>
      </c>
      <c r="D7" s="22" t="s">
        <v>33</v>
      </c>
      <c r="E7" s="22" t="s">
        <v>21</v>
      </c>
      <c r="F7" s="23">
        <v>6000</v>
      </c>
      <c r="G7" s="23">
        <v>11</v>
      </c>
      <c r="H7" s="21">
        <v>2021</v>
      </c>
      <c r="I7" s="21">
        <v>2022</v>
      </c>
      <c r="J7" s="21">
        <f t="shared" si="3"/>
        <v>1</v>
      </c>
      <c r="K7" s="21">
        <v>60</v>
      </c>
      <c r="L7" s="24">
        <v>0.1</v>
      </c>
      <c r="M7" s="25">
        <f t="shared" si="4"/>
        <v>1.5000000000000001E-2</v>
      </c>
      <c r="N7" s="26">
        <v>1100</v>
      </c>
      <c r="O7" s="26">
        <f t="shared" si="5"/>
        <v>6600000</v>
      </c>
      <c r="P7" s="26">
        <f t="shared" si="0"/>
        <v>99000.000000000015</v>
      </c>
      <c r="Q7" s="26">
        <f t="shared" si="1"/>
        <v>6501000</v>
      </c>
      <c r="R7" s="27">
        <v>0.15</v>
      </c>
      <c r="S7" s="26">
        <f t="shared" si="2"/>
        <v>5525850</v>
      </c>
      <c r="T7" s="7">
        <f t="shared" si="6"/>
        <v>920.97500000000002</v>
      </c>
      <c r="U7" s="1"/>
      <c r="V7" s="1"/>
    </row>
    <row r="8" spans="2:22" x14ac:dyDescent="0.25">
      <c r="B8" s="32" t="s">
        <v>7</v>
      </c>
      <c r="C8" s="32"/>
      <c r="D8" s="32"/>
      <c r="E8" s="32"/>
      <c r="F8" s="11">
        <f>SUM(F4,F5,F6,F7)</f>
        <v>15500</v>
      </c>
      <c r="G8" s="6"/>
      <c r="H8" s="32"/>
      <c r="I8" s="32"/>
      <c r="J8" s="32"/>
      <c r="K8" s="32"/>
      <c r="L8" s="32"/>
      <c r="M8" s="32"/>
      <c r="N8" s="32"/>
      <c r="O8" s="4">
        <f>SUM(O4:O4)</f>
        <v>1500000</v>
      </c>
      <c r="P8" s="4"/>
      <c r="Q8" s="4">
        <f>SUM(Q4)</f>
        <v>870000</v>
      </c>
      <c r="R8" s="4"/>
      <c r="S8" s="4">
        <f>SUM(S4:S7)</f>
        <v>12777200</v>
      </c>
      <c r="T8" s="7">
        <f t="shared" ref="T8" si="7">S8/F8</f>
        <v>824.33548387096778</v>
      </c>
    </row>
    <row r="9" spans="2:22" x14ac:dyDescent="0.25">
      <c r="B9" s="33" t="s">
        <v>20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7"/>
    </row>
    <row r="10" spans="2:22" x14ac:dyDescent="0.25"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7"/>
    </row>
    <row r="11" spans="2:22" x14ac:dyDescent="0.25">
      <c r="B11" s="28" t="s">
        <v>37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7"/>
    </row>
    <row r="12" spans="2:22" x14ac:dyDescent="0.25">
      <c r="T12" s="7"/>
    </row>
    <row r="13" spans="2:22" x14ac:dyDescent="0.25">
      <c r="T13" s="7">
        <f>2152750+267160</f>
        <v>2419910</v>
      </c>
    </row>
    <row r="14" spans="2:22" x14ac:dyDescent="0.25">
      <c r="T14" s="7"/>
    </row>
    <row r="15" spans="2:22" x14ac:dyDescent="0.25">
      <c r="T15" s="7"/>
    </row>
    <row r="16" spans="2:22" x14ac:dyDescent="0.25">
      <c r="O16" s="18" t="s">
        <v>28</v>
      </c>
      <c r="P16" s="7">
        <v>25000</v>
      </c>
      <c r="T16" s="7"/>
    </row>
    <row r="17" spans="5:22" x14ac:dyDescent="0.25">
      <c r="J17" s="18" t="s">
        <v>27</v>
      </c>
      <c r="K17" s="3">
        <f>S4+[1]Sheet1!$D$12</f>
        <v>2892250</v>
      </c>
      <c r="L17" t="s">
        <v>24</v>
      </c>
      <c r="M17" s="7">
        <v>2470000</v>
      </c>
      <c r="O17" s="18" t="s">
        <v>25</v>
      </c>
      <c r="P17" s="7">
        <v>2152750</v>
      </c>
      <c r="T17" s="7">
        <f>0.75*2400000</f>
        <v>1800000</v>
      </c>
    </row>
    <row r="18" spans="5:22" x14ac:dyDescent="0.25">
      <c r="J18" s="18" t="s">
        <v>22</v>
      </c>
      <c r="K18" s="3">
        <f>0.85*M17</f>
        <v>2099500</v>
      </c>
      <c r="O18" s="18" t="s">
        <v>26</v>
      </c>
      <c r="P18" s="7">
        <v>320592</v>
      </c>
      <c r="T18" s="7"/>
    </row>
    <row r="19" spans="5:22" x14ac:dyDescent="0.25">
      <c r="J19" s="18" t="s">
        <v>23</v>
      </c>
      <c r="K19" s="3">
        <f>0.75*M17</f>
        <v>1852500</v>
      </c>
      <c r="O19" s="18" t="s">
        <v>27</v>
      </c>
      <c r="P19" s="3">
        <f>SUM(P17:P18)</f>
        <v>2473342</v>
      </c>
      <c r="T19" s="7"/>
    </row>
    <row r="20" spans="5:22" x14ac:dyDescent="0.25">
      <c r="T20" s="7"/>
    </row>
    <row r="21" spans="5:22" x14ac:dyDescent="0.25">
      <c r="E21" s="12">
        <f>86.11*25000</f>
        <v>2152750</v>
      </c>
      <c r="T21" s="7"/>
    </row>
    <row r="22" spans="5:22" x14ac:dyDescent="0.25">
      <c r="E22" s="19">
        <f>E21+S4</f>
        <v>2892250</v>
      </c>
    </row>
    <row r="23" spans="5:22" x14ac:dyDescent="0.25">
      <c r="E23" s="20" t="s">
        <v>29</v>
      </c>
      <c r="T23" s="5"/>
      <c r="U23" s="3"/>
      <c r="V23" s="3"/>
    </row>
    <row r="24" spans="5:22" x14ac:dyDescent="0.25">
      <c r="H24" t="s">
        <v>30</v>
      </c>
      <c r="J24" s="17"/>
      <c r="O24" s="16"/>
    </row>
    <row r="32" spans="5:22" ht="15" customHeight="1" x14ac:dyDescent="0.25"/>
  </sheetData>
  <mergeCells count="6">
    <mergeCell ref="B11:S11"/>
    <mergeCell ref="B2:S2"/>
    <mergeCell ref="B8:E8"/>
    <mergeCell ref="H8:N8"/>
    <mergeCell ref="B10:S10"/>
    <mergeCell ref="B9:S9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9"/>
  <sheetViews>
    <sheetView zoomScaleNormal="100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14"/>
      <c r="C5" s="14"/>
      <c r="D5" s="14"/>
      <c r="E5" s="15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34"/>
      <c r="C9" s="35"/>
      <c r="D9" s="36"/>
      <c r="E9" s="13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buildiong</vt:lpstr>
      <vt:lpstr>Sheet3</vt:lpstr>
      <vt:lpstr>Land</vt:lpstr>
      <vt:lpstr>buildiong!Print_Area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cp:lastPrinted>2022-01-07T08:12:53Z</cp:lastPrinted>
  <dcterms:created xsi:type="dcterms:W3CDTF">2021-09-16T11:33:35Z</dcterms:created>
  <dcterms:modified xsi:type="dcterms:W3CDTF">2022-05-04T13:46:09Z</dcterms:modified>
</cp:coreProperties>
</file>